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1570" windowHeight="777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C2" i="4"/>
  <c r="F12" i="7" s="1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<sst xmlns="http://schemas.openxmlformats.org/spreadsheetml/2006/main" count="692" uniqueCount="369">
  <si>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</si>
  <si>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</si>
  <si>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</si>
  <si>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</si>
  <si>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</si>
  <si>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</si>
  <si>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</si>
  <si>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</si>
  <si>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</si>
  <si>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</si>
  <si>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</si>
  <si>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</si>
  <si>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</si>
  <si>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</si>
  <si>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</si>
  <si>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</si>
  <si>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</si>
  <si>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</si>
  <si>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</si>
  <si>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</si>
  <si>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</si>
  <si>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</si>
  <si>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</si>
  <si>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</si>
  <si>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</si>
  <si>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</si>
  <si>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</si>
  <si>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</si>
  <si>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</si>
  <si>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</si>
  <si>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</si>
  <si>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</si>
  <si>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</si>
  <si>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</si>
  <si>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</si>
  <si>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</si>
  <si>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</si>
  <si>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</si>
  <si>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</si>
  <si>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</si>
  <si>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</si>
  <si>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</si>
  <si>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</si>
  <si>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</si>
  <si>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</si>
  <si>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</si>
  <si>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</si>
  <si>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</si>
  <si>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</si>
  <si>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</si>
  <si>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</si>
  <si>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</si>
  <si>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</si>
  <si>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</si>
  <si>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</si>
  <si>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</si>
  <si>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</si>
  <si>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</si>
  <si>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</si>
  <si>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</si>
  <si>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</si>
  <si>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</si>
  <si>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</si>
  <si>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</si>
  <si>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</si>
  <si>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</si>
  <si>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</si>
  <si>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</si>
  <si>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</si>
  <si>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</si>
  <si>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</si>
  <si>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</si>
  <si>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</si>
  <si>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</si>
  <si>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</si>
  <si>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</si>
  <si>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</si>
  <si>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</si>
  <si>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</si>
  <si>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</si>
  <si>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</si>
  <si>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</si>
  <si>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</si>
  <si>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</si>
  <si>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</si>
  <si>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</si>
  <si>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</si>
  <si>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</si>
  <si>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</si>
  <si>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</si>
  <si>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</si>
  <si>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</si>
  <si>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</si>
  <si>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</si>
  <si>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</si>
  <si>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</si>
  <si>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</si>
  <si>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</si>
  <si>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</si>
  <si>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</si>
  <si>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</si>
  <si>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</si>
  <si>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</si>
  <si>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</si>
  <si>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</si>
  <si>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</si>
  <si>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</si>
  <si>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</si>
  <si>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</si>
  <si>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</si>
  <si>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</si>
  <si>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</si>
  <si>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</si>
  <si>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</si>
  <si>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</si>
  <si>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</si>
  <si>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</si>
  <si>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</si>
  <si>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</si>
  <si>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</si>
  <si>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</si>
  <si>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</si>
  <si>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</si>
  <si>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</si>
  <si>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</si>
  <si>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</si>
  <si>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</si>
  <si>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</si>
  <si>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</si>
  <si>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</si>
  <si>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</si>
  <si>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</si>
  <si>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</si>
  <si>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</si>
  <si>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</si>
  <si>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</si>
  <si>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</si>
  <si>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</si>
  <si>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</si>
  <si>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</si>
  <si>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</si>
  <si>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</si>
  <si>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</si>
  <si>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</si>
  <si>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</si>
  <si>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</si>
  <si>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</si>
  <si>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</si>
  <si>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</si>
  <si>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</si>
  <si>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</si>
  <si>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</si>
  <si>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</si>
  <si>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</si>
  <si>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</si>
  <si>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</si>
  <si>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</si>
  <si>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</si>
  <si>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</si>
  <si>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</si>
  <si>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</si>
  <si>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</si>
  <si>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</si>
  <si>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</si>
  <si>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</si>
  <si>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</si>
  <si>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</si>
  <si>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</si>
  <si>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</si>
  <si>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</si>
  <si>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</si>
  <si>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</si>
  <si>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</si>
  <si>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</si>
  <si>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</si>
  <si>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</si>
  <si>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</si>
  <si>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</si>
  <si>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</si>
  <si>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</si>
  <si>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</si>
  <si>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</si>
  <si>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</si>
  <si>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</si>
  <si>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</si>
  <si>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</si>
  <si>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</si>
  <si>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</si>
  <si>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</si>
  <si>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</si>
  <si>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</si>
  <si>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</si>
  <si>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</si>
  <si>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</si>
  <si>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</si>
  <si>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</si>
  <si>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</si>
  <si>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</si>
  <si>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</si>
  <si>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</si>
  <si>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</si>
  <si>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</si>
  <si>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</si>
  <si>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</si>
  <si>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</si>
  <si>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</si>
  <si>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</si>
  <si>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</si>
  <si>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</si>
  <si>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</si>
  <si>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</si>
  <si>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</si>
  <si>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</si>
  <si>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</si>
  <si>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</si>
  <si>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</si>
  <si>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</si>
  <si>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</si>
  <si>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</si>
  <si>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</si>
  <si>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</si>
  <si>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</si>
  <si>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</si>
  <si>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</si>
  <si>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</si>
  <si>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</si>
  <si>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</si>
  <si>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</si>
  <si>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</si>
  <si>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</si>
  <si>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</si>
  <si>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</si>
  <si>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</si>
  <si>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</si>
  <si>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</si>
  <si>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</si>
  <si>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</si>
  <si>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</si>
  <si>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</si>
  <si>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</si>
  <si>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</si>
  <si>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</si>
  <si>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</si>
  <si>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</si>
  <si>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</si>
  <si>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</si>
  <si>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</si>
  <si>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</si>
  <si>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</si>
  <si>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</si>
  <si>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</si>
  <si>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</si>
  <si>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</si>
  <si>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</si>
  <si>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</si>
  <si>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</si>
  <si>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</si>
  <si>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</si>
  <si>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</si>
  <si>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</si>
  <si>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</si>
  <si>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</si>
  <si>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</si>
  <si>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</si>
  <si>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</si>
  <si>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</si>
  <si>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</si>
  <si>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</si>
  <si>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</si>
  <si>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</si>
  <si>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</si>
  <si>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</si>
  <si>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</si>
  <si>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</si>
  <si>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</si>
  <si>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</si>
  <si>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</si>
  <si>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섭취량</t>
    <phoneticPr fontId="1" type="noConversion"/>
  </si>
  <si>
    <t>n-3불포화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</si>
  <si>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</si>
  <si>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</si>
  <si>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</si>
  <si>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</si>
  <si>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비타민C</t>
    <phoneticPr fontId="1" type="noConversion"/>
  </si>
  <si>
    <t>리보플라빈</t>
    <phoneticPr fontId="1" type="noConversion"/>
  </si>
  <si>
    <t>니아신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</si>
  <si>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</si>
  <si>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</si>
  <si>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</si>
  <si>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엽산(μg DFE/일)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</si>
  <si>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</si>
  <si>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</si>
  <si>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</si>
  <si>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</si>
  <si>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</si>
  <si>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</si>
  <si>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망간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</si>
  <si>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</si>
  <si>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</si>
  <si>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</si>
  <si>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</si>
  <si>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</si>
  <si>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다량영양소</t>
    <phoneticPr fontId="1" type="noConversion"/>
  </si>
  <si>
    <t>비타민K</t>
    <phoneticPr fontId="1" type="noConversion"/>
  </si>
  <si>
    <t>티아민</t>
    <phoneticPr fontId="1" type="noConversion"/>
  </si>
  <si>
    <t>비타민B6</t>
    <phoneticPr fontId="1" type="noConversion"/>
  </si>
  <si>
    <t>불소</t>
    <phoneticPr fontId="1" type="noConversion"/>
  </si>
  <si>
    <t>요오드</t>
    <phoneticPr fontId="1" type="noConversion"/>
  </si>
  <si>
    <t>셀레늄</t>
    <phoneticPr fontId="1" type="noConversion"/>
  </si>
  <si>
    <t>F</t>
  </si>
  <si>
    <t>(설문지 : FFQ 95문항 설문지, 사용자 : 임재연, ID : H1900980)</t>
  </si>
  <si>
    <t>출력시각</t>
    <phoneticPr fontId="1" type="noConversion"/>
  </si>
  <si>
    <t>2021년 11월 18일 15:01:51</t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</si>
  <si>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</si>
  <si>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</si>
  <si>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</si>
  <si>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</si>
  <si>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</si>
  <si>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</si>
  <si>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</si>
  <si>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</si>
  <si>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</si>
  <si>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단백질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</si>
  <si>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</si>
  <si>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</si>
  <si>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</si>
  <si>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</si>
  <si>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</si>
  <si>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</si>
  <si>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</si>
  <si>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</si>
  <si>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</si>
  <si>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</si>
  <si>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</si>
  <si>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</si>
  <si>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</si>
  <si>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</si>
  <si>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적정비율(최대)</t>
    <phoneticPr fontId="1" type="noConversion"/>
  </si>
  <si>
    <t>섭취비율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</si>
  <si>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</si>
  <si>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</si>
  <si>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</si>
  <si>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</si>
  <si>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</si>
  <si>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</si>
  <si>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</si>
  <si>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</si>
  <si>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</si>
  <si>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평균필요량</t>
    <phoneticPr fontId="1" type="noConversion"/>
  </si>
  <si>
    <t>권장섭취량</t>
    <phoneticPr fontId="1" type="noConversion"/>
  </si>
  <si>
    <t>섭취량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</si>
  <si>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</si>
  <si>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</si>
  <si>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</si>
  <si>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상한섭취량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</si>
  <si>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</si>
  <si>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</si>
  <si>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비오틴</t>
    <phoneticPr fontId="1" type="noConversion"/>
  </si>
  <si>
    <t>권장섭취량</t>
    <phoneticPr fontId="1" type="noConversion"/>
  </si>
  <si>
    <t>충분섭취량</t>
    <phoneticPr fontId="1" type="noConversion"/>
  </si>
  <si>
    <t>섭취량</t>
    <phoneticPr fontId="1" type="noConversion"/>
  </si>
  <si>
    <t>평균필요량</t>
    <phoneticPr fontId="1" type="noConversion"/>
  </si>
  <si>
    <t>평균필요량</t>
    <phoneticPr fontId="1" type="noConversion"/>
  </si>
  <si>
    <t>충분섭취량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</si>
  <si>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</si>
  <si>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</si>
  <si>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</si>
  <si>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H1900980</t>
  </si>
  <si>
    <t>임재연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</si>
</sst>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57.227134999999997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23920"/>
        <c:axId val="258521960"/>
      </c:barChart>
      <c:catAx>
        <c:axId val="258523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21960"/>
        <c:crosses val="autoZero"/>
        <c:auto val="1"/>
        <c:lblAlgn val="ctr"/>
        <c:lblOffset val="100"/>
        <c:noMultiLvlLbl val="0"/>
      </c:catAx>
      <c:valAx>
        <c:axId val="258521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23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2.5699450000000001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919008"/>
        <c:axId val="530916264"/>
      </c:barChart>
      <c:catAx>
        <c:axId val="53091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916264"/>
        <c:crosses val="autoZero"/>
        <c:auto val="1"/>
        <c:lblAlgn val="ctr"/>
        <c:lblOffset val="100"/>
        <c:noMultiLvlLbl val="0"/>
      </c:catAx>
      <c:valAx>
        <c:axId val="530916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91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5.2051964000000002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911952"/>
        <c:axId val="530919400"/>
      </c:barChart>
      <c:catAx>
        <c:axId val="530911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919400"/>
        <c:crosses val="autoZero"/>
        <c:auto val="1"/>
        <c:lblAlgn val="ctr"/>
        <c:lblOffset val="100"/>
        <c:noMultiLvlLbl val="0"/>
      </c:catAx>
      <c:valAx>
        <c:axId val="530919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91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1040.5823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918616"/>
        <c:axId val="530917440"/>
      </c:barChart>
      <c:catAx>
        <c:axId val="530918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917440"/>
        <c:crosses val="autoZero"/>
        <c:auto val="1"/>
        <c:lblAlgn val="ctr"/>
        <c:lblOffset val="100"/>
        <c:noMultiLvlLbl val="0"/>
      </c:catAx>
      <c:valAx>
        <c:axId val="530917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918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3487.2080000000001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915872"/>
        <c:axId val="530917832"/>
      </c:barChart>
      <c:catAx>
        <c:axId val="530915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917832"/>
        <c:crosses val="autoZero"/>
        <c:auto val="1"/>
        <c:lblAlgn val="ctr"/>
        <c:lblOffset val="100"/>
        <c:noMultiLvlLbl val="0"/>
      </c:catAx>
      <c:valAx>
        <c:axId val="53091783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915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181.16874999999999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914304"/>
        <c:axId val="530913520"/>
      </c:barChart>
      <c:catAx>
        <c:axId val="530914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913520"/>
        <c:crosses val="autoZero"/>
        <c:auto val="1"/>
        <c:lblAlgn val="ctr"/>
        <c:lblOffset val="100"/>
        <c:noMultiLvlLbl val="0"/>
      </c:catAx>
      <c:valAx>
        <c:axId val="530913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914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97.715805000000003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913128"/>
        <c:axId val="530913912"/>
      </c:barChart>
      <c:catAx>
        <c:axId val="530913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913912"/>
        <c:crosses val="autoZero"/>
        <c:auto val="1"/>
        <c:lblAlgn val="ctr"/>
        <c:lblOffset val="100"/>
        <c:noMultiLvlLbl val="0"/>
      </c:catAx>
      <c:valAx>
        <c:axId val="530913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913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9.7910385000000009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915480"/>
        <c:axId val="530915088"/>
      </c:barChart>
      <c:catAx>
        <c:axId val="530915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915088"/>
        <c:crosses val="autoZero"/>
        <c:auto val="1"/>
        <c:lblAlgn val="ctr"/>
        <c:lblOffset val="100"/>
        <c:noMultiLvlLbl val="0"/>
      </c:catAx>
      <c:valAx>
        <c:axId val="5309150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915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1058.4920999999999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264840"/>
        <c:axId val="531263664"/>
      </c:barChart>
      <c:catAx>
        <c:axId val="531264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263664"/>
        <c:crosses val="autoZero"/>
        <c:auto val="1"/>
        <c:lblAlgn val="ctr"/>
        <c:lblOffset val="100"/>
        <c:noMultiLvlLbl val="0"/>
      </c:catAx>
      <c:valAx>
        <c:axId val="53126366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264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0.10125803999999999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268368"/>
        <c:axId val="531269152"/>
      </c:barChart>
      <c:catAx>
        <c:axId val="531268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269152"/>
        <c:crosses val="autoZero"/>
        <c:auto val="1"/>
        <c:lblAlgn val="ctr"/>
        <c:lblOffset val="100"/>
        <c:noMultiLvlLbl val="0"/>
      </c:catAx>
      <c:valAx>
        <c:axId val="531269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268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2.9620299999999999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269936"/>
        <c:axId val="531266408"/>
      </c:barChart>
      <c:catAx>
        <c:axId val="531269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266408"/>
        <c:crosses val="autoZero"/>
        <c:auto val="1"/>
        <c:lblAlgn val="ctr"/>
        <c:lblOffset val="100"/>
        <c:noMultiLvlLbl val="0"/>
      </c:catAx>
      <c:valAx>
        <c:axId val="5312664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269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23.755033000000001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26664"/>
        <c:axId val="258525880"/>
      </c:barChart>
      <c:catAx>
        <c:axId val="258526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25880"/>
        <c:crosses val="autoZero"/>
        <c:auto val="1"/>
        <c:lblAlgn val="ctr"/>
        <c:lblOffset val="100"/>
        <c:noMultiLvlLbl val="0"/>
      </c:catAx>
      <c:valAx>
        <c:axId val="2585258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26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77.284310000000005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265232"/>
        <c:axId val="531263272"/>
      </c:barChart>
      <c:catAx>
        <c:axId val="531265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263272"/>
        <c:crosses val="autoZero"/>
        <c:auto val="1"/>
        <c:lblAlgn val="ctr"/>
        <c:lblOffset val="100"/>
        <c:noMultiLvlLbl val="0"/>
      </c:catAx>
      <c:valAx>
        <c:axId val="531263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26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72.921120000000002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270328"/>
        <c:axId val="531270720"/>
      </c:barChart>
      <c:catAx>
        <c:axId val="531270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270720"/>
        <c:crosses val="autoZero"/>
        <c:auto val="1"/>
        <c:lblAlgn val="ctr"/>
        <c:lblOffset val="100"/>
        <c:noMultiLvlLbl val="0"/>
      </c:catAx>
      <c:valAx>
        <c:axId val="531270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270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4.7329999999999997</c:v>
                </c:pt>
                <c:pt idx="1">
                  <c:v>9.202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1266016"/>
        <c:axId val="531266800"/>
      </c:barChart>
      <c:catAx>
        <c:axId val="531266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266800"/>
        <c:crosses val="autoZero"/>
        <c:auto val="1"/>
        <c:lblAlgn val="ctr"/>
        <c:lblOffset val="100"/>
        <c:noMultiLvlLbl val="0"/>
      </c:catAx>
      <c:valAx>
        <c:axId val="531266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266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10.784741</c:v>
                </c:pt>
                <c:pt idx="1">
                  <c:v>11.191648499999999</c:v>
                </c:pt>
                <c:pt idx="2">
                  <c:v>8.6229390000000006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452.78325999999998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208904"/>
        <c:axId val="530206552"/>
      </c:barChart>
      <c:catAx>
        <c:axId val="530208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06552"/>
        <c:crosses val="autoZero"/>
        <c:auto val="1"/>
        <c:lblAlgn val="ctr"/>
        <c:lblOffset val="100"/>
        <c:noMultiLvlLbl val="0"/>
      </c:catAx>
      <c:valAx>
        <c:axId val="5302065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08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14.736266000000001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208120"/>
        <c:axId val="530206944"/>
      </c:barChart>
      <c:catAx>
        <c:axId val="530208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06944"/>
        <c:crosses val="autoZero"/>
        <c:auto val="1"/>
        <c:lblAlgn val="ctr"/>
        <c:lblOffset val="100"/>
        <c:noMultiLvlLbl val="0"/>
      </c:catAx>
      <c:valAx>
        <c:axId val="530206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08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78.793999999999997</c:v>
                </c:pt>
                <c:pt idx="1">
                  <c:v>7.5940000000000003</c:v>
                </c:pt>
                <c:pt idx="2">
                  <c:v>13.612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0209296"/>
        <c:axId val="530210864"/>
      </c:barChart>
      <c:catAx>
        <c:axId val="530209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10864"/>
        <c:crosses val="autoZero"/>
        <c:auto val="1"/>
        <c:lblAlgn val="ctr"/>
        <c:lblOffset val="100"/>
        <c:noMultiLvlLbl val="0"/>
      </c:catAx>
      <c:valAx>
        <c:axId val="530210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09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1837.4081000000001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209688"/>
        <c:axId val="530206160"/>
      </c:barChart>
      <c:catAx>
        <c:axId val="530209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06160"/>
        <c:crosses val="autoZero"/>
        <c:auto val="1"/>
        <c:lblAlgn val="ctr"/>
        <c:lblOffset val="100"/>
        <c:noMultiLvlLbl val="0"/>
      </c:catAx>
      <c:valAx>
        <c:axId val="5302061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09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195.8262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208512"/>
        <c:axId val="530210472"/>
      </c:barChart>
      <c:catAx>
        <c:axId val="530208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10472"/>
        <c:crosses val="autoZero"/>
        <c:auto val="1"/>
        <c:lblAlgn val="ctr"/>
        <c:lblOffset val="100"/>
        <c:noMultiLvlLbl val="0"/>
      </c:catAx>
      <c:valAx>
        <c:axId val="530210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08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416.04442999999998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211648"/>
        <c:axId val="530213608"/>
      </c:barChart>
      <c:catAx>
        <c:axId val="530211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13608"/>
        <c:crosses val="autoZero"/>
        <c:auto val="1"/>
        <c:lblAlgn val="ctr"/>
        <c:lblOffset val="100"/>
        <c:noMultiLvlLbl val="0"/>
      </c:catAx>
      <c:valAx>
        <c:axId val="530213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11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3.4322004000000002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19608"/>
        <c:axId val="530435288"/>
      </c:barChart>
      <c:catAx>
        <c:axId val="258519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435288"/>
        <c:crosses val="autoZero"/>
        <c:auto val="1"/>
        <c:lblAlgn val="ctr"/>
        <c:lblOffset val="100"/>
        <c:noMultiLvlLbl val="0"/>
      </c:catAx>
      <c:valAx>
        <c:axId val="530435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19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4569.4960000000001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213216"/>
        <c:axId val="530207728"/>
      </c:barChart>
      <c:catAx>
        <c:axId val="530213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07728"/>
        <c:crosses val="autoZero"/>
        <c:auto val="1"/>
        <c:lblAlgn val="ctr"/>
        <c:lblOffset val="100"/>
        <c:noMultiLvlLbl val="0"/>
      </c:catAx>
      <c:valAx>
        <c:axId val="530207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13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13.127599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342424"/>
        <c:axId val="523344776"/>
      </c:barChart>
      <c:catAx>
        <c:axId val="523342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344776"/>
        <c:crosses val="autoZero"/>
        <c:auto val="1"/>
        <c:lblAlgn val="ctr"/>
        <c:lblOffset val="100"/>
        <c:noMultiLvlLbl val="0"/>
      </c:catAx>
      <c:valAx>
        <c:axId val="523344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342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1.688998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344384"/>
        <c:axId val="523341248"/>
      </c:barChart>
      <c:catAx>
        <c:axId val="523344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341248"/>
        <c:crosses val="autoZero"/>
        <c:auto val="1"/>
        <c:lblAlgn val="ctr"/>
        <c:lblOffset val="100"/>
        <c:noMultiLvlLbl val="0"/>
      </c:catAx>
      <c:valAx>
        <c:axId val="523341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344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217.07056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436856"/>
        <c:axId val="530437248"/>
      </c:barChart>
      <c:catAx>
        <c:axId val="530436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437248"/>
        <c:crosses val="autoZero"/>
        <c:auto val="1"/>
        <c:lblAlgn val="ctr"/>
        <c:lblOffset val="100"/>
        <c:noMultiLvlLbl val="0"/>
      </c:catAx>
      <c:valAx>
        <c:axId val="530437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436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1.4008138999999999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435680"/>
        <c:axId val="530436464"/>
      </c:barChart>
      <c:catAx>
        <c:axId val="530435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436464"/>
        <c:crosses val="autoZero"/>
        <c:auto val="1"/>
        <c:lblAlgn val="ctr"/>
        <c:lblOffset val="100"/>
        <c:noMultiLvlLbl val="0"/>
      </c:catAx>
      <c:valAx>
        <c:axId val="5304364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435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12.984484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434112"/>
        <c:axId val="530433720"/>
      </c:barChart>
      <c:catAx>
        <c:axId val="530434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433720"/>
        <c:crosses val="autoZero"/>
        <c:auto val="1"/>
        <c:lblAlgn val="ctr"/>
        <c:lblOffset val="100"/>
        <c:noMultiLvlLbl val="0"/>
      </c:catAx>
      <c:valAx>
        <c:axId val="530433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43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1.688998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439992"/>
        <c:axId val="530438424"/>
      </c:barChart>
      <c:catAx>
        <c:axId val="530439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438424"/>
        <c:crosses val="autoZero"/>
        <c:auto val="1"/>
        <c:lblAlgn val="ctr"/>
        <c:lblOffset val="100"/>
        <c:noMultiLvlLbl val="0"/>
      </c:catAx>
      <c:valAx>
        <c:axId val="530438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43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495.77109999999999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438032"/>
        <c:axId val="530436072"/>
      </c:barChart>
      <c:catAx>
        <c:axId val="530438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436072"/>
        <c:crosses val="autoZero"/>
        <c:auto val="1"/>
        <c:lblAlgn val="ctr"/>
        <c:lblOffset val="100"/>
        <c:noMultiLvlLbl val="0"/>
      </c:catAx>
      <c:valAx>
        <c:axId val="530436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438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5.9122940000000002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434504"/>
        <c:axId val="530439208"/>
      </c:barChart>
      <c:catAx>
        <c:axId val="530434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439208"/>
        <c:crosses val="autoZero"/>
        <c:auto val="1"/>
        <c:lblAlgn val="ctr"/>
        <c:lblOffset val="100"/>
        <c:noMultiLvlLbl val="0"/>
      </c:catAx>
      <c:valAx>
        <c:axId val="530439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434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임재연, ID : H1900980)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18일 15:01:51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1837.4081000000001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57.227134999999997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23.755033000000001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78.793999999999997</v>
      </c>
      <c r="G8" s="59">
        <f>'DRIs DATA 입력'!G8</f>
        <v>7.5940000000000003</v>
      </c>
      <c r="H8" s="59">
        <f>'DRIs DATA 입력'!H8</f>
        <v>13.612</v>
      </c>
      <c r="I8" s="46"/>
      <c r="J8" s="59" t="s">
        <v>216</v>
      </c>
      <c r="K8" s="59">
        <f>'DRIs DATA 입력'!K8</f>
        <v>4.7329999999999997</v>
      </c>
      <c r="L8" s="59">
        <f>'DRIs DATA 입력'!L8</f>
        <v>9.202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452.78325999999998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14.736266000000001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3.4322004000000002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217.07056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195.8262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1.5362465000000001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1.4008138999999999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12.984484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1.688998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495.77109999999999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5.9122940000000002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2.5699450000000001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5.2051964000000002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416.04442999999998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1040.5823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4569.4960000000001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3487.2080000000001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181.16874999999999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97.715805000000003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13.127599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9.7910385000000009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1058.4920999999999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0.10125803999999999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2.9620299999999999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77.284310000000005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72.921120000000002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55" sqref="J55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310</v>
      </c>
      <c r="G1" s="62" t="s">
        <v>311</v>
      </c>
      <c r="H1" s="61" t="s">
        <v>312</v>
      </c>
    </row>
    <row r="3" spans="1:27" x14ac:dyDescent="0.3">
      <c r="A3" s="71" t="s">
        <v>302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313</v>
      </c>
      <c r="B4" s="69"/>
      <c r="C4" s="69"/>
      <c r="E4" s="66" t="s">
        <v>314</v>
      </c>
      <c r="F4" s="67"/>
      <c r="G4" s="67"/>
      <c r="H4" s="68"/>
      <c r="J4" s="66" t="s">
        <v>315</v>
      </c>
      <c r="K4" s="67"/>
      <c r="L4" s="68"/>
      <c r="N4" s="69" t="s">
        <v>316</v>
      </c>
      <c r="O4" s="69"/>
      <c r="P4" s="69"/>
      <c r="Q4" s="69"/>
      <c r="R4" s="69"/>
      <c r="S4" s="69"/>
      <c r="U4" s="69" t="s">
        <v>317</v>
      </c>
      <c r="V4" s="69"/>
      <c r="W4" s="69"/>
      <c r="X4" s="69"/>
      <c r="Y4" s="69"/>
      <c r="Z4" s="69"/>
    </row>
    <row r="5" spans="1:27" x14ac:dyDescent="0.3">
      <c r="A5" s="65"/>
      <c r="B5" s="65" t="s">
        <v>318</v>
      </c>
      <c r="C5" s="65" t="s">
        <v>319</v>
      </c>
      <c r="E5" s="65"/>
      <c r="F5" s="65" t="s">
        <v>320</v>
      </c>
      <c r="G5" s="65" t="s">
        <v>321</v>
      </c>
      <c r="H5" s="65" t="s">
        <v>322</v>
      </c>
      <c r="J5" s="65"/>
      <c r="K5" s="65" t="s">
        <v>278</v>
      </c>
      <c r="L5" s="65" t="s">
        <v>323</v>
      </c>
      <c r="N5" s="65"/>
      <c r="O5" s="65" t="s">
        <v>324</v>
      </c>
      <c r="P5" s="65" t="s">
        <v>325</v>
      </c>
      <c r="Q5" s="65" t="s">
        <v>326</v>
      </c>
      <c r="R5" s="65" t="s">
        <v>327</v>
      </c>
      <c r="S5" s="65" t="s">
        <v>328</v>
      </c>
      <c r="U5" s="65"/>
      <c r="V5" s="65" t="s">
        <v>279</v>
      </c>
      <c r="W5" s="65" t="s">
        <v>329</v>
      </c>
      <c r="X5" s="65" t="s">
        <v>330</v>
      </c>
      <c r="Y5" s="65" t="s">
        <v>331</v>
      </c>
      <c r="Z5" s="65" t="s">
        <v>319</v>
      </c>
    </row>
    <row r="6" spans="1:27" x14ac:dyDescent="0.3">
      <c r="A6" s="65" t="s">
        <v>313</v>
      </c>
      <c r="B6" s="65">
        <v>1800</v>
      </c>
      <c r="C6" s="65">
        <v>1837.4081000000001</v>
      </c>
      <c r="E6" s="65" t="s">
        <v>332</v>
      </c>
      <c r="F6" s="65">
        <v>55</v>
      </c>
      <c r="G6" s="65">
        <v>15</v>
      </c>
      <c r="H6" s="65">
        <v>7</v>
      </c>
      <c r="J6" s="65" t="s">
        <v>333</v>
      </c>
      <c r="K6" s="65">
        <v>0.1</v>
      </c>
      <c r="L6" s="65">
        <v>4</v>
      </c>
      <c r="N6" s="65" t="s">
        <v>334</v>
      </c>
      <c r="O6" s="65">
        <v>40</v>
      </c>
      <c r="P6" s="65">
        <v>50</v>
      </c>
      <c r="Q6" s="65">
        <v>0</v>
      </c>
      <c r="R6" s="65">
        <v>0</v>
      </c>
      <c r="S6" s="65">
        <v>57.227134999999997</v>
      </c>
      <c r="U6" s="65" t="s">
        <v>335</v>
      </c>
      <c r="V6" s="65">
        <v>0</v>
      </c>
      <c r="W6" s="65">
        <v>0</v>
      </c>
      <c r="X6" s="65">
        <v>20</v>
      </c>
      <c r="Y6" s="65">
        <v>0</v>
      </c>
      <c r="Z6" s="65">
        <v>23.755033000000001</v>
      </c>
    </row>
    <row r="7" spans="1:27" x14ac:dyDescent="0.3">
      <c r="E7" s="65" t="s">
        <v>336</v>
      </c>
      <c r="F7" s="65">
        <v>65</v>
      </c>
      <c r="G7" s="65">
        <v>30</v>
      </c>
      <c r="H7" s="65">
        <v>20</v>
      </c>
      <c r="J7" s="65" t="s">
        <v>337</v>
      </c>
      <c r="K7" s="65">
        <v>1</v>
      </c>
      <c r="L7" s="65">
        <v>10</v>
      </c>
    </row>
    <row r="8" spans="1:27" x14ac:dyDescent="0.3">
      <c r="E8" s="65" t="s">
        <v>338</v>
      </c>
      <c r="F8" s="65">
        <v>78.793999999999997</v>
      </c>
      <c r="G8" s="65">
        <v>7.5940000000000003</v>
      </c>
      <c r="H8" s="65">
        <v>13.612</v>
      </c>
      <c r="J8" s="65" t="s">
        <v>339</v>
      </c>
      <c r="K8" s="65">
        <v>4.7329999999999997</v>
      </c>
      <c r="L8" s="65">
        <v>9.202</v>
      </c>
    </row>
    <row r="13" spans="1:27" x14ac:dyDescent="0.3">
      <c r="A13" s="70" t="s">
        <v>340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341</v>
      </c>
      <c r="B14" s="69"/>
      <c r="C14" s="69"/>
      <c r="D14" s="69"/>
      <c r="E14" s="69"/>
      <c r="F14" s="69"/>
      <c r="H14" s="69" t="s">
        <v>342</v>
      </c>
      <c r="I14" s="69"/>
      <c r="J14" s="69"/>
      <c r="K14" s="69"/>
      <c r="L14" s="69"/>
      <c r="M14" s="69"/>
      <c r="O14" s="69" t="s">
        <v>343</v>
      </c>
      <c r="P14" s="69"/>
      <c r="Q14" s="69"/>
      <c r="R14" s="69"/>
      <c r="S14" s="69"/>
      <c r="T14" s="69"/>
      <c r="V14" s="69" t="s">
        <v>303</v>
      </c>
      <c r="W14" s="69"/>
      <c r="X14" s="69"/>
      <c r="Y14" s="69"/>
      <c r="Z14" s="69"/>
      <c r="AA14" s="69"/>
    </row>
    <row r="15" spans="1:27" x14ac:dyDescent="0.3">
      <c r="A15" s="65"/>
      <c r="B15" s="65" t="s">
        <v>344</v>
      </c>
      <c r="C15" s="65" t="s">
        <v>325</v>
      </c>
      <c r="D15" s="65" t="s">
        <v>345</v>
      </c>
      <c r="E15" s="65" t="s">
        <v>346</v>
      </c>
      <c r="F15" s="65" t="s">
        <v>347</v>
      </c>
      <c r="H15" s="65"/>
      <c r="I15" s="65" t="s">
        <v>348</v>
      </c>
      <c r="J15" s="65" t="s">
        <v>349</v>
      </c>
      <c r="K15" s="65" t="s">
        <v>330</v>
      </c>
      <c r="L15" s="65" t="s">
        <v>346</v>
      </c>
      <c r="M15" s="65" t="s">
        <v>350</v>
      </c>
      <c r="O15" s="65"/>
      <c r="P15" s="65" t="s">
        <v>344</v>
      </c>
      <c r="Q15" s="65" t="s">
        <v>351</v>
      </c>
      <c r="R15" s="65" t="s">
        <v>352</v>
      </c>
      <c r="S15" s="65" t="s">
        <v>353</v>
      </c>
      <c r="T15" s="65" t="s">
        <v>347</v>
      </c>
      <c r="V15" s="65"/>
      <c r="W15" s="65" t="s">
        <v>344</v>
      </c>
      <c r="X15" s="65" t="s">
        <v>349</v>
      </c>
      <c r="Y15" s="65" t="s">
        <v>330</v>
      </c>
      <c r="Z15" s="65" t="s">
        <v>354</v>
      </c>
      <c r="AA15" s="65" t="s">
        <v>319</v>
      </c>
    </row>
    <row r="16" spans="1:27" x14ac:dyDescent="0.3">
      <c r="A16" s="65" t="s">
        <v>355</v>
      </c>
      <c r="B16" s="65">
        <v>430</v>
      </c>
      <c r="C16" s="65">
        <v>600</v>
      </c>
      <c r="D16" s="65">
        <v>0</v>
      </c>
      <c r="E16" s="65">
        <v>3000</v>
      </c>
      <c r="F16" s="65">
        <v>452.78325999999998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14.736266000000001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3.4322004000000002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217.07056</v>
      </c>
    </row>
    <row r="23" spans="1:62" x14ac:dyDescent="0.3">
      <c r="A23" s="70" t="s">
        <v>356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283</v>
      </c>
      <c r="B24" s="69"/>
      <c r="C24" s="69"/>
      <c r="D24" s="69"/>
      <c r="E24" s="69"/>
      <c r="F24" s="69"/>
      <c r="H24" s="69" t="s">
        <v>304</v>
      </c>
      <c r="I24" s="69"/>
      <c r="J24" s="69"/>
      <c r="K24" s="69"/>
      <c r="L24" s="69"/>
      <c r="M24" s="69"/>
      <c r="O24" s="69" t="s">
        <v>284</v>
      </c>
      <c r="P24" s="69"/>
      <c r="Q24" s="69"/>
      <c r="R24" s="69"/>
      <c r="S24" s="69"/>
      <c r="T24" s="69"/>
      <c r="V24" s="69" t="s">
        <v>285</v>
      </c>
      <c r="W24" s="69"/>
      <c r="X24" s="69"/>
      <c r="Y24" s="69"/>
      <c r="Z24" s="69"/>
      <c r="AA24" s="69"/>
      <c r="AC24" s="69" t="s">
        <v>305</v>
      </c>
      <c r="AD24" s="69"/>
      <c r="AE24" s="69"/>
      <c r="AF24" s="69"/>
      <c r="AG24" s="69"/>
      <c r="AH24" s="69"/>
      <c r="AJ24" s="69" t="s">
        <v>286</v>
      </c>
      <c r="AK24" s="69"/>
      <c r="AL24" s="69"/>
      <c r="AM24" s="69"/>
      <c r="AN24" s="69"/>
      <c r="AO24" s="69"/>
      <c r="AQ24" s="69" t="s">
        <v>287</v>
      </c>
      <c r="AR24" s="69"/>
      <c r="AS24" s="69"/>
      <c r="AT24" s="69"/>
      <c r="AU24" s="69"/>
      <c r="AV24" s="69"/>
      <c r="AX24" s="69" t="s">
        <v>288</v>
      </c>
      <c r="AY24" s="69"/>
      <c r="AZ24" s="69"/>
      <c r="BA24" s="69"/>
      <c r="BB24" s="69"/>
      <c r="BC24" s="69"/>
      <c r="BE24" s="69" t="s">
        <v>357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348</v>
      </c>
      <c r="C25" s="65" t="s">
        <v>325</v>
      </c>
      <c r="D25" s="65" t="s">
        <v>352</v>
      </c>
      <c r="E25" s="65" t="s">
        <v>282</v>
      </c>
      <c r="F25" s="65" t="s">
        <v>350</v>
      </c>
      <c r="H25" s="65"/>
      <c r="I25" s="65" t="s">
        <v>348</v>
      </c>
      <c r="J25" s="65" t="s">
        <v>329</v>
      </c>
      <c r="K25" s="65" t="s">
        <v>330</v>
      </c>
      <c r="L25" s="65" t="s">
        <v>282</v>
      </c>
      <c r="M25" s="65" t="s">
        <v>350</v>
      </c>
      <c r="O25" s="65"/>
      <c r="P25" s="65" t="s">
        <v>324</v>
      </c>
      <c r="Q25" s="65" t="s">
        <v>358</v>
      </c>
      <c r="R25" s="65" t="s">
        <v>359</v>
      </c>
      <c r="S25" s="65" t="s">
        <v>282</v>
      </c>
      <c r="T25" s="65" t="s">
        <v>277</v>
      </c>
      <c r="V25" s="65"/>
      <c r="W25" s="65" t="s">
        <v>279</v>
      </c>
      <c r="X25" s="65" t="s">
        <v>329</v>
      </c>
      <c r="Y25" s="65" t="s">
        <v>326</v>
      </c>
      <c r="Z25" s="65" t="s">
        <v>282</v>
      </c>
      <c r="AA25" s="65" t="s">
        <v>360</v>
      </c>
      <c r="AC25" s="65"/>
      <c r="AD25" s="65" t="s">
        <v>361</v>
      </c>
      <c r="AE25" s="65" t="s">
        <v>351</v>
      </c>
      <c r="AF25" s="65" t="s">
        <v>281</v>
      </c>
      <c r="AG25" s="65" t="s">
        <v>282</v>
      </c>
      <c r="AH25" s="65" t="s">
        <v>350</v>
      </c>
      <c r="AJ25" s="65"/>
      <c r="AK25" s="65" t="s">
        <v>348</v>
      </c>
      <c r="AL25" s="65" t="s">
        <v>358</v>
      </c>
      <c r="AM25" s="65" t="s">
        <v>281</v>
      </c>
      <c r="AN25" s="65" t="s">
        <v>353</v>
      </c>
      <c r="AO25" s="65" t="s">
        <v>360</v>
      </c>
      <c r="AQ25" s="65"/>
      <c r="AR25" s="65" t="s">
        <v>348</v>
      </c>
      <c r="AS25" s="65" t="s">
        <v>325</v>
      </c>
      <c r="AT25" s="65" t="s">
        <v>281</v>
      </c>
      <c r="AU25" s="65" t="s">
        <v>354</v>
      </c>
      <c r="AV25" s="65" t="s">
        <v>347</v>
      </c>
      <c r="AX25" s="65"/>
      <c r="AY25" s="65" t="s">
        <v>279</v>
      </c>
      <c r="AZ25" s="65" t="s">
        <v>280</v>
      </c>
      <c r="BA25" s="65" t="s">
        <v>330</v>
      </c>
      <c r="BB25" s="65" t="s">
        <v>346</v>
      </c>
      <c r="BC25" s="65" t="s">
        <v>277</v>
      </c>
      <c r="BE25" s="65"/>
      <c r="BF25" s="65" t="s">
        <v>362</v>
      </c>
      <c r="BG25" s="65" t="s">
        <v>280</v>
      </c>
      <c r="BH25" s="65" t="s">
        <v>363</v>
      </c>
      <c r="BI25" s="65" t="s">
        <v>327</v>
      </c>
      <c r="BJ25" s="65" t="s">
        <v>277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195.8262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1.5362465000000001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1.4008138999999999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12.984484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1.688998</v>
      </c>
      <c r="AJ26" s="65" t="s">
        <v>289</v>
      </c>
      <c r="AK26" s="65">
        <v>320</v>
      </c>
      <c r="AL26" s="65">
        <v>400</v>
      </c>
      <c r="AM26" s="65">
        <v>0</v>
      </c>
      <c r="AN26" s="65">
        <v>1000</v>
      </c>
      <c r="AO26" s="65">
        <v>495.77109999999999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5.9122940000000002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2.5699450000000001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5.2051964000000002</v>
      </c>
    </row>
    <row r="33" spans="1:68" x14ac:dyDescent="0.3">
      <c r="A33" s="70" t="s">
        <v>364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365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366</v>
      </c>
      <c r="W34" s="69"/>
      <c r="X34" s="69"/>
      <c r="Y34" s="69"/>
      <c r="Z34" s="69"/>
      <c r="AA34" s="69"/>
      <c r="AC34" s="69" t="s">
        <v>290</v>
      </c>
      <c r="AD34" s="69"/>
      <c r="AE34" s="69"/>
      <c r="AF34" s="69"/>
      <c r="AG34" s="69"/>
      <c r="AH34" s="69"/>
      <c r="AJ34" s="69" t="s">
        <v>291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279</v>
      </c>
      <c r="C35" s="65" t="s">
        <v>280</v>
      </c>
      <c r="D35" s="65" t="s">
        <v>281</v>
      </c>
      <c r="E35" s="65" t="s">
        <v>282</v>
      </c>
      <c r="F35" s="65" t="s">
        <v>277</v>
      </c>
      <c r="H35" s="65"/>
      <c r="I35" s="65" t="s">
        <v>279</v>
      </c>
      <c r="J35" s="65" t="s">
        <v>280</v>
      </c>
      <c r="K35" s="65" t="s">
        <v>281</v>
      </c>
      <c r="L35" s="65" t="s">
        <v>282</v>
      </c>
      <c r="M35" s="65" t="s">
        <v>277</v>
      </c>
      <c r="O35" s="65"/>
      <c r="P35" s="65" t="s">
        <v>279</v>
      </c>
      <c r="Q35" s="65" t="s">
        <v>280</v>
      </c>
      <c r="R35" s="65" t="s">
        <v>281</v>
      </c>
      <c r="S35" s="65" t="s">
        <v>282</v>
      </c>
      <c r="T35" s="65" t="s">
        <v>277</v>
      </c>
      <c r="V35" s="65"/>
      <c r="W35" s="65" t="s">
        <v>279</v>
      </c>
      <c r="X35" s="65" t="s">
        <v>280</v>
      </c>
      <c r="Y35" s="65" t="s">
        <v>281</v>
      </c>
      <c r="Z35" s="65" t="s">
        <v>282</v>
      </c>
      <c r="AA35" s="65" t="s">
        <v>277</v>
      </c>
      <c r="AC35" s="65"/>
      <c r="AD35" s="65" t="s">
        <v>279</v>
      </c>
      <c r="AE35" s="65" t="s">
        <v>280</v>
      </c>
      <c r="AF35" s="65" t="s">
        <v>281</v>
      </c>
      <c r="AG35" s="65" t="s">
        <v>282</v>
      </c>
      <c r="AH35" s="65" t="s">
        <v>277</v>
      </c>
      <c r="AJ35" s="65"/>
      <c r="AK35" s="65" t="s">
        <v>279</v>
      </c>
      <c r="AL35" s="65" t="s">
        <v>280</v>
      </c>
      <c r="AM35" s="65" t="s">
        <v>281</v>
      </c>
      <c r="AN35" s="65" t="s">
        <v>282</v>
      </c>
      <c r="AO35" s="65" t="s">
        <v>277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416.04442999999998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1040.5823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4569.4960000000001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3487.2080000000001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181.16874999999999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97.715805000000003</v>
      </c>
    </row>
    <row r="43" spans="1:68" x14ac:dyDescent="0.3">
      <c r="A43" s="70" t="s">
        <v>292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293</v>
      </c>
      <c r="B44" s="69"/>
      <c r="C44" s="69"/>
      <c r="D44" s="69"/>
      <c r="E44" s="69"/>
      <c r="F44" s="69"/>
      <c r="H44" s="69" t="s">
        <v>294</v>
      </c>
      <c r="I44" s="69"/>
      <c r="J44" s="69"/>
      <c r="K44" s="69"/>
      <c r="L44" s="69"/>
      <c r="M44" s="69"/>
      <c r="O44" s="69" t="s">
        <v>295</v>
      </c>
      <c r="P44" s="69"/>
      <c r="Q44" s="69"/>
      <c r="R44" s="69"/>
      <c r="S44" s="69"/>
      <c r="T44" s="69"/>
      <c r="V44" s="69" t="s">
        <v>306</v>
      </c>
      <c r="W44" s="69"/>
      <c r="X44" s="69"/>
      <c r="Y44" s="69"/>
      <c r="Z44" s="69"/>
      <c r="AA44" s="69"/>
      <c r="AC44" s="69" t="s">
        <v>296</v>
      </c>
      <c r="AD44" s="69"/>
      <c r="AE44" s="69"/>
      <c r="AF44" s="69"/>
      <c r="AG44" s="69"/>
      <c r="AH44" s="69"/>
      <c r="AJ44" s="69" t="s">
        <v>307</v>
      </c>
      <c r="AK44" s="69"/>
      <c r="AL44" s="69"/>
      <c r="AM44" s="69"/>
      <c r="AN44" s="69"/>
      <c r="AO44" s="69"/>
      <c r="AQ44" s="69" t="s">
        <v>308</v>
      </c>
      <c r="AR44" s="69"/>
      <c r="AS44" s="69"/>
      <c r="AT44" s="69"/>
      <c r="AU44" s="69"/>
      <c r="AV44" s="69"/>
      <c r="AX44" s="69" t="s">
        <v>297</v>
      </c>
      <c r="AY44" s="69"/>
      <c r="AZ44" s="69"/>
      <c r="BA44" s="69"/>
      <c r="BB44" s="69"/>
      <c r="BC44" s="69"/>
      <c r="BE44" s="69" t="s">
        <v>298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279</v>
      </c>
      <c r="C45" s="65" t="s">
        <v>280</v>
      </c>
      <c r="D45" s="65" t="s">
        <v>281</v>
      </c>
      <c r="E45" s="65" t="s">
        <v>282</v>
      </c>
      <c r="F45" s="65" t="s">
        <v>277</v>
      </c>
      <c r="H45" s="65"/>
      <c r="I45" s="65" t="s">
        <v>279</v>
      </c>
      <c r="J45" s="65" t="s">
        <v>280</v>
      </c>
      <c r="K45" s="65" t="s">
        <v>281</v>
      </c>
      <c r="L45" s="65" t="s">
        <v>282</v>
      </c>
      <c r="M45" s="65" t="s">
        <v>277</v>
      </c>
      <c r="O45" s="65"/>
      <c r="P45" s="65" t="s">
        <v>279</v>
      </c>
      <c r="Q45" s="65" t="s">
        <v>280</v>
      </c>
      <c r="R45" s="65" t="s">
        <v>281</v>
      </c>
      <c r="S45" s="65" t="s">
        <v>282</v>
      </c>
      <c r="T45" s="65" t="s">
        <v>277</v>
      </c>
      <c r="V45" s="65"/>
      <c r="W45" s="65" t="s">
        <v>279</v>
      </c>
      <c r="X45" s="65" t="s">
        <v>280</v>
      </c>
      <c r="Y45" s="65" t="s">
        <v>281</v>
      </c>
      <c r="Z45" s="65" t="s">
        <v>282</v>
      </c>
      <c r="AA45" s="65" t="s">
        <v>277</v>
      </c>
      <c r="AC45" s="65"/>
      <c r="AD45" s="65" t="s">
        <v>279</v>
      </c>
      <c r="AE45" s="65" t="s">
        <v>280</v>
      </c>
      <c r="AF45" s="65" t="s">
        <v>281</v>
      </c>
      <c r="AG45" s="65" t="s">
        <v>282</v>
      </c>
      <c r="AH45" s="65" t="s">
        <v>277</v>
      </c>
      <c r="AJ45" s="65"/>
      <c r="AK45" s="65" t="s">
        <v>279</v>
      </c>
      <c r="AL45" s="65" t="s">
        <v>280</v>
      </c>
      <c r="AM45" s="65" t="s">
        <v>281</v>
      </c>
      <c r="AN45" s="65" t="s">
        <v>282</v>
      </c>
      <c r="AO45" s="65" t="s">
        <v>277</v>
      </c>
      <c r="AQ45" s="65"/>
      <c r="AR45" s="65" t="s">
        <v>279</v>
      </c>
      <c r="AS45" s="65" t="s">
        <v>280</v>
      </c>
      <c r="AT45" s="65" t="s">
        <v>281</v>
      </c>
      <c r="AU45" s="65" t="s">
        <v>282</v>
      </c>
      <c r="AV45" s="65" t="s">
        <v>277</v>
      </c>
      <c r="AX45" s="65"/>
      <c r="AY45" s="65" t="s">
        <v>279</v>
      </c>
      <c r="AZ45" s="65" t="s">
        <v>280</v>
      </c>
      <c r="BA45" s="65" t="s">
        <v>281</v>
      </c>
      <c r="BB45" s="65" t="s">
        <v>282</v>
      </c>
      <c r="BC45" s="65" t="s">
        <v>277</v>
      </c>
      <c r="BE45" s="65"/>
      <c r="BF45" s="65" t="s">
        <v>279</v>
      </c>
      <c r="BG45" s="65" t="s">
        <v>280</v>
      </c>
      <c r="BH45" s="65" t="s">
        <v>281</v>
      </c>
      <c r="BI45" s="65" t="s">
        <v>282</v>
      </c>
      <c r="BJ45" s="65" t="s">
        <v>277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13.127599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9.7910385000000009</v>
      </c>
      <c r="O46" s="65" t="s">
        <v>299</v>
      </c>
      <c r="P46" s="65">
        <v>600</v>
      </c>
      <c r="Q46" s="65">
        <v>800</v>
      </c>
      <c r="R46" s="65">
        <v>0</v>
      </c>
      <c r="S46" s="65">
        <v>10000</v>
      </c>
      <c r="T46" s="65">
        <v>1058.4920999999999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0.10125803999999999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2.9620299999999999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77.284310000000005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72.921120000000002</v>
      </c>
      <c r="AX46" s="65" t="s">
        <v>300</v>
      </c>
      <c r="AY46" s="65"/>
      <c r="AZ46" s="65"/>
      <c r="BA46" s="65"/>
      <c r="BB46" s="65"/>
      <c r="BC46" s="65"/>
      <c r="BE46" s="65" t="s">
        <v>301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23" sqref="E23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367</v>
      </c>
      <c r="B2" s="61" t="s">
        <v>368</v>
      </c>
      <c r="C2" s="61" t="s">
        <v>309</v>
      </c>
      <c r="D2" s="61">
        <v>62</v>
      </c>
      <c r="E2" s="61">
        <v>1837.4081000000001</v>
      </c>
      <c r="F2" s="61">
        <v>331.2722</v>
      </c>
      <c r="G2" s="61">
        <v>31.926642999999999</v>
      </c>
      <c r="H2" s="61">
        <v>11.940555</v>
      </c>
      <c r="I2" s="61">
        <v>19.986090000000001</v>
      </c>
      <c r="J2" s="61">
        <v>57.227134999999997</v>
      </c>
      <c r="K2" s="61">
        <v>29.524446000000001</v>
      </c>
      <c r="L2" s="61">
        <v>27.702686</v>
      </c>
      <c r="M2" s="61">
        <v>23.755033000000001</v>
      </c>
      <c r="N2" s="61">
        <v>2.7207970000000001</v>
      </c>
      <c r="O2" s="61">
        <v>15.295491999999999</v>
      </c>
      <c r="P2" s="61">
        <v>1296.3633</v>
      </c>
      <c r="Q2" s="61">
        <v>21.479835999999999</v>
      </c>
      <c r="R2" s="61">
        <v>452.78325999999998</v>
      </c>
      <c r="S2" s="61">
        <v>117.66892</v>
      </c>
      <c r="T2" s="61">
        <v>4021.3717999999999</v>
      </c>
      <c r="U2" s="61">
        <v>3.4322004000000002</v>
      </c>
      <c r="V2" s="61">
        <v>14.736266000000001</v>
      </c>
      <c r="W2" s="61">
        <v>217.07056</v>
      </c>
      <c r="X2" s="61">
        <v>195.8262</v>
      </c>
      <c r="Y2" s="61">
        <v>1.5362465000000001</v>
      </c>
      <c r="Z2" s="61">
        <v>1.4008138999999999</v>
      </c>
      <c r="AA2" s="61">
        <v>12.984484</v>
      </c>
      <c r="AB2" s="61">
        <v>1.688998</v>
      </c>
      <c r="AC2" s="61">
        <v>495.77109999999999</v>
      </c>
      <c r="AD2" s="61">
        <v>5.9122940000000002</v>
      </c>
      <c r="AE2" s="61">
        <v>2.5699450000000001</v>
      </c>
      <c r="AF2" s="61">
        <v>5.2051964000000002</v>
      </c>
      <c r="AG2" s="61">
        <v>416.04442999999998</v>
      </c>
      <c r="AH2" s="61">
        <v>210.25910999999999</v>
      </c>
      <c r="AI2" s="61">
        <v>205.78531000000001</v>
      </c>
      <c r="AJ2" s="61">
        <v>1040.5823</v>
      </c>
      <c r="AK2" s="61">
        <v>4569.4960000000001</v>
      </c>
      <c r="AL2" s="61">
        <v>181.16874999999999</v>
      </c>
      <c r="AM2" s="61">
        <v>3487.2080000000001</v>
      </c>
      <c r="AN2" s="61">
        <v>97.715805000000003</v>
      </c>
      <c r="AO2" s="61">
        <v>13.127599</v>
      </c>
      <c r="AP2" s="61">
        <v>9.4513099999999994</v>
      </c>
      <c r="AQ2" s="61">
        <v>3.676288</v>
      </c>
      <c r="AR2" s="61">
        <v>9.7910385000000009</v>
      </c>
      <c r="AS2" s="61">
        <v>1058.4920999999999</v>
      </c>
      <c r="AT2" s="61">
        <v>0.10125803999999999</v>
      </c>
      <c r="AU2" s="61">
        <v>2.9620299999999999</v>
      </c>
      <c r="AV2" s="61">
        <v>77.284310000000005</v>
      </c>
      <c r="AW2" s="61">
        <v>72.921120000000002</v>
      </c>
      <c r="AX2" s="61">
        <v>0.13442028</v>
      </c>
      <c r="AY2" s="61">
        <v>0.60207149999999998</v>
      </c>
      <c r="AZ2" s="61">
        <v>307.37759999999997</v>
      </c>
      <c r="BA2" s="61">
        <v>30.640930000000001</v>
      </c>
      <c r="BB2" s="61">
        <v>10.784741</v>
      </c>
      <c r="BC2" s="61">
        <v>11.191648499999999</v>
      </c>
      <c r="BD2" s="61">
        <v>8.6229390000000006</v>
      </c>
      <c r="BE2" s="61">
        <v>0.51881546000000001</v>
      </c>
      <c r="BF2" s="61">
        <v>3.1499171000000001</v>
      </c>
      <c r="BG2" s="61">
        <v>2.3036561999999999E-3</v>
      </c>
      <c r="BH2" s="61">
        <v>2.8389246999999999E-2</v>
      </c>
      <c r="BI2" s="61">
        <v>2.1697049999999999E-2</v>
      </c>
      <c r="BJ2" s="61">
        <v>8.3040169999999996E-2</v>
      </c>
      <c r="BK2" s="61">
        <v>1.7720432999999999E-4</v>
      </c>
      <c r="BL2" s="61">
        <v>0.26138620000000001</v>
      </c>
      <c r="BM2" s="61">
        <v>2.6510039999999999</v>
      </c>
      <c r="BN2" s="61">
        <v>0.66964257000000005</v>
      </c>
      <c r="BO2" s="61">
        <v>43.563594999999999</v>
      </c>
      <c r="BP2" s="61">
        <v>7.6299314000000003</v>
      </c>
      <c r="BQ2" s="61">
        <v>16.00639</v>
      </c>
      <c r="BR2" s="61">
        <v>55.545048000000001</v>
      </c>
      <c r="BS2" s="61">
        <v>17.477964</v>
      </c>
      <c r="BT2" s="61">
        <v>7.8114448000000003</v>
      </c>
      <c r="BU2" s="61">
        <v>1.057927E-2</v>
      </c>
      <c r="BV2" s="61">
        <v>3.5500917999999999E-2</v>
      </c>
      <c r="BW2" s="61">
        <v>0.55731679999999995</v>
      </c>
      <c r="BX2" s="61">
        <v>0.86967313000000002</v>
      </c>
      <c r="BY2" s="61">
        <v>0.1391319</v>
      </c>
      <c r="BZ2" s="61">
        <v>1.4682505999999999E-3</v>
      </c>
      <c r="CA2" s="61">
        <v>0.90986840000000002</v>
      </c>
      <c r="CB2" s="61">
        <v>2.3235415999999998E-2</v>
      </c>
      <c r="CC2" s="61">
        <v>0.25713384</v>
      </c>
      <c r="CD2" s="61">
        <v>0.80845990000000001</v>
      </c>
      <c r="CE2" s="61">
        <v>6.0403414000000002E-2</v>
      </c>
      <c r="CF2" s="61">
        <v>0.120338365</v>
      </c>
      <c r="CG2" s="61">
        <v>4.9500000000000003E-7</v>
      </c>
      <c r="CH2" s="61">
        <v>2.7256722000000001E-2</v>
      </c>
      <c r="CI2" s="61">
        <v>2.5328759999999999E-3</v>
      </c>
      <c r="CJ2" s="61">
        <v>1.7645245000000001</v>
      </c>
      <c r="CK2" s="61">
        <v>9.4514830000000001E-3</v>
      </c>
      <c r="CL2" s="61">
        <v>0.42104142999999999</v>
      </c>
      <c r="CM2" s="61">
        <v>2.4854539999999998</v>
      </c>
      <c r="CN2" s="61">
        <v>1851.6493</v>
      </c>
      <c r="CO2" s="61">
        <v>3175.0412999999999</v>
      </c>
      <c r="CP2" s="61">
        <v>1601.3345999999999</v>
      </c>
      <c r="CQ2" s="61">
        <v>641.47626000000002</v>
      </c>
      <c r="CR2" s="61">
        <v>317.22500000000002</v>
      </c>
      <c r="CS2" s="61">
        <v>459.93740000000003</v>
      </c>
      <c r="CT2" s="61">
        <v>1774.3085000000001</v>
      </c>
      <c r="CU2" s="61">
        <v>1015.20856</v>
      </c>
      <c r="CV2" s="61">
        <v>1473.0387000000001</v>
      </c>
      <c r="CW2" s="61">
        <v>1107.7891</v>
      </c>
      <c r="CX2" s="61">
        <v>388.1148</v>
      </c>
      <c r="CY2" s="61">
        <v>2445.1975000000002</v>
      </c>
      <c r="CZ2" s="61">
        <v>1138.5823</v>
      </c>
      <c r="DA2" s="61">
        <v>2576.0146</v>
      </c>
      <c r="DB2" s="61">
        <v>2727.2235999999998</v>
      </c>
      <c r="DC2" s="61">
        <v>3749.98</v>
      </c>
      <c r="DD2" s="61">
        <v>5456.0559999999996</v>
      </c>
      <c r="DE2" s="61">
        <v>1201.6829</v>
      </c>
      <c r="DF2" s="61">
        <v>3143.9906999999998</v>
      </c>
      <c r="DG2" s="61">
        <v>1323.9142999999999</v>
      </c>
      <c r="DH2" s="61">
        <v>35.523162999999997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30.640930000000001</v>
      </c>
      <c r="B6">
        <f>BB2</f>
        <v>10.784741</v>
      </c>
      <c r="C6">
        <f>BC2</f>
        <v>11.191648499999999</v>
      </c>
      <c r="D6">
        <f>BD2</f>
        <v>8.6229390000000006</v>
      </c>
    </row>
    <row r="7" spans="1:113" x14ac:dyDescent="0.3">
      <c r="B7">
        <f>ROUND(B6/MAX($B$6,$C$6,$D$6),1)</f>
        <v>1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N24" sqref="N24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21584</v>
      </c>
      <c r="C2" s="56">
        <f ca="1">YEAR(TODAY())-YEAR(B2)+IF(TODAY()&gt;=DATE(YEAR(TODAY()),MONTH(B2),DAY(B2)),0,-1)</f>
        <v>62</v>
      </c>
      <c r="E2" s="52">
        <v>154.5</v>
      </c>
      <c r="F2" s="53" t="s">
        <v>39</v>
      </c>
      <c r="G2" s="52">
        <v>56.9</v>
      </c>
      <c r="H2" s="51" t="s">
        <v>41</v>
      </c>
      <c r="I2" s="72">
        <f>ROUND(G3/E3^2,1)</f>
        <v>23.8</v>
      </c>
    </row>
    <row r="3" spans="1:9" x14ac:dyDescent="0.3">
      <c r="E3" s="51">
        <f>E2/100</f>
        <v>1.5449999999999999</v>
      </c>
      <c r="F3" s="51" t="s">
        <v>40</v>
      </c>
      <c r="G3" s="51">
        <f>G2</f>
        <v>56.9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44515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임재연, ID : H1900980)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18일 15:01:51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8"/>
  <sheetViews>
    <sheetView tabSelected="1" view="pageBreakPreview" zoomScaleNormal="100" zoomScaleSheetLayoutView="100" zoomScalePageLayoutView="10" workbookViewId="0">
      <selection activeCell="Z18" sqref="Z18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44515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62</v>
      </c>
      <c r="G12" s="137"/>
      <c r="H12" s="137"/>
      <c r="I12" s="137"/>
      <c r="K12" s="128">
        <f>'개인정보 및 신체계측 입력'!E2</f>
        <v>154.5</v>
      </c>
      <c r="L12" s="129"/>
      <c r="M12" s="122">
        <f>'개인정보 및 신체계측 입력'!G2</f>
        <v>56.9</v>
      </c>
      <c r="N12" s="123"/>
      <c r="O12" s="118" t="s">
        <v>271</v>
      </c>
      <c r="P12" s="112"/>
      <c r="Q12" s="115">
        <f>'개인정보 및 신체계측 입력'!I2</f>
        <v>23.8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임재연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78.793999999999997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7.5940000000000003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13.612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75" t="s">
        <v>191</v>
      </c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7"/>
    </row>
    <row r="53" spans="1:20" ht="18" customHeight="1" thickBot="1" x14ac:dyDescent="0.35">
      <c r="B53" s="78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80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150" t="s">
        <v>164</v>
      </c>
      <c r="D68" s="150"/>
      <c r="E68" s="150"/>
      <c r="F68" s="150"/>
      <c r="G68" s="150"/>
      <c r="H68" s="143" t="s">
        <v>170</v>
      </c>
      <c r="I68" s="143"/>
      <c r="J68" s="143"/>
      <c r="K68" s="36">
        <f>ROUND('그룹 전체 사용자의 일일 입력'!B6/MAX('그룹 전체 사용자의 일일 입력'!$B$6,'그룹 전체 사용자의 일일 입력'!$C$6,'그룹 전체 사용자의 일일 입력'!$D$6),1)</f>
        <v>1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1</v>
      </c>
      <c r="N68" s="36" t="s">
        <v>53</v>
      </c>
      <c r="O68" s="151">
        <f>ROUND('그룹 전체 사용자의 일일 입력'!D6/MAX('그룹 전체 사용자의 일일 입력'!$B$6,'그룹 전체 사용자의 일일 입력'!$C$6,'그룹 전체 사용자의 일일 입력'!$D$6),1)</f>
        <v>0.8</v>
      </c>
      <c r="P68" s="151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5" t="s">
        <v>165</v>
      </c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150" t="s">
        <v>51</v>
      </c>
      <c r="D71" s="150"/>
      <c r="E71" s="150"/>
      <c r="F71" s="150"/>
      <c r="G71" s="150"/>
      <c r="H71" s="38"/>
      <c r="I71" s="143" t="s">
        <v>52</v>
      </c>
      <c r="J71" s="143"/>
      <c r="K71" s="36">
        <f>ROUND('DRIs DATA'!L8,1)</f>
        <v>9.1999999999999993</v>
      </c>
      <c r="L71" s="36" t="s">
        <v>53</v>
      </c>
      <c r="M71" s="36">
        <f>ROUND('DRIs DATA'!K8,1)</f>
        <v>4.7</v>
      </c>
      <c r="N71" s="144" t="s">
        <v>54</v>
      </c>
      <c r="O71" s="144"/>
      <c r="P71" s="144"/>
      <c r="Q71" s="144"/>
      <c r="R71" s="39"/>
      <c r="S71" s="35"/>
      <c r="T71" s="6"/>
    </row>
    <row r="72" spans="2:21" ht="18" customHeight="1" x14ac:dyDescent="0.3">
      <c r="B72" s="6"/>
      <c r="C72" s="84" t="s">
        <v>181</v>
      </c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6"/>
      <c r="U72" s="13"/>
    </row>
    <row r="73" spans="2:21" ht="18" customHeight="1" thickBot="1" x14ac:dyDescent="0.35">
      <c r="B73" s="6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75" t="s">
        <v>192</v>
      </c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7"/>
    </row>
    <row r="77" spans="2:21" ht="18" customHeight="1" thickBot="1" x14ac:dyDescent="0.35">
      <c r="B77" s="78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80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86" t="s">
        <v>168</v>
      </c>
      <c r="C79" s="86"/>
      <c r="D79" s="86"/>
      <c r="E79" s="86"/>
      <c r="F79" s="21"/>
      <c r="G79" s="21"/>
      <c r="H79" s="21"/>
      <c r="L79" s="86" t="s">
        <v>172</v>
      </c>
      <c r="M79" s="86"/>
      <c r="N79" s="86"/>
      <c r="O79" s="86"/>
      <c r="P79" s="86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134" t="s">
        <v>268</v>
      </c>
      <c r="C92" s="135"/>
      <c r="D92" s="135"/>
      <c r="E92" s="135"/>
      <c r="F92" s="135"/>
      <c r="G92" s="135"/>
      <c r="H92" s="135"/>
      <c r="I92" s="135"/>
      <c r="J92" s="136"/>
      <c r="L92" s="134" t="s">
        <v>175</v>
      </c>
      <c r="M92" s="135"/>
      <c r="N92" s="135"/>
      <c r="O92" s="135"/>
      <c r="P92" s="135"/>
      <c r="Q92" s="135"/>
      <c r="R92" s="135"/>
      <c r="S92" s="135"/>
      <c r="T92" s="136"/>
    </row>
    <row r="93" spans="1:21" ht="18" customHeight="1" x14ac:dyDescent="0.3">
      <c r="B93" s="89" t="s">
        <v>171</v>
      </c>
      <c r="C93" s="87"/>
      <c r="D93" s="87"/>
      <c r="E93" s="87"/>
      <c r="F93" s="90">
        <f>ROUND('DRIs DATA'!F16/'DRIs DATA'!C16*100,2)</f>
        <v>60.37</v>
      </c>
      <c r="G93" s="90"/>
      <c r="H93" s="87" t="s">
        <v>167</v>
      </c>
      <c r="I93" s="87"/>
      <c r="J93" s="88"/>
      <c r="L93" s="89" t="s">
        <v>171</v>
      </c>
      <c r="M93" s="87"/>
      <c r="N93" s="87"/>
      <c r="O93" s="87"/>
      <c r="P93" s="87"/>
      <c r="Q93" s="23">
        <f>ROUND('DRIs DATA'!M16/'DRIs DATA'!K16*100,2)</f>
        <v>122.8</v>
      </c>
      <c r="R93" s="87" t="s">
        <v>167</v>
      </c>
      <c r="S93" s="87"/>
      <c r="T93" s="88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92" t="s">
        <v>180</v>
      </c>
      <c r="C95" s="93"/>
      <c r="D95" s="93"/>
      <c r="E95" s="93"/>
      <c r="F95" s="93"/>
      <c r="G95" s="93"/>
      <c r="H95" s="93"/>
      <c r="I95" s="93"/>
      <c r="J95" s="94"/>
      <c r="L95" s="98" t="s">
        <v>173</v>
      </c>
      <c r="M95" s="99"/>
      <c r="N95" s="99"/>
      <c r="O95" s="99"/>
      <c r="P95" s="99"/>
      <c r="Q95" s="99"/>
      <c r="R95" s="99"/>
      <c r="S95" s="99"/>
      <c r="T95" s="100"/>
    </row>
    <row r="96" spans="1:21" ht="18" customHeight="1" x14ac:dyDescent="0.3">
      <c r="B96" s="92"/>
      <c r="C96" s="93"/>
      <c r="D96" s="93"/>
      <c r="E96" s="93"/>
      <c r="F96" s="93"/>
      <c r="G96" s="93"/>
      <c r="H96" s="93"/>
      <c r="I96" s="93"/>
      <c r="J96" s="94"/>
      <c r="L96" s="98"/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  <c r="U99" s="17"/>
    </row>
    <row r="100" spans="2:21" ht="18" customHeight="1" thickBot="1" x14ac:dyDescent="0.35">
      <c r="B100" s="95"/>
      <c r="C100" s="96"/>
      <c r="D100" s="96"/>
      <c r="E100" s="96"/>
      <c r="F100" s="96"/>
      <c r="G100" s="96"/>
      <c r="H100" s="96"/>
      <c r="I100" s="96"/>
      <c r="J100" s="97"/>
      <c r="L100" s="101"/>
      <c r="M100" s="102"/>
      <c r="N100" s="102"/>
      <c r="O100" s="102"/>
      <c r="P100" s="102"/>
      <c r="Q100" s="102"/>
      <c r="R100" s="102"/>
      <c r="S100" s="102"/>
      <c r="T100" s="103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75" t="s">
        <v>193</v>
      </c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7"/>
    </row>
    <row r="104" spans="2:21" ht="18" customHeight="1" thickBot="1" x14ac:dyDescent="0.35">
      <c r="B104" s="78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80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86" t="s">
        <v>169</v>
      </c>
      <c r="C106" s="86"/>
      <c r="D106" s="86"/>
      <c r="E106" s="86"/>
      <c r="F106" s="6"/>
      <c r="G106" s="6"/>
      <c r="H106" s="6"/>
      <c r="I106" s="6"/>
      <c r="L106" s="86" t="s">
        <v>270</v>
      </c>
      <c r="M106" s="86"/>
      <c r="N106" s="86"/>
      <c r="O106" s="86"/>
      <c r="P106" s="86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81" t="s">
        <v>264</v>
      </c>
      <c r="C119" s="82"/>
      <c r="D119" s="82"/>
      <c r="E119" s="82"/>
      <c r="F119" s="82"/>
      <c r="G119" s="82"/>
      <c r="H119" s="82"/>
      <c r="I119" s="82"/>
      <c r="J119" s="83"/>
      <c r="L119" s="81" t="s">
        <v>265</v>
      </c>
      <c r="M119" s="82"/>
      <c r="N119" s="82"/>
      <c r="O119" s="82"/>
      <c r="P119" s="82"/>
      <c r="Q119" s="82"/>
      <c r="R119" s="82"/>
      <c r="S119" s="82"/>
      <c r="T119" s="83"/>
    </row>
    <row r="120" spans="2:20" ht="18" customHeight="1" x14ac:dyDescent="0.3">
      <c r="B120" s="43" t="s">
        <v>171</v>
      </c>
      <c r="C120" s="16"/>
      <c r="D120" s="16"/>
      <c r="E120" s="15"/>
      <c r="F120" s="90">
        <f>ROUND('DRIs DATA'!F26/'DRIs DATA'!C26*100,2)</f>
        <v>195.83</v>
      </c>
      <c r="G120" s="90"/>
      <c r="H120" s="87" t="s">
        <v>166</v>
      </c>
      <c r="I120" s="87"/>
      <c r="J120" s="88"/>
      <c r="L120" s="42" t="s">
        <v>171</v>
      </c>
      <c r="M120" s="20"/>
      <c r="N120" s="20"/>
      <c r="O120" s="23"/>
      <c r="P120" s="6"/>
      <c r="Q120" s="58">
        <f>ROUND('DRIs DATA'!AH26/'DRIs DATA'!AE26*100,2)</f>
        <v>112.6</v>
      </c>
      <c r="R120" s="87" t="s">
        <v>166</v>
      </c>
      <c r="S120" s="87"/>
      <c r="T120" s="88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04" t="s">
        <v>174</v>
      </c>
      <c r="C122" s="105"/>
      <c r="D122" s="105"/>
      <c r="E122" s="105"/>
      <c r="F122" s="105"/>
      <c r="G122" s="105"/>
      <c r="H122" s="105"/>
      <c r="I122" s="105"/>
      <c r="J122" s="106"/>
      <c r="L122" s="104" t="s">
        <v>269</v>
      </c>
      <c r="M122" s="105"/>
      <c r="N122" s="105"/>
      <c r="O122" s="105"/>
      <c r="P122" s="105"/>
      <c r="Q122" s="105"/>
      <c r="R122" s="105"/>
      <c r="S122" s="105"/>
      <c r="T122" s="106"/>
    </row>
    <row r="123" spans="2:20" ht="18" customHeight="1" x14ac:dyDescent="0.3">
      <c r="B123" s="104"/>
      <c r="C123" s="105"/>
      <c r="D123" s="105"/>
      <c r="E123" s="105"/>
      <c r="F123" s="105"/>
      <c r="G123" s="105"/>
      <c r="H123" s="105"/>
      <c r="I123" s="105"/>
      <c r="J123" s="106"/>
      <c r="L123" s="104"/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7.25" thickBot="1" x14ac:dyDescent="0.35">
      <c r="B127" s="107"/>
      <c r="C127" s="108"/>
      <c r="D127" s="108"/>
      <c r="E127" s="108"/>
      <c r="F127" s="108"/>
      <c r="G127" s="108"/>
      <c r="H127" s="108"/>
      <c r="I127" s="108"/>
      <c r="J127" s="109"/>
      <c r="L127" s="107"/>
      <c r="M127" s="108"/>
      <c r="N127" s="108"/>
      <c r="O127" s="108"/>
      <c r="P127" s="108"/>
      <c r="Q127" s="108"/>
      <c r="R127" s="108"/>
      <c r="S127" s="108"/>
      <c r="T127" s="109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75" t="s">
        <v>262</v>
      </c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7"/>
      <c r="N129" s="57"/>
      <c r="O129" s="75" t="s">
        <v>263</v>
      </c>
      <c r="P129" s="76"/>
      <c r="Q129" s="76"/>
      <c r="R129" s="76"/>
      <c r="S129" s="76"/>
      <c r="T129" s="77"/>
    </row>
    <row r="130" spans="2:21" ht="18" customHeight="1" thickBot="1" x14ac:dyDescent="0.35">
      <c r="B130" s="78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80"/>
      <c r="N130" s="57"/>
      <c r="O130" s="78"/>
      <c r="P130" s="79"/>
      <c r="Q130" s="79"/>
      <c r="R130" s="79"/>
      <c r="S130" s="79"/>
      <c r="T130" s="80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75" t="s">
        <v>194</v>
      </c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7"/>
    </row>
    <row r="155" spans="2:21" ht="18" customHeight="1" thickBot="1" x14ac:dyDescent="0.35">
      <c r="B155" s="78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80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86" t="s">
        <v>177</v>
      </c>
      <c r="C157" s="86"/>
      <c r="D157" s="86"/>
      <c r="E157" s="6"/>
      <c r="F157" s="6"/>
      <c r="G157" s="6"/>
      <c r="H157" s="6"/>
      <c r="I157" s="6"/>
      <c r="L157" s="86" t="s">
        <v>178</v>
      </c>
      <c r="M157" s="86"/>
      <c r="N157" s="86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81" t="s">
        <v>266</v>
      </c>
      <c r="C170" s="82"/>
      <c r="D170" s="82"/>
      <c r="E170" s="82"/>
      <c r="F170" s="82"/>
      <c r="G170" s="82"/>
      <c r="H170" s="82"/>
      <c r="I170" s="82"/>
      <c r="J170" s="83"/>
      <c r="L170" s="81" t="s">
        <v>176</v>
      </c>
      <c r="M170" s="82"/>
      <c r="N170" s="82"/>
      <c r="O170" s="82"/>
      <c r="P170" s="82"/>
      <c r="Q170" s="82"/>
      <c r="R170" s="82"/>
      <c r="S170" s="83"/>
    </row>
    <row r="171" spans="2:19" ht="18" customHeight="1" x14ac:dyDescent="0.3">
      <c r="B171" s="42" t="s">
        <v>171</v>
      </c>
      <c r="C171" s="20"/>
      <c r="D171" s="20"/>
      <c r="E171" s="6"/>
      <c r="F171" s="90">
        <f>ROUND('DRIs DATA'!F36/'DRIs DATA'!C36*100,2)</f>
        <v>52.01</v>
      </c>
      <c r="G171" s="90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304.63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04" t="s">
        <v>185</v>
      </c>
      <c r="C173" s="105"/>
      <c r="D173" s="105"/>
      <c r="E173" s="105"/>
      <c r="F173" s="105"/>
      <c r="G173" s="105"/>
      <c r="H173" s="105"/>
      <c r="I173" s="105"/>
      <c r="J173" s="106"/>
      <c r="L173" s="104" t="s">
        <v>187</v>
      </c>
      <c r="M173" s="105"/>
      <c r="N173" s="105"/>
      <c r="O173" s="105"/>
      <c r="P173" s="105"/>
      <c r="Q173" s="105"/>
      <c r="R173" s="105"/>
      <c r="S173" s="106"/>
    </row>
    <row r="174" spans="2:19" ht="18" customHeight="1" x14ac:dyDescent="0.3">
      <c r="B174" s="104"/>
      <c r="C174" s="105"/>
      <c r="D174" s="105"/>
      <c r="E174" s="105"/>
      <c r="F174" s="105"/>
      <c r="G174" s="105"/>
      <c r="H174" s="105"/>
      <c r="I174" s="105"/>
      <c r="J174" s="106"/>
      <c r="L174" s="104"/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thickBot="1" x14ac:dyDescent="0.35">
      <c r="B179" s="107"/>
      <c r="C179" s="108"/>
      <c r="D179" s="108"/>
      <c r="E179" s="108"/>
      <c r="F179" s="108"/>
      <c r="G179" s="108"/>
      <c r="H179" s="108"/>
      <c r="I179" s="108"/>
      <c r="J179" s="109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thickBot="1" x14ac:dyDescent="0.35">
      <c r="L181" s="107"/>
      <c r="M181" s="108"/>
      <c r="N181" s="108"/>
      <c r="O181" s="108"/>
      <c r="P181" s="108"/>
      <c r="Q181" s="108"/>
      <c r="R181" s="108"/>
      <c r="S181" s="109"/>
    </row>
    <row r="182" spans="2:19" ht="18" customHeight="1" x14ac:dyDescent="0.3">
      <c r="B182" s="86" t="s">
        <v>179</v>
      </c>
      <c r="C182" s="86"/>
      <c r="D182" s="86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81" t="s">
        <v>267</v>
      </c>
      <c r="C195" s="82"/>
      <c r="D195" s="82"/>
      <c r="E195" s="82"/>
      <c r="F195" s="82"/>
      <c r="G195" s="82"/>
      <c r="H195" s="82"/>
      <c r="I195" s="82"/>
      <c r="J195" s="83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90">
        <f>ROUND('DRIs DATA'!F46/'DRIs DATA'!C46*100,2)</f>
        <v>131.28</v>
      </c>
      <c r="G196" s="90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04" t="s">
        <v>186</v>
      </c>
      <c r="C198" s="105"/>
      <c r="D198" s="105"/>
      <c r="E198" s="105"/>
      <c r="F198" s="105"/>
      <c r="G198" s="105"/>
      <c r="H198" s="105"/>
      <c r="I198" s="105"/>
      <c r="J198" s="106"/>
      <c r="S198" s="6"/>
    </row>
    <row r="199" spans="2:20" ht="18" customHeight="1" x14ac:dyDescent="0.3">
      <c r="B199" s="104"/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thickBot="1" x14ac:dyDescent="0.35">
      <c r="B203" s="107"/>
      <c r="C203" s="108"/>
      <c r="D203" s="108"/>
      <c r="E203" s="108"/>
      <c r="F203" s="108"/>
      <c r="G203" s="108"/>
      <c r="H203" s="108"/>
      <c r="I203" s="108"/>
      <c r="J203" s="109"/>
      <c r="S203" s="6"/>
    </row>
    <row r="204" spans="2:20" ht="18" customHeight="1" thickBot="1" x14ac:dyDescent="0.35">
      <c r="K204" s="10"/>
    </row>
    <row r="205" spans="2:20" ht="18" customHeight="1" x14ac:dyDescent="0.3">
      <c r="B205" s="75" t="s">
        <v>195</v>
      </c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7"/>
    </row>
    <row r="206" spans="2:20" ht="18" customHeight="1" thickBot="1" x14ac:dyDescent="0.35">
      <c r="B206" s="78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80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10" t="s">
        <v>188</v>
      </c>
      <c r="C208" s="110"/>
      <c r="D208" s="110"/>
      <c r="E208" s="110"/>
      <c r="F208" s="110"/>
      <c r="G208" s="110"/>
      <c r="H208" s="110"/>
      <c r="I208" s="24">
        <f>'DRIs DATA'!B6</f>
        <v>1800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91" t="s">
        <v>190</v>
      </c>
      <c r="C209" s="91"/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2021-11-12T04:02:27Z</cp:lastPrinted>
  <dcterms:created xsi:type="dcterms:W3CDTF">2015-06-13T08:19:18Z</dcterms:created>
  <dcterms:modified xsi:type="dcterms:W3CDTF">2021-11-18T06:16:31Z</dcterms:modified>
</cp:coreProperties>
</file>