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 (2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<sst xmlns="http://schemas.openxmlformats.org/spreadsheetml/2006/main" count="692" uniqueCount="337">
  <si>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</si>
  <si>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</si>
  <si>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</si>
  <si>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</si>
  <si>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</si>
  <si>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</si>
  <si>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</si>
  <si>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</si>
  <si>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</si>
  <si>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</si>
  <si>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</si>
  <si>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</si>
  <si>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</si>
  <si>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</si>
  <si>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</si>
  <si>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</si>
  <si>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</si>
  <si>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</si>
  <si>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</si>
  <si>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</si>
  <si>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</si>
  <si>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</si>
  <si>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</si>
  <si>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</si>
  <si>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</si>
  <si>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</si>
  <si>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</si>
  <si>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</si>
  <si>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</si>
  <si>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</si>
  <si>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</si>
  <si>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</si>
  <si>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</si>
  <si>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</si>
  <si>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</si>
  <si>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</si>
  <si>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</si>
  <si>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</si>
  <si>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</si>
  <si>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</si>
  <si>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</si>
  <si>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</si>
  <si>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</si>
  <si>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</si>
  <si>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</si>
  <si>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</si>
  <si>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</si>
  <si>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</si>
  <si>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</si>
  <si>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</si>
  <si>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</si>
  <si>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</si>
  <si>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</si>
  <si>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</si>
  <si>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</si>
  <si>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</si>
  <si>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</si>
  <si>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</si>
  <si>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</si>
  <si>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</si>
  <si>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</si>
  <si>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</si>
  <si>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</si>
  <si>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</si>
  <si>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</si>
  <si>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</si>
  <si>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</si>
  <si>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</si>
  <si>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</si>
  <si>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</si>
  <si>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</si>
  <si>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</si>
  <si>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</si>
  <si>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</si>
  <si>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</si>
  <si>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</si>
  <si>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</si>
  <si>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</si>
  <si>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</si>
  <si>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</si>
  <si>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</si>
  <si>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</si>
  <si>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</si>
  <si>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</si>
  <si>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</si>
  <si>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</si>
  <si>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</si>
  <si>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</si>
  <si>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</si>
  <si>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</si>
  <si>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</si>
  <si>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</si>
  <si>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</si>
  <si>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</si>
  <si>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</si>
  <si>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</si>
  <si>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</si>
  <si>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</si>
  <si>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</si>
  <si>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</si>
  <si>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</si>
  <si>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</si>
  <si>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</si>
  <si>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</si>
  <si>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</si>
  <si>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</si>
  <si>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</si>
  <si>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</si>
  <si>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</si>
  <si>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</si>
  <si>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</si>
  <si>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</si>
  <si>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</si>
  <si>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</si>
  <si>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</si>
  <si>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</si>
  <si>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</si>
  <si>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</si>
  <si>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</si>
  <si>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</si>
  <si>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</si>
  <si>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</si>
  <si>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</si>
  <si>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</si>
  <si>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</si>
  <si>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</si>
  <si>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</si>
  <si>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</si>
  <si>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</si>
  <si>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</si>
  <si>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</si>
  <si>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</si>
  <si>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</si>
  <si>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</si>
  <si>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</si>
  <si>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</si>
  <si>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</si>
  <si>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</si>
  <si>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</si>
  <si>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</si>
  <si>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</si>
  <si>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</si>
  <si>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</si>
  <si>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</si>
  <si>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</si>
  <si>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</si>
  <si>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</si>
  <si>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</si>
  <si>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</si>
  <si>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</si>
  <si>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</si>
  <si>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</si>
  <si>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</si>
  <si>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</si>
  <si>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</si>
  <si>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</si>
  <si>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</si>
  <si>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</si>
  <si>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</si>
  <si>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</si>
  <si>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</si>
  <si>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</si>
  <si>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</si>
  <si>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</si>
  <si>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</si>
  <si>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</si>
  <si>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</si>
  <si>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</si>
  <si>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</si>
  <si>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</si>
  <si>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</si>
  <si>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</si>
  <si>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</si>
  <si>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</si>
  <si>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</si>
  <si>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</si>
  <si>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</si>
  <si>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</si>
  <si>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</si>
  <si>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</si>
  <si>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</si>
  <si>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</si>
  <si>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</si>
  <si>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</si>
  <si>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</si>
  <si>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</si>
  <si>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</si>
  <si>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</si>
  <si>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</si>
  <si>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</si>
  <si>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</si>
  <si>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</si>
  <si>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</si>
  <si>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</si>
  <si>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</si>
  <si>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</si>
  <si>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</si>
  <si>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</si>
  <si>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</si>
  <si>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</si>
  <si>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</si>
  <si>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</si>
  <si>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</si>
  <si>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</si>
  <si>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</si>
  <si>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</si>
  <si>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</si>
  <si>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</si>
  <si>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</si>
  <si>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</si>
  <si>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</si>
  <si>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</si>
  <si>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</si>
  <si>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</si>
  <si>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</si>
  <si>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</si>
  <si>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</si>
  <si>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</si>
  <si>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</si>
  <si>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</si>
  <si>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</si>
  <si>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</si>
  <si>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</si>
  <si>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</si>
  <si>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</si>
  <si>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</si>
  <si>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</si>
  <si>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</si>
  <si>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</si>
  <si>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</si>
  <si>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</si>
  <si>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</si>
  <si>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</si>
  <si>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</si>
  <si>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</si>
  <si>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</si>
  <si>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</si>
  <si>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</si>
  <si>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</si>
  <si>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</si>
  <si>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</si>
  <si>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</si>
  <si>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</si>
  <si>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</si>
  <si>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</si>
  <si>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</si>
  <si>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</si>
  <si>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</si>
  <si>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</si>
  <si>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</si>
  <si>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</si>
  <si>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</si>
  <si>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</si>
  <si>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</si>
  <si>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</si>
  <si>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</si>
  <si>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</si>
  <si>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</si>
  <si>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</si>
  <si>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</si>
  <si>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</si>
  <si>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</si>
  <si>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</si>
  <si>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</si>
  <si>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</si>
  <si>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</si>
  <si>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</si>
  <si>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</si>
  <si>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</si>
  <si>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</si>
  <si>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</si>
  <si>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</si>
  <si>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</si>
  <si>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</si>
  <si>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</si>
  <si>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</si>
  <si>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불포화지방산</t>
    <phoneticPr fontId="1" type="noConversion"/>
  </si>
  <si>
    <t>필요추정량</t>
    <phoneticPr fontId="1" type="noConversion"/>
  </si>
  <si>
    <t>지용성 비타민</t>
    <phoneticPr fontId="1" type="noConversion"/>
  </si>
  <si>
    <t>비타민E</t>
    <phoneticPr fontId="1" type="noConversion"/>
  </si>
  <si>
    <t>수용성 비타민</t>
    <phoneticPr fontId="1" type="noConversion"/>
  </si>
  <si>
    <t>비오틴</t>
    <phoneticPr fontId="1" type="noConversion"/>
  </si>
  <si>
    <t>아연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</si>
  <si>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</si>
  <si>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</si>
  <si>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</si>
  <si>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단백질(g/일)</t>
    <phoneticPr fontId="1" type="noConversion"/>
  </si>
  <si>
    <t>비타민D</t>
    <phoneticPr fontId="1" type="noConversion"/>
  </si>
  <si>
    <t>비타민K</t>
    <phoneticPr fontId="1" type="noConversion"/>
  </si>
  <si>
    <t>티아민</t>
    <phoneticPr fontId="1" type="noConversion"/>
  </si>
  <si>
    <t>셀레늄</t>
    <phoneticPr fontId="1" type="noConversion"/>
  </si>
  <si>
    <t>정보</t>
    <phoneticPr fontId="1" type="noConversion"/>
  </si>
  <si>
    <t>열량영양소</t>
    <phoneticPr fontId="1" type="noConversion"/>
  </si>
  <si>
    <t>식이섬유</t>
    <phoneticPr fontId="1" type="noConversion"/>
  </si>
  <si>
    <t>섭취량</t>
    <phoneticPr fontId="1" type="noConversion"/>
  </si>
  <si>
    <t>n-6불포화</t>
    <phoneticPr fontId="1" type="noConversion"/>
  </si>
  <si>
    <t>비타민A</t>
    <phoneticPr fontId="1" type="noConversion"/>
  </si>
  <si>
    <t>비타민C</t>
    <phoneticPr fontId="1" type="noConversion"/>
  </si>
  <si>
    <t>비타민B6</t>
    <phoneticPr fontId="1" type="noConversion"/>
  </si>
  <si>
    <t>마그네슘</t>
    <phoneticPr fontId="1" type="noConversion"/>
  </si>
  <si>
    <t>구리</t>
    <phoneticPr fontId="1" type="noConversion"/>
  </si>
  <si>
    <t>출력시각</t>
    <phoneticPr fontId="1" type="noConversion"/>
  </si>
  <si>
    <t>지방</t>
    <phoneticPr fontId="1" type="noConversion"/>
  </si>
  <si>
    <t>상한섭취량</t>
    <phoneticPr fontId="1" type="noConversion"/>
  </si>
  <si>
    <t>적정비율(최소)</t>
    <phoneticPr fontId="1" type="noConversion"/>
  </si>
  <si>
    <t>리보플라빈</t>
    <phoneticPr fontId="1" type="noConversion"/>
  </si>
  <si>
    <t>니아신</t>
    <phoneticPr fontId="1" type="noConversion"/>
  </si>
  <si>
    <t>엽산(μg DFE/일)</t>
    <phoneticPr fontId="1" type="noConversion"/>
  </si>
  <si>
    <t>미량 무기질</t>
    <phoneticPr fontId="1" type="noConversion"/>
  </si>
  <si>
    <t>불소</t>
    <phoneticPr fontId="1" type="noConversion"/>
  </si>
  <si>
    <t>몰리브덴(ug/일)</t>
    <phoneticPr fontId="1" type="noConversion"/>
  </si>
  <si>
    <t>에너지(kcal)</t>
    <phoneticPr fontId="1" type="noConversion"/>
  </si>
  <si>
    <t>충분섭취량</t>
    <phoneticPr fontId="1" type="noConversion"/>
  </si>
  <si>
    <t>식이섬유(g/일)</t>
    <phoneticPr fontId="1" type="noConversion"/>
  </si>
  <si>
    <t>비타민B12</t>
    <phoneticPr fontId="1" type="noConversion"/>
  </si>
  <si>
    <t>인</t>
    <phoneticPr fontId="1" type="noConversion"/>
  </si>
  <si>
    <t>칼륨</t>
    <phoneticPr fontId="1" type="noConversion"/>
  </si>
  <si>
    <t>망간</t>
    <phoneticPr fontId="1" type="noConversion"/>
  </si>
  <si>
    <t>다량영양소</t>
    <phoneticPr fontId="1" type="noConversion"/>
  </si>
  <si>
    <t>n-3불포화</t>
    <phoneticPr fontId="1" type="noConversion"/>
  </si>
  <si>
    <t>평균필요량</t>
    <phoneticPr fontId="1" type="noConversion"/>
  </si>
  <si>
    <t>권장섭취량</t>
    <phoneticPr fontId="1" type="noConversion"/>
  </si>
  <si>
    <t>적정비율(최대)</t>
    <phoneticPr fontId="1" type="noConversion"/>
  </si>
  <si>
    <t>섭취비율</t>
    <phoneticPr fontId="1" type="noConversion"/>
  </si>
  <si>
    <t>비타민A(μg RAE/일)</t>
    <phoneticPr fontId="1" type="noConversion"/>
  </si>
  <si>
    <t>엽산</t>
    <phoneticPr fontId="1" type="noConversion"/>
  </si>
  <si>
    <t>판토텐산</t>
    <phoneticPr fontId="1" type="noConversion"/>
  </si>
  <si>
    <t>다량 무기질</t>
    <phoneticPr fontId="1" type="noConversion"/>
  </si>
  <si>
    <t>염소</t>
    <phoneticPr fontId="1" type="noConversion"/>
  </si>
  <si>
    <t>철</t>
    <phoneticPr fontId="1" type="noConversion"/>
  </si>
  <si>
    <t>요오드</t>
    <phoneticPr fontId="1" type="noConversion"/>
  </si>
  <si>
    <t>크롬(ug/일)</t>
    <phoneticPr fontId="1" type="noConversion"/>
  </si>
  <si>
    <t>M</t>
  </si>
  <si>
    <t>(설문지 : FFQ 95문항 설문지, 사용자 : 최광식, ID : H1901001)</t>
  </si>
  <si>
    <t>2021년 12월 03일 10:19:04</t>
  </si>
  <si>
    <t>H1901001</t>
  </si>
  <si>
    <t>최광식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</si>
</sst>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116.83102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104520"/>
        <c:axId val="262109616"/>
      </c:barChart>
      <c:catAx>
        <c:axId val="262104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109616"/>
        <c:crosses val="autoZero"/>
        <c:auto val="1"/>
        <c:lblAlgn val="ctr"/>
        <c:lblOffset val="100"/>
        <c:noMultiLvlLbl val="0"/>
      </c:catAx>
      <c:valAx>
        <c:axId val="262109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104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5.8274163999999997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461704"/>
        <c:axId val="524463272"/>
      </c:barChart>
      <c:catAx>
        <c:axId val="52446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463272"/>
        <c:crosses val="autoZero"/>
        <c:auto val="1"/>
        <c:lblAlgn val="ctr"/>
        <c:lblOffset val="100"/>
        <c:noMultiLvlLbl val="0"/>
      </c:catAx>
      <c:valAx>
        <c:axId val="524463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46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4.4259715000000002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460136"/>
        <c:axId val="262101808"/>
      </c:barChart>
      <c:catAx>
        <c:axId val="524460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101808"/>
        <c:crosses val="autoZero"/>
        <c:auto val="1"/>
        <c:lblAlgn val="ctr"/>
        <c:lblOffset val="100"/>
        <c:noMultiLvlLbl val="0"/>
      </c:catAx>
      <c:valAx>
        <c:axId val="262101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460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2172.4337999999998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102200"/>
        <c:axId val="262095928"/>
      </c:barChart>
      <c:catAx>
        <c:axId val="262102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095928"/>
        <c:crosses val="autoZero"/>
        <c:auto val="1"/>
        <c:lblAlgn val="ctr"/>
        <c:lblOffset val="100"/>
        <c:noMultiLvlLbl val="0"/>
      </c:catAx>
      <c:valAx>
        <c:axId val="262095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102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6586.3984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84304"/>
        <c:axId val="525587440"/>
      </c:barChart>
      <c:catAx>
        <c:axId val="52558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87440"/>
        <c:crosses val="autoZero"/>
        <c:auto val="1"/>
        <c:lblAlgn val="ctr"/>
        <c:lblOffset val="100"/>
        <c:noMultiLvlLbl val="0"/>
      </c:catAx>
      <c:valAx>
        <c:axId val="5255874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8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481.96228000000002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83128"/>
        <c:axId val="525586656"/>
      </c:barChart>
      <c:catAx>
        <c:axId val="525583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86656"/>
        <c:crosses val="autoZero"/>
        <c:auto val="1"/>
        <c:lblAlgn val="ctr"/>
        <c:lblOffset val="100"/>
        <c:noMultiLvlLbl val="0"/>
      </c:catAx>
      <c:valAx>
        <c:axId val="52558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83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252.59465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83520"/>
        <c:axId val="525587832"/>
      </c:barChart>
      <c:catAx>
        <c:axId val="52558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87832"/>
        <c:crosses val="autoZero"/>
        <c:auto val="1"/>
        <c:lblAlgn val="ctr"/>
        <c:lblOffset val="100"/>
        <c:noMultiLvlLbl val="0"/>
      </c:catAx>
      <c:valAx>
        <c:axId val="525587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8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19.230377000000001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84696"/>
        <c:axId val="525583912"/>
      </c:barChart>
      <c:catAx>
        <c:axId val="525584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83912"/>
        <c:crosses val="autoZero"/>
        <c:auto val="1"/>
        <c:lblAlgn val="ctr"/>
        <c:lblOffset val="100"/>
        <c:noMultiLvlLbl val="0"/>
      </c:catAx>
      <c:valAx>
        <c:axId val="525583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84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1626.7435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88616"/>
        <c:axId val="525582736"/>
      </c:barChart>
      <c:catAx>
        <c:axId val="52558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82736"/>
        <c:crosses val="autoZero"/>
        <c:auto val="1"/>
        <c:lblAlgn val="ctr"/>
        <c:lblOffset val="100"/>
        <c:noMultiLvlLbl val="0"/>
      </c:catAx>
      <c:valAx>
        <c:axId val="5255827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8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8.0673955000000006E-2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89792"/>
        <c:axId val="525585872"/>
      </c:barChart>
      <c:catAx>
        <c:axId val="52558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85872"/>
        <c:crosses val="autoZero"/>
        <c:auto val="1"/>
        <c:lblAlgn val="ctr"/>
        <c:lblOffset val="100"/>
        <c:noMultiLvlLbl val="0"/>
      </c:catAx>
      <c:valAx>
        <c:axId val="525585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8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6.3066443999999997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89400"/>
        <c:axId val="525750960"/>
      </c:barChart>
      <c:catAx>
        <c:axId val="52558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50960"/>
        <c:crosses val="autoZero"/>
        <c:auto val="1"/>
        <c:lblAlgn val="ctr"/>
        <c:lblOffset val="100"/>
        <c:noMultiLvlLbl val="0"/>
      </c:catAx>
      <c:valAx>
        <c:axId val="525750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8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47.322192999999999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103376"/>
        <c:axId val="262098280"/>
      </c:barChart>
      <c:catAx>
        <c:axId val="262103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098280"/>
        <c:crosses val="autoZero"/>
        <c:auto val="1"/>
        <c:lblAlgn val="ctr"/>
        <c:lblOffset val="100"/>
        <c:noMultiLvlLbl val="0"/>
      </c:catAx>
      <c:valAx>
        <c:axId val="262098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103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198.40694999999999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50568"/>
        <c:axId val="525749000"/>
      </c:barChart>
      <c:catAx>
        <c:axId val="525750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49000"/>
        <c:crosses val="autoZero"/>
        <c:auto val="1"/>
        <c:lblAlgn val="ctr"/>
        <c:lblOffset val="100"/>
        <c:noMultiLvlLbl val="0"/>
      </c:catAx>
      <c:valAx>
        <c:axId val="525749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50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131.56775999999999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52528"/>
        <c:axId val="525751352"/>
      </c:barChart>
      <c:catAx>
        <c:axId val="52575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51352"/>
        <c:crosses val="autoZero"/>
        <c:auto val="1"/>
        <c:lblAlgn val="ctr"/>
        <c:lblOffset val="100"/>
        <c:noMultiLvlLbl val="0"/>
      </c:catAx>
      <c:valAx>
        <c:axId val="525751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5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6.8129999999999997</c:v>
                </c:pt>
                <c:pt idx="1">
                  <c:v>10.914999999999999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5751744"/>
        <c:axId val="525752136"/>
      </c:barChart>
      <c:catAx>
        <c:axId val="525751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52136"/>
        <c:crosses val="autoZero"/>
        <c:auto val="1"/>
        <c:lblAlgn val="ctr"/>
        <c:lblOffset val="100"/>
        <c:noMultiLvlLbl val="0"/>
      </c:catAx>
      <c:valAx>
        <c:axId val="525752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5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23.684912000000001</c:v>
                </c:pt>
                <c:pt idx="1">
                  <c:v>23.643847000000001</c:v>
                </c:pt>
                <c:pt idx="2">
                  <c:v>22.38391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961.68899999999996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53704"/>
        <c:axId val="525747824"/>
      </c:barChart>
      <c:catAx>
        <c:axId val="525753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47824"/>
        <c:crosses val="autoZero"/>
        <c:auto val="1"/>
        <c:lblAlgn val="ctr"/>
        <c:lblOffset val="100"/>
        <c:noMultiLvlLbl val="0"/>
      </c:catAx>
      <c:valAx>
        <c:axId val="525747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53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32.257579999999997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46648"/>
        <c:axId val="525749392"/>
      </c:barChart>
      <c:catAx>
        <c:axId val="525746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49392"/>
        <c:crosses val="autoZero"/>
        <c:auto val="1"/>
        <c:lblAlgn val="ctr"/>
        <c:lblOffset val="100"/>
        <c:noMultiLvlLbl val="0"/>
      </c:catAx>
      <c:valAx>
        <c:axId val="525749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46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74.507000000000005</c:v>
                </c:pt>
                <c:pt idx="1">
                  <c:v>10.087</c:v>
                </c:pt>
                <c:pt idx="2">
                  <c:v>15.404999999999999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5749784"/>
        <c:axId val="525750176"/>
      </c:barChart>
      <c:catAx>
        <c:axId val="525749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50176"/>
        <c:crosses val="autoZero"/>
        <c:auto val="1"/>
        <c:lblAlgn val="ctr"/>
        <c:lblOffset val="100"/>
        <c:noMultiLvlLbl val="0"/>
      </c:catAx>
      <c:valAx>
        <c:axId val="525750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49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3540.8325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675000"/>
        <c:axId val="518674608"/>
      </c:barChart>
      <c:catAx>
        <c:axId val="518675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674608"/>
        <c:crosses val="autoZero"/>
        <c:auto val="1"/>
        <c:lblAlgn val="ctr"/>
        <c:lblOffset val="100"/>
        <c:noMultiLvlLbl val="0"/>
      </c:catAx>
      <c:valAx>
        <c:axId val="518674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675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248.57876999999999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672648"/>
        <c:axId val="518670296"/>
      </c:barChart>
      <c:catAx>
        <c:axId val="518672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670296"/>
        <c:crosses val="autoZero"/>
        <c:auto val="1"/>
        <c:lblAlgn val="ctr"/>
        <c:lblOffset val="100"/>
        <c:noMultiLvlLbl val="0"/>
      </c:catAx>
      <c:valAx>
        <c:axId val="518670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672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993.79719999999998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670688"/>
        <c:axId val="518672256"/>
      </c:barChart>
      <c:catAx>
        <c:axId val="518670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672256"/>
        <c:crosses val="autoZero"/>
        <c:auto val="1"/>
        <c:lblAlgn val="ctr"/>
        <c:lblOffset val="100"/>
        <c:noMultiLvlLbl val="0"/>
      </c:catAx>
      <c:valAx>
        <c:axId val="518672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67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8.2937930000000009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096712"/>
        <c:axId val="262101416"/>
      </c:barChart>
      <c:catAx>
        <c:axId val="262096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101416"/>
        <c:crosses val="autoZero"/>
        <c:auto val="1"/>
        <c:lblAlgn val="ctr"/>
        <c:lblOffset val="100"/>
        <c:noMultiLvlLbl val="0"/>
      </c:catAx>
      <c:valAx>
        <c:axId val="262101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096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9313.2829999999994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673432"/>
        <c:axId val="518671080"/>
      </c:barChart>
      <c:catAx>
        <c:axId val="518673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671080"/>
        <c:crosses val="autoZero"/>
        <c:auto val="1"/>
        <c:lblAlgn val="ctr"/>
        <c:lblOffset val="100"/>
        <c:noMultiLvlLbl val="0"/>
      </c:catAx>
      <c:valAx>
        <c:axId val="518671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673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26.140053000000002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675784"/>
        <c:axId val="518669512"/>
      </c:barChart>
      <c:catAx>
        <c:axId val="518675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669512"/>
        <c:crosses val="autoZero"/>
        <c:auto val="1"/>
        <c:lblAlgn val="ctr"/>
        <c:lblOffset val="100"/>
        <c:noMultiLvlLbl val="0"/>
      </c:catAx>
      <c:valAx>
        <c:axId val="518669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675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3.7454461999999999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668336"/>
        <c:axId val="518668728"/>
      </c:barChart>
      <c:catAx>
        <c:axId val="51866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668728"/>
        <c:crosses val="autoZero"/>
        <c:auto val="1"/>
        <c:lblAlgn val="ctr"/>
        <c:lblOffset val="100"/>
        <c:noMultiLvlLbl val="0"/>
      </c:catAx>
      <c:valAx>
        <c:axId val="518668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66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311.20648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102984"/>
        <c:axId val="213163304"/>
      </c:barChart>
      <c:catAx>
        <c:axId val="262102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163304"/>
        <c:crosses val="autoZero"/>
        <c:auto val="1"/>
        <c:lblAlgn val="ctr"/>
        <c:lblOffset val="100"/>
        <c:noMultiLvlLbl val="0"/>
      </c:catAx>
      <c:valAx>
        <c:axId val="213163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102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2.7629337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459352"/>
        <c:axId val="524463664"/>
      </c:barChart>
      <c:catAx>
        <c:axId val="524459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463664"/>
        <c:crosses val="autoZero"/>
        <c:auto val="1"/>
        <c:lblAlgn val="ctr"/>
        <c:lblOffset val="100"/>
        <c:noMultiLvlLbl val="0"/>
      </c:catAx>
      <c:valAx>
        <c:axId val="524463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459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25.406725000000002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458568"/>
        <c:axId val="524457000"/>
      </c:barChart>
      <c:catAx>
        <c:axId val="524458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457000"/>
        <c:crosses val="autoZero"/>
        <c:auto val="1"/>
        <c:lblAlgn val="ctr"/>
        <c:lblOffset val="100"/>
        <c:noMultiLvlLbl val="0"/>
      </c:catAx>
      <c:valAx>
        <c:axId val="524457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458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3.7454461999999999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462096"/>
        <c:axId val="524460920"/>
      </c:barChart>
      <c:catAx>
        <c:axId val="52446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460920"/>
        <c:crosses val="autoZero"/>
        <c:auto val="1"/>
        <c:lblAlgn val="ctr"/>
        <c:lblOffset val="100"/>
        <c:noMultiLvlLbl val="0"/>
      </c:catAx>
      <c:valAx>
        <c:axId val="524460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46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993.78030000000001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461312"/>
        <c:axId val="524456216"/>
      </c:barChart>
      <c:catAx>
        <c:axId val="52446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456216"/>
        <c:crosses val="autoZero"/>
        <c:auto val="1"/>
        <c:lblAlgn val="ctr"/>
        <c:lblOffset val="100"/>
        <c:noMultiLvlLbl val="0"/>
      </c:catAx>
      <c:valAx>
        <c:axId val="524456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46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10.764649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456608"/>
        <c:axId val="524462488"/>
      </c:barChart>
      <c:catAx>
        <c:axId val="524456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462488"/>
        <c:crosses val="autoZero"/>
        <c:auto val="1"/>
        <c:lblAlgn val="ctr"/>
        <c:lblOffset val="100"/>
        <c:noMultiLvlLbl val="0"/>
      </c:catAx>
      <c:valAx>
        <c:axId val="524462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456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K64" sqref="K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최광식, ID : H1901001)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12월 03일 10:19:04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3540.8325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116.83102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47.322192999999999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74.507000000000005</v>
      </c>
      <c r="G8" s="59">
        <f>'DRIs DATA 입력'!G8</f>
        <v>10.087</v>
      </c>
      <c r="H8" s="59">
        <f>'DRIs DATA 입력'!H8</f>
        <v>15.404999999999999</v>
      </c>
      <c r="I8" s="46"/>
      <c r="J8" s="59" t="s">
        <v>216</v>
      </c>
      <c r="K8" s="59">
        <f>'DRIs DATA 입력'!K8</f>
        <v>6.8129999999999997</v>
      </c>
      <c r="L8" s="59">
        <f>'DRIs DATA 입력'!L8</f>
        <v>10.914999999999999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961.68899999999996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32.257579999999997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8.2937930000000009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311.20648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248.57876999999999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3.0487823000000001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2.7629337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25.406725000000002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3.7454461999999999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993.78030000000001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10.764649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5.8274163999999997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4.4259715000000002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993.79719999999998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2172.4337999999998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9313.2829999999994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6586.3984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481.96228000000002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252.59465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26.140053000000002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19.230377000000001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1626.7435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8.0673955000000006E-2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6.3066443999999997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198.40694999999999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131.56775999999999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46" sqref="J4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ht="18" customHeight="1" x14ac:dyDescent="0.3">
      <c r="A1" s="62" t="s">
        <v>291</v>
      </c>
      <c r="B1" s="61" t="s">
        <v>333</v>
      </c>
      <c r="G1" s="62" t="s">
        <v>301</v>
      </c>
      <c r="H1" s="61" t="s">
        <v>334</v>
      </c>
    </row>
    <row r="3" spans="1:27" x14ac:dyDescent="0.3">
      <c r="A3" s="68" t="s">
        <v>318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311</v>
      </c>
      <c r="B4" s="67"/>
      <c r="C4" s="67"/>
      <c r="E4" s="69" t="s">
        <v>292</v>
      </c>
      <c r="F4" s="70"/>
      <c r="G4" s="70"/>
      <c r="H4" s="71"/>
      <c r="J4" s="69" t="s">
        <v>276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293</v>
      </c>
      <c r="V4" s="67"/>
      <c r="W4" s="67"/>
      <c r="X4" s="67"/>
      <c r="Y4" s="67"/>
      <c r="Z4" s="67"/>
    </row>
    <row r="5" spans="1:27" x14ac:dyDescent="0.3">
      <c r="A5" s="65"/>
      <c r="B5" s="65" t="s">
        <v>277</v>
      </c>
      <c r="C5" s="65" t="s">
        <v>294</v>
      </c>
      <c r="E5" s="65"/>
      <c r="F5" s="65" t="s">
        <v>50</v>
      </c>
      <c r="G5" s="65" t="s">
        <v>302</v>
      </c>
      <c r="H5" s="65" t="s">
        <v>46</v>
      </c>
      <c r="J5" s="65"/>
      <c r="K5" s="65" t="s">
        <v>319</v>
      </c>
      <c r="L5" s="65" t="s">
        <v>295</v>
      </c>
      <c r="N5" s="65"/>
      <c r="O5" s="65" t="s">
        <v>320</v>
      </c>
      <c r="P5" s="65" t="s">
        <v>321</v>
      </c>
      <c r="Q5" s="65" t="s">
        <v>312</v>
      </c>
      <c r="R5" s="65" t="s">
        <v>303</v>
      </c>
      <c r="S5" s="65" t="s">
        <v>294</v>
      </c>
      <c r="U5" s="65"/>
      <c r="V5" s="65" t="s">
        <v>320</v>
      </c>
      <c r="W5" s="65" t="s">
        <v>321</v>
      </c>
      <c r="X5" s="65" t="s">
        <v>312</v>
      </c>
      <c r="Y5" s="65" t="s">
        <v>303</v>
      </c>
      <c r="Z5" s="65" t="s">
        <v>294</v>
      </c>
    </row>
    <row r="6" spans="1:27" x14ac:dyDescent="0.3">
      <c r="A6" s="65" t="s">
        <v>311</v>
      </c>
      <c r="B6" s="65">
        <v>2000</v>
      </c>
      <c r="C6" s="65">
        <v>3540.8325</v>
      </c>
      <c r="E6" s="65" t="s">
        <v>304</v>
      </c>
      <c r="F6" s="65">
        <v>55</v>
      </c>
      <c r="G6" s="65">
        <v>15</v>
      </c>
      <c r="H6" s="65">
        <v>7</v>
      </c>
      <c r="J6" s="65" t="s">
        <v>304</v>
      </c>
      <c r="K6" s="65">
        <v>0.1</v>
      </c>
      <c r="L6" s="65">
        <v>4</v>
      </c>
      <c r="N6" s="65" t="s">
        <v>286</v>
      </c>
      <c r="O6" s="65">
        <v>45</v>
      </c>
      <c r="P6" s="65">
        <v>55</v>
      </c>
      <c r="Q6" s="65">
        <v>0</v>
      </c>
      <c r="R6" s="65">
        <v>0</v>
      </c>
      <c r="S6" s="65">
        <v>116.83102</v>
      </c>
      <c r="U6" s="65" t="s">
        <v>313</v>
      </c>
      <c r="V6" s="65">
        <v>0</v>
      </c>
      <c r="W6" s="65">
        <v>0</v>
      </c>
      <c r="X6" s="65">
        <v>25</v>
      </c>
      <c r="Y6" s="65">
        <v>0</v>
      </c>
      <c r="Z6" s="65">
        <v>47.322192999999999</v>
      </c>
    </row>
    <row r="7" spans="1:27" x14ac:dyDescent="0.3">
      <c r="E7" s="65" t="s">
        <v>322</v>
      </c>
      <c r="F7" s="65">
        <v>65</v>
      </c>
      <c r="G7" s="65">
        <v>30</v>
      </c>
      <c r="H7" s="65">
        <v>20</v>
      </c>
      <c r="J7" s="65" t="s">
        <v>322</v>
      </c>
      <c r="K7" s="65">
        <v>1</v>
      </c>
      <c r="L7" s="65">
        <v>10</v>
      </c>
    </row>
    <row r="8" spans="1:27" x14ac:dyDescent="0.3">
      <c r="E8" s="65" t="s">
        <v>323</v>
      </c>
      <c r="F8" s="65">
        <v>74.507000000000005</v>
      </c>
      <c r="G8" s="65">
        <v>10.087</v>
      </c>
      <c r="H8" s="65">
        <v>15.404999999999999</v>
      </c>
      <c r="J8" s="65" t="s">
        <v>323</v>
      </c>
      <c r="K8" s="65">
        <v>6.8129999999999997</v>
      </c>
      <c r="L8" s="65">
        <v>10.914999999999999</v>
      </c>
    </row>
    <row r="13" spans="1:27" x14ac:dyDescent="0.3">
      <c r="A13" s="66" t="s">
        <v>278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296</v>
      </c>
      <c r="B14" s="67"/>
      <c r="C14" s="67"/>
      <c r="D14" s="67"/>
      <c r="E14" s="67"/>
      <c r="F14" s="67"/>
      <c r="H14" s="67" t="s">
        <v>279</v>
      </c>
      <c r="I14" s="67"/>
      <c r="J14" s="67"/>
      <c r="K14" s="67"/>
      <c r="L14" s="67"/>
      <c r="M14" s="67"/>
      <c r="O14" s="67" t="s">
        <v>287</v>
      </c>
      <c r="P14" s="67"/>
      <c r="Q14" s="67"/>
      <c r="R14" s="67"/>
      <c r="S14" s="67"/>
      <c r="T14" s="67"/>
      <c r="V14" s="67" t="s">
        <v>288</v>
      </c>
      <c r="W14" s="67"/>
      <c r="X14" s="67"/>
      <c r="Y14" s="67"/>
      <c r="Z14" s="67"/>
      <c r="AA14" s="67"/>
    </row>
    <row r="15" spans="1:27" x14ac:dyDescent="0.3">
      <c r="A15" s="65"/>
      <c r="B15" s="65" t="s">
        <v>320</v>
      </c>
      <c r="C15" s="65" t="s">
        <v>321</v>
      </c>
      <c r="D15" s="65" t="s">
        <v>312</v>
      </c>
      <c r="E15" s="65" t="s">
        <v>303</v>
      </c>
      <c r="F15" s="65" t="s">
        <v>294</v>
      </c>
      <c r="H15" s="65"/>
      <c r="I15" s="65" t="s">
        <v>320</v>
      </c>
      <c r="J15" s="65" t="s">
        <v>321</v>
      </c>
      <c r="K15" s="65" t="s">
        <v>312</v>
      </c>
      <c r="L15" s="65" t="s">
        <v>303</v>
      </c>
      <c r="M15" s="65" t="s">
        <v>294</v>
      </c>
      <c r="O15" s="65"/>
      <c r="P15" s="65" t="s">
        <v>320</v>
      </c>
      <c r="Q15" s="65" t="s">
        <v>321</v>
      </c>
      <c r="R15" s="65" t="s">
        <v>312</v>
      </c>
      <c r="S15" s="65" t="s">
        <v>303</v>
      </c>
      <c r="T15" s="65" t="s">
        <v>294</v>
      </c>
      <c r="V15" s="65"/>
      <c r="W15" s="65" t="s">
        <v>320</v>
      </c>
      <c r="X15" s="65" t="s">
        <v>321</v>
      </c>
      <c r="Y15" s="65" t="s">
        <v>312</v>
      </c>
      <c r="Z15" s="65" t="s">
        <v>303</v>
      </c>
      <c r="AA15" s="65" t="s">
        <v>294</v>
      </c>
    </row>
    <row r="16" spans="1:27" x14ac:dyDescent="0.3">
      <c r="A16" s="65" t="s">
        <v>324</v>
      </c>
      <c r="B16" s="65">
        <v>500</v>
      </c>
      <c r="C16" s="65">
        <v>700</v>
      </c>
      <c r="D16" s="65">
        <v>0</v>
      </c>
      <c r="E16" s="65">
        <v>3000</v>
      </c>
      <c r="F16" s="65">
        <v>961.68899999999996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32.257579999999997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8.2937930000000009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311.20648</v>
      </c>
    </row>
    <row r="23" spans="1:62" x14ac:dyDescent="0.3">
      <c r="A23" s="66" t="s">
        <v>280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297</v>
      </c>
      <c r="B24" s="67"/>
      <c r="C24" s="67"/>
      <c r="D24" s="67"/>
      <c r="E24" s="67"/>
      <c r="F24" s="67"/>
      <c r="H24" s="67" t="s">
        <v>289</v>
      </c>
      <c r="I24" s="67"/>
      <c r="J24" s="67"/>
      <c r="K24" s="67"/>
      <c r="L24" s="67"/>
      <c r="M24" s="67"/>
      <c r="O24" s="67" t="s">
        <v>305</v>
      </c>
      <c r="P24" s="67"/>
      <c r="Q24" s="67"/>
      <c r="R24" s="67"/>
      <c r="S24" s="67"/>
      <c r="T24" s="67"/>
      <c r="V24" s="67" t="s">
        <v>306</v>
      </c>
      <c r="W24" s="67"/>
      <c r="X24" s="67"/>
      <c r="Y24" s="67"/>
      <c r="Z24" s="67"/>
      <c r="AA24" s="67"/>
      <c r="AC24" s="67" t="s">
        <v>298</v>
      </c>
      <c r="AD24" s="67"/>
      <c r="AE24" s="67"/>
      <c r="AF24" s="67"/>
      <c r="AG24" s="67"/>
      <c r="AH24" s="67"/>
      <c r="AJ24" s="67" t="s">
        <v>325</v>
      </c>
      <c r="AK24" s="67"/>
      <c r="AL24" s="67"/>
      <c r="AM24" s="67"/>
      <c r="AN24" s="67"/>
      <c r="AO24" s="67"/>
      <c r="AQ24" s="67" t="s">
        <v>314</v>
      </c>
      <c r="AR24" s="67"/>
      <c r="AS24" s="67"/>
      <c r="AT24" s="67"/>
      <c r="AU24" s="67"/>
      <c r="AV24" s="67"/>
      <c r="AX24" s="67" t="s">
        <v>326</v>
      </c>
      <c r="AY24" s="67"/>
      <c r="AZ24" s="67"/>
      <c r="BA24" s="67"/>
      <c r="BB24" s="67"/>
      <c r="BC24" s="67"/>
      <c r="BE24" s="67" t="s">
        <v>281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320</v>
      </c>
      <c r="C25" s="65" t="s">
        <v>321</v>
      </c>
      <c r="D25" s="65" t="s">
        <v>312</v>
      </c>
      <c r="E25" s="65" t="s">
        <v>303</v>
      </c>
      <c r="F25" s="65" t="s">
        <v>294</v>
      </c>
      <c r="H25" s="65"/>
      <c r="I25" s="65" t="s">
        <v>320</v>
      </c>
      <c r="J25" s="65" t="s">
        <v>321</v>
      </c>
      <c r="K25" s="65" t="s">
        <v>312</v>
      </c>
      <c r="L25" s="65" t="s">
        <v>303</v>
      </c>
      <c r="M25" s="65" t="s">
        <v>294</v>
      </c>
      <c r="O25" s="65"/>
      <c r="P25" s="65" t="s">
        <v>320</v>
      </c>
      <c r="Q25" s="65" t="s">
        <v>321</v>
      </c>
      <c r="R25" s="65" t="s">
        <v>312</v>
      </c>
      <c r="S25" s="65" t="s">
        <v>303</v>
      </c>
      <c r="T25" s="65" t="s">
        <v>294</v>
      </c>
      <c r="V25" s="65"/>
      <c r="W25" s="65" t="s">
        <v>320</v>
      </c>
      <c r="X25" s="65" t="s">
        <v>321</v>
      </c>
      <c r="Y25" s="65" t="s">
        <v>312</v>
      </c>
      <c r="Z25" s="65" t="s">
        <v>303</v>
      </c>
      <c r="AA25" s="65" t="s">
        <v>294</v>
      </c>
      <c r="AC25" s="65"/>
      <c r="AD25" s="65" t="s">
        <v>320</v>
      </c>
      <c r="AE25" s="65" t="s">
        <v>321</v>
      </c>
      <c r="AF25" s="65" t="s">
        <v>312</v>
      </c>
      <c r="AG25" s="65" t="s">
        <v>303</v>
      </c>
      <c r="AH25" s="65" t="s">
        <v>294</v>
      </c>
      <c r="AJ25" s="65"/>
      <c r="AK25" s="65" t="s">
        <v>320</v>
      </c>
      <c r="AL25" s="65" t="s">
        <v>321</v>
      </c>
      <c r="AM25" s="65" t="s">
        <v>312</v>
      </c>
      <c r="AN25" s="65" t="s">
        <v>303</v>
      </c>
      <c r="AO25" s="65" t="s">
        <v>294</v>
      </c>
      <c r="AQ25" s="65"/>
      <c r="AR25" s="65" t="s">
        <v>320</v>
      </c>
      <c r="AS25" s="65" t="s">
        <v>321</v>
      </c>
      <c r="AT25" s="65" t="s">
        <v>312</v>
      </c>
      <c r="AU25" s="65" t="s">
        <v>303</v>
      </c>
      <c r="AV25" s="65" t="s">
        <v>294</v>
      </c>
      <c r="AX25" s="65"/>
      <c r="AY25" s="65" t="s">
        <v>320</v>
      </c>
      <c r="AZ25" s="65" t="s">
        <v>321</v>
      </c>
      <c r="BA25" s="65" t="s">
        <v>312</v>
      </c>
      <c r="BB25" s="65" t="s">
        <v>303</v>
      </c>
      <c r="BC25" s="65" t="s">
        <v>294</v>
      </c>
      <c r="BE25" s="65"/>
      <c r="BF25" s="65" t="s">
        <v>320</v>
      </c>
      <c r="BG25" s="65" t="s">
        <v>321</v>
      </c>
      <c r="BH25" s="65" t="s">
        <v>312</v>
      </c>
      <c r="BI25" s="65" t="s">
        <v>303</v>
      </c>
      <c r="BJ25" s="65" t="s">
        <v>294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248.57876999999999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3.0487823000000001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2.7629337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25.406725000000002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3.7454461999999999</v>
      </c>
      <c r="AJ26" s="65" t="s">
        <v>307</v>
      </c>
      <c r="AK26" s="65">
        <v>320</v>
      </c>
      <c r="AL26" s="65">
        <v>400</v>
      </c>
      <c r="AM26" s="65">
        <v>0</v>
      </c>
      <c r="AN26" s="65">
        <v>1000</v>
      </c>
      <c r="AO26" s="65">
        <v>993.78030000000001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10.764649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5.8274163999999997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4.4259715000000002</v>
      </c>
    </row>
    <row r="33" spans="1:68" x14ac:dyDescent="0.3">
      <c r="A33" s="66" t="s">
        <v>327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315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316</v>
      </c>
      <c r="W34" s="67"/>
      <c r="X34" s="67"/>
      <c r="Y34" s="67"/>
      <c r="Z34" s="67"/>
      <c r="AA34" s="67"/>
      <c r="AC34" s="67" t="s">
        <v>328</v>
      </c>
      <c r="AD34" s="67"/>
      <c r="AE34" s="67"/>
      <c r="AF34" s="67"/>
      <c r="AG34" s="67"/>
      <c r="AH34" s="67"/>
      <c r="AJ34" s="67" t="s">
        <v>299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320</v>
      </c>
      <c r="C35" s="65" t="s">
        <v>321</v>
      </c>
      <c r="D35" s="65" t="s">
        <v>312</v>
      </c>
      <c r="E35" s="65" t="s">
        <v>303</v>
      </c>
      <c r="F35" s="65" t="s">
        <v>294</v>
      </c>
      <c r="H35" s="65"/>
      <c r="I35" s="65" t="s">
        <v>320</v>
      </c>
      <c r="J35" s="65" t="s">
        <v>321</v>
      </c>
      <c r="K35" s="65" t="s">
        <v>312</v>
      </c>
      <c r="L35" s="65" t="s">
        <v>303</v>
      </c>
      <c r="M35" s="65" t="s">
        <v>294</v>
      </c>
      <c r="O35" s="65"/>
      <c r="P35" s="65" t="s">
        <v>320</v>
      </c>
      <c r="Q35" s="65" t="s">
        <v>321</v>
      </c>
      <c r="R35" s="65" t="s">
        <v>312</v>
      </c>
      <c r="S35" s="65" t="s">
        <v>303</v>
      </c>
      <c r="T35" s="65" t="s">
        <v>294</v>
      </c>
      <c r="V35" s="65"/>
      <c r="W35" s="65" t="s">
        <v>320</v>
      </c>
      <c r="X35" s="65" t="s">
        <v>321</v>
      </c>
      <c r="Y35" s="65" t="s">
        <v>312</v>
      </c>
      <c r="Z35" s="65" t="s">
        <v>303</v>
      </c>
      <c r="AA35" s="65" t="s">
        <v>294</v>
      </c>
      <c r="AC35" s="65"/>
      <c r="AD35" s="65" t="s">
        <v>320</v>
      </c>
      <c r="AE35" s="65" t="s">
        <v>321</v>
      </c>
      <c r="AF35" s="65" t="s">
        <v>312</v>
      </c>
      <c r="AG35" s="65" t="s">
        <v>303</v>
      </c>
      <c r="AH35" s="65" t="s">
        <v>294</v>
      </c>
      <c r="AJ35" s="65"/>
      <c r="AK35" s="65" t="s">
        <v>320</v>
      </c>
      <c r="AL35" s="65" t="s">
        <v>321</v>
      </c>
      <c r="AM35" s="65" t="s">
        <v>312</v>
      </c>
      <c r="AN35" s="65" t="s">
        <v>303</v>
      </c>
      <c r="AO35" s="65" t="s">
        <v>294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993.79719999999998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2172.4337999999998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9313.2829999999994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6586.3984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481.96228000000002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252.59465</v>
      </c>
    </row>
    <row r="43" spans="1:68" x14ac:dyDescent="0.3">
      <c r="A43" s="66" t="s">
        <v>308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329</v>
      </c>
      <c r="B44" s="67"/>
      <c r="C44" s="67"/>
      <c r="D44" s="67"/>
      <c r="E44" s="67"/>
      <c r="F44" s="67"/>
      <c r="H44" s="67" t="s">
        <v>282</v>
      </c>
      <c r="I44" s="67"/>
      <c r="J44" s="67"/>
      <c r="K44" s="67"/>
      <c r="L44" s="67"/>
      <c r="M44" s="67"/>
      <c r="O44" s="67" t="s">
        <v>300</v>
      </c>
      <c r="P44" s="67"/>
      <c r="Q44" s="67"/>
      <c r="R44" s="67"/>
      <c r="S44" s="67"/>
      <c r="T44" s="67"/>
      <c r="V44" s="67" t="s">
        <v>309</v>
      </c>
      <c r="W44" s="67"/>
      <c r="X44" s="67"/>
      <c r="Y44" s="67"/>
      <c r="Z44" s="67"/>
      <c r="AA44" s="67"/>
      <c r="AC44" s="67" t="s">
        <v>317</v>
      </c>
      <c r="AD44" s="67"/>
      <c r="AE44" s="67"/>
      <c r="AF44" s="67"/>
      <c r="AG44" s="67"/>
      <c r="AH44" s="67"/>
      <c r="AJ44" s="67" t="s">
        <v>330</v>
      </c>
      <c r="AK44" s="67"/>
      <c r="AL44" s="67"/>
      <c r="AM44" s="67"/>
      <c r="AN44" s="67"/>
      <c r="AO44" s="67"/>
      <c r="AQ44" s="67" t="s">
        <v>290</v>
      </c>
      <c r="AR44" s="67"/>
      <c r="AS44" s="67"/>
      <c r="AT44" s="67"/>
      <c r="AU44" s="67"/>
      <c r="AV44" s="67"/>
      <c r="AX44" s="67" t="s">
        <v>283</v>
      </c>
      <c r="AY44" s="67"/>
      <c r="AZ44" s="67"/>
      <c r="BA44" s="67"/>
      <c r="BB44" s="67"/>
      <c r="BC44" s="67"/>
      <c r="BE44" s="67" t="s">
        <v>284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320</v>
      </c>
      <c r="C45" s="65" t="s">
        <v>321</v>
      </c>
      <c r="D45" s="65" t="s">
        <v>312</v>
      </c>
      <c r="E45" s="65" t="s">
        <v>303</v>
      </c>
      <c r="F45" s="65" t="s">
        <v>294</v>
      </c>
      <c r="H45" s="65"/>
      <c r="I45" s="65" t="s">
        <v>320</v>
      </c>
      <c r="J45" s="65" t="s">
        <v>321</v>
      </c>
      <c r="K45" s="65" t="s">
        <v>312</v>
      </c>
      <c r="L45" s="65" t="s">
        <v>303</v>
      </c>
      <c r="M45" s="65" t="s">
        <v>294</v>
      </c>
      <c r="O45" s="65"/>
      <c r="P45" s="65" t="s">
        <v>320</v>
      </c>
      <c r="Q45" s="65" t="s">
        <v>321</v>
      </c>
      <c r="R45" s="65" t="s">
        <v>312</v>
      </c>
      <c r="S45" s="65" t="s">
        <v>303</v>
      </c>
      <c r="T45" s="65" t="s">
        <v>294</v>
      </c>
      <c r="V45" s="65"/>
      <c r="W45" s="65" t="s">
        <v>320</v>
      </c>
      <c r="X45" s="65" t="s">
        <v>321</v>
      </c>
      <c r="Y45" s="65" t="s">
        <v>312</v>
      </c>
      <c r="Z45" s="65" t="s">
        <v>303</v>
      </c>
      <c r="AA45" s="65" t="s">
        <v>294</v>
      </c>
      <c r="AC45" s="65"/>
      <c r="AD45" s="65" t="s">
        <v>320</v>
      </c>
      <c r="AE45" s="65" t="s">
        <v>321</v>
      </c>
      <c r="AF45" s="65" t="s">
        <v>312</v>
      </c>
      <c r="AG45" s="65" t="s">
        <v>303</v>
      </c>
      <c r="AH45" s="65" t="s">
        <v>294</v>
      </c>
      <c r="AJ45" s="65"/>
      <c r="AK45" s="65" t="s">
        <v>320</v>
      </c>
      <c r="AL45" s="65" t="s">
        <v>321</v>
      </c>
      <c r="AM45" s="65" t="s">
        <v>312</v>
      </c>
      <c r="AN45" s="65" t="s">
        <v>303</v>
      </c>
      <c r="AO45" s="65" t="s">
        <v>294</v>
      </c>
      <c r="AQ45" s="65"/>
      <c r="AR45" s="65" t="s">
        <v>320</v>
      </c>
      <c r="AS45" s="65" t="s">
        <v>321</v>
      </c>
      <c r="AT45" s="65" t="s">
        <v>312</v>
      </c>
      <c r="AU45" s="65" t="s">
        <v>303</v>
      </c>
      <c r="AV45" s="65" t="s">
        <v>294</v>
      </c>
      <c r="AX45" s="65"/>
      <c r="AY45" s="65" t="s">
        <v>320</v>
      </c>
      <c r="AZ45" s="65" t="s">
        <v>321</v>
      </c>
      <c r="BA45" s="65" t="s">
        <v>312</v>
      </c>
      <c r="BB45" s="65" t="s">
        <v>303</v>
      </c>
      <c r="BC45" s="65" t="s">
        <v>294</v>
      </c>
      <c r="BE45" s="65"/>
      <c r="BF45" s="65" t="s">
        <v>320</v>
      </c>
      <c r="BG45" s="65" t="s">
        <v>321</v>
      </c>
      <c r="BH45" s="65" t="s">
        <v>312</v>
      </c>
      <c r="BI45" s="65" t="s">
        <v>303</v>
      </c>
      <c r="BJ45" s="65" t="s">
        <v>294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26.140053000000002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19.230377000000001</v>
      </c>
      <c r="O46" s="65" t="s">
        <v>285</v>
      </c>
      <c r="P46" s="65">
        <v>600</v>
      </c>
      <c r="Q46" s="65">
        <v>800</v>
      </c>
      <c r="R46" s="65">
        <v>0</v>
      </c>
      <c r="S46" s="65">
        <v>10000</v>
      </c>
      <c r="T46" s="65">
        <v>1626.7435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8.0673955000000006E-2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6.3066443999999997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198.40694999999999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131.56775999999999</v>
      </c>
      <c r="AX46" s="65" t="s">
        <v>310</v>
      </c>
      <c r="AY46" s="65"/>
      <c r="AZ46" s="65"/>
      <c r="BA46" s="65"/>
      <c r="BB46" s="65"/>
      <c r="BC46" s="65"/>
      <c r="BE46" s="65" t="s">
        <v>331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0" sqref="E20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332</v>
      </c>
      <c r="D2" s="61">
        <v>66</v>
      </c>
      <c r="E2" s="61">
        <v>3540.8325</v>
      </c>
      <c r="F2" s="61">
        <v>565.04750000000001</v>
      </c>
      <c r="G2" s="61">
        <v>76.501305000000002</v>
      </c>
      <c r="H2" s="61">
        <v>42.011467000000003</v>
      </c>
      <c r="I2" s="61">
        <v>34.489837999999999</v>
      </c>
      <c r="J2" s="61">
        <v>116.83102</v>
      </c>
      <c r="K2" s="61">
        <v>66.674869999999999</v>
      </c>
      <c r="L2" s="61">
        <v>50.156143</v>
      </c>
      <c r="M2" s="61">
        <v>47.322192999999999</v>
      </c>
      <c r="N2" s="61">
        <v>5.1700119999999998</v>
      </c>
      <c r="O2" s="61">
        <v>27.264012999999998</v>
      </c>
      <c r="P2" s="61">
        <v>2442.6626000000001</v>
      </c>
      <c r="Q2" s="61">
        <v>45.846992</v>
      </c>
      <c r="R2" s="61">
        <v>961.68899999999996</v>
      </c>
      <c r="S2" s="61">
        <v>242.18540999999999</v>
      </c>
      <c r="T2" s="61">
        <v>8634.0409999999993</v>
      </c>
      <c r="U2" s="61">
        <v>8.2937930000000009</v>
      </c>
      <c r="V2" s="61">
        <v>32.257579999999997</v>
      </c>
      <c r="W2" s="61">
        <v>311.20648</v>
      </c>
      <c r="X2" s="61">
        <v>248.57876999999999</v>
      </c>
      <c r="Y2" s="61">
        <v>3.0487823000000001</v>
      </c>
      <c r="Z2" s="61">
        <v>2.7629337</v>
      </c>
      <c r="AA2" s="61">
        <v>25.406725000000002</v>
      </c>
      <c r="AB2" s="61">
        <v>3.7454461999999999</v>
      </c>
      <c r="AC2" s="61">
        <v>993.78030000000001</v>
      </c>
      <c r="AD2" s="61">
        <v>10.764649</v>
      </c>
      <c r="AE2" s="61">
        <v>5.8274163999999997</v>
      </c>
      <c r="AF2" s="61">
        <v>4.4259715000000002</v>
      </c>
      <c r="AG2" s="61">
        <v>993.79719999999998</v>
      </c>
      <c r="AH2" s="61">
        <v>455.27533</v>
      </c>
      <c r="AI2" s="61">
        <v>538.52184999999997</v>
      </c>
      <c r="AJ2" s="61">
        <v>2172.4337999999998</v>
      </c>
      <c r="AK2" s="61">
        <v>9313.2829999999994</v>
      </c>
      <c r="AL2" s="61">
        <v>481.96228000000002</v>
      </c>
      <c r="AM2" s="61">
        <v>6586.3984</v>
      </c>
      <c r="AN2" s="61">
        <v>252.59465</v>
      </c>
      <c r="AO2" s="61">
        <v>26.140053000000002</v>
      </c>
      <c r="AP2" s="61">
        <v>20.1572</v>
      </c>
      <c r="AQ2" s="61">
        <v>5.9828539999999997</v>
      </c>
      <c r="AR2" s="61">
        <v>19.230377000000001</v>
      </c>
      <c r="AS2" s="61">
        <v>1626.7435</v>
      </c>
      <c r="AT2" s="61">
        <v>8.0673955000000006E-2</v>
      </c>
      <c r="AU2" s="61">
        <v>6.3066443999999997</v>
      </c>
      <c r="AV2" s="61">
        <v>198.40694999999999</v>
      </c>
      <c r="AW2" s="61">
        <v>131.56775999999999</v>
      </c>
      <c r="AX2" s="61">
        <v>0.22808761999999999</v>
      </c>
      <c r="AY2" s="61">
        <v>1.5639601999999999</v>
      </c>
      <c r="AZ2" s="61">
        <v>519.59875</v>
      </c>
      <c r="BA2" s="61">
        <v>69.743309999999994</v>
      </c>
      <c r="BB2" s="61">
        <v>23.684912000000001</v>
      </c>
      <c r="BC2" s="61">
        <v>23.643847000000001</v>
      </c>
      <c r="BD2" s="61">
        <v>22.38391</v>
      </c>
      <c r="BE2" s="61">
        <v>1.5888901</v>
      </c>
      <c r="BF2" s="61">
        <v>8.7167150000000007</v>
      </c>
      <c r="BG2" s="61">
        <v>6.9387240000000003E-3</v>
      </c>
      <c r="BH2" s="61">
        <v>9.0239089999999994E-2</v>
      </c>
      <c r="BI2" s="61">
        <v>6.9119310000000003E-2</v>
      </c>
      <c r="BJ2" s="61">
        <v>0.24292947000000001</v>
      </c>
      <c r="BK2" s="61">
        <v>5.3374800000000001E-4</v>
      </c>
      <c r="BL2" s="61">
        <v>0.79153865999999995</v>
      </c>
      <c r="BM2" s="61">
        <v>7.2893615</v>
      </c>
      <c r="BN2" s="61">
        <v>1.9337891</v>
      </c>
      <c r="BO2" s="61">
        <v>105.4966</v>
      </c>
      <c r="BP2" s="61">
        <v>19.409728999999999</v>
      </c>
      <c r="BQ2" s="61">
        <v>35.907963000000002</v>
      </c>
      <c r="BR2" s="61">
        <v>127.27947</v>
      </c>
      <c r="BS2" s="61">
        <v>40.888615000000001</v>
      </c>
      <c r="BT2" s="61">
        <v>22.117273000000001</v>
      </c>
      <c r="BU2" s="61">
        <v>0.14303716</v>
      </c>
      <c r="BV2" s="61">
        <v>9.4557009999999997E-2</v>
      </c>
      <c r="BW2" s="61">
        <v>1.5058182</v>
      </c>
      <c r="BX2" s="61">
        <v>2.1211929999999999</v>
      </c>
      <c r="BY2" s="61">
        <v>0.22351994</v>
      </c>
      <c r="BZ2" s="61">
        <v>1.1572448E-3</v>
      </c>
      <c r="CA2" s="61">
        <v>1.6006806</v>
      </c>
      <c r="CB2" s="61">
        <v>5.7406510000000001E-2</v>
      </c>
      <c r="CC2" s="61">
        <v>0.22573673999999999</v>
      </c>
      <c r="CD2" s="61">
        <v>1.9858636999999999</v>
      </c>
      <c r="CE2" s="61">
        <v>0.15937973999999999</v>
      </c>
      <c r="CF2" s="61">
        <v>0.42061403000000003</v>
      </c>
      <c r="CG2" s="61">
        <v>9.9000000000000005E-7</v>
      </c>
      <c r="CH2" s="61">
        <v>3.5667110000000002E-2</v>
      </c>
      <c r="CI2" s="61">
        <v>2.5328759999999999E-3</v>
      </c>
      <c r="CJ2" s="61">
        <v>4.5006165999999999</v>
      </c>
      <c r="CK2" s="61">
        <v>3.1399059999999999E-2</v>
      </c>
      <c r="CL2" s="61">
        <v>1.6229407</v>
      </c>
      <c r="CM2" s="61">
        <v>6.2999516</v>
      </c>
      <c r="CN2" s="61">
        <v>3552.2359999999999</v>
      </c>
      <c r="CO2" s="61">
        <v>6261.9319999999998</v>
      </c>
      <c r="CP2" s="61">
        <v>3489.6365000000001</v>
      </c>
      <c r="CQ2" s="61">
        <v>1404.3362</v>
      </c>
      <c r="CR2" s="61">
        <v>625.30769999999995</v>
      </c>
      <c r="CS2" s="61">
        <v>845.84580000000005</v>
      </c>
      <c r="CT2" s="61">
        <v>3516.1017999999999</v>
      </c>
      <c r="CU2" s="61">
        <v>2210.9430000000002</v>
      </c>
      <c r="CV2" s="61">
        <v>2727.2932000000001</v>
      </c>
      <c r="CW2" s="61">
        <v>2438.2487999999998</v>
      </c>
      <c r="CX2" s="61">
        <v>801.08965999999998</v>
      </c>
      <c r="CY2" s="61">
        <v>4509.4089999999997</v>
      </c>
      <c r="CZ2" s="61">
        <v>2426.9778000000001</v>
      </c>
      <c r="DA2" s="61">
        <v>4857.3620000000001</v>
      </c>
      <c r="DB2" s="61">
        <v>4837.0684000000001</v>
      </c>
      <c r="DC2" s="61">
        <v>7484.5316999999995</v>
      </c>
      <c r="DD2" s="61">
        <v>12546.094999999999</v>
      </c>
      <c r="DE2" s="61">
        <v>2247.2721999999999</v>
      </c>
      <c r="DF2" s="61">
        <v>6113.6484</v>
      </c>
      <c r="DG2" s="61">
        <v>2863.9639000000002</v>
      </c>
      <c r="DH2" s="61">
        <v>91.421019999999999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69.743309999999994</v>
      </c>
      <c r="B6">
        <f>BB2</f>
        <v>23.684912000000001</v>
      </c>
      <c r="C6">
        <f>BC2</f>
        <v>23.643847000000001</v>
      </c>
      <c r="D6">
        <f>BD2</f>
        <v>22.38391</v>
      </c>
    </row>
    <row r="7" spans="1:113" x14ac:dyDescent="0.3">
      <c r="B7">
        <f>ROUND(B6/MAX($B$6,$C$6,$D$6),1)</f>
        <v>1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20187</v>
      </c>
      <c r="C2" s="56">
        <f ca="1">YEAR(TODAY())-YEAR(B2)+IF(TODAY()&gt;=DATE(YEAR(TODAY()),MONTH(B2),DAY(B2)),0,-1)</f>
        <v>66</v>
      </c>
      <c r="E2" s="52">
        <v>172.8</v>
      </c>
      <c r="F2" s="53" t="s">
        <v>39</v>
      </c>
      <c r="G2" s="52">
        <v>67.2</v>
      </c>
      <c r="H2" s="51" t="s">
        <v>41</v>
      </c>
      <c r="I2" s="72">
        <f>ROUND(G3/E3^2,1)</f>
        <v>22.5</v>
      </c>
    </row>
    <row r="3" spans="1:9" x14ac:dyDescent="0.3">
      <c r="E3" s="51">
        <f>E2/100</f>
        <v>1.7280000000000002</v>
      </c>
      <c r="F3" s="51" t="s">
        <v>40</v>
      </c>
      <c r="G3" s="51">
        <f>G2</f>
        <v>67.2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44532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최광식, ID : H1901001)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12월 03일 10:19:04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W18" sqref="W18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44532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66</v>
      </c>
      <c r="G12" s="94"/>
      <c r="H12" s="94"/>
      <c r="I12" s="94"/>
      <c r="K12" s="123">
        <f>'개인정보 및 신체계측 입력'!E2</f>
        <v>172.8</v>
      </c>
      <c r="L12" s="124"/>
      <c r="M12" s="117">
        <f>'개인정보 및 신체계측 입력'!G2</f>
        <v>67.2</v>
      </c>
      <c r="N12" s="118"/>
      <c r="O12" s="113" t="s">
        <v>271</v>
      </c>
      <c r="P12" s="107"/>
      <c r="Q12" s="90">
        <f>'개인정보 및 신체계측 입력'!I2</f>
        <v>22.5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최광식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74.507000000000005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10.087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15.404999999999999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129" t="s">
        <v>191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1"/>
    </row>
    <row r="53" spans="1:20" ht="18" customHeight="1" thickBot="1" x14ac:dyDescent="0.35">
      <c r="B53" s="132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4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79" t="s">
        <v>164</v>
      </c>
      <c r="D68" s="79"/>
      <c r="E68" s="79"/>
      <c r="F68" s="79"/>
      <c r="G68" s="79"/>
      <c r="H68" s="80" t="s">
        <v>170</v>
      </c>
      <c r="I68" s="80"/>
      <c r="J68" s="80"/>
      <c r="K68" s="36">
        <f>ROUND('그룹 전체 사용자의 일일 입력'!B6/MAX('그룹 전체 사용자의 일일 입력'!$B$6,'그룹 전체 사용자의 일일 입력'!$C$6,'그룹 전체 사용자의 일일 입력'!$D$6),1)</f>
        <v>1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1</v>
      </c>
      <c r="N68" s="36" t="s">
        <v>53</v>
      </c>
      <c r="O68" s="81">
        <f>ROUND('그룹 전체 사용자의 일일 입력'!D6/MAX('그룹 전체 사용자의 일일 입력'!$B$6,'그룹 전체 사용자의 일일 입력'!$C$6,'그룹 전체 사용자의 일일 입력'!$D$6),1)</f>
        <v>0.9</v>
      </c>
      <c r="P68" s="8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2" t="s">
        <v>165</v>
      </c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79" t="s">
        <v>51</v>
      </c>
      <c r="D71" s="79"/>
      <c r="E71" s="79"/>
      <c r="F71" s="79"/>
      <c r="G71" s="79"/>
      <c r="H71" s="38"/>
      <c r="I71" s="80" t="s">
        <v>52</v>
      </c>
      <c r="J71" s="80"/>
      <c r="K71" s="36">
        <f>ROUND('DRIs DATA'!L8,1)</f>
        <v>10.9</v>
      </c>
      <c r="L71" s="36" t="s">
        <v>53</v>
      </c>
      <c r="M71" s="36">
        <f>ROUND('DRIs DATA'!K8,1)</f>
        <v>6.8</v>
      </c>
      <c r="N71" s="83" t="s">
        <v>54</v>
      </c>
      <c r="O71" s="83"/>
      <c r="P71" s="83"/>
      <c r="Q71" s="83"/>
      <c r="R71" s="39"/>
      <c r="S71" s="35"/>
      <c r="T71" s="6"/>
    </row>
    <row r="72" spans="2:21" ht="18" customHeight="1" x14ac:dyDescent="0.3">
      <c r="B72" s="6"/>
      <c r="C72" s="105" t="s">
        <v>181</v>
      </c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6"/>
      <c r="U72" s="13"/>
    </row>
    <row r="73" spans="2:21" ht="18" customHeight="1" thickBot="1" x14ac:dyDescent="0.35">
      <c r="B73" s="6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129" t="s">
        <v>192</v>
      </c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1"/>
    </row>
    <row r="77" spans="2:21" ht="18" customHeight="1" thickBot="1" x14ac:dyDescent="0.35">
      <c r="B77" s="132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4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96" t="s">
        <v>168</v>
      </c>
      <c r="C79" s="96"/>
      <c r="D79" s="96"/>
      <c r="E79" s="96"/>
      <c r="F79" s="21"/>
      <c r="G79" s="21"/>
      <c r="H79" s="21"/>
      <c r="L79" s="96" t="s">
        <v>172</v>
      </c>
      <c r="M79" s="96"/>
      <c r="N79" s="96"/>
      <c r="O79" s="96"/>
      <c r="P79" s="9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97" t="s">
        <v>268</v>
      </c>
      <c r="C92" s="98"/>
      <c r="D92" s="98"/>
      <c r="E92" s="98"/>
      <c r="F92" s="98"/>
      <c r="G92" s="98"/>
      <c r="H92" s="98"/>
      <c r="I92" s="98"/>
      <c r="J92" s="99"/>
      <c r="L92" s="97" t="s">
        <v>175</v>
      </c>
      <c r="M92" s="98"/>
      <c r="N92" s="98"/>
      <c r="O92" s="98"/>
      <c r="P92" s="98"/>
      <c r="Q92" s="98"/>
      <c r="R92" s="98"/>
      <c r="S92" s="98"/>
      <c r="T92" s="99"/>
    </row>
    <row r="93" spans="1:21" ht="18" customHeight="1" x14ac:dyDescent="0.3">
      <c r="B93" s="158" t="s">
        <v>171</v>
      </c>
      <c r="C93" s="156"/>
      <c r="D93" s="156"/>
      <c r="E93" s="156"/>
      <c r="F93" s="154">
        <f>ROUND('DRIs DATA'!F16/'DRIs DATA'!C16*100,2)</f>
        <v>128.22999999999999</v>
      </c>
      <c r="G93" s="154"/>
      <c r="H93" s="156" t="s">
        <v>167</v>
      </c>
      <c r="I93" s="156"/>
      <c r="J93" s="157"/>
      <c r="L93" s="158" t="s">
        <v>171</v>
      </c>
      <c r="M93" s="156"/>
      <c r="N93" s="156"/>
      <c r="O93" s="156"/>
      <c r="P93" s="156"/>
      <c r="Q93" s="23">
        <f>ROUND('DRIs DATA'!M16/'DRIs DATA'!K16*100,2)</f>
        <v>268.81</v>
      </c>
      <c r="R93" s="156" t="s">
        <v>167</v>
      </c>
      <c r="S93" s="156"/>
      <c r="T93" s="157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142" t="s">
        <v>180</v>
      </c>
      <c r="C95" s="143"/>
      <c r="D95" s="143"/>
      <c r="E95" s="143"/>
      <c r="F95" s="143"/>
      <c r="G95" s="143"/>
      <c r="H95" s="143"/>
      <c r="I95" s="143"/>
      <c r="J95" s="144"/>
      <c r="L95" s="148" t="s">
        <v>173</v>
      </c>
      <c r="M95" s="149"/>
      <c r="N95" s="149"/>
      <c r="O95" s="149"/>
      <c r="P95" s="149"/>
      <c r="Q95" s="149"/>
      <c r="R95" s="149"/>
      <c r="S95" s="149"/>
      <c r="T95" s="150"/>
    </row>
    <row r="96" spans="1:21" ht="18" customHeight="1" x14ac:dyDescent="0.3">
      <c r="B96" s="142"/>
      <c r="C96" s="143"/>
      <c r="D96" s="143"/>
      <c r="E96" s="143"/>
      <c r="F96" s="143"/>
      <c r="G96" s="143"/>
      <c r="H96" s="143"/>
      <c r="I96" s="143"/>
      <c r="J96" s="144"/>
      <c r="L96" s="148"/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  <c r="U99" s="17"/>
    </row>
    <row r="100" spans="2:21" ht="18" customHeight="1" thickBot="1" x14ac:dyDescent="0.35">
      <c r="B100" s="145"/>
      <c r="C100" s="146"/>
      <c r="D100" s="146"/>
      <c r="E100" s="146"/>
      <c r="F100" s="146"/>
      <c r="G100" s="146"/>
      <c r="H100" s="146"/>
      <c r="I100" s="146"/>
      <c r="J100" s="147"/>
      <c r="L100" s="151"/>
      <c r="M100" s="152"/>
      <c r="N100" s="152"/>
      <c r="O100" s="152"/>
      <c r="P100" s="152"/>
      <c r="Q100" s="152"/>
      <c r="R100" s="152"/>
      <c r="S100" s="152"/>
      <c r="T100" s="15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129" t="s">
        <v>193</v>
      </c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1"/>
    </row>
    <row r="104" spans="2:21" ht="18" customHeight="1" thickBot="1" x14ac:dyDescent="0.35">
      <c r="B104" s="132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4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96" t="s">
        <v>169</v>
      </c>
      <c r="C106" s="96"/>
      <c r="D106" s="96"/>
      <c r="E106" s="96"/>
      <c r="F106" s="6"/>
      <c r="G106" s="6"/>
      <c r="H106" s="6"/>
      <c r="I106" s="6"/>
      <c r="L106" s="96" t="s">
        <v>270</v>
      </c>
      <c r="M106" s="96"/>
      <c r="N106" s="96"/>
      <c r="O106" s="96"/>
      <c r="P106" s="9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110" t="s">
        <v>264</v>
      </c>
      <c r="C119" s="111"/>
      <c r="D119" s="111"/>
      <c r="E119" s="111"/>
      <c r="F119" s="111"/>
      <c r="G119" s="111"/>
      <c r="H119" s="111"/>
      <c r="I119" s="111"/>
      <c r="J119" s="112"/>
      <c r="L119" s="110" t="s">
        <v>265</v>
      </c>
      <c r="M119" s="111"/>
      <c r="N119" s="111"/>
      <c r="O119" s="111"/>
      <c r="P119" s="111"/>
      <c r="Q119" s="111"/>
      <c r="R119" s="111"/>
      <c r="S119" s="111"/>
      <c r="T119" s="112"/>
    </row>
    <row r="120" spans="2:20" ht="18" customHeight="1" x14ac:dyDescent="0.3">
      <c r="B120" s="43" t="s">
        <v>171</v>
      </c>
      <c r="C120" s="16"/>
      <c r="D120" s="16"/>
      <c r="E120" s="15"/>
      <c r="F120" s="154">
        <f>ROUND('DRIs DATA'!F26/'DRIs DATA'!C26*100,2)</f>
        <v>248.58</v>
      </c>
      <c r="G120" s="154"/>
      <c r="H120" s="156" t="s">
        <v>166</v>
      </c>
      <c r="I120" s="156"/>
      <c r="J120" s="157"/>
      <c r="L120" s="42" t="s">
        <v>171</v>
      </c>
      <c r="M120" s="20"/>
      <c r="N120" s="20"/>
      <c r="O120" s="23"/>
      <c r="P120" s="6"/>
      <c r="Q120" s="58">
        <f>ROUND('DRIs DATA'!AH26/'DRIs DATA'!AE26*100,2)</f>
        <v>249.7</v>
      </c>
      <c r="R120" s="156" t="s">
        <v>166</v>
      </c>
      <c r="S120" s="156"/>
      <c r="T120" s="157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35" t="s">
        <v>174</v>
      </c>
      <c r="C122" s="136"/>
      <c r="D122" s="136"/>
      <c r="E122" s="136"/>
      <c r="F122" s="136"/>
      <c r="G122" s="136"/>
      <c r="H122" s="136"/>
      <c r="I122" s="136"/>
      <c r="J122" s="137"/>
      <c r="L122" s="135" t="s">
        <v>269</v>
      </c>
      <c r="M122" s="136"/>
      <c r="N122" s="136"/>
      <c r="O122" s="136"/>
      <c r="P122" s="136"/>
      <c r="Q122" s="136"/>
      <c r="R122" s="136"/>
      <c r="S122" s="136"/>
      <c r="T122" s="137"/>
    </row>
    <row r="123" spans="2:20" ht="18" customHeight="1" x14ac:dyDescent="0.3">
      <c r="B123" s="135"/>
      <c r="C123" s="136"/>
      <c r="D123" s="136"/>
      <c r="E123" s="136"/>
      <c r="F123" s="136"/>
      <c r="G123" s="136"/>
      <c r="H123" s="136"/>
      <c r="I123" s="136"/>
      <c r="J123" s="137"/>
      <c r="L123" s="135"/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7.25" thickBot="1" x14ac:dyDescent="0.35">
      <c r="B127" s="138"/>
      <c r="C127" s="139"/>
      <c r="D127" s="139"/>
      <c r="E127" s="139"/>
      <c r="F127" s="139"/>
      <c r="G127" s="139"/>
      <c r="H127" s="139"/>
      <c r="I127" s="139"/>
      <c r="J127" s="140"/>
      <c r="L127" s="138"/>
      <c r="M127" s="139"/>
      <c r="N127" s="139"/>
      <c r="O127" s="139"/>
      <c r="P127" s="139"/>
      <c r="Q127" s="139"/>
      <c r="R127" s="139"/>
      <c r="S127" s="139"/>
      <c r="T127" s="140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129" t="s">
        <v>262</v>
      </c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1"/>
      <c r="N129" s="57"/>
      <c r="O129" s="129" t="s">
        <v>263</v>
      </c>
      <c r="P129" s="130"/>
      <c r="Q129" s="130"/>
      <c r="R129" s="130"/>
      <c r="S129" s="130"/>
      <c r="T129" s="131"/>
    </row>
    <row r="130" spans="2:21" ht="18" customHeight="1" thickBot="1" x14ac:dyDescent="0.35">
      <c r="B130" s="132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4"/>
      <c r="N130" s="57"/>
      <c r="O130" s="132"/>
      <c r="P130" s="133"/>
      <c r="Q130" s="133"/>
      <c r="R130" s="133"/>
      <c r="S130" s="133"/>
      <c r="T130" s="134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129" t="s">
        <v>194</v>
      </c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1"/>
    </row>
    <row r="155" spans="2:21" ht="18" customHeight="1" thickBot="1" x14ac:dyDescent="0.35">
      <c r="B155" s="132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4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96" t="s">
        <v>177</v>
      </c>
      <c r="C157" s="96"/>
      <c r="D157" s="96"/>
      <c r="E157" s="6"/>
      <c r="F157" s="6"/>
      <c r="G157" s="6"/>
      <c r="H157" s="6"/>
      <c r="I157" s="6"/>
      <c r="L157" s="96" t="s">
        <v>178</v>
      </c>
      <c r="M157" s="96"/>
      <c r="N157" s="9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110" t="s">
        <v>266</v>
      </c>
      <c r="C170" s="111"/>
      <c r="D170" s="111"/>
      <c r="E170" s="111"/>
      <c r="F170" s="111"/>
      <c r="G170" s="111"/>
      <c r="H170" s="111"/>
      <c r="I170" s="111"/>
      <c r="J170" s="112"/>
      <c r="L170" s="110" t="s">
        <v>176</v>
      </c>
      <c r="M170" s="111"/>
      <c r="N170" s="111"/>
      <c r="O170" s="111"/>
      <c r="P170" s="111"/>
      <c r="Q170" s="111"/>
      <c r="R170" s="111"/>
      <c r="S170" s="112"/>
    </row>
    <row r="171" spans="2:19" ht="18" customHeight="1" x14ac:dyDescent="0.3">
      <c r="B171" s="42" t="s">
        <v>171</v>
      </c>
      <c r="C171" s="20"/>
      <c r="D171" s="20"/>
      <c r="E171" s="6"/>
      <c r="F171" s="154">
        <f>ROUND('DRIs DATA'!F36/'DRIs DATA'!C36*100,2)</f>
        <v>124.22</v>
      </c>
      <c r="G171" s="154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620.89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35" t="s">
        <v>185</v>
      </c>
      <c r="C173" s="136"/>
      <c r="D173" s="136"/>
      <c r="E173" s="136"/>
      <c r="F173" s="136"/>
      <c r="G173" s="136"/>
      <c r="H173" s="136"/>
      <c r="I173" s="136"/>
      <c r="J173" s="137"/>
      <c r="L173" s="135" t="s">
        <v>187</v>
      </c>
      <c r="M173" s="136"/>
      <c r="N173" s="136"/>
      <c r="O173" s="136"/>
      <c r="P173" s="136"/>
      <c r="Q173" s="136"/>
      <c r="R173" s="136"/>
      <c r="S173" s="137"/>
    </row>
    <row r="174" spans="2:19" ht="18" customHeight="1" x14ac:dyDescent="0.3">
      <c r="B174" s="135"/>
      <c r="C174" s="136"/>
      <c r="D174" s="136"/>
      <c r="E174" s="136"/>
      <c r="F174" s="136"/>
      <c r="G174" s="136"/>
      <c r="H174" s="136"/>
      <c r="I174" s="136"/>
      <c r="J174" s="137"/>
      <c r="L174" s="135"/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thickBot="1" x14ac:dyDescent="0.35">
      <c r="B179" s="138"/>
      <c r="C179" s="139"/>
      <c r="D179" s="139"/>
      <c r="E179" s="139"/>
      <c r="F179" s="139"/>
      <c r="G179" s="139"/>
      <c r="H179" s="139"/>
      <c r="I179" s="139"/>
      <c r="J179" s="140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thickBot="1" x14ac:dyDescent="0.35">
      <c r="L181" s="138"/>
      <c r="M181" s="139"/>
      <c r="N181" s="139"/>
      <c r="O181" s="139"/>
      <c r="P181" s="139"/>
      <c r="Q181" s="139"/>
      <c r="R181" s="139"/>
      <c r="S181" s="140"/>
    </row>
    <row r="182" spans="2:19" ht="18" customHeight="1" x14ac:dyDescent="0.3">
      <c r="B182" s="96" t="s">
        <v>179</v>
      </c>
      <c r="C182" s="96"/>
      <c r="D182" s="9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110" t="s">
        <v>267</v>
      </c>
      <c r="C195" s="111"/>
      <c r="D195" s="111"/>
      <c r="E195" s="111"/>
      <c r="F195" s="111"/>
      <c r="G195" s="111"/>
      <c r="H195" s="111"/>
      <c r="I195" s="111"/>
      <c r="J195" s="112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154">
        <f>ROUND('DRIs DATA'!F46/'DRIs DATA'!C46*100,2)</f>
        <v>261.39999999999998</v>
      </c>
      <c r="G196" s="154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35" t="s">
        <v>186</v>
      </c>
      <c r="C198" s="136"/>
      <c r="D198" s="136"/>
      <c r="E198" s="136"/>
      <c r="F198" s="136"/>
      <c r="G198" s="136"/>
      <c r="H198" s="136"/>
      <c r="I198" s="136"/>
      <c r="J198" s="137"/>
      <c r="S198" s="6"/>
    </row>
    <row r="199" spans="2:20" ht="18" customHeight="1" x14ac:dyDescent="0.3">
      <c r="B199" s="135"/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thickBot="1" x14ac:dyDescent="0.35">
      <c r="B203" s="138"/>
      <c r="C203" s="139"/>
      <c r="D203" s="139"/>
      <c r="E203" s="139"/>
      <c r="F203" s="139"/>
      <c r="G203" s="139"/>
      <c r="H203" s="139"/>
      <c r="I203" s="139"/>
      <c r="J203" s="140"/>
      <c r="S203" s="6"/>
    </row>
    <row r="204" spans="2:20" ht="18" customHeight="1" thickBot="1" x14ac:dyDescent="0.35">
      <c r="K204" s="10"/>
    </row>
    <row r="205" spans="2:20" ht="18" customHeight="1" x14ac:dyDescent="0.3">
      <c r="B205" s="129" t="s">
        <v>195</v>
      </c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1"/>
    </row>
    <row r="206" spans="2:20" ht="18" customHeight="1" thickBot="1" x14ac:dyDescent="0.35">
      <c r="B206" s="132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4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55" t="s">
        <v>188</v>
      </c>
      <c r="C208" s="155"/>
      <c r="D208" s="155"/>
      <c r="E208" s="155"/>
      <c r="F208" s="155"/>
      <c r="G208" s="155"/>
      <c r="H208" s="155"/>
      <c r="I208" s="24">
        <f>'DRIs DATA'!B6</f>
        <v>2000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141" t="s">
        <v>190</v>
      </c>
      <c r="C209" s="141"/>
      <c r="D209" s="141"/>
      <c r="E209" s="141"/>
      <c r="F209" s="141"/>
      <c r="G209" s="141"/>
      <c r="H209" s="141"/>
      <c r="I209" s="141"/>
      <c r="J209" s="141"/>
      <c r="K209" s="141"/>
      <c r="L209" s="141"/>
      <c r="M209" s="14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2021-12-03T01:33:13Z</dcterms:modified>
</cp:coreProperties>
</file>