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<sst xmlns="http://schemas.openxmlformats.org/spreadsheetml/2006/main" count="692" uniqueCount="337">
  <si>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</si>
  <si>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</si>
  <si>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</si>
  <si>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</si>
  <si>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</si>
  <si>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</si>
  <si>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</si>
  <si>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</si>
  <si>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</si>
  <si>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</si>
  <si>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</si>
  <si>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</si>
  <si>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</si>
  <si>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</si>
  <si>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</si>
  <si>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</si>
  <si>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</si>
  <si>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</si>
  <si>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</si>
  <si>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</si>
  <si>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</si>
  <si>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</si>
  <si>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</si>
  <si>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</si>
  <si>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</si>
  <si>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</si>
  <si>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</si>
  <si>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</si>
  <si>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</si>
  <si>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</si>
  <si>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</si>
  <si>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</si>
  <si>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</si>
  <si>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</si>
  <si>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</si>
  <si>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</si>
  <si>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</si>
  <si>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</si>
  <si>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</si>
  <si>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</si>
  <si>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</si>
  <si>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</si>
  <si>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</si>
  <si>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</si>
  <si>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</si>
  <si>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</si>
  <si>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</si>
  <si>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</si>
  <si>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</si>
  <si>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</si>
  <si>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</si>
  <si>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</si>
  <si>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</si>
  <si>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</si>
  <si>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</si>
  <si>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</si>
  <si>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</si>
  <si>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</si>
  <si>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</si>
  <si>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</si>
  <si>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</si>
  <si>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</si>
  <si>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</si>
  <si>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</si>
  <si>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</si>
  <si>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</si>
  <si>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</si>
  <si>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</si>
  <si>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</si>
  <si>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</si>
  <si>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</si>
  <si>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</si>
  <si>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</si>
  <si>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</si>
  <si>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</si>
  <si>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</si>
  <si>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</si>
  <si>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</si>
  <si>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</si>
  <si>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</si>
  <si>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</si>
  <si>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</si>
  <si>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</si>
  <si>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</si>
  <si>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</si>
  <si>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</si>
  <si>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</si>
  <si>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</si>
  <si>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</si>
  <si>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</si>
  <si>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</si>
  <si>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</si>
  <si>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</si>
  <si>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</si>
  <si>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</si>
  <si>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</si>
  <si>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</si>
  <si>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</si>
  <si>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</si>
  <si>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</si>
  <si>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</si>
  <si>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</si>
  <si>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</si>
  <si>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</si>
  <si>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</si>
  <si>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</si>
  <si>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</si>
  <si>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</si>
  <si>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</si>
  <si>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</si>
  <si>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</si>
  <si>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</si>
  <si>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</si>
  <si>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</si>
  <si>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</si>
  <si>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</si>
  <si>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</si>
  <si>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</si>
  <si>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</si>
  <si>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</si>
  <si>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</si>
  <si>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</si>
  <si>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</si>
  <si>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</si>
  <si>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</si>
  <si>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</si>
  <si>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</si>
  <si>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</si>
  <si>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</si>
  <si>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</si>
  <si>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</si>
  <si>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</si>
  <si>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</si>
  <si>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</si>
  <si>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</si>
  <si>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</si>
  <si>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</si>
  <si>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</si>
  <si>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</si>
  <si>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</si>
  <si>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</si>
  <si>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</si>
  <si>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</si>
  <si>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</si>
  <si>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</si>
  <si>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</si>
  <si>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</si>
  <si>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</si>
  <si>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</si>
  <si>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</si>
  <si>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</si>
  <si>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</si>
  <si>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</si>
  <si>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</si>
  <si>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</si>
  <si>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</si>
  <si>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</si>
  <si>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</si>
  <si>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</si>
  <si>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</si>
  <si>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</si>
  <si>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</si>
  <si>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</si>
  <si>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</si>
  <si>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</si>
  <si>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</si>
  <si>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</si>
  <si>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</si>
  <si>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</si>
  <si>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</si>
  <si>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</si>
  <si>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</si>
  <si>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</si>
  <si>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</si>
  <si>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</si>
  <si>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</si>
  <si>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</si>
  <si>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</si>
  <si>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</si>
  <si>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</si>
  <si>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</si>
  <si>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</si>
  <si>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</si>
  <si>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</si>
  <si>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</si>
  <si>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</si>
  <si>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</si>
  <si>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</si>
  <si>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</si>
  <si>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</si>
  <si>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</si>
  <si>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</si>
  <si>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</si>
  <si>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</si>
  <si>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</si>
  <si>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</si>
  <si>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</si>
  <si>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</si>
  <si>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</si>
  <si>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</si>
  <si>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</si>
  <si>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</si>
  <si>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</si>
  <si>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</si>
  <si>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</si>
  <si>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</si>
  <si>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</si>
  <si>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</si>
  <si>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</si>
  <si>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</si>
  <si>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</si>
  <si>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</si>
  <si>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</si>
  <si>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</si>
  <si>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</si>
  <si>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</si>
  <si>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</si>
  <si>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</si>
  <si>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</si>
  <si>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</si>
  <si>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</si>
  <si>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</si>
  <si>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</si>
  <si>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</si>
  <si>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</si>
  <si>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</si>
  <si>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</si>
  <si>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</si>
  <si>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</si>
  <si>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</si>
  <si>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</si>
  <si>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</si>
  <si>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</si>
  <si>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</si>
  <si>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</si>
  <si>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</si>
  <si>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</si>
  <si>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</si>
  <si>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</si>
  <si>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</si>
  <si>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</si>
  <si>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</si>
  <si>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</si>
  <si>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</si>
  <si>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</si>
  <si>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</si>
  <si>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</si>
  <si>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</si>
  <si>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</si>
  <si>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</si>
  <si>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</si>
  <si>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</si>
  <si>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</si>
  <si>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</si>
  <si>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</si>
  <si>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</si>
  <si>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</si>
  <si>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</si>
  <si>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</si>
  <si>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</si>
  <si>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</si>
  <si>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</si>
  <si>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</si>
  <si>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</si>
  <si>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</si>
  <si>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</si>
  <si>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</si>
  <si>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</si>
  <si>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</si>
  <si>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</si>
  <si>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</si>
  <si>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</si>
  <si>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</si>
  <si>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</si>
  <si>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</si>
  <si>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</si>
  <si>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</si>
  <si>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출력시각</t>
    <phoneticPr fontId="1" type="noConversion"/>
  </si>
  <si>
    <t>에너지(kcal)</t>
    <phoneticPr fontId="1" type="noConversion"/>
  </si>
  <si>
    <t>불포화지방산</t>
    <phoneticPr fontId="1" type="noConversion"/>
  </si>
  <si>
    <t>필요추정량</t>
    <phoneticPr fontId="1" type="noConversion"/>
  </si>
  <si>
    <t>지방</t>
    <phoneticPr fontId="1" type="noConversion"/>
  </si>
  <si>
    <t>평균필요량</t>
    <phoneticPr fontId="1" type="noConversion"/>
  </si>
  <si>
    <t>권장섭취량</t>
    <phoneticPr fontId="1" type="noConversion"/>
  </si>
  <si>
    <t>적정비율(최소)</t>
    <phoneticPr fontId="1" type="noConversion"/>
  </si>
  <si>
    <t>단백질(g/일)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</si>
  <si>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</si>
  <si>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</si>
  <si>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</si>
  <si>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</si>
  <si>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비타민C</t>
    <phoneticPr fontId="1" type="noConversion"/>
  </si>
  <si>
    <t>티아민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</si>
  <si>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</si>
  <si>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</si>
  <si>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</si>
  <si>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</si>
  <si>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</si>
  <si>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</si>
  <si>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</si>
  <si>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</si>
  <si>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</si>
  <si>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</si>
  <si>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</si>
  <si>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</si>
  <si>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</si>
  <si>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</si>
  <si>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</si>
  <si>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</si>
  <si>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</si>
  <si>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</si>
  <si>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</si>
  <si>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</si>
  <si>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</si>
  <si>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</si>
  <si>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</si>
  <si>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</si>
  <si>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충분섭취량</t>
    <phoneticPr fontId="1" type="noConversion"/>
  </si>
  <si>
    <t>상한섭취량</t>
    <phoneticPr fontId="1" type="noConversion"/>
  </si>
  <si>
    <t>식이섬유(g/일)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</si>
  <si>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</si>
  <si>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</si>
  <si>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</si>
  <si>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</si>
  <si>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</si>
  <si>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</si>
  <si>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판토텐산</t>
    <phoneticPr fontId="1" type="noConversion"/>
  </si>
  <si>
    <t>엽산(μg DFE/일)</t>
    <phoneticPr fontId="1" type="noConversion"/>
  </si>
  <si>
    <t>미량 무기질</t>
    <phoneticPr fontId="1" type="noConversion"/>
  </si>
  <si>
    <t>구리</t>
    <phoneticPr fontId="1" type="noConversion"/>
  </si>
  <si>
    <t>불소</t>
    <phoneticPr fontId="1" type="noConversion"/>
  </si>
  <si>
    <t>크롬</t>
    <phoneticPr fontId="1" type="noConversion"/>
  </si>
  <si>
    <t>구리(ug/일)</t>
    <phoneticPr fontId="1" type="noConversion"/>
  </si>
  <si>
    <t>M</t>
  </si>
  <si>
    <t>(설문지 : FFQ 95문항 설문지, 사용자 : 김관호, ID : H1901025)</t>
  </si>
  <si>
    <t>2021년 12월 20일 14:50:05</t>
  </si>
  <si>
    <t>H1901025</t>
  </si>
  <si>
    <t>김관호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</si>
</sst>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76.239234999999994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104"/>
        <c:axId val="526056320"/>
      </c:barChart>
      <c:catAx>
        <c:axId val="526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6320"/>
        <c:crosses val="autoZero"/>
        <c:auto val="1"/>
        <c:lblAlgn val="ctr"/>
        <c:lblOffset val="100"/>
        <c:noMultiLvlLbl val="0"/>
      </c:catAx>
      <c:valAx>
        <c:axId val="526056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3.3526359000000001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7072"/>
        <c:axId val="536590208"/>
      </c:barChart>
      <c:catAx>
        <c:axId val="53658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0208"/>
        <c:crosses val="autoZero"/>
        <c:auto val="1"/>
        <c:lblAlgn val="ctr"/>
        <c:lblOffset val="100"/>
        <c:noMultiLvlLbl val="0"/>
      </c:catAx>
      <c:valAx>
        <c:axId val="536590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7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2.1108283999999999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640"/>
        <c:axId val="536587856"/>
      </c:barChart>
      <c:catAx>
        <c:axId val="536588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7856"/>
        <c:crosses val="autoZero"/>
        <c:auto val="1"/>
        <c:lblAlgn val="ctr"/>
        <c:lblOffset val="100"/>
        <c:noMultiLvlLbl val="0"/>
      </c:catAx>
      <c:valAx>
        <c:axId val="536587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1346.9435000000001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91384"/>
        <c:axId val="536591776"/>
      </c:barChart>
      <c:catAx>
        <c:axId val="536591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91776"/>
        <c:crosses val="autoZero"/>
        <c:auto val="1"/>
        <c:lblAlgn val="ctr"/>
        <c:lblOffset val="100"/>
        <c:noMultiLvlLbl val="0"/>
      </c:catAx>
      <c:valAx>
        <c:axId val="536591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91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2781.13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616"/>
        <c:axId val="526052008"/>
      </c:barChart>
      <c:catAx>
        <c:axId val="52605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008"/>
        <c:crosses val="autoZero"/>
        <c:auto val="1"/>
        <c:lblAlgn val="ctr"/>
        <c:lblOffset val="100"/>
        <c:noMultiLvlLbl val="0"/>
      </c:catAx>
      <c:valAx>
        <c:axId val="526052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58.097363000000001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696"/>
        <c:axId val="520819008"/>
      </c:barChart>
      <c:catAx>
        <c:axId val="520814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008"/>
        <c:crosses val="autoZero"/>
        <c:auto val="1"/>
        <c:lblAlgn val="ctr"/>
        <c:lblOffset val="100"/>
        <c:noMultiLvlLbl val="0"/>
      </c:catAx>
      <c:valAx>
        <c:axId val="52081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132.86268999999999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088"/>
        <c:axId val="520817832"/>
      </c:barChart>
      <c:catAx>
        <c:axId val="52081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7832"/>
        <c:crosses val="autoZero"/>
        <c:auto val="1"/>
        <c:lblAlgn val="ctr"/>
        <c:lblOffset val="100"/>
        <c:noMultiLvlLbl val="0"/>
      </c:catAx>
      <c:valAx>
        <c:axId val="52081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12.098606999999999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480"/>
        <c:axId val="520819792"/>
      </c:barChart>
      <c:catAx>
        <c:axId val="5208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792"/>
        <c:crosses val="autoZero"/>
        <c:auto val="1"/>
        <c:lblAlgn val="ctr"/>
        <c:lblOffset val="100"/>
        <c:noMultiLvlLbl val="0"/>
      </c:catAx>
      <c:valAx>
        <c:axId val="520819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1173.8795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5872"/>
        <c:axId val="520816264"/>
      </c:barChart>
      <c:catAx>
        <c:axId val="5208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264"/>
        <c:crosses val="autoZero"/>
        <c:auto val="1"/>
        <c:lblAlgn val="ctr"/>
        <c:lblOffset val="100"/>
        <c:noMultiLvlLbl val="0"/>
      </c:catAx>
      <c:valAx>
        <c:axId val="5208162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5.3526558000000002E-2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1360"/>
        <c:axId val="520820184"/>
      </c:barChart>
      <c:catAx>
        <c:axId val="52082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184"/>
        <c:crosses val="autoZero"/>
        <c:auto val="1"/>
        <c:lblAlgn val="ctr"/>
        <c:lblOffset val="100"/>
        <c:noMultiLvlLbl val="0"/>
      </c:catAx>
      <c:valAx>
        <c:axId val="52082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4.2469279999999996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4304"/>
        <c:axId val="520816656"/>
      </c:barChart>
      <c:catAx>
        <c:axId val="5208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6656"/>
        <c:crosses val="autoZero"/>
        <c:auto val="1"/>
        <c:lblAlgn val="ctr"/>
        <c:lblOffset val="100"/>
        <c:noMultiLvlLbl val="0"/>
      </c:catAx>
      <c:valAx>
        <c:axId val="52081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29.267557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7888"/>
        <c:axId val="526050832"/>
      </c:barChart>
      <c:catAx>
        <c:axId val="526057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0832"/>
        <c:crosses val="autoZero"/>
        <c:auto val="1"/>
        <c:lblAlgn val="ctr"/>
        <c:lblOffset val="100"/>
        <c:noMultiLvlLbl val="0"/>
      </c:catAx>
      <c:valAx>
        <c:axId val="526050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100.24079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17440"/>
        <c:axId val="537283952"/>
      </c:barChart>
      <c:catAx>
        <c:axId val="52081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952"/>
        <c:crosses val="autoZero"/>
        <c:auto val="1"/>
        <c:lblAlgn val="ctr"/>
        <c:lblOffset val="100"/>
        <c:noMultiLvlLbl val="0"/>
      </c:catAx>
      <c:valAx>
        <c:axId val="537283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1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100.38754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0816"/>
        <c:axId val="537278464"/>
      </c:barChart>
      <c:catAx>
        <c:axId val="537280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8464"/>
        <c:crosses val="autoZero"/>
        <c:auto val="1"/>
        <c:lblAlgn val="ctr"/>
        <c:lblOffset val="100"/>
        <c:noMultiLvlLbl val="0"/>
      </c:catAx>
      <c:valAx>
        <c:axId val="537278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5.2050000000000001</c:v>
                </c:pt>
                <c:pt idx="1">
                  <c:v>17.693000000000001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0032"/>
        <c:axId val="537280424"/>
      </c:barChart>
      <c:catAx>
        <c:axId val="53728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0424"/>
        <c:crosses val="autoZero"/>
        <c:auto val="1"/>
        <c:lblAlgn val="ctr"/>
        <c:lblOffset val="100"/>
        <c:noMultiLvlLbl val="0"/>
      </c:catAx>
      <c:valAx>
        <c:axId val="537280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13.195546</c:v>
                </c:pt>
                <c:pt idx="1">
                  <c:v>17.442170999999998</c:v>
                </c:pt>
                <c:pt idx="2">
                  <c:v>25.665398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442.18585000000002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1208"/>
        <c:axId val="537276504"/>
      </c:barChart>
      <c:catAx>
        <c:axId val="537281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6504"/>
        <c:crosses val="autoZero"/>
        <c:auto val="1"/>
        <c:lblAlgn val="ctr"/>
        <c:lblOffset val="100"/>
        <c:noMultiLvlLbl val="0"/>
      </c:catAx>
      <c:valAx>
        <c:axId val="537276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1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23.804957999999999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79640"/>
        <c:axId val="537281600"/>
      </c:barChart>
      <c:catAx>
        <c:axId val="537279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1600"/>
        <c:crosses val="autoZero"/>
        <c:auto val="1"/>
        <c:lblAlgn val="ctr"/>
        <c:lblOffset val="100"/>
        <c:noMultiLvlLbl val="0"/>
      </c:catAx>
      <c:valAx>
        <c:axId val="537281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7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73.227999999999994</c:v>
                </c:pt>
                <c:pt idx="1">
                  <c:v>10.682</c:v>
                </c:pt>
                <c:pt idx="2">
                  <c:v>16.09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7283560"/>
        <c:axId val="537277680"/>
      </c:barChart>
      <c:catAx>
        <c:axId val="537283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77680"/>
        <c:crosses val="autoZero"/>
        <c:auto val="1"/>
        <c:lblAlgn val="ctr"/>
        <c:lblOffset val="100"/>
        <c:noMultiLvlLbl val="0"/>
      </c:catAx>
      <c:valAx>
        <c:axId val="537277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2171.8434999999999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282776"/>
        <c:axId val="537283168"/>
      </c:barChart>
      <c:catAx>
        <c:axId val="537282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283168"/>
        <c:crosses val="autoZero"/>
        <c:auto val="1"/>
        <c:lblAlgn val="ctr"/>
        <c:lblOffset val="100"/>
        <c:noMultiLvlLbl val="0"/>
      </c:catAx>
      <c:valAx>
        <c:axId val="537283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282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105.09455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5544"/>
        <c:axId val="532853584"/>
      </c:barChart>
      <c:catAx>
        <c:axId val="532855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584"/>
        <c:crosses val="autoZero"/>
        <c:auto val="1"/>
        <c:lblAlgn val="ctr"/>
        <c:lblOffset val="100"/>
        <c:noMultiLvlLbl val="0"/>
      </c:catAx>
      <c:valAx>
        <c:axId val="5328535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423.41120000000001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8680"/>
        <c:axId val="532859464"/>
      </c:barChart>
      <c:catAx>
        <c:axId val="532858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9464"/>
        <c:crosses val="autoZero"/>
        <c:auto val="1"/>
        <c:lblAlgn val="ctr"/>
        <c:lblOffset val="100"/>
        <c:noMultiLvlLbl val="0"/>
      </c:catAx>
      <c:valAx>
        <c:axId val="532859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4.3056349999999997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184"/>
        <c:axId val="526052792"/>
      </c:barChart>
      <c:catAx>
        <c:axId val="526053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92"/>
        <c:crosses val="autoZero"/>
        <c:auto val="1"/>
        <c:lblAlgn val="ctr"/>
        <c:lblOffset val="100"/>
        <c:noMultiLvlLbl val="0"/>
      </c:catAx>
      <c:valAx>
        <c:axId val="526052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4739.7209999999995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7112"/>
        <c:axId val="532860248"/>
      </c:barChart>
      <c:catAx>
        <c:axId val="532857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60248"/>
        <c:crosses val="autoZero"/>
        <c:auto val="1"/>
        <c:lblAlgn val="ctr"/>
        <c:lblOffset val="100"/>
        <c:noMultiLvlLbl val="0"/>
      </c:catAx>
      <c:valAx>
        <c:axId val="53286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7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15.586091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6720"/>
        <c:axId val="532854760"/>
      </c:barChart>
      <c:catAx>
        <c:axId val="532856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4760"/>
        <c:crosses val="autoZero"/>
        <c:auto val="1"/>
        <c:lblAlgn val="ctr"/>
        <c:lblOffset val="100"/>
        <c:noMultiLvlLbl val="0"/>
      </c:catAx>
      <c:valAx>
        <c:axId val="532854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2.0057762000000001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852800"/>
        <c:axId val="532853192"/>
      </c:barChart>
      <c:catAx>
        <c:axId val="532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853192"/>
        <c:crosses val="autoZero"/>
        <c:auto val="1"/>
        <c:lblAlgn val="ctr"/>
        <c:lblOffset val="100"/>
        <c:noMultiLvlLbl val="0"/>
      </c:catAx>
      <c:valAx>
        <c:axId val="532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190.46523999999999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360"/>
        <c:axId val="526053576"/>
      </c:barChart>
      <c:catAx>
        <c:axId val="526054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76"/>
        <c:crosses val="autoZero"/>
        <c:auto val="1"/>
        <c:lblAlgn val="ctr"/>
        <c:lblOffset val="100"/>
        <c:noMultiLvlLbl val="0"/>
      </c:catAx>
      <c:valAx>
        <c:axId val="526053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1.5469326999999999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3968"/>
        <c:axId val="526055144"/>
      </c:barChart>
      <c:catAx>
        <c:axId val="52605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5144"/>
        <c:crosses val="autoZero"/>
        <c:auto val="1"/>
        <c:lblAlgn val="ctr"/>
        <c:lblOffset val="100"/>
        <c:noMultiLvlLbl val="0"/>
      </c:catAx>
      <c:valAx>
        <c:axId val="526055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3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15.947611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9032"/>
        <c:axId val="536585112"/>
      </c:barChart>
      <c:catAx>
        <c:axId val="536589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112"/>
        <c:crosses val="autoZero"/>
        <c:auto val="1"/>
        <c:lblAlgn val="ctr"/>
        <c:lblOffset val="100"/>
        <c:noMultiLvlLbl val="0"/>
      </c:catAx>
      <c:valAx>
        <c:axId val="536585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9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2.0057762000000001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8248"/>
        <c:axId val="536585504"/>
      </c:barChart>
      <c:catAx>
        <c:axId val="536588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5504"/>
        <c:crosses val="autoZero"/>
        <c:auto val="1"/>
        <c:lblAlgn val="ctr"/>
        <c:lblOffset val="100"/>
        <c:noMultiLvlLbl val="0"/>
      </c:catAx>
      <c:valAx>
        <c:axId val="536585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8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557.80449999999996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5896"/>
        <c:axId val="536586680"/>
      </c:barChart>
      <c:catAx>
        <c:axId val="536585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6680"/>
        <c:crosses val="autoZero"/>
        <c:auto val="1"/>
        <c:lblAlgn val="ctr"/>
        <c:lblOffset val="100"/>
        <c:noMultiLvlLbl val="0"/>
      </c:catAx>
      <c:valAx>
        <c:axId val="536586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6.5715810000000001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586288"/>
        <c:axId val="536584328"/>
      </c:barChart>
      <c:catAx>
        <c:axId val="53658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6584328"/>
        <c:crosses val="autoZero"/>
        <c:auto val="1"/>
        <c:lblAlgn val="ctr"/>
        <c:lblOffset val="100"/>
        <c:noMultiLvlLbl val="0"/>
      </c:catAx>
      <c:valAx>
        <c:axId val="536584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58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김관호, ID : H1901025)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20일 14:50:05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2171.8434999999999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76.239234999999994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29.267557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73.227999999999994</v>
      </c>
      <c r="G8" s="59">
        <f>'DRIs DATA 입력'!G8</f>
        <v>10.682</v>
      </c>
      <c r="H8" s="59">
        <f>'DRIs DATA 입력'!H8</f>
        <v>16.09</v>
      </c>
      <c r="I8" s="46"/>
      <c r="J8" s="59" t="s">
        <v>216</v>
      </c>
      <c r="K8" s="59">
        <f>'DRIs DATA 입력'!K8</f>
        <v>5.2050000000000001</v>
      </c>
      <c r="L8" s="59">
        <f>'DRIs DATA 입력'!L8</f>
        <v>17.693000000000001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442.18585000000002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23.804957999999999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4.3056349999999997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190.46523999999999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105.09455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1.6459166999999999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1.5469326999999999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15.947611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2.0057762000000001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557.80449999999996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6.5715810000000001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3.3526359000000001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2.1108283999999999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423.41120000000001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1346.9435000000001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4739.7209999999995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2781.13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58.097363000000001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132.86268999999999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15.586091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12.098606999999999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1173.8795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5.3526558000000002E-2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4.2469279999999996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100.24079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100.38754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4" sqref="H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277</v>
      </c>
      <c r="H1" s="61" t="s">
        <v>334</v>
      </c>
    </row>
    <row r="3" spans="1:27" x14ac:dyDescent="0.3">
      <c r="A3" s="68" t="s">
        <v>310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311</v>
      </c>
      <c r="F4" s="70"/>
      <c r="G4" s="70"/>
      <c r="H4" s="71"/>
      <c r="J4" s="69" t="s">
        <v>279</v>
      </c>
      <c r="K4" s="70"/>
      <c r="L4" s="71"/>
      <c r="N4" s="67" t="s">
        <v>46</v>
      </c>
      <c r="O4" s="67"/>
      <c r="P4" s="67"/>
      <c r="Q4" s="67"/>
      <c r="R4" s="67"/>
      <c r="S4" s="67"/>
      <c r="U4" s="67" t="s">
        <v>312</v>
      </c>
      <c r="V4" s="67"/>
      <c r="W4" s="67"/>
      <c r="X4" s="67"/>
      <c r="Y4" s="67"/>
      <c r="Z4" s="67"/>
    </row>
    <row r="5" spans="1:27" x14ac:dyDescent="0.3">
      <c r="A5" s="65"/>
      <c r="B5" s="65" t="s">
        <v>280</v>
      </c>
      <c r="C5" s="65" t="s">
        <v>313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314</v>
      </c>
      <c r="L5" s="65" t="s">
        <v>315</v>
      </c>
      <c r="N5" s="65"/>
      <c r="O5" s="65" t="s">
        <v>282</v>
      </c>
      <c r="P5" s="65" t="s">
        <v>283</v>
      </c>
      <c r="Q5" s="65" t="s">
        <v>316</v>
      </c>
      <c r="R5" s="65" t="s">
        <v>317</v>
      </c>
      <c r="S5" s="65" t="s">
        <v>313</v>
      </c>
      <c r="U5" s="65"/>
      <c r="V5" s="65" t="s">
        <v>282</v>
      </c>
      <c r="W5" s="65" t="s">
        <v>283</v>
      </c>
      <c r="X5" s="65" t="s">
        <v>316</v>
      </c>
      <c r="Y5" s="65" t="s">
        <v>317</v>
      </c>
      <c r="Z5" s="65" t="s">
        <v>313</v>
      </c>
    </row>
    <row r="6" spans="1:27" x14ac:dyDescent="0.3">
      <c r="A6" s="65" t="s">
        <v>278</v>
      </c>
      <c r="B6" s="65">
        <v>2200</v>
      </c>
      <c r="C6" s="65">
        <v>2171.8434999999999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50</v>
      </c>
      <c r="P6" s="65">
        <v>60</v>
      </c>
      <c r="Q6" s="65">
        <v>0</v>
      </c>
      <c r="R6" s="65">
        <v>0</v>
      </c>
      <c r="S6" s="65">
        <v>76.239234999999994</v>
      </c>
      <c r="U6" s="65" t="s">
        <v>318</v>
      </c>
      <c r="V6" s="65">
        <v>0</v>
      </c>
      <c r="W6" s="65">
        <v>0</v>
      </c>
      <c r="X6" s="65">
        <v>25</v>
      </c>
      <c r="Y6" s="65">
        <v>0</v>
      </c>
      <c r="Z6" s="65">
        <v>29.267557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73.227999999999994</v>
      </c>
      <c r="G8" s="65">
        <v>10.682</v>
      </c>
      <c r="H8" s="65">
        <v>16.09</v>
      </c>
      <c r="J8" s="65" t="s">
        <v>287</v>
      </c>
      <c r="K8" s="65">
        <v>5.2050000000000001</v>
      </c>
      <c r="L8" s="65">
        <v>17.693000000000001</v>
      </c>
    </row>
    <row r="13" spans="1:27" x14ac:dyDescent="0.3">
      <c r="A13" s="66" t="s">
        <v>288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319</v>
      </c>
      <c r="B14" s="67"/>
      <c r="C14" s="67"/>
      <c r="D14" s="67"/>
      <c r="E14" s="67"/>
      <c r="F14" s="67"/>
      <c r="H14" s="67" t="s">
        <v>320</v>
      </c>
      <c r="I14" s="67"/>
      <c r="J14" s="67"/>
      <c r="K14" s="67"/>
      <c r="L14" s="67"/>
      <c r="M14" s="67"/>
      <c r="O14" s="67" t="s">
        <v>289</v>
      </c>
      <c r="P14" s="67"/>
      <c r="Q14" s="67"/>
      <c r="R14" s="67"/>
      <c r="S14" s="67"/>
      <c r="T14" s="67"/>
      <c r="V14" s="67" t="s">
        <v>321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282</v>
      </c>
      <c r="C15" s="65" t="s">
        <v>283</v>
      </c>
      <c r="D15" s="65" t="s">
        <v>316</v>
      </c>
      <c r="E15" s="65" t="s">
        <v>317</v>
      </c>
      <c r="F15" s="65" t="s">
        <v>313</v>
      </c>
      <c r="H15" s="65"/>
      <c r="I15" s="65" t="s">
        <v>282</v>
      </c>
      <c r="J15" s="65" t="s">
        <v>283</v>
      </c>
      <c r="K15" s="65" t="s">
        <v>316</v>
      </c>
      <c r="L15" s="65" t="s">
        <v>317</v>
      </c>
      <c r="M15" s="65" t="s">
        <v>313</v>
      </c>
      <c r="O15" s="65"/>
      <c r="P15" s="65" t="s">
        <v>282</v>
      </c>
      <c r="Q15" s="65" t="s">
        <v>283</v>
      </c>
      <c r="R15" s="65" t="s">
        <v>316</v>
      </c>
      <c r="S15" s="65" t="s">
        <v>317</v>
      </c>
      <c r="T15" s="65" t="s">
        <v>313</v>
      </c>
      <c r="V15" s="65"/>
      <c r="W15" s="65" t="s">
        <v>282</v>
      </c>
      <c r="X15" s="65" t="s">
        <v>283</v>
      </c>
      <c r="Y15" s="65" t="s">
        <v>316</v>
      </c>
      <c r="Z15" s="65" t="s">
        <v>317</v>
      </c>
      <c r="AA15" s="65" t="s">
        <v>313</v>
      </c>
    </row>
    <row r="16" spans="1:27" x14ac:dyDescent="0.3">
      <c r="A16" s="65" t="s">
        <v>322</v>
      </c>
      <c r="B16" s="65">
        <v>530</v>
      </c>
      <c r="C16" s="65">
        <v>750</v>
      </c>
      <c r="D16" s="65">
        <v>0</v>
      </c>
      <c r="E16" s="65">
        <v>3000</v>
      </c>
      <c r="F16" s="65">
        <v>442.18585000000002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23.804957999999999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4.3056349999999997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190.46523999999999</v>
      </c>
    </row>
    <row r="23" spans="1:62" x14ac:dyDescent="0.3">
      <c r="A23" s="66" t="s">
        <v>323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290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324</v>
      </c>
      <c r="P24" s="67"/>
      <c r="Q24" s="67"/>
      <c r="R24" s="67"/>
      <c r="S24" s="67"/>
      <c r="T24" s="67"/>
      <c r="V24" s="67" t="s">
        <v>292</v>
      </c>
      <c r="W24" s="67"/>
      <c r="X24" s="67"/>
      <c r="Y24" s="67"/>
      <c r="Z24" s="67"/>
      <c r="AA24" s="67"/>
      <c r="AC24" s="67" t="s">
        <v>293</v>
      </c>
      <c r="AD24" s="67"/>
      <c r="AE24" s="67"/>
      <c r="AF24" s="67"/>
      <c r="AG24" s="67"/>
      <c r="AH24" s="67"/>
      <c r="AJ24" s="67" t="s">
        <v>294</v>
      </c>
      <c r="AK24" s="67"/>
      <c r="AL24" s="67"/>
      <c r="AM24" s="67"/>
      <c r="AN24" s="67"/>
      <c r="AO24" s="67"/>
      <c r="AQ24" s="67" t="s">
        <v>295</v>
      </c>
      <c r="AR24" s="67"/>
      <c r="AS24" s="67"/>
      <c r="AT24" s="67"/>
      <c r="AU24" s="67"/>
      <c r="AV24" s="67"/>
      <c r="AX24" s="67" t="s">
        <v>325</v>
      </c>
      <c r="AY24" s="67"/>
      <c r="AZ24" s="67"/>
      <c r="BA24" s="67"/>
      <c r="BB24" s="67"/>
      <c r="BC24" s="67"/>
      <c r="BE24" s="67" t="s">
        <v>296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282</v>
      </c>
      <c r="C25" s="65" t="s">
        <v>283</v>
      </c>
      <c r="D25" s="65" t="s">
        <v>316</v>
      </c>
      <c r="E25" s="65" t="s">
        <v>317</v>
      </c>
      <c r="F25" s="65" t="s">
        <v>313</v>
      </c>
      <c r="H25" s="65"/>
      <c r="I25" s="65" t="s">
        <v>282</v>
      </c>
      <c r="J25" s="65" t="s">
        <v>283</v>
      </c>
      <c r="K25" s="65" t="s">
        <v>316</v>
      </c>
      <c r="L25" s="65" t="s">
        <v>317</v>
      </c>
      <c r="M25" s="65" t="s">
        <v>313</v>
      </c>
      <c r="O25" s="65"/>
      <c r="P25" s="65" t="s">
        <v>282</v>
      </c>
      <c r="Q25" s="65" t="s">
        <v>283</v>
      </c>
      <c r="R25" s="65" t="s">
        <v>316</v>
      </c>
      <c r="S25" s="65" t="s">
        <v>317</v>
      </c>
      <c r="T25" s="65" t="s">
        <v>313</v>
      </c>
      <c r="V25" s="65"/>
      <c r="W25" s="65" t="s">
        <v>282</v>
      </c>
      <c r="X25" s="65" t="s">
        <v>283</v>
      </c>
      <c r="Y25" s="65" t="s">
        <v>316</v>
      </c>
      <c r="Z25" s="65" t="s">
        <v>317</v>
      </c>
      <c r="AA25" s="65" t="s">
        <v>313</v>
      </c>
      <c r="AC25" s="65"/>
      <c r="AD25" s="65" t="s">
        <v>282</v>
      </c>
      <c r="AE25" s="65" t="s">
        <v>283</v>
      </c>
      <c r="AF25" s="65" t="s">
        <v>316</v>
      </c>
      <c r="AG25" s="65" t="s">
        <v>317</v>
      </c>
      <c r="AH25" s="65" t="s">
        <v>313</v>
      </c>
      <c r="AJ25" s="65"/>
      <c r="AK25" s="65" t="s">
        <v>282</v>
      </c>
      <c r="AL25" s="65" t="s">
        <v>283</v>
      </c>
      <c r="AM25" s="65" t="s">
        <v>316</v>
      </c>
      <c r="AN25" s="65" t="s">
        <v>317</v>
      </c>
      <c r="AO25" s="65" t="s">
        <v>313</v>
      </c>
      <c r="AQ25" s="65"/>
      <c r="AR25" s="65" t="s">
        <v>282</v>
      </c>
      <c r="AS25" s="65" t="s">
        <v>283</v>
      </c>
      <c r="AT25" s="65" t="s">
        <v>316</v>
      </c>
      <c r="AU25" s="65" t="s">
        <v>317</v>
      </c>
      <c r="AV25" s="65" t="s">
        <v>313</v>
      </c>
      <c r="AX25" s="65"/>
      <c r="AY25" s="65" t="s">
        <v>282</v>
      </c>
      <c r="AZ25" s="65" t="s">
        <v>283</v>
      </c>
      <c r="BA25" s="65" t="s">
        <v>316</v>
      </c>
      <c r="BB25" s="65" t="s">
        <v>317</v>
      </c>
      <c r="BC25" s="65" t="s">
        <v>313</v>
      </c>
      <c r="BE25" s="65"/>
      <c r="BF25" s="65" t="s">
        <v>282</v>
      </c>
      <c r="BG25" s="65" t="s">
        <v>283</v>
      </c>
      <c r="BH25" s="65" t="s">
        <v>316</v>
      </c>
      <c r="BI25" s="65" t="s">
        <v>317</v>
      </c>
      <c r="BJ25" s="65" t="s">
        <v>313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105.09455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1.6459166999999999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1.5469326999999999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15.947611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2.0057762000000001</v>
      </c>
      <c r="AJ26" s="65" t="s">
        <v>326</v>
      </c>
      <c r="AK26" s="65">
        <v>320</v>
      </c>
      <c r="AL26" s="65">
        <v>400</v>
      </c>
      <c r="AM26" s="65">
        <v>0</v>
      </c>
      <c r="AN26" s="65">
        <v>1000</v>
      </c>
      <c r="AO26" s="65">
        <v>557.80449999999996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6.5715810000000001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3.3526359000000001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2.1108283999999999</v>
      </c>
    </row>
    <row r="33" spans="1:68" x14ac:dyDescent="0.3">
      <c r="A33" s="66" t="s">
        <v>297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177</v>
      </c>
      <c r="B34" s="67"/>
      <c r="C34" s="67"/>
      <c r="D34" s="67"/>
      <c r="E34" s="67"/>
      <c r="F34" s="67"/>
      <c r="H34" s="67" t="s">
        <v>298</v>
      </c>
      <c r="I34" s="67"/>
      <c r="J34" s="67"/>
      <c r="K34" s="67"/>
      <c r="L34" s="67"/>
      <c r="M34" s="67"/>
      <c r="O34" s="67" t="s">
        <v>178</v>
      </c>
      <c r="P34" s="67"/>
      <c r="Q34" s="67"/>
      <c r="R34" s="67"/>
      <c r="S34" s="67"/>
      <c r="T34" s="67"/>
      <c r="V34" s="67" t="s">
        <v>299</v>
      </c>
      <c r="W34" s="67"/>
      <c r="X34" s="67"/>
      <c r="Y34" s="67"/>
      <c r="Z34" s="67"/>
      <c r="AA34" s="67"/>
      <c r="AC34" s="67" t="s">
        <v>300</v>
      </c>
      <c r="AD34" s="67"/>
      <c r="AE34" s="67"/>
      <c r="AF34" s="67"/>
      <c r="AG34" s="67"/>
      <c r="AH34" s="67"/>
      <c r="AJ34" s="67" t="s">
        <v>301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282</v>
      </c>
      <c r="C35" s="65" t="s">
        <v>283</v>
      </c>
      <c r="D35" s="65" t="s">
        <v>316</v>
      </c>
      <c r="E35" s="65" t="s">
        <v>317</v>
      </c>
      <c r="F35" s="65" t="s">
        <v>313</v>
      </c>
      <c r="H35" s="65"/>
      <c r="I35" s="65" t="s">
        <v>282</v>
      </c>
      <c r="J35" s="65" t="s">
        <v>283</v>
      </c>
      <c r="K35" s="65" t="s">
        <v>316</v>
      </c>
      <c r="L35" s="65" t="s">
        <v>317</v>
      </c>
      <c r="M35" s="65" t="s">
        <v>313</v>
      </c>
      <c r="O35" s="65"/>
      <c r="P35" s="65" t="s">
        <v>282</v>
      </c>
      <c r="Q35" s="65" t="s">
        <v>283</v>
      </c>
      <c r="R35" s="65" t="s">
        <v>316</v>
      </c>
      <c r="S35" s="65" t="s">
        <v>317</v>
      </c>
      <c r="T35" s="65" t="s">
        <v>313</v>
      </c>
      <c r="V35" s="65"/>
      <c r="W35" s="65" t="s">
        <v>282</v>
      </c>
      <c r="X35" s="65" t="s">
        <v>283</v>
      </c>
      <c r="Y35" s="65" t="s">
        <v>316</v>
      </c>
      <c r="Z35" s="65" t="s">
        <v>317</v>
      </c>
      <c r="AA35" s="65" t="s">
        <v>313</v>
      </c>
      <c r="AC35" s="65"/>
      <c r="AD35" s="65" t="s">
        <v>282</v>
      </c>
      <c r="AE35" s="65" t="s">
        <v>283</v>
      </c>
      <c r="AF35" s="65" t="s">
        <v>316</v>
      </c>
      <c r="AG35" s="65" t="s">
        <v>317</v>
      </c>
      <c r="AH35" s="65" t="s">
        <v>313</v>
      </c>
      <c r="AJ35" s="65"/>
      <c r="AK35" s="65" t="s">
        <v>282</v>
      </c>
      <c r="AL35" s="65" t="s">
        <v>283</v>
      </c>
      <c r="AM35" s="65" t="s">
        <v>316</v>
      </c>
      <c r="AN35" s="65" t="s">
        <v>317</v>
      </c>
      <c r="AO35" s="65" t="s">
        <v>313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423.41120000000001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1346.9435000000001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4739.7209999999995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2781.13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58.097363000000001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132.86268999999999</v>
      </c>
    </row>
    <row r="43" spans="1:68" x14ac:dyDescent="0.3">
      <c r="A43" s="66" t="s">
        <v>327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302</v>
      </c>
      <c r="B44" s="67"/>
      <c r="C44" s="67"/>
      <c r="D44" s="67"/>
      <c r="E44" s="67"/>
      <c r="F44" s="67"/>
      <c r="H44" s="67" t="s">
        <v>303</v>
      </c>
      <c r="I44" s="67"/>
      <c r="J44" s="67"/>
      <c r="K44" s="67"/>
      <c r="L44" s="67"/>
      <c r="M44" s="67"/>
      <c r="O44" s="67" t="s">
        <v>328</v>
      </c>
      <c r="P44" s="67"/>
      <c r="Q44" s="67"/>
      <c r="R44" s="67"/>
      <c r="S44" s="67"/>
      <c r="T44" s="67"/>
      <c r="V44" s="67" t="s">
        <v>329</v>
      </c>
      <c r="W44" s="67"/>
      <c r="X44" s="67"/>
      <c r="Y44" s="67"/>
      <c r="Z44" s="67"/>
      <c r="AA44" s="67"/>
      <c r="AC44" s="67" t="s">
        <v>304</v>
      </c>
      <c r="AD44" s="67"/>
      <c r="AE44" s="67"/>
      <c r="AF44" s="67"/>
      <c r="AG44" s="67"/>
      <c r="AH44" s="67"/>
      <c r="AJ44" s="67" t="s">
        <v>305</v>
      </c>
      <c r="AK44" s="67"/>
      <c r="AL44" s="67"/>
      <c r="AM44" s="67"/>
      <c r="AN44" s="67"/>
      <c r="AO44" s="67"/>
      <c r="AQ44" s="67" t="s">
        <v>306</v>
      </c>
      <c r="AR44" s="67"/>
      <c r="AS44" s="67"/>
      <c r="AT44" s="67"/>
      <c r="AU44" s="67"/>
      <c r="AV44" s="67"/>
      <c r="AX44" s="67" t="s">
        <v>307</v>
      </c>
      <c r="AY44" s="67"/>
      <c r="AZ44" s="67"/>
      <c r="BA44" s="67"/>
      <c r="BB44" s="67"/>
      <c r="BC44" s="67"/>
      <c r="BE44" s="67" t="s">
        <v>330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282</v>
      </c>
      <c r="C45" s="65" t="s">
        <v>283</v>
      </c>
      <c r="D45" s="65" t="s">
        <v>316</v>
      </c>
      <c r="E45" s="65" t="s">
        <v>317</v>
      </c>
      <c r="F45" s="65" t="s">
        <v>313</v>
      </c>
      <c r="H45" s="65"/>
      <c r="I45" s="65" t="s">
        <v>282</v>
      </c>
      <c r="J45" s="65" t="s">
        <v>283</v>
      </c>
      <c r="K45" s="65" t="s">
        <v>316</v>
      </c>
      <c r="L45" s="65" t="s">
        <v>317</v>
      </c>
      <c r="M45" s="65" t="s">
        <v>313</v>
      </c>
      <c r="O45" s="65"/>
      <c r="P45" s="65" t="s">
        <v>282</v>
      </c>
      <c r="Q45" s="65" t="s">
        <v>283</v>
      </c>
      <c r="R45" s="65" t="s">
        <v>316</v>
      </c>
      <c r="S45" s="65" t="s">
        <v>317</v>
      </c>
      <c r="T45" s="65" t="s">
        <v>313</v>
      </c>
      <c r="V45" s="65"/>
      <c r="W45" s="65" t="s">
        <v>282</v>
      </c>
      <c r="X45" s="65" t="s">
        <v>283</v>
      </c>
      <c r="Y45" s="65" t="s">
        <v>316</v>
      </c>
      <c r="Z45" s="65" t="s">
        <v>317</v>
      </c>
      <c r="AA45" s="65" t="s">
        <v>313</v>
      </c>
      <c r="AC45" s="65"/>
      <c r="AD45" s="65" t="s">
        <v>282</v>
      </c>
      <c r="AE45" s="65" t="s">
        <v>283</v>
      </c>
      <c r="AF45" s="65" t="s">
        <v>316</v>
      </c>
      <c r="AG45" s="65" t="s">
        <v>317</v>
      </c>
      <c r="AH45" s="65" t="s">
        <v>313</v>
      </c>
      <c r="AJ45" s="65"/>
      <c r="AK45" s="65" t="s">
        <v>282</v>
      </c>
      <c r="AL45" s="65" t="s">
        <v>283</v>
      </c>
      <c r="AM45" s="65" t="s">
        <v>316</v>
      </c>
      <c r="AN45" s="65" t="s">
        <v>317</v>
      </c>
      <c r="AO45" s="65" t="s">
        <v>313</v>
      </c>
      <c r="AQ45" s="65"/>
      <c r="AR45" s="65" t="s">
        <v>282</v>
      </c>
      <c r="AS45" s="65" t="s">
        <v>283</v>
      </c>
      <c r="AT45" s="65" t="s">
        <v>316</v>
      </c>
      <c r="AU45" s="65" t="s">
        <v>317</v>
      </c>
      <c r="AV45" s="65" t="s">
        <v>313</v>
      </c>
      <c r="AX45" s="65"/>
      <c r="AY45" s="65" t="s">
        <v>282</v>
      </c>
      <c r="AZ45" s="65" t="s">
        <v>283</v>
      </c>
      <c r="BA45" s="65" t="s">
        <v>316</v>
      </c>
      <c r="BB45" s="65" t="s">
        <v>317</v>
      </c>
      <c r="BC45" s="65" t="s">
        <v>313</v>
      </c>
      <c r="BE45" s="65"/>
      <c r="BF45" s="65" t="s">
        <v>282</v>
      </c>
      <c r="BG45" s="65" t="s">
        <v>283</v>
      </c>
      <c r="BH45" s="65" t="s">
        <v>316</v>
      </c>
      <c r="BI45" s="65" t="s">
        <v>317</v>
      </c>
      <c r="BJ45" s="65" t="s">
        <v>313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15.586091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12.098606999999999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1173.8795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5.3526558000000002E-2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4.2469279999999996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100.24079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100.38754</v>
      </c>
      <c r="AX46" s="65" t="s">
        <v>308</v>
      </c>
      <c r="AY46" s="65"/>
      <c r="AZ46" s="65"/>
      <c r="BA46" s="65"/>
      <c r="BB46" s="65"/>
      <c r="BC46" s="65"/>
      <c r="BE46" s="65" t="s">
        <v>309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6" sqref="H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58</v>
      </c>
      <c r="E2" s="61">
        <v>2171.8434999999999</v>
      </c>
      <c r="F2" s="61">
        <v>346.97179999999997</v>
      </c>
      <c r="G2" s="61">
        <v>50.613889999999998</v>
      </c>
      <c r="H2" s="61">
        <v>34.992652999999997</v>
      </c>
      <c r="I2" s="61">
        <v>15.62124</v>
      </c>
      <c r="J2" s="61">
        <v>76.239234999999994</v>
      </c>
      <c r="K2" s="61">
        <v>48.509326999999999</v>
      </c>
      <c r="L2" s="61">
        <v>27.729908000000002</v>
      </c>
      <c r="M2" s="61">
        <v>29.267557</v>
      </c>
      <c r="N2" s="61">
        <v>4.1014347000000004</v>
      </c>
      <c r="O2" s="61">
        <v>15.676454</v>
      </c>
      <c r="P2" s="61">
        <v>760.21624999999995</v>
      </c>
      <c r="Q2" s="61">
        <v>21.984649999999998</v>
      </c>
      <c r="R2" s="61">
        <v>442.18585000000002</v>
      </c>
      <c r="S2" s="61">
        <v>120.240036</v>
      </c>
      <c r="T2" s="61">
        <v>3863.3499000000002</v>
      </c>
      <c r="U2" s="61">
        <v>4.3056349999999997</v>
      </c>
      <c r="V2" s="61">
        <v>23.804957999999999</v>
      </c>
      <c r="W2" s="61">
        <v>190.46523999999999</v>
      </c>
      <c r="X2" s="61">
        <v>105.09455</v>
      </c>
      <c r="Y2" s="61">
        <v>1.6459166999999999</v>
      </c>
      <c r="Z2" s="61">
        <v>1.5469326999999999</v>
      </c>
      <c r="AA2" s="61">
        <v>15.947611</v>
      </c>
      <c r="AB2" s="61">
        <v>2.0057762000000001</v>
      </c>
      <c r="AC2" s="61">
        <v>557.80449999999996</v>
      </c>
      <c r="AD2" s="61">
        <v>6.5715810000000001</v>
      </c>
      <c r="AE2" s="61">
        <v>3.3526359000000001</v>
      </c>
      <c r="AF2" s="61">
        <v>2.1108283999999999</v>
      </c>
      <c r="AG2" s="61">
        <v>423.41120000000001</v>
      </c>
      <c r="AH2" s="61">
        <v>290.36989999999997</v>
      </c>
      <c r="AI2" s="61">
        <v>133.04130000000001</v>
      </c>
      <c r="AJ2" s="61">
        <v>1346.9435000000001</v>
      </c>
      <c r="AK2" s="61">
        <v>4739.7209999999995</v>
      </c>
      <c r="AL2" s="61">
        <v>58.097363000000001</v>
      </c>
      <c r="AM2" s="61">
        <v>2781.13</v>
      </c>
      <c r="AN2" s="61">
        <v>132.86268999999999</v>
      </c>
      <c r="AO2" s="61">
        <v>15.586091</v>
      </c>
      <c r="AP2" s="61">
        <v>11.851253</v>
      </c>
      <c r="AQ2" s="61">
        <v>3.7348382</v>
      </c>
      <c r="AR2" s="61">
        <v>12.098606999999999</v>
      </c>
      <c r="AS2" s="61">
        <v>1173.8795</v>
      </c>
      <c r="AT2" s="61">
        <v>5.3526558000000002E-2</v>
      </c>
      <c r="AU2" s="61">
        <v>4.2469279999999996</v>
      </c>
      <c r="AV2" s="61">
        <v>100.24079</v>
      </c>
      <c r="AW2" s="61">
        <v>100.38754</v>
      </c>
      <c r="AX2" s="61">
        <v>9.067836E-2</v>
      </c>
      <c r="AY2" s="61">
        <v>0.80169045999999999</v>
      </c>
      <c r="AZ2" s="61">
        <v>481.16705000000002</v>
      </c>
      <c r="BA2" s="61">
        <v>56.319217999999999</v>
      </c>
      <c r="BB2" s="61">
        <v>13.195546</v>
      </c>
      <c r="BC2" s="61">
        <v>17.442170999999998</v>
      </c>
      <c r="BD2" s="61">
        <v>25.665398</v>
      </c>
      <c r="BE2" s="61">
        <v>1.8816841</v>
      </c>
      <c r="BF2" s="61">
        <v>12.075101999999999</v>
      </c>
      <c r="BG2" s="61">
        <v>0</v>
      </c>
      <c r="BH2" s="61">
        <v>2.2317240999999999E-5</v>
      </c>
      <c r="BI2" s="61">
        <v>3.7758179999999998E-3</v>
      </c>
      <c r="BJ2" s="61">
        <v>7.9043130000000003E-2</v>
      </c>
      <c r="BK2" s="61">
        <v>0</v>
      </c>
      <c r="BL2" s="61">
        <v>0.38993734000000002</v>
      </c>
      <c r="BM2" s="61">
        <v>2.8251645999999999</v>
      </c>
      <c r="BN2" s="61">
        <v>0.66749899999999995</v>
      </c>
      <c r="BO2" s="61">
        <v>58.822132000000003</v>
      </c>
      <c r="BP2" s="61">
        <v>8.7851850000000002</v>
      </c>
      <c r="BQ2" s="61">
        <v>20.196788999999999</v>
      </c>
      <c r="BR2" s="61">
        <v>88.326819999999998</v>
      </c>
      <c r="BS2" s="61">
        <v>40.481810000000003</v>
      </c>
      <c r="BT2" s="61">
        <v>9.0311260000000004</v>
      </c>
      <c r="BU2" s="61">
        <v>0.33459877999999998</v>
      </c>
      <c r="BV2" s="61">
        <v>4.7600135000000002E-2</v>
      </c>
      <c r="BW2" s="61">
        <v>0.70280929999999997</v>
      </c>
      <c r="BX2" s="61">
        <v>1.2149763</v>
      </c>
      <c r="BY2" s="61">
        <v>0.1785746</v>
      </c>
      <c r="BZ2" s="61">
        <v>8.7617966000000001E-4</v>
      </c>
      <c r="CA2" s="61">
        <v>1.8941554</v>
      </c>
      <c r="CB2" s="61">
        <v>2.5600913999999999E-2</v>
      </c>
      <c r="CC2" s="61">
        <v>0.13467543000000001</v>
      </c>
      <c r="CD2" s="61">
        <v>1.5555574000000001</v>
      </c>
      <c r="CE2" s="61">
        <v>0.19881831</v>
      </c>
      <c r="CF2" s="61">
        <v>0.22572078000000001</v>
      </c>
      <c r="CG2" s="61">
        <v>0</v>
      </c>
      <c r="CH2" s="61">
        <v>2.5655407000000002E-2</v>
      </c>
      <c r="CI2" s="61">
        <v>6.3703726000000002E-3</v>
      </c>
      <c r="CJ2" s="61">
        <v>3.4299520000000001</v>
      </c>
      <c r="CK2" s="61">
        <v>5.4192814999999998E-2</v>
      </c>
      <c r="CL2" s="61">
        <v>3.2472968</v>
      </c>
      <c r="CM2" s="61">
        <v>3.0378653999999998</v>
      </c>
      <c r="CN2" s="61">
        <v>3020.4294</v>
      </c>
      <c r="CO2" s="61">
        <v>5417.3739999999998</v>
      </c>
      <c r="CP2" s="61">
        <v>3254.0662000000002</v>
      </c>
      <c r="CQ2" s="61">
        <v>1004.32385</v>
      </c>
      <c r="CR2" s="61">
        <v>610.37427000000002</v>
      </c>
      <c r="CS2" s="61">
        <v>477.65514999999999</v>
      </c>
      <c r="CT2" s="61">
        <v>3194.1604000000002</v>
      </c>
      <c r="CU2" s="61">
        <v>1916.0723</v>
      </c>
      <c r="CV2" s="61">
        <v>1488.9246000000001</v>
      </c>
      <c r="CW2" s="61">
        <v>2170.91</v>
      </c>
      <c r="CX2" s="61">
        <v>667.98500000000001</v>
      </c>
      <c r="CY2" s="61">
        <v>3686.2966000000001</v>
      </c>
      <c r="CZ2" s="61">
        <v>1668.8206</v>
      </c>
      <c r="DA2" s="61">
        <v>5044.9549999999999</v>
      </c>
      <c r="DB2" s="61">
        <v>4336.9089999999997</v>
      </c>
      <c r="DC2" s="61">
        <v>7533.83</v>
      </c>
      <c r="DD2" s="61">
        <v>11957.776</v>
      </c>
      <c r="DE2" s="61">
        <v>2439.5841999999998</v>
      </c>
      <c r="DF2" s="61">
        <v>4767.9160000000002</v>
      </c>
      <c r="DG2" s="61">
        <v>2849.63</v>
      </c>
      <c r="DH2" s="61">
        <v>73.200130000000001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56.319217999999999</v>
      </c>
      <c r="B6">
        <f>BB2</f>
        <v>13.195546</v>
      </c>
      <c r="C6">
        <f>BC2</f>
        <v>17.442170999999998</v>
      </c>
      <c r="D6">
        <f>BD2</f>
        <v>25.665398</v>
      </c>
    </row>
    <row r="7" spans="1:113" x14ac:dyDescent="0.3">
      <c r="B7">
        <f>ROUND(B6/MAX($B$6,$C$6,$D$6),1)</f>
        <v>0.5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23085</v>
      </c>
      <c r="C2" s="56">
        <f ca="1">YEAR(TODAY())-YEAR(B2)+IF(TODAY()&gt;=DATE(YEAR(TODAY()),MONTH(B2),DAY(B2)),0,-1)</f>
        <v>58</v>
      </c>
      <c r="E2" s="52">
        <v>170.1</v>
      </c>
      <c r="F2" s="53" t="s">
        <v>39</v>
      </c>
      <c r="G2" s="52">
        <v>73.099999999999994</v>
      </c>
      <c r="H2" s="51" t="s">
        <v>41</v>
      </c>
      <c r="I2" s="72">
        <f>ROUND(G3/E3^2,1)</f>
        <v>25.3</v>
      </c>
    </row>
    <row r="3" spans="1:9" x14ac:dyDescent="0.3">
      <c r="E3" s="51">
        <f>E2/100</f>
        <v>1.7009999999999998</v>
      </c>
      <c r="F3" s="51" t="s">
        <v>40</v>
      </c>
      <c r="G3" s="51">
        <f>G2</f>
        <v>73.099999999999994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김관호, ID : H1901025)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20일 14:50:05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6" sqref="Z2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58</v>
      </c>
      <c r="G12" s="94"/>
      <c r="H12" s="94"/>
      <c r="I12" s="94"/>
      <c r="K12" s="123">
        <f>'개인정보 및 신체계측 입력'!E2</f>
        <v>170.1</v>
      </c>
      <c r="L12" s="124"/>
      <c r="M12" s="117">
        <f>'개인정보 및 신체계측 입력'!G2</f>
        <v>73.099999999999994</v>
      </c>
      <c r="N12" s="118"/>
      <c r="O12" s="113" t="s">
        <v>271</v>
      </c>
      <c r="P12" s="107"/>
      <c r="Q12" s="90">
        <f>'개인정보 및 신체계측 입력'!I2</f>
        <v>25.3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김관호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73.227999999999994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10.682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16.09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191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164</v>
      </c>
      <c r="D69" s="79"/>
      <c r="E69" s="79"/>
      <c r="F69" s="79"/>
      <c r="G69" s="79"/>
      <c r="H69" s="80" t="s">
        <v>170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0.5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51</v>
      </c>
      <c r="D72" s="79"/>
      <c r="E72" s="79"/>
      <c r="F72" s="79"/>
      <c r="G72" s="79"/>
      <c r="H72" s="38"/>
      <c r="I72" s="80" t="s">
        <v>52</v>
      </c>
      <c r="J72" s="80"/>
      <c r="K72" s="36">
        <f>ROUND('DRIs DATA'!L8,1)</f>
        <v>17.7</v>
      </c>
      <c r="L72" s="36" t="s">
        <v>53</v>
      </c>
      <c r="M72" s="36">
        <f>ROUND('DRIs DATA'!K8,1)</f>
        <v>5.2</v>
      </c>
      <c r="N72" s="83" t="s">
        <v>54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181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192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168</v>
      </c>
      <c r="C80" s="96"/>
      <c r="D80" s="96"/>
      <c r="E80" s="96"/>
      <c r="F80" s="21"/>
      <c r="G80" s="21"/>
      <c r="H80" s="21"/>
      <c r="L80" s="96" t="s">
        <v>172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268</v>
      </c>
      <c r="C93" s="98"/>
      <c r="D93" s="98"/>
      <c r="E93" s="98"/>
      <c r="F93" s="98"/>
      <c r="G93" s="98"/>
      <c r="H93" s="98"/>
      <c r="I93" s="98"/>
      <c r="J93" s="99"/>
      <c r="L93" s="97" t="s">
        <v>175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171</v>
      </c>
      <c r="C94" s="156"/>
      <c r="D94" s="156"/>
      <c r="E94" s="156"/>
      <c r="F94" s="154">
        <f>ROUND('DRIs DATA'!F16/'DRIs DATA'!C16*100,2)</f>
        <v>58.96</v>
      </c>
      <c r="G94" s="154"/>
      <c r="H94" s="156" t="s">
        <v>167</v>
      </c>
      <c r="I94" s="156"/>
      <c r="J94" s="157"/>
      <c r="L94" s="158" t="s">
        <v>171</v>
      </c>
      <c r="M94" s="156"/>
      <c r="N94" s="156"/>
      <c r="O94" s="156"/>
      <c r="P94" s="156"/>
      <c r="Q94" s="23">
        <f>ROUND('DRIs DATA'!M16/'DRIs DATA'!K16*100,2)</f>
        <v>198.37</v>
      </c>
      <c r="R94" s="156" t="s">
        <v>167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180</v>
      </c>
      <c r="C96" s="143"/>
      <c r="D96" s="143"/>
      <c r="E96" s="143"/>
      <c r="F96" s="143"/>
      <c r="G96" s="143"/>
      <c r="H96" s="143"/>
      <c r="I96" s="143"/>
      <c r="J96" s="144"/>
      <c r="L96" s="148" t="s">
        <v>173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193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169</v>
      </c>
      <c r="C107" s="96"/>
      <c r="D107" s="96"/>
      <c r="E107" s="96"/>
      <c r="F107" s="6"/>
      <c r="G107" s="6"/>
      <c r="H107" s="6"/>
      <c r="I107" s="6"/>
      <c r="L107" s="96" t="s">
        <v>270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264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265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171</v>
      </c>
      <c r="C121" s="16"/>
      <c r="D121" s="16"/>
      <c r="E121" s="15"/>
      <c r="F121" s="154">
        <f>ROUND('DRIs DATA'!F26/'DRIs DATA'!C26*100,2)</f>
        <v>105.09</v>
      </c>
      <c r="G121" s="154"/>
      <c r="H121" s="156" t="s">
        <v>166</v>
      </c>
      <c r="I121" s="156"/>
      <c r="J121" s="157"/>
      <c r="L121" s="42" t="s">
        <v>171</v>
      </c>
      <c r="M121" s="20"/>
      <c r="N121" s="20"/>
      <c r="O121" s="23"/>
      <c r="P121" s="6"/>
      <c r="Q121" s="58">
        <f>ROUND('DRIs DATA'!AH26/'DRIs DATA'!AE26*100,2)</f>
        <v>133.72</v>
      </c>
      <c r="R121" s="156" t="s">
        <v>166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174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269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262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263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194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177</v>
      </c>
      <c r="C158" s="96"/>
      <c r="D158" s="96"/>
      <c r="E158" s="6"/>
      <c r="F158" s="6"/>
      <c r="G158" s="6"/>
      <c r="H158" s="6"/>
      <c r="I158" s="6"/>
      <c r="L158" s="96" t="s">
        <v>178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266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176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171</v>
      </c>
      <c r="C172" s="20"/>
      <c r="D172" s="20"/>
      <c r="E172" s="6"/>
      <c r="F172" s="154">
        <f>ROUND('DRIs DATA'!F36/'DRIs DATA'!C36*100,2)</f>
        <v>52.93</v>
      </c>
      <c r="G172" s="154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315.98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185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187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179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267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4">
        <f>ROUND('DRIs DATA'!F46/'DRIs DATA'!C46*100,2)</f>
        <v>155.86000000000001</v>
      </c>
      <c r="G197" s="154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186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195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188</v>
      </c>
      <c r="C209" s="155"/>
      <c r="D209" s="155"/>
      <c r="E209" s="155"/>
      <c r="F209" s="155"/>
      <c r="G209" s="155"/>
      <c r="H209" s="155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1" t="s">
        <v>190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2021-12-20T06:04:52Z</dcterms:modified>
</cp:coreProperties>
</file>