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06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F14" i="7" s="1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<sst xmlns="http://schemas.openxmlformats.org/spreadsheetml/2006/main" count="692" uniqueCount="337">
  <si>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</si>
  <si>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</si>
  <si>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</si>
  <si>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</si>
  <si>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</si>
  <si>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</si>
  <si>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</si>
  <si>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</si>
  <si>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</si>
  <si>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</si>
  <si>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</si>
  <si>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</si>
  <si>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</si>
  <si>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</si>
  <si>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</si>
  <si>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</si>
  <si>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</si>
  <si>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</si>
  <si>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</si>
  <si>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</si>
  <si>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</si>
  <si>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</si>
  <si>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</si>
  <si>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</si>
  <si>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</si>
  <si>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</si>
  <si>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</si>
  <si>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</si>
  <si>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</si>
  <si>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</si>
  <si>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</si>
  <si>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</si>
  <si>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</si>
  <si>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</si>
  <si>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</si>
  <si>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</si>
  <si>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</si>
  <si>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</si>
  <si>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</si>
  <si>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</si>
  <si>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</si>
  <si>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</si>
  <si>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</si>
  <si>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</si>
  <si>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</si>
  <si>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</si>
  <si>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</si>
  <si>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</si>
  <si>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</si>
  <si>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</si>
  <si>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</si>
  <si>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</si>
  <si>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</si>
  <si>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</si>
  <si>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</si>
  <si>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</si>
  <si>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</si>
  <si>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</si>
  <si>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</si>
  <si>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</si>
  <si>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</si>
  <si>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</si>
  <si>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</si>
  <si>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</si>
  <si>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</si>
  <si>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</si>
  <si>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</si>
  <si>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</si>
  <si>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</si>
  <si>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</si>
  <si>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</si>
  <si>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</si>
  <si>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</si>
  <si>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</si>
  <si>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</si>
  <si>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</si>
  <si>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</si>
  <si>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</si>
  <si>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</si>
  <si>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</si>
  <si>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</si>
  <si>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</si>
  <si>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</si>
  <si>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</si>
  <si>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</si>
  <si>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</si>
  <si>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</si>
  <si>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</si>
  <si>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</si>
  <si>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</si>
  <si>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</si>
  <si>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</si>
  <si>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</si>
  <si>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</si>
  <si>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</si>
  <si>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</si>
  <si>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</si>
  <si>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</si>
  <si>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</si>
  <si>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</si>
  <si>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</si>
  <si>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</si>
  <si>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</si>
  <si>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</si>
  <si>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</si>
  <si>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</si>
  <si>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</si>
  <si>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</si>
  <si>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</si>
  <si>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</si>
  <si>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</si>
  <si>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</si>
  <si>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</si>
  <si>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</si>
  <si>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</si>
  <si>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</si>
  <si>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</si>
  <si>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</si>
  <si>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</si>
  <si>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</si>
  <si>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</si>
  <si>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</si>
  <si>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</si>
  <si>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</si>
  <si>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</si>
  <si>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</si>
  <si>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</si>
  <si>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</si>
  <si>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</si>
  <si>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</si>
  <si>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</si>
  <si>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</si>
  <si>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</si>
  <si>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</si>
  <si>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</si>
  <si>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</si>
  <si>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</si>
  <si>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</si>
  <si>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</si>
  <si>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</si>
  <si>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</si>
  <si>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</si>
  <si>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</si>
  <si>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</si>
  <si>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</si>
  <si>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</si>
  <si>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</si>
  <si>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</si>
  <si>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</si>
  <si>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</si>
  <si>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</si>
  <si>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</si>
  <si>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</si>
  <si>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</si>
  <si>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</si>
  <si>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</si>
  <si>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</si>
  <si>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</si>
  <si>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</si>
  <si>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</si>
  <si>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</si>
  <si>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</si>
  <si>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</si>
  <si>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</si>
  <si>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</si>
  <si>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</si>
  <si>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</si>
  <si>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</si>
  <si>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</si>
  <si>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</si>
  <si>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</si>
  <si>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</si>
  <si>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</si>
  <si>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</si>
  <si>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</si>
  <si>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</si>
  <si>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</si>
  <si>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</si>
  <si>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</si>
  <si>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</si>
  <si>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</si>
  <si>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</si>
  <si>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</si>
  <si>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</si>
  <si>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</si>
  <si>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</si>
  <si>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</si>
  <si>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</si>
  <si>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</si>
  <si>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</si>
  <si>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</si>
  <si>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</si>
  <si>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</si>
  <si>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</si>
  <si>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</si>
  <si>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</si>
  <si>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</si>
  <si>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</si>
  <si>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</si>
  <si>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</si>
  <si>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</si>
  <si>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</si>
  <si>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</si>
  <si>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</si>
  <si>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</si>
  <si>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</si>
  <si>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</si>
  <si>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</si>
  <si>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</si>
  <si>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</si>
  <si>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</si>
  <si>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</si>
  <si>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</si>
  <si>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</si>
  <si>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</si>
  <si>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</si>
  <si>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</si>
  <si>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</si>
  <si>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</si>
  <si>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</si>
  <si>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</si>
  <si>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</si>
  <si>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</si>
  <si>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</si>
  <si>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</si>
  <si>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</si>
  <si>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</si>
  <si>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</si>
  <si>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</si>
  <si>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</si>
  <si>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</si>
  <si>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</si>
  <si>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</si>
  <si>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</si>
  <si>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</si>
  <si>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</si>
  <si>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</si>
  <si>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</si>
  <si>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</si>
  <si>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</si>
  <si>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</si>
  <si>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</si>
  <si>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</si>
  <si>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</si>
  <si>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</si>
  <si>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</si>
  <si>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</si>
  <si>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</si>
  <si>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</si>
  <si>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</si>
  <si>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</si>
  <si>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</si>
  <si>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</si>
  <si>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</si>
  <si>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</si>
  <si>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</si>
  <si>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</si>
  <si>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</si>
  <si>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</si>
  <si>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</si>
  <si>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</si>
  <si>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</si>
  <si>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</si>
  <si>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</si>
  <si>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</si>
  <si>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</si>
  <si>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</si>
  <si>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</si>
  <si>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</si>
  <si>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</si>
  <si>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</si>
  <si>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</si>
  <si>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</si>
  <si>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</si>
  <si>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</si>
  <si>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</si>
  <si>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아연</t>
    <phoneticPr fontId="1" type="noConversion"/>
  </si>
  <si>
    <t>권장섭취량</t>
    <phoneticPr fontId="1" type="noConversion"/>
  </si>
  <si>
    <t>에너지(kcal)</t>
    <phoneticPr fontId="1" type="noConversion"/>
  </si>
  <si>
    <t>식이섬유(g/일)</t>
    <phoneticPr fontId="1" type="noConversion"/>
  </si>
  <si>
    <t>비타민D</t>
    <phoneticPr fontId="1" type="noConversion"/>
  </si>
  <si>
    <t>몰리브덴</t>
    <phoneticPr fontId="1" type="noConversion"/>
  </si>
  <si>
    <t>비타민B12</t>
    <phoneticPr fontId="1" type="noConversion"/>
  </si>
  <si>
    <t>식이섬유</t>
    <phoneticPr fontId="1" type="noConversion"/>
  </si>
  <si>
    <t>충분섭취량</t>
    <phoneticPr fontId="1" type="noConversion"/>
  </si>
  <si>
    <t>다량영양소</t>
    <phoneticPr fontId="1" type="noConversion"/>
  </si>
  <si>
    <t>지방</t>
    <phoneticPr fontId="1" type="noConversion"/>
  </si>
  <si>
    <t>n-6불포화</t>
    <phoneticPr fontId="1" type="noConversion"/>
  </si>
  <si>
    <t>적정비율(최대)</t>
    <phoneticPr fontId="1" type="noConversion"/>
  </si>
  <si>
    <t>비타민A</t>
    <phoneticPr fontId="1" type="noConversion"/>
  </si>
  <si>
    <t>비타민E</t>
    <phoneticPr fontId="1" type="noConversion"/>
  </si>
  <si>
    <t>티아민</t>
    <phoneticPr fontId="1" type="noConversion"/>
  </si>
  <si>
    <t>다량 무기질</t>
    <phoneticPr fontId="1" type="noConversion"/>
  </si>
  <si>
    <t>셀레늄</t>
    <phoneticPr fontId="1" type="noConversion"/>
  </si>
  <si>
    <t>정보</t>
    <phoneticPr fontId="1" type="noConversion"/>
  </si>
  <si>
    <t>상한섭취량</t>
    <phoneticPr fontId="1" type="noConversion"/>
  </si>
  <si>
    <t>섭취비율</t>
    <phoneticPr fontId="1" type="noConversion"/>
  </si>
  <si>
    <t>지용성 비타민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</si>
  <si>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</si>
  <si>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</si>
  <si>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</si>
  <si>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엽산</t>
    <phoneticPr fontId="1" type="noConversion"/>
  </si>
  <si>
    <t>크롬</t>
    <phoneticPr fontId="1" type="noConversion"/>
  </si>
  <si>
    <t>열량영양소</t>
    <phoneticPr fontId="1" type="noConversion"/>
  </si>
  <si>
    <t>n-3불포화</t>
    <phoneticPr fontId="1" type="noConversion"/>
  </si>
  <si>
    <t>비타민C</t>
    <phoneticPr fontId="1" type="noConversion"/>
  </si>
  <si>
    <t>엽산(μg DFE/일)</t>
    <phoneticPr fontId="1" type="noConversion"/>
  </si>
  <si>
    <t>칼륨</t>
    <phoneticPr fontId="1" type="noConversion"/>
  </si>
  <si>
    <t>염소</t>
    <phoneticPr fontId="1" type="noConversion"/>
  </si>
  <si>
    <t>철</t>
    <phoneticPr fontId="1" type="noConversion"/>
  </si>
  <si>
    <t>몰리브덴(ug/일)</t>
    <phoneticPr fontId="1" type="noConversion"/>
  </si>
  <si>
    <t>출력시각</t>
    <phoneticPr fontId="1" type="noConversion"/>
  </si>
  <si>
    <t>불포화지방산</t>
    <phoneticPr fontId="1" type="noConversion"/>
  </si>
  <si>
    <t>필요추정량</t>
    <phoneticPr fontId="1" type="noConversion"/>
  </si>
  <si>
    <t>평균필요량</t>
    <phoneticPr fontId="1" type="noConversion"/>
  </si>
  <si>
    <t>섭취량</t>
    <phoneticPr fontId="1" type="noConversion"/>
  </si>
  <si>
    <t>리보플라빈</t>
    <phoneticPr fontId="1" type="noConversion"/>
  </si>
  <si>
    <t>비타민B6</t>
    <phoneticPr fontId="1" type="noConversion"/>
  </si>
  <si>
    <t>비오틴</t>
    <phoneticPr fontId="1" type="noConversion"/>
  </si>
  <si>
    <t>인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</si>
  <si>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</si>
  <si>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</si>
  <si>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</si>
  <si>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크롬(ug/일)</t>
    <phoneticPr fontId="1" type="noConversion"/>
  </si>
  <si>
    <t>적정비율(최소)</t>
    <phoneticPr fontId="1" type="noConversion"/>
  </si>
  <si>
    <t>단백질(g/일)</t>
    <phoneticPr fontId="1" type="noConversion"/>
  </si>
  <si>
    <t>니아신</t>
    <phoneticPr fontId="1" type="noConversion"/>
  </si>
  <si>
    <t>판토텐산</t>
    <phoneticPr fontId="1" type="noConversion"/>
  </si>
  <si>
    <t>마그네슘</t>
    <phoneticPr fontId="1" type="noConversion"/>
  </si>
  <si>
    <t>미량 무기질</t>
    <phoneticPr fontId="1" type="noConversion"/>
  </si>
  <si>
    <t>요오드</t>
    <phoneticPr fontId="1" type="noConversion"/>
  </si>
  <si>
    <t>구리(ug/일)</t>
    <phoneticPr fontId="1" type="noConversion"/>
  </si>
  <si>
    <t>F</t>
  </si>
  <si>
    <t>(설문지 : FFQ 95문항 설문지, 사용자 : 서경애, ID : H1901043)</t>
  </si>
  <si>
    <t>2021년 12월 31일 09:38:27</t>
  </si>
  <si>
    <t>H1901043</t>
  </si>
  <si>
    <t>서경애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</si>
</sst>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38.98207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64848"/>
        <c:axId val="530565240"/>
      </c:barChart>
      <c:catAx>
        <c:axId val="5305648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65240"/>
        <c:crosses val="autoZero"/>
        <c:auto val="1"/>
        <c:lblAlgn val="ctr"/>
        <c:lblOffset val="100"/>
        <c:noMultiLvlLbl val="0"/>
      </c:catAx>
      <c:valAx>
        <c:axId val="5305652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64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1.1534195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626088"/>
        <c:axId val="530626480"/>
      </c:barChart>
      <c:catAx>
        <c:axId val="530626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626480"/>
        <c:crosses val="autoZero"/>
        <c:auto val="1"/>
        <c:lblAlgn val="ctr"/>
        <c:lblOffset val="100"/>
        <c:noMultiLvlLbl val="0"/>
      </c:catAx>
      <c:valAx>
        <c:axId val="5306264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626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1.5444769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59752"/>
        <c:axId val="530560144"/>
      </c:barChart>
      <c:catAx>
        <c:axId val="5305597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60144"/>
        <c:crosses val="autoZero"/>
        <c:auto val="1"/>
        <c:lblAlgn val="ctr"/>
        <c:lblOffset val="100"/>
        <c:noMultiLvlLbl val="0"/>
      </c:catAx>
      <c:valAx>
        <c:axId val="5305601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59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746.38306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626872"/>
        <c:axId val="617616216"/>
      </c:barChart>
      <c:catAx>
        <c:axId val="530626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616216"/>
        <c:crosses val="autoZero"/>
        <c:auto val="1"/>
        <c:lblAlgn val="ctr"/>
        <c:lblOffset val="100"/>
        <c:noMultiLvlLbl val="0"/>
      </c:catAx>
      <c:valAx>
        <c:axId val="6176162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62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1996.2871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618960"/>
        <c:axId val="617621312"/>
      </c:barChart>
      <c:catAx>
        <c:axId val="617618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621312"/>
        <c:crosses val="autoZero"/>
        <c:auto val="1"/>
        <c:lblAlgn val="ctr"/>
        <c:lblOffset val="100"/>
        <c:noMultiLvlLbl val="0"/>
      </c:catAx>
      <c:valAx>
        <c:axId val="61762131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6189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22.086195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619744"/>
        <c:axId val="617616608"/>
      </c:barChart>
      <c:catAx>
        <c:axId val="6176197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616608"/>
        <c:crosses val="autoZero"/>
        <c:auto val="1"/>
        <c:lblAlgn val="ctr"/>
        <c:lblOffset val="100"/>
        <c:noMultiLvlLbl val="0"/>
      </c:catAx>
      <c:valAx>
        <c:axId val="617616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619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69.10754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622096"/>
        <c:axId val="617621704"/>
      </c:barChart>
      <c:catAx>
        <c:axId val="617622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621704"/>
        <c:crosses val="autoZero"/>
        <c:auto val="1"/>
        <c:lblAlgn val="ctr"/>
        <c:lblOffset val="100"/>
        <c:noMultiLvlLbl val="0"/>
      </c:catAx>
      <c:valAx>
        <c:axId val="6176217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62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6.3808199999999999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617000"/>
        <c:axId val="617614648"/>
      </c:barChart>
      <c:catAx>
        <c:axId val="61761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614648"/>
        <c:crosses val="autoZero"/>
        <c:auto val="1"/>
        <c:lblAlgn val="ctr"/>
        <c:lblOffset val="100"/>
        <c:noMultiLvlLbl val="0"/>
      </c:catAx>
      <c:valAx>
        <c:axId val="6176146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617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760.47159999999997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615040"/>
        <c:axId val="617615432"/>
      </c:barChart>
      <c:catAx>
        <c:axId val="617615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615432"/>
        <c:crosses val="autoZero"/>
        <c:auto val="1"/>
        <c:lblAlgn val="ctr"/>
        <c:lblOffset val="100"/>
        <c:noMultiLvlLbl val="0"/>
      </c:catAx>
      <c:valAx>
        <c:axId val="6176154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6150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9.5463580000000006E-2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17615824"/>
        <c:axId val="617617392"/>
      </c:barChart>
      <c:catAx>
        <c:axId val="6176158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17617392"/>
        <c:crosses val="autoZero"/>
        <c:auto val="1"/>
        <c:lblAlgn val="ctr"/>
        <c:lblOffset val="100"/>
        <c:noMultiLvlLbl val="0"/>
      </c:catAx>
      <c:valAx>
        <c:axId val="61761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176158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2.0860137999999999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95464"/>
        <c:axId val="527000952"/>
      </c:barChart>
      <c:catAx>
        <c:axId val="526995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000952"/>
        <c:crosses val="autoZero"/>
        <c:auto val="1"/>
        <c:lblAlgn val="ctr"/>
        <c:lblOffset val="100"/>
        <c:noMultiLvlLbl val="0"/>
      </c:catAx>
      <c:valAx>
        <c:axId val="5270009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95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14.94614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61320"/>
        <c:axId val="530564456"/>
      </c:barChart>
      <c:catAx>
        <c:axId val="530561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64456"/>
        <c:crosses val="autoZero"/>
        <c:auto val="1"/>
        <c:lblAlgn val="ctr"/>
        <c:lblOffset val="100"/>
        <c:noMultiLvlLbl val="0"/>
      </c:catAx>
      <c:valAx>
        <c:axId val="53056445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61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193.99771000000001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97424"/>
        <c:axId val="527001344"/>
      </c:barChart>
      <c:catAx>
        <c:axId val="526997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001344"/>
        <c:crosses val="autoZero"/>
        <c:auto val="1"/>
        <c:lblAlgn val="ctr"/>
        <c:lblOffset val="100"/>
        <c:noMultiLvlLbl val="0"/>
      </c:catAx>
      <c:valAx>
        <c:axId val="527001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97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53.540050000000001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000168"/>
        <c:axId val="526998992"/>
      </c:barChart>
      <c:catAx>
        <c:axId val="527000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98992"/>
        <c:crosses val="autoZero"/>
        <c:auto val="1"/>
        <c:lblAlgn val="ctr"/>
        <c:lblOffset val="100"/>
        <c:noMultiLvlLbl val="0"/>
      </c:catAx>
      <c:valAx>
        <c:axId val="526998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000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2.476</c:v>
                </c:pt>
                <c:pt idx="1">
                  <c:v>9.7029999999999994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7000560"/>
        <c:axId val="526999776"/>
      </c:barChart>
      <c:catAx>
        <c:axId val="527000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99776"/>
        <c:crosses val="autoZero"/>
        <c:auto val="1"/>
        <c:lblAlgn val="ctr"/>
        <c:lblOffset val="100"/>
        <c:noMultiLvlLbl val="0"/>
      </c:catAx>
      <c:valAx>
        <c:axId val="526999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000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9.1307580000000002</c:v>
                </c:pt>
                <c:pt idx="1">
                  <c:v>13.8433075</c:v>
                </c:pt>
                <c:pt idx="2">
                  <c:v>14.490030000000001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168.81059999999999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98208"/>
        <c:axId val="527002520"/>
      </c:barChart>
      <c:catAx>
        <c:axId val="526998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002520"/>
        <c:crosses val="autoZero"/>
        <c:auto val="1"/>
        <c:lblAlgn val="ctr"/>
        <c:lblOffset val="100"/>
        <c:noMultiLvlLbl val="0"/>
      </c:catAx>
      <c:valAx>
        <c:axId val="5270025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98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13.497521000000001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999384"/>
        <c:axId val="526995856"/>
      </c:barChart>
      <c:catAx>
        <c:axId val="526999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6995856"/>
        <c:crosses val="autoZero"/>
        <c:auto val="1"/>
        <c:lblAlgn val="ctr"/>
        <c:lblOffset val="100"/>
        <c:noMultiLvlLbl val="0"/>
      </c:catAx>
      <c:valAx>
        <c:axId val="526995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99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78.709000000000003</c:v>
                </c:pt>
                <c:pt idx="1">
                  <c:v>8.7829999999999995</c:v>
                </c:pt>
                <c:pt idx="2">
                  <c:v>12.507999999999999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26996640"/>
        <c:axId val="527542432"/>
      </c:barChart>
      <c:catAx>
        <c:axId val="526996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542432"/>
        <c:crosses val="autoZero"/>
        <c:auto val="1"/>
        <c:lblAlgn val="ctr"/>
        <c:lblOffset val="100"/>
        <c:noMultiLvlLbl val="0"/>
      </c:catAx>
      <c:valAx>
        <c:axId val="5275424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996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1402.3549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540080"/>
        <c:axId val="527536552"/>
      </c:barChart>
      <c:catAx>
        <c:axId val="52754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536552"/>
        <c:crosses val="autoZero"/>
        <c:auto val="1"/>
        <c:lblAlgn val="ctr"/>
        <c:lblOffset val="100"/>
        <c:noMultiLvlLbl val="0"/>
      </c:catAx>
      <c:valAx>
        <c:axId val="527536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5400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123.80374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539688"/>
        <c:axId val="527536944"/>
      </c:barChart>
      <c:catAx>
        <c:axId val="52753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536944"/>
        <c:crosses val="autoZero"/>
        <c:auto val="1"/>
        <c:lblAlgn val="ctr"/>
        <c:lblOffset val="100"/>
        <c:noMultiLvlLbl val="0"/>
      </c:catAx>
      <c:valAx>
        <c:axId val="52753694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539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248.51389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541256"/>
        <c:axId val="527537336"/>
      </c:barChart>
      <c:catAx>
        <c:axId val="527541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537336"/>
        <c:crosses val="autoZero"/>
        <c:auto val="1"/>
        <c:lblAlgn val="ctr"/>
        <c:lblOffset val="100"/>
        <c:noMultiLvlLbl val="0"/>
      </c:catAx>
      <c:valAx>
        <c:axId val="5275373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541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2.8418275999999998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565632"/>
        <c:axId val="530566808"/>
      </c:barChart>
      <c:catAx>
        <c:axId val="530565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566808"/>
        <c:crosses val="autoZero"/>
        <c:auto val="1"/>
        <c:lblAlgn val="ctr"/>
        <c:lblOffset val="100"/>
        <c:noMultiLvlLbl val="0"/>
      </c:catAx>
      <c:valAx>
        <c:axId val="530566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565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1685.7511999999999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541648"/>
        <c:axId val="527542824"/>
      </c:barChart>
      <c:catAx>
        <c:axId val="52754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542824"/>
        <c:crosses val="autoZero"/>
        <c:auto val="1"/>
        <c:lblAlgn val="ctr"/>
        <c:lblOffset val="100"/>
        <c:noMultiLvlLbl val="0"/>
      </c:catAx>
      <c:valAx>
        <c:axId val="527542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54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6.7524853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543608"/>
        <c:axId val="527540472"/>
      </c:barChart>
      <c:catAx>
        <c:axId val="527543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540472"/>
        <c:crosses val="autoZero"/>
        <c:auto val="1"/>
        <c:lblAlgn val="ctr"/>
        <c:lblOffset val="100"/>
        <c:noMultiLvlLbl val="0"/>
      </c:catAx>
      <c:valAx>
        <c:axId val="5275404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54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1.7618031999999999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7538904"/>
        <c:axId val="527537728"/>
      </c:barChart>
      <c:catAx>
        <c:axId val="52753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7537728"/>
        <c:crosses val="autoZero"/>
        <c:auto val="1"/>
        <c:lblAlgn val="ctr"/>
        <c:lblOffset val="100"/>
        <c:noMultiLvlLbl val="0"/>
      </c:catAx>
      <c:valAx>
        <c:axId val="52753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753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45.384056000000001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6461312"/>
        <c:axId val="530629616"/>
      </c:barChart>
      <c:catAx>
        <c:axId val="5264613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629616"/>
        <c:crosses val="autoZero"/>
        <c:auto val="1"/>
        <c:lblAlgn val="ctr"/>
        <c:lblOffset val="100"/>
        <c:noMultiLvlLbl val="0"/>
      </c:catAx>
      <c:valAx>
        <c:axId val="5306296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64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0.67390656000000004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625304"/>
        <c:axId val="530631184"/>
      </c:barChart>
      <c:catAx>
        <c:axId val="530625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631184"/>
        <c:crosses val="autoZero"/>
        <c:auto val="1"/>
        <c:lblAlgn val="ctr"/>
        <c:lblOffset val="100"/>
        <c:noMultiLvlLbl val="0"/>
      </c:catAx>
      <c:valAx>
        <c:axId val="5306311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625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10.329231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627264"/>
        <c:axId val="530628832"/>
      </c:barChart>
      <c:catAx>
        <c:axId val="5306272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628832"/>
        <c:crosses val="autoZero"/>
        <c:auto val="1"/>
        <c:lblAlgn val="ctr"/>
        <c:lblOffset val="100"/>
        <c:noMultiLvlLbl val="0"/>
      </c:catAx>
      <c:valAx>
        <c:axId val="530628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6272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1.7618031999999999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627656"/>
        <c:axId val="530630792"/>
      </c:barChart>
      <c:catAx>
        <c:axId val="530627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630792"/>
        <c:crosses val="autoZero"/>
        <c:auto val="1"/>
        <c:lblAlgn val="ctr"/>
        <c:lblOffset val="100"/>
        <c:noMultiLvlLbl val="0"/>
      </c:catAx>
      <c:valAx>
        <c:axId val="5306307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6276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246.77365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628440"/>
        <c:axId val="530630008"/>
      </c:barChart>
      <c:catAx>
        <c:axId val="5306284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630008"/>
        <c:crosses val="autoZero"/>
        <c:auto val="1"/>
        <c:lblAlgn val="ctr"/>
        <c:lblOffset val="100"/>
        <c:noMultiLvlLbl val="0"/>
      </c:catAx>
      <c:valAx>
        <c:axId val="5306300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6284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2.8507644999999999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631576"/>
        <c:axId val="530628048"/>
      </c:barChart>
      <c:catAx>
        <c:axId val="530631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628048"/>
        <c:crosses val="autoZero"/>
        <c:auto val="1"/>
        <c:lblAlgn val="ctr"/>
        <c:lblOffset val="100"/>
        <c:noMultiLvlLbl val="0"/>
      </c:catAx>
      <c:valAx>
        <c:axId val="5306280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631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서경애, ID : H1901043)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12월 31일 09:38:27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68" t="s">
        <v>196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7" t="s">
        <v>55</v>
      </c>
      <c r="B4" s="67"/>
      <c r="C4" s="67"/>
      <c r="D4" s="46"/>
      <c r="E4" s="69" t="s">
        <v>197</v>
      </c>
      <c r="F4" s="70"/>
      <c r="G4" s="70"/>
      <c r="H4" s="71"/>
      <c r="I4" s="46"/>
      <c r="J4" s="69" t="s">
        <v>198</v>
      </c>
      <c r="K4" s="70"/>
      <c r="L4" s="71"/>
      <c r="M4" s="46"/>
      <c r="N4" s="67" t="s">
        <v>199</v>
      </c>
      <c r="O4" s="67"/>
      <c r="P4" s="67"/>
      <c r="Q4" s="67"/>
      <c r="R4" s="67"/>
      <c r="S4" s="67"/>
      <c r="T4" s="46"/>
      <c r="U4" s="67" t="s">
        <v>200</v>
      </c>
      <c r="V4" s="67"/>
      <c r="W4" s="67"/>
      <c r="X4" s="67"/>
      <c r="Y4" s="67"/>
      <c r="Z4" s="67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201</v>
      </c>
      <c r="C5" s="59" t="s">
        <v>202</v>
      </c>
      <c r="D5" s="46"/>
      <c r="E5" s="59"/>
      <c r="F5" s="59" t="s">
        <v>203</v>
      </c>
      <c r="G5" s="59" t="s">
        <v>204</v>
      </c>
      <c r="H5" s="59" t="s">
        <v>199</v>
      </c>
      <c r="I5" s="46"/>
      <c r="J5" s="59"/>
      <c r="K5" s="59" t="s">
        <v>205</v>
      </c>
      <c r="L5" s="59" t="s">
        <v>206</v>
      </c>
      <c r="M5" s="46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46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55</v>
      </c>
      <c r="B6" s="59">
        <f>'DRIs DATA 입력'!B6</f>
        <v>1800</v>
      </c>
      <c r="C6" s="59">
        <f>'DRIs DATA 입력'!C6</f>
        <v>1402.3549</v>
      </c>
      <c r="D6" s="46"/>
      <c r="E6" s="59" t="s">
        <v>214</v>
      </c>
      <c r="F6" s="59">
        <v>65</v>
      </c>
      <c r="G6" s="59">
        <v>30</v>
      </c>
      <c r="H6" s="59">
        <v>20</v>
      </c>
      <c r="I6" s="46"/>
      <c r="J6" s="59" t="s">
        <v>211</v>
      </c>
      <c r="K6" s="59">
        <v>0.1</v>
      </c>
      <c r="L6" s="59">
        <v>4</v>
      </c>
      <c r="M6" s="46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38.98207</v>
      </c>
      <c r="T6" s="46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14.94614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271</v>
      </c>
      <c r="F7" s="59">
        <v>60</v>
      </c>
      <c r="G7" s="59">
        <v>27</v>
      </c>
      <c r="H7" s="59">
        <v>13</v>
      </c>
      <c r="I7" s="46"/>
      <c r="J7" s="59" t="s">
        <v>271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215</v>
      </c>
      <c r="F8" s="59">
        <f>'DRIs DATA 입력'!F8</f>
        <v>78.709000000000003</v>
      </c>
      <c r="G8" s="59">
        <f>'DRIs DATA 입력'!G8</f>
        <v>8.7829999999999995</v>
      </c>
      <c r="H8" s="59">
        <f>'DRIs DATA 입력'!H8</f>
        <v>12.507999999999999</v>
      </c>
      <c r="I8" s="46"/>
      <c r="J8" s="59" t="s">
        <v>215</v>
      </c>
      <c r="K8" s="59">
        <f>'DRIs DATA 입력'!K8</f>
        <v>2.476</v>
      </c>
      <c r="L8" s="59">
        <f>'DRIs DATA 입력'!L8</f>
        <v>9.7029999999999994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66" t="s">
        <v>216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7" t="s">
        <v>217</v>
      </c>
      <c r="B14" s="67"/>
      <c r="C14" s="67"/>
      <c r="D14" s="67"/>
      <c r="E14" s="67"/>
      <c r="F14" s="67"/>
      <c r="G14" s="46"/>
      <c r="H14" s="67" t="s">
        <v>218</v>
      </c>
      <c r="I14" s="67"/>
      <c r="J14" s="67"/>
      <c r="K14" s="67"/>
      <c r="L14" s="67"/>
      <c r="M14" s="67"/>
      <c r="N14" s="46"/>
      <c r="O14" s="67" t="s">
        <v>219</v>
      </c>
      <c r="P14" s="67"/>
      <c r="Q14" s="67"/>
      <c r="R14" s="67"/>
      <c r="S14" s="67"/>
      <c r="T14" s="67"/>
      <c r="U14" s="46"/>
      <c r="V14" s="67" t="s">
        <v>220</v>
      </c>
      <c r="W14" s="67"/>
      <c r="X14" s="67"/>
      <c r="Y14" s="67"/>
      <c r="Z14" s="67"/>
      <c r="AA14" s="6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46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46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46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168.81059999999999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13.497521000000001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2.8418275999999998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45.384056000000001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66" t="s">
        <v>222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223</v>
      </c>
      <c r="B24" s="67"/>
      <c r="C24" s="67"/>
      <c r="D24" s="67"/>
      <c r="E24" s="67"/>
      <c r="F24" s="67"/>
      <c r="G24" s="46"/>
      <c r="H24" s="67" t="s">
        <v>224</v>
      </c>
      <c r="I24" s="67"/>
      <c r="J24" s="67"/>
      <c r="K24" s="67"/>
      <c r="L24" s="67"/>
      <c r="M24" s="67"/>
      <c r="N24" s="46"/>
      <c r="O24" s="67" t="s">
        <v>225</v>
      </c>
      <c r="P24" s="67"/>
      <c r="Q24" s="67"/>
      <c r="R24" s="67"/>
      <c r="S24" s="67"/>
      <c r="T24" s="67"/>
      <c r="U24" s="46"/>
      <c r="V24" s="67" t="s">
        <v>226</v>
      </c>
      <c r="W24" s="67"/>
      <c r="X24" s="67"/>
      <c r="Y24" s="67"/>
      <c r="Z24" s="67"/>
      <c r="AA24" s="67"/>
      <c r="AB24" s="46"/>
      <c r="AC24" s="67" t="s">
        <v>227</v>
      </c>
      <c r="AD24" s="67"/>
      <c r="AE24" s="67"/>
      <c r="AF24" s="67"/>
      <c r="AG24" s="67"/>
      <c r="AH24" s="67"/>
      <c r="AI24" s="46"/>
      <c r="AJ24" s="67" t="s">
        <v>228</v>
      </c>
      <c r="AK24" s="67"/>
      <c r="AL24" s="67"/>
      <c r="AM24" s="67"/>
      <c r="AN24" s="67"/>
      <c r="AO24" s="67"/>
      <c r="AP24" s="46"/>
      <c r="AQ24" s="67" t="s">
        <v>229</v>
      </c>
      <c r="AR24" s="67"/>
      <c r="AS24" s="67"/>
      <c r="AT24" s="67"/>
      <c r="AU24" s="67"/>
      <c r="AV24" s="67"/>
      <c r="AW24" s="46"/>
      <c r="AX24" s="67" t="s">
        <v>230</v>
      </c>
      <c r="AY24" s="67"/>
      <c r="AZ24" s="67"/>
      <c r="BA24" s="67"/>
      <c r="BB24" s="67"/>
      <c r="BC24" s="67"/>
      <c r="BD24" s="46"/>
      <c r="BE24" s="67" t="s">
        <v>231</v>
      </c>
      <c r="BF24" s="67"/>
      <c r="BG24" s="67"/>
      <c r="BH24" s="67"/>
      <c r="BI24" s="67"/>
      <c r="BJ24" s="67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46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46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46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46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46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46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46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46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123.80374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0.91051583999999997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0.67390656000000004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10.329231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1.7618031999999999</v>
      </c>
      <c r="AI26" s="46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246.77365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2.8507644999999999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1.1534195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1.5444769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66" t="s">
        <v>233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7" t="s">
        <v>234</v>
      </c>
      <c r="B34" s="67"/>
      <c r="C34" s="67"/>
      <c r="D34" s="67"/>
      <c r="E34" s="67"/>
      <c r="F34" s="67"/>
      <c r="G34" s="46"/>
      <c r="H34" s="67" t="s">
        <v>235</v>
      </c>
      <c r="I34" s="67"/>
      <c r="J34" s="67"/>
      <c r="K34" s="67"/>
      <c r="L34" s="67"/>
      <c r="M34" s="67"/>
      <c r="N34" s="46"/>
      <c r="O34" s="67" t="s">
        <v>236</v>
      </c>
      <c r="P34" s="67"/>
      <c r="Q34" s="67"/>
      <c r="R34" s="67"/>
      <c r="S34" s="67"/>
      <c r="T34" s="67"/>
      <c r="U34" s="46"/>
      <c r="V34" s="67" t="s">
        <v>237</v>
      </c>
      <c r="W34" s="67"/>
      <c r="X34" s="67"/>
      <c r="Y34" s="67"/>
      <c r="Z34" s="67"/>
      <c r="AA34" s="67"/>
      <c r="AB34" s="46"/>
      <c r="AC34" s="67" t="s">
        <v>238</v>
      </c>
      <c r="AD34" s="67"/>
      <c r="AE34" s="67"/>
      <c r="AF34" s="67"/>
      <c r="AG34" s="67"/>
      <c r="AH34" s="67"/>
      <c r="AI34" s="46"/>
      <c r="AJ34" s="67" t="s">
        <v>239</v>
      </c>
      <c r="AK34" s="67"/>
      <c r="AL34" s="67"/>
      <c r="AM34" s="67"/>
      <c r="AN34" s="67"/>
      <c r="AO34" s="67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46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46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46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46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46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248.51389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746.38306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1685.7511999999999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1996.2871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22.086195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69.10754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66" t="s">
        <v>240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46"/>
    </row>
    <row r="44" spans="1:68" x14ac:dyDescent="0.3">
      <c r="A44" s="67" t="s">
        <v>241</v>
      </c>
      <c r="B44" s="67"/>
      <c r="C44" s="67"/>
      <c r="D44" s="67"/>
      <c r="E44" s="67"/>
      <c r="F44" s="67"/>
      <c r="G44" s="46"/>
      <c r="H44" s="67" t="s">
        <v>242</v>
      </c>
      <c r="I44" s="67"/>
      <c r="J44" s="67"/>
      <c r="K44" s="67"/>
      <c r="L44" s="67"/>
      <c r="M44" s="67"/>
      <c r="N44" s="46"/>
      <c r="O44" s="67" t="s">
        <v>243</v>
      </c>
      <c r="P44" s="67"/>
      <c r="Q44" s="67"/>
      <c r="R44" s="67"/>
      <c r="S44" s="67"/>
      <c r="T44" s="67"/>
      <c r="U44" s="46"/>
      <c r="V44" s="67" t="s">
        <v>244</v>
      </c>
      <c r="W44" s="67"/>
      <c r="X44" s="67"/>
      <c r="Y44" s="67"/>
      <c r="Z44" s="67"/>
      <c r="AA44" s="67"/>
      <c r="AB44" s="46"/>
      <c r="AC44" s="67" t="s">
        <v>245</v>
      </c>
      <c r="AD44" s="67"/>
      <c r="AE44" s="67"/>
      <c r="AF44" s="67"/>
      <c r="AG44" s="67"/>
      <c r="AH44" s="67"/>
      <c r="AI44" s="46"/>
      <c r="AJ44" s="67" t="s">
        <v>246</v>
      </c>
      <c r="AK44" s="67"/>
      <c r="AL44" s="67"/>
      <c r="AM44" s="67"/>
      <c r="AN44" s="67"/>
      <c r="AO44" s="67"/>
      <c r="AP44" s="46"/>
      <c r="AQ44" s="67" t="s">
        <v>247</v>
      </c>
      <c r="AR44" s="67"/>
      <c r="AS44" s="67"/>
      <c r="AT44" s="67"/>
      <c r="AU44" s="67"/>
      <c r="AV44" s="67"/>
      <c r="AW44" s="46"/>
      <c r="AX44" s="67" t="s">
        <v>248</v>
      </c>
      <c r="AY44" s="67"/>
      <c r="AZ44" s="67"/>
      <c r="BA44" s="67"/>
      <c r="BB44" s="67"/>
      <c r="BC44" s="67"/>
      <c r="BD44" s="46"/>
      <c r="BE44" s="67" t="s">
        <v>249</v>
      </c>
      <c r="BF44" s="67"/>
      <c r="BG44" s="67"/>
      <c r="BH44" s="67"/>
      <c r="BI44" s="67"/>
      <c r="BJ44" s="67"/>
      <c r="BK44" s="46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46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46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46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46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46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46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46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46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6.7524853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6.3808199999999999</v>
      </c>
      <c r="N46" s="46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760.47159999999997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9.5463580000000006E-2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2.0860137999999999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193.99771000000001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53.540050000000001</v>
      </c>
      <c r="AW46" s="46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L56" sqref="L56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294</v>
      </c>
      <c r="B1" s="61" t="s">
        <v>333</v>
      </c>
      <c r="G1" s="62" t="s">
        <v>311</v>
      </c>
      <c r="H1" s="61" t="s">
        <v>334</v>
      </c>
    </row>
    <row r="3" spans="1:27" x14ac:dyDescent="0.3">
      <c r="A3" s="68" t="s">
        <v>285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</row>
    <row r="4" spans="1:27" x14ac:dyDescent="0.3">
      <c r="A4" s="67" t="s">
        <v>278</v>
      </c>
      <c r="B4" s="67"/>
      <c r="C4" s="67"/>
      <c r="E4" s="69" t="s">
        <v>303</v>
      </c>
      <c r="F4" s="70"/>
      <c r="G4" s="70"/>
      <c r="H4" s="71"/>
      <c r="J4" s="69" t="s">
        <v>312</v>
      </c>
      <c r="K4" s="70"/>
      <c r="L4" s="71"/>
      <c r="N4" s="67" t="s">
        <v>45</v>
      </c>
      <c r="O4" s="67"/>
      <c r="P4" s="67"/>
      <c r="Q4" s="67"/>
      <c r="R4" s="67"/>
      <c r="S4" s="67"/>
      <c r="U4" s="67" t="s">
        <v>283</v>
      </c>
      <c r="V4" s="67"/>
      <c r="W4" s="67"/>
      <c r="X4" s="67"/>
      <c r="Y4" s="67"/>
      <c r="Z4" s="67"/>
    </row>
    <row r="5" spans="1:27" x14ac:dyDescent="0.3">
      <c r="A5" s="65"/>
      <c r="B5" s="65" t="s">
        <v>313</v>
      </c>
      <c r="C5" s="65" t="s">
        <v>315</v>
      </c>
      <c r="E5" s="65"/>
      <c r="F5" s="65" t="s">
        <v>49</v>
      </c>
      <c r="G5" s="65" t="s">
        <v>286</v>
      </c>
      <c r="H5" s="65" t="s">
        <v>45</v>
      </c>
      <c r="J5" s="65"/>
      <c r="K5" s="65" t="s">
        <v>304</v>
      </c>
      <c r="L5" s="65" t="s">
        <v>287</v>
      </c>
      <c r="N5" s="65"/>
      <c r="O5" s="65" t="s">
        <v>314</v>
      </c>
      <c r="P5" s="65" t="s">
        <v>277</v>
      </c>
      <c r="Q5" s="65" t="s">
        <v>284</v>
      </c>
      <c r="R5" s="65" t="s">
        <v>295</v>
      </c>
      <c r="S5" s="65" t="s">
        <v>315</v>
      </c>
      <c r="U5" s="65"/>
      <c r="V5" s="65" t="s">
        <v>314</v>
      </c>
      <c r="W5" s="65" t="s">
        <v>277</v>
      </c>
      <c r="X5" s="65" t="s">
        <v>284</v>
      </c>
      <c r="Y5" s="65" t="s">
        <v>295</v>
      </c>
      <c r="Z5" s="65" t="s">
        <v>315</v>
      </c>
    </row>
    <row r="6" spans="1:27" x14ac:dyDescent="0.3">
      <c r="A6" s="65" t="s">
        <v>278</v>
      </c>
      <c r="B6" s="65">
        <v>1800</v>
      </c>
      <c r="C6" s="65">
        <v>1402.3549</v>
      </c>
      <c r="E6" s="65" t="s">
        <v>324</v>
      </c>
      <c r="F6" s="65">
        <v>55</v>
      </c>
      <c r="G6" s="65">
        <v>15</v>
      </c>
      <c r="H6" s="65">
        <v>7</v>
      </c>
      <c r="J6" s="65" t="s">
        <v>324</v>
      </c>
      <c r="K6" s="65">
        <v>0.1</v>
      </c>
      <c r="L6" s="65">
        <v>4</v>
      </c>
      <c r="N6" s="65" t="s">
        <v>325</v>
      </c>
      <c r="O6" s="65">
        <v>40</v>
      </c>
      <c r="P6" s="65">
        <v>50</v>
      </c>
      <c r="Q6" s="65">
        <v>0</v>
      </c>
      <c r="R6" s="65">
        <v>0</v>
      </c>
      <c r="S6" s="65">
        <v>38.98207</v>
      </c>
      <c r="U6" s="65" t="s">
        <v>279</v>
      </c>
      <c r="V6" s="65">
        <v>0</v>
      </c>
      <c r="W6" s="65">
        <v>0</v>
      </c>
      <c r="X6" s="65">
        <v>20</v>
      </c>
      <c r="Y6" s="65">
        <v>0</v>
      </c>
      <c r="Z6" s="65">
        <v>14.94614</v>
      </c>
    </row>
    <row r="7" spans="1:27" x14ac:dyDescent="0.3">
      <c r="E7" s="65" t="s">
        <v>288</v>
      </c>
      <c r="F7" s="65">
        <v>65</v>
      </c>
      <c r="G7" s="65">
        <v>30</v>
      </c>
      <c r="H7" s="65">
        <v>20</v>
      </c>
      <c r="J7" s="65" t="s">
        <v>288</v>
      </c>
      <c r="K7" s="65">
        <v>1</v>
      </c>
      <c r="L7" s="65">
        <v>10</v>
      </c>
    </row>
    <row r="8" spans="1:27" x14ac:dyDescent="0.3">
      <c r="E8" s="65" t="s">
        <v>296</v>
      </c>
      <c r="F8" s="65">
        <v>78.709000000000003</v>
      </c>
      <c r="G8" s="65">
        <v>8.7829999999999995</v>
      </c>
      <c r="H8" s="65">
        <v>12.507999999999999</v>
      </c>
      <c r="J8" s="65" t="s">
        <v>296</v>
      </c>
      <c r="K8" s="65">
        <v>2.476</v>
      </c>
      <c r="L8" s="65">
        <v>9.7029999999999994</v>
      </c>
    </row>
    <row r="13" spans="1:27" x14ac:dyDescent="0.3">
      <c r="A13" s="66" t="s">
        <v>297</v>
      </c>
      <c r="B13" s="66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</row>
    <row r="14" spans="1:27" x14ac:dyDescent="0.3">
      <c r="A14" s="67" t="s">
        <v>289</v>
      </c>
      <c r="B14" s="67"/>
      <c r="C14" s="67"/>
      <c r="D14" s="67"/>
      <c r="E14" s="67"/>
      <c r="F14" s="67"/>
      <c r="H14" s="67" t="s">
        <v>290</v>
      </c>
      <c r="I14" s="67"/>
      <c r="J14" s="67"/>
      <c r="K14" s="67"/>
      <c r="L14" s="67"/>
      <c r="M14" s="67"/>
      <c r="O14" s="67" t="s">
        <v>280</v>
      </c>
      <c r="P14" s="67"/>
      <c r="Q14" s="67"/>
      <c r="R14" s="67"/>
      <c r="S14" s="67"/>
      <c r="T14" s="67"/>
      <c r="V14" s="67" t="s">
        <v>298</v>
      </c>
      <c r="W14" s="67"/>
      <c r="X14" s="67"/>
      <c r="Y14" s="67"/>
      <c r="Z14" s="67"/>
      <c r="AA14" s="67"/>
    </row>
    <row r="15" spans="1:27" x14ac:dyDescent="0.3">
      <c r="A15" s="65"/>
      <c r="B15" s="65" t="s">
        <v>314</v>
      </c>
      <c r="C15" s="65" t="s">
        <v>277</v>
      </c>
      <c r="D15" s="65" t="s">
        <v>284</v>
      </c>
      <c r="E15" s="65" t="s">
        <v>295</v>
      </c>
      <c r="F15" s="65" t="s">
        <v>315</v>
      </c>
      <c r="H15" s="65"/>
      <c r="I15" s="65" t="s">
        <v>314</v>
      </c>
      <c r="J15" s="65" t="s">
        <v>277</v>
      </c>
      <c r="K15" s="65" t="s">
        <v>284</v>
      </c>
      <c r="L15" s="65" t="s">
        <v>295</v>
      </c>
      <c r="M15" s="65" t="s">
        <v>315</v>
      </c>
      <c r="O15" s="65"/>
      <c r="P15" s="65" t="s">
        <v>314</v>
      </c>
      <c r="Q15" s="65" t="s">
        <v>277</v>
      </c>
      <c r="R15" s="65" t="s">
        <v>284</v>
      </c>
      <c r="S15" s="65" t="s">
        <v>295</v>
      </c>
      <c r="T15" s="65" t="s">
        <v>315</v>
      </c>
      <c r="V15" s="65"/>
      <c r="W15" s="65" t="s">
        <v>314</v>
      </c>
      <c r="X15" s="65" t="s">
        <v>277</v>
      </c>
      <c r="Y15" s="65" t="s">
        <v>284</v>
      </c>
      <c r="Z15" s="65" t="s">
        <v>295</v>
      </c>
      <c r="AA15" s="65" t="s">
        <v>315</v>
      </c>
    </row>
    <row r="16" spans="1:27" x14ac:dyDescent="0.3">
      <c r="A16" s="65" t="s">
        <v>299</v>
      </c>
      <c r="B16" s="65">
        <v>430</v>
      </c>
      <c r="C16" s="65">
        <v>600</v>
      </c>
      <c r="D16" s="65">
        <v>0</v>
      </c>
      <c r="E16" s="65">
        <v>3000</v>
      </c>
      <c r="F16" s="65">
        <v>168.81059999999999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13.497521000000001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2.8418275999999998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45.384056000000001</v>
      </c>
    </row>
    <row r="23" spans="1:62" x14ac:dyDescent="0.3">
      <c r="A23" s="66" t="s">
        <v>300</v>
      </c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</row>
    <row r="24" spans="1:62" x14ac:dyDescent="0.3">
      <c r="A24" s="67" t="s">
        <v>305</v>
      </c>
      <c r="B24" s="67"/>
      <c r="C24" s="67"/>
      <c r="D24" s="67"/>
      <c r="E24" s="67"/>
      <c r="F24" s="67"/>
      <c r="H24" s="67" t="s">
        <v>291</v>
      </c>
      <c r="I24" s="67"/>
      <c r="J24" s="67"/>
      <c r="K24" s="67"/>
      <c r="L24" s="67"/>
      <c r="M24" s="67"/>
      <c r="O24" s="67" t="s">
        <v>316</v>
      </c>
      <c r="P24" s="67"/>
      <c r="Q24" s="67"/>
      <c r="R24" s="67"/>
      <c r="S24" s="67"/>
      <c r="T24" s="67"/>
      <c r="V24" s="67" t="s">
        <v>326</v>
      </c>
      <c r="W24" s="67"/>
      <c r="X24" s="67"/>
      <c r="Y24" s="67"/>
      <c r="Z24" s="67"/>
      <c r="AA24" s="67"/>
      <c r="AC24" s="67" t="s">
        <v>317</v>
      </c>
      <c r="AD24" s="67"/>
      <c r="AE24" s="67"/>
      <c r="AF24" s="67"/>
      <c r="AG24" s="67"/>
      <c r="AH24" s="67"/>
      <c r="AJ24" s="67" t="s">
        <v>301</v>
      </c>
      <c r="AK24" s="67"/>
      <c r="AL24" s="67"/>
      <c r="AM24" s="67"/>
      <c r="AN24" s="67"/>
      <c r="AO24" s="67"/>
      <c r="AQ24" s="67" t="s">
        <v>282</v>
      </c>
      <c r="AR24" s="67"/>
      <c r="AS24" s="67"/>
      <c r="AT24" s="67"/>
      <c r="AU24" s="67"/>
      <c r="AV24" s="67"/>
      <c r="AX24" s="67" t="s">
        <v>327</v>
      </c>
      <c r="AY24" s="67"/>
      <c r="AZ24" s="67"/>
      <c r="BA24" s="67"/>
      <c r="BB24" s="67"/>
      <c r="BC24" s="67"/>
      <c r="BE24" s="67" t="s">
        <v>318</v>
      </c>
      <c r="BF24" s="67"/>
      <c r="BG24" s="67"/>
      <c r="BH24" s="67"/>
      <c r="BI24" s="67"/>
      <c r="BJ24" s="67"/>
    </row>
    <row r="25" spans="1:62" x14ac:dyDescent="0.3">
      <c r="A25" s="65"/>
      <c r="B25" s="65" t="s">
        <v>314</v>
      </c>
      <c r="C25" s="65" t="s">
        <v>277</v>
      </c>
      <c r="D25" s="65" t="s">
        <v>284</v>
      </c>
      <c r="E25" s="65" t="s">
        <v>295</v>
      </c>
      <c r="F25" s="65" t="s">
        <v>315</v>
      </c>
      <c r="H25" s="65"/>
      <c r="I25" s="65" t="s">
        <v>314</v>
      </c>
      <c r="J25" s="65" t="s">
        <v>277</v>
      </c>
      <c r="K25" s="65" t="s">
        <v>284</v>
      </c>
      <c r="L25" s="65" t="s">
        <v>295</v>
      </c>
      <c r="M25" s="65" t="s">
        <v>315</v>
      </c>
      <c r="O25" s="65"/>
      <c r="P25" s="65" t="s">
        <v>314</v>
      </c>
      <c r="Q25" s="65" t="s">
        <v>277</v>
      </c>
      <c r="R25" s="65" t="s">
        <v>284</v>
      </c>
      <c r="S25" s="65" t="s">
        <v>295</v>
      </c>
      <c r="T25" s="65" t="s">
        <v>315</v>
      </c>
      <c r="V25" s="65"/>
      <c r="W25" s="65" t="s">
        <v>314</v>
      </c>
      <c r="X25" s="65" t="s">
        <v>277</v>
      </c>
      <c r="Y25" s="65" t="s">
        <v>284</v>
      </c>
      <c r="Z25" s="65" t="s">
        <v>295</v>
      </c>
      <c r="AA25" s="65" t="s">
        <v>315</v>
      </c>
      <c r="AC25" s="65"/>
      <c r="AD25" s="65" t="s">
        <v>314</v>
      </c>
      <c r="AE25" s="65" t="s">
        <v>277</v>
      </c>
      <c r="AF25" s="65" t="s">
        <v>284</v>
      </c>
      <c r="AG25" s="65" t="s">
        <v>295</v>
      </c>
      <c r="AH25" s="65" t="s">
        <v>315</v>
      </c>
      <c r="AJ25" s="65"/>
      <c r="AK25" s="65" t="s">
        <v>314</v>
      </c>
      <c r="AL25" s="65" t="s">
        <v>277</v>
      </c>
      <c r="AM25" s="65" t="s">
        <v>284</v>
      </c>
      <c r="AN25" s="65" t="s">
        <v>295</v>
      </c>
      <c r="AO25" s="65" t="s">
        <v>315</v>
      </c>
      <c r="AQ25" s="65"/>
      <c r="AR25" s="65" t="s">
        <v>314</v>
      </c>
      <c r="AS25" s="65" t="s">
        <v>277</v>
      </c>
      <c r="AT25" s="65" t="s">
        <v>284</v>
      </c>
      <c r="AU25" s="65" t="s">
        <v>295</v>
      </c>
      <c r="AV25" s="65" t="s">
        <v>315</v>
      </c>
      <c r="AX25" s="65"/>
      <c r="AY25" s="65" t="s">
        <v>314</v>
      </c>
      <c r="AZ25" s="65" t="s">
        <v>277</v>
      </c>
      <c r="BA25" s="65" t="s">
        <v>284</v>
      </c>
      <c r="BB25" s="65" t="s">
        <v>295</v>
      </c>
      <c r="BC25" s="65" t="s">
        <v>315</v>
      </c>
      <c r="BE25" s="65"/>
      <c r="BF25" s="65" t="s">
        <v>314</v>
      </c>
      <c r="BG25" s="65" t="s">
        <v>277</v>
      </c>
      <c r="BH25" s="65" t="s">
        <v>284</v>
      </c>
      <c r="BI25" s="65" t="s">
        <v>295</v>
      </c>
      <c r="BJ25" s="65" t="s">
        <v>315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123.80374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0.91051583999999997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0.67390656000000004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10.329231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1.7618031999999999</v>
      </c>
      <c r="AJ26" s="65" t="s">
        <v>306</v>
      </c>
      <c r="AK26" s="65">
        <v>320</v>
      </c>
      <c r="AL26" s="65">
        <v>400</v>
      </c>
      <c r="AM26" s="65">
        <v>0</v>
      </c>
      <c r="AN26" s="65">
        <v>1000</v>
      </c>
      <c r="AO26" s="65">
        <v>246.77365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2.8507644999999999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1.1534195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1.5444769</v>
      </c>
    </row>
    <row r="33" spans="1:68" x14ac:dyDescent="0.3">
      <c r="A33" s="66" t="s">
        <v>292</v>
      </c>
      <c r="B33" s="66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7" t="s">
        <v>176</v>
      </c>
      <c r="B34" s="67"/>
      <c r="C34" s="67"/>
      <c r="D34" s="67"/>
      <c r="E34" s="67"/>
      <c r="F34" s="67"/>
      <c r="H34" s="67" t="s">
        <v>319</v>
      </c>
      <c r="I34" s="67"/>
      <c r="J34" s="67"/>
      <c r="K34" s="67"/>
      <c r="L34" s="67"/>
      <c r="M34" s="67"/>
      <c r="O34" s="67" t="s">
        <v>177</v>
      </c>
      <c r="P34" s="67"/>
      <c r="Q34" s="67"/>
      <c r="R34" s="67"/>
      <c r="S34" s="67"/>
      <c r="T34" s="67"/>
      <c r="V34" s="67" t="s">
        <v>307</v>
      </c>
      <c r="W34" s="67"/>
      <c r="X34" s="67"/>
      <c r="Y34" s="67"/>
      <c r="Z34" s="67"/>
      <c r="AA34" s="67"/>
      <c r="AC34" s="67" t="s">
        <v>308</v>
      </c>
      <c r="AD34" s="67"/>
      <c r="AE34" s="67"/>
      <c r="AF34" s="67"/>
      <c r="AG34" s="67"/>
      <c r="AH34" s="67"/>
      <c r="AJ34" s="67" t="s">
        <v>328</v>
      </c>
      <c r="AK34" s="67"/>
      <c r="AL34" s="67"/>
      <c r="AM34" s="67"/>
      <c r="AN34" s="67"/>
      <c r="AO34" s="67"/>
    </row>
    <row r="35" spans="1:68" x14ac:dyDescent="0.3">
      <c r="A35" s="65"/>
      <c r="B35" s="65" t="s">
        <v>314</v>
      </c>
      <c r="C35" s="65" t="s">
        <v>277</v>
      </c>
      <c r="D35" s="65" t="s">
        <v>284</v>
      </c>
      <c r="E35" s="65" t="s">
        <v>295</v>
      </c>
      <c r="F35" s="65" t="s">
        <v>315</v>
      </c>
      <c r="H35" s="65"/>
      <c r="I35" s="65" t="s">
        <v>314</v>
      </c>
      <c r="J35" s="65" t="s">
        <v>277</v>
      </c>
      <c r="K35" s="65" t="s">
        <v>284</v>
      </c>
      <c r="L35" s="65" t="s">
        <v>295</v>
      </c>
      <c r="M35" s="65" t="s">
        <v>315</v>
      </c>
      <c r="O35" s="65"/>
      <c r="P35" s="65" t="s">
        <v>314</v>
      </c>
      <c r="Q35" s="65" t="s">
        <v>277</v>
      </c>
      <c r="R35" s="65" t="s">
        <v>284</v>
      </c>
      <c r="S35" s="65" t="s">
        <v>295</v>
      </c>
      <c r="T35" s="65" t="s">
        <v>315</v>
      </c>
      <c r="V35" s="65"/>
      <c r="W35" s="65" t="s">
        <v>314</v>
      </c>
      <c r="X35" s="65" t="s">
        <v>277</v>
      </c>
      <c r="Y35" s="65" t="s">
        <v>284</v>
      </c>
      <c r="Z35" s="65" t="s">
        <v>295</v>
      </c>
      <c r="AA35" s="65" t="s">
        <v>315</v>
      </c>
      <c r="AC35" s="65"/>
      <c r="AD35" s="65" t="s">
        <v>314</v>
      </c>
      <c r="AE35" s="65" t="s">
        <v>277</v>
      </c>
      <c r="AF35" s="65" t="s">
        <v>284</v>
      </c>
      <c r="AG35" s="65" t="s">
        <v>295</v>
      </c>
      <c r="AH35" s="65" t="s">
        <v>315</v>
      </c>
      <c r="AJ35" s="65"/>
      <c r="AK35" s="65" t="s">
        <v>314</v>
      </c>
      <c r="AL35" s="65" t="s">
        <v>277</v>
      </c>
      <c r="AM35" s="65" t="s">
        <v>284</v>
      </c>
      <c r="AN35" s="65" t="s">
        <v>295</v>
      </c>
      <c r="AO35" s="65" t="s">
        <v>315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248.51389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746.38306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1685.7511999999999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1996.2871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22.086195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69.10754</v>
      </c>
    </row>
    <row r="43" spans="1:68" x14ac:dyDescent="0.3">
      <c r="A43" s="66" t="s">
        <v>329</v>
      </c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  <c r="Q43" s="66"/>
      <c r="R43" s="66"/>
      <c r="S43" s="66"/>
      <c r="T43" s="66"/>
      <c r="U43" s="66"/>
      <c r="V43" s="66"/>
      <c r="W43" s="66"/>
      <c r="X43" s="66"/>
      <c r="Y43" s="66"/>
      <c r="Z43" s="66"/>
      <c r="AA43" s="66"/>
      <c r="AB43" s="66"/>
      <c r="AC43" s="66"/>
      <c r="AD43" s="66"/>
      <c r="AE43" s="66"/>
      <c r="AF43" s="66"/>
      <c r="AG43" s="66"/>
      <c r="AH43" s="66"/>
      <c r="AI43" s="66"/>
      <c r="AJ43" s="66"/>
      <c r="AK43" s="66"/>
      <c r="AL43" s="66"/>
      <c r="AM43" s="66"/>
      <c r="AN43" s="66"/>
      <c r="AO43" s="66"/>
      <c r="AP43" s="66"/>
      <c r="AQ43" s="66"/>
      <c r="AR43" s="66"/>
      <c r="AS43" s="66"/>
      <c r="AT43" s="66"/>
      <c r="AU43" s="66"/>
      <c r="AV43" s="66"/>
      <c r="AW43" s="66"/>
      <c r="AX43" s="66"/>
      <c r="AY43" s="66"/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</row>
    <row r="44" spans="1:68" x14ac:dyDescent="0.3">
      <c r="A44" s="67" t="s">
        <v>309</v>
      </c>
      <c r="B44" s="67"/>
      <c r="C44" s="67"/>
      <c r="D44" s="67"/>
      <c r="E44" s="67"/>
      <c r="F44" s="67"/>
      <c r="H44" s="67" t="s">
        <v>276</v>
      </c>
      <c r="I44" s="67"/>
      <c r="J44" s="67"/>
      <c r="K44" s="67"/>
      <c r="L44" s="67"/>
      <c r="M44" s="67"/>
      <c r="O44" s="67" t="s">
        <v>320</v>
      </c>
      <c r="P44" s="67"/>
      <c r="Q44" s="67"/>
      <c r="R44" s="67"/>
      <c r="S44" s="67"/>
      <c r="T44" s="67"/>
      <c r="V44" s="67" t="s">
        <v>321</v>
      </c>
      <c r="W44" s="67"/>
      <c r="X44" s="67"/>
      <c r="Y44" s="67"/>
      <c r="Z44" s="67"/>
      <c r="AA44" s="67"/>
      <c r="AC44" s="67" t="s">
        <v>322</v>
      </c>
      <c r="AD44" s="67"/>
      <c r="AE44" s="67"/>
      <c r="AF44" s="67"/>
      <c r="AG44" s="67"/>
      <c r="AH44" s="67"/>
      <c r="AJ44" s="67" t="s">
        <v>330</v>
      </c>
      <c r="AK44" s="67"/>
      <c r="AL44" s="67"/>
      <c r="AM44" s="67"/>
      <c r="AN44" s="67"/>
      <c r="AO44" s="67"/>
      <c r="AQ44" s="67" t="s">
        <v>293</v>
      </c>
      <c r="AR44" s="67"/>
      <c r="AS44" s="67"/>
      <c r="AT44" s="67"/>
      <c r="AU44" s="67"/>
      <c r="AV44" s="67"/>
      <c r="AX44" s="67" t="s">
        <v>281</v>
      </c>
      <c r="AY44" s="67"/>
      <c r="AZ44" s="67"/>
      <c r="BA44" s="67"/>
      <c r="BB44" s="67"/>
      <c r="BC44" s="67"/>
      <c r="BE44" s="67" t="s">
        <v>302</v>
      </c>
      <c r="BF44" s="67"/>
      <c r="BG44" s="67"/>
      <c r="BH44" s="67"/>
      <c r="BI44" s="67"/>
      <c r="BJ44" s="67"/>
    </row>
    <row r="45" spans="1:68" x14ac:dyDescent="0.3">
      <c r="A45" s="65"/>
      <c r="B45" s="65" t="s">
        <v>314</v>
      </c>
      <c r="C45" s="65" t="s">
        <v>277</v>
      </c>
      <c r="D45" s="65" t="s">
        <v>284</v>
      </c>
      <c r="E45" s="65" t="s">
        <v>295</v>
      </c>
      <c r="F45" s="65" t="s">
        <v>315</v>
      </c>
      <c r="H45" s="65"/>
      <c r="I45" s="65" t="s">
        <v>314</v>
      </c>
      <c r="J45" s="65" t="s">
        <v>277</v>
      </c>
      <c r="K45" s="65" t="s">
        <v>284</v>
      </c>
      <c r="L45" s="65" t="s">
        <v>295</v>
      </c>
      <c r="M45" s="65" t="s">
        <v>315</v>
      </c>
      <c r="O45" s="65"/>
      <c r="P45" s="65" t="s">
        <v>314</v>
      </c>
      <c r="Q45" s="65" t="s">
        <v>277</v>
      </c>
      <c r="R45" s="65" t="s">
        <v>284</v>
      </c>
      <c r="S45" s="65" t="s">
        <v>295</v>
      </c>
      <c r="T45" s="65" t="s">
        <v>315</v>
      </c>
      <c r="V45" s="65"/>
      <c r="W45" s="65" t="s">
        <v>314</v>
      </c>
      <c r="X45" s="65" t="s">
        <v>277</v>
      </c>
      <c r="Y45" s="65" t="s">
        <v>284</v>
      </c>
      <c r="Z45" s="65" t="s">
        <v>295</v>
      </c>
      <c r="AA45" s="65" t="s">
        <v>315</v>
      </c>
      <c r="AC45" s="65"/>
      <c r="AD45" s="65" t="s">
        <v>314</v>
      </c>
      <c r="AE45" s="65" t="s">
        <v>277</v>
      </c>
      <c r="AF45" s="65" t="s">
        <v>284</v>
      </c>
      <c r="AG45" s="65" t="s">
        <v>295</v>
      </c>
      <c r="AH45" s="65" t="s">
        <v>315</v>
      </c>
      <c r="AJ45" s="65"/>
      <c r="AK45" s="65" t="s">
        <v>314</v>
      </c>
      <c r="AL45" s="65" t="s">
        <v>277</v>
      </c>
      <c r="AM45" s="65" t="s">
        <v>284</v>
      </c>
      <c r="AN45" s="65" t="s">
        <v>295</v>
      </c>
      <c r="AO45" s="65" t="s">
        <v>315</v>
      </c>
      <c r="AQ45" s="65"/>
      <c r="AR45" s="65" t="s">
        <v>314</v>
      </c>
      <c r="AS45" s="65" t="s">
        <v>277</v>
      </c>
      <c r="AT45" s="65" t="s">
        <v>284</v>
      </c>
      <c r="AU45" s="65" t="s">
        <v>295</v>
      </c>
      <c r="AV45" s="65" t="s">
        <v>315</v>
      </c>
      <c r="AX45" s="65"/>
      <c r="AY45" s="65" t="s">
        <v>314</v>
      </c>
      <c r="AZ45" s="65" t="s">
        <v>277</v>
      </c>
      <c r="BA45" s="65" t="s">
        <v>284</v>
      </c>
      <c r="BB45" s="65" t="s">
        <v>295</v>
      </c>
      <c r="BC45" s="65" t="s">
        <v>315</v>
      </c>
      <c r="BE45" s="65"/>
      <c r="BF45" s="65" t="s">
        <v>314</v>
      </c>
      <c r="BG45" s="65" t="s">
        <v>277</v>
      </c>
      <c r="BH45" s="65" t="s">
        <v>284</v>
      </c>
      <c r="BI45" s="65" t="s">
        <v>295</v>
      </c>
      <c r="BJ45" s="65" t="s">
        <v>315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6.7524853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6.3808199999999999</v>
      </c>
      <c r="O46" s="65" t="s">
        <v>331</v>
      </c>
      <c r="P46" s="65">
        <v>600</v>
      </c>
      <c r="Q46" s="65">
        <v>800</v>
      </c>
      <c r="R46" s="65">
        <v>0</v>
      </c>
      <c r="S46" s="65">
        <v>10000</v>
      </c>
      <c r="T46" s="65">
        <v>760.47159999999997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9.5463580000000006E-2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2.0860137999999999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193.99771000000001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53.540050000000001</v>
      </c>
      <c r="AX46" s="65" t="s">
        <v>310</v>
      </c>
      <c r="AY46" s="65"/>
      <c r="AZ46" s="65"/>
      <c r="BA46" s="65"/>
      <c r="BB46" s="65"/>
      <c r="BC46" s="65"/>
      <c r="BE46" s="65" t="s">
        <v>323</v>
      </c>
      <c r="BF46" s="65"/>
      <c r="BG46" s="65"/>
      <c r="BH46" s="65"/>
      <c r="BI46" s="65"/>
      <c r="BJ46" s="65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F21" sqref="F21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50" t="s">
        <v>256</v>
      </c>
      <c r="B1" s="50" t="s">
        <v>54</v>
      </c>
      <c r="C1" s="50" t="s">
        <v>257</v>
      </c>
      <c r="D1" s="50" t="s">
        <v>258</v>
      </c>
      <c r="E1" s="50" t="s">
        <v>55</v>
      </c>
      <c r="F1" s="50" t="s">
        <v>56</v>
      </c>
      <c r="G1" s="50" t="s">
        <v>57</v>
      </c>
      <c r="H1" s="50" t="s">
        <v>58</v>
      </c>
      <c r="I1" s="50" t="s">
        <v>59</v>
      </c>
      <c r="J1" s="50" t="s">
        <v>60</v>
      </c>
      <c r="K1" s="50" t="s">
        <v>61</v>
      </c>
      <c r="L1" s="50" t="s">
        <v>62</v>
      </c>
      <c r="M1" s="50" t="s">
        <v>63</v>
      </c>
      <c r="N1" s="50" t="s">
        <v>64</v>
      </c>
      <c r="O1" s="50" t="s">
        <v>65</v>
      </c>
      <c r="P1" s="50" t="s">
        <v>66</v>
      </c>
      <c r="Q1" s="50" t="s">
        <v>67</v>
      </c>
      <c r="R1" s="50" t="s">
        <v>68</v>
      </c>
      <c r="S1" s="50" t="s">
        <v>69</v>
      </c>
      <c r="T1" s="50" t="s">
        <v>70</v>
      </c>
      <c r="U1" s="50" t="s">
        <v>71</v>
      </c>
      <c r="V1" s="50" t="s">
        <v>72</v>
      </c>
      <c r="W1" s="50" t="s">
        <v>73</v>
      </c>
      <c r="X1" s="50" t="s">
        <v>74</v>
      </c>
      <c r="Y1" s="50" t="s">
        <v>75</v>
      </c>
      <c r="Z1" s="50" t="s">
        <v>76</v>
      </c>
      <c r="AA1" s="50" t="s">
        <v>77</v>
      </c>
      <c r="AB1" s="50" t="s">
        <v>78</v>
      </c>
      <c r="AC1" s="50" t="s">
        <v>79</v>
      </c>
      <c r="AD1" s="50" t="s">
        <v>80</v>
      </c>
      <c r="AE1" s="50" t="s">
        <v>81</v>
      </c>
      <c r="AF1" s="50" t="s">
        <v>82</v>
      </c>
      <c r="AG1" s="50" t="s">
        <v>83</v>
      </c>
      <c r="AH1" s="50" t="s">
        <v>84</v>
      </c>
      <c r="AI1" s="50" t="s">
        <v>85</v>
      </c>
      <c r="AJ1" s="50" t="s">
        <v>86</v>
      </c>
      <c r="AK1" s="50" t="s">
        <v>87</v>
      </c>
      <c r="AL1" s="50" t="s">
        <v>88</v>
      </c>
      <c r="AM1" s="50" t="s">
        <v>89</v>
      </c>
      <c r="AN1" s="50" t="s">
        <v>90</v>
      </c>
      <c r="AO1" s="50" t="s">
        <v>91</v>
      </c>
      <c r="AP1" s="50" t="s">
        <v>92</v>
      </c>
      <c r="AQ1" s="50" t="s">
        <v>93</v>
      </c>
      <c r="AR1" s="50" t="s">
        <v>94</v>
      </c>
      <c r="AS1" s="50" t="s">
        <v>95</v>
      </c>
      <c r="AT1" s="50" t="s">
        <v>96</v>
      </c>
      <c r="AU1" s="50" t="s">
        <v>97</v>
      </c>
      <c r="AV1" s="50" t="s">
        <v>98</v>
      </c>
      <c r="AW1" s="50" t="s">
        <v>99</v>
      </c>
      <c r="AX1" s="50" t="s">
        <v>100</v>
      </c>
      <c r="AY1" s="50" t="s">
        <v>101</v>
      </c>
      <c r="AZ1" s="50" t="s">
        <v>102</v>
      </c>
      <c r="BA1" s="50" t="s">
        <v>103</v>
      </c>
      <c r="BB1" s="50" t="s">
        <v>104</v>
      </c>
      <c r="BC1" s="50" t="s">
        <v>105</v>
      </c>
      <c r="BD1" s="50" t="s">
        <v>106</v>
      </c>
      <c r="BE1" s="50" t="s">
        <v>107</v>
      </c>
      <c r="BF1" s="50" t="s">
        <v>108</v>
      </c>
      <c r="BG1" s="50" t="s">
        <v>109</v>
      </c>
      <c r="BH1" s="50" t="s">
        <v>110</v>
      </c>
      <c r="BI1" s="50" t="s">
        <v>111</v>
      </c>
      <c r="BJ1" s="50" t="s">
        <v>112</v>
      </c>
      <c r="BK1" s="50" t="s">
        <v>113</v>
      </c>
      <c r="BL1" s="50" t="s">
        <v>114</v>
      </c>
      <c r="BM1" s="50" t="s">
        <v>115</v>
      </c>
      <c r="BN1" s="50" t="s">
        <v>116</v>
      </c>
      <c r="BO1" s="50" t="s">
        <v>117</v>
      </c>
      <c r="BP1" s="50" t="s">
        <v>118</v>
      </c>
      <c r="BQ1" s="50" t="s">
        <v>119</v>
      </c>
      <c r="BR1" s="50" t="s">
        <v>120</v>
      </c>
      <c r="BS1" s="50" t="s">
        <v>121</v>
      </c>
      <c r="BT1" s="50" t="s">
        <v>122</v>
      </c>
      <c r="BU1" s="50" t="s">
        <v>123</v>
      </c>
      <c r="BV1" s="50" t="s">
        <v>124</v>
      </c>
      <c r="BW1" s="50" t="s">
        <v>125</v>
      </c>
      <c r="BX1" s="50" t="s">
        <v>126</v>
      </c>
      <c r="BY1" s="50" t="s">
        <v>127</v>
      </c>
      <c r="BZ1" s="50" t="s">
        <v>128</v>
      </c>
      <c r="CA1" s="50" t="s">
        <v>129</v>
      </c>
      <c r="CB1" s="50" t="s">
        <v>130</v>
      </c>
      <c r="CC1" s="50" t="s">
        <v>131</v>
      </c>
      <c r="CD1" s="50" t="s">
        <v>132</v>
      </c>
      <c r="CE1" s="50" t="s">
        <v>133</v>
      </c>
      <c r="CF1" s="50" t="s">
        <v>134</v>
      </c>
      <c r="CG1" s="50" t="s">
        <v>135</v>
      </c>
      <c r="CH1" s="50" t="s">
        <v>136</v>
      </c>
      <c r="CI1" s="50" t="s">
        <v>137</v>
      </c>
      <c r="CJ1" s="50" t="s">
        <v>138</v>
      </c>
      <c r="CK1" s="50" t="s">
        <v>139</v>
      </c>
      <c r="CL1" s="50" t="s">
        <v>140</v>
      </c>
      <c r="CM1" s="50" t="s">
        <v>141</v>
      </c>
      <c r="CN1" s="50" t="s">
        <v>142</v>
      </c>
      <c r="CO1" s="50" t="s">
        <v>143</v>
      </c>
      <c r="CP1" s="50" t="s">
        <v>144</v>
      </c>
      <c r="CQ1" s="50" t="s">
        <v>145</v>
      </c>
      <c r="CR1" s="50" t="s">
        <v>146</v>
      </c>
      <c r="CS1" s="50" t="s">
        <v>147</v>
      </c>
      <c r="CT1" s="50" t="s">
        <v>148</v>
      </c>
      <c r="CU1" s="50" t="s">
        <v>149</v>
      </c>
      <c r="CV1" s="50" t="s">
        <v>150</v>
      </c>
      <c r="CW1" s="50" t="s">
        <v>151</v>
      </c>
      <c r="CX1" s="50" t="s">
        <v>152</v>
      </c>
      <c r="CY1" s="50" t="s">
        <v>153</v>
      </c>
      <c r="CZ1" s="50" t="s">
        <v>154</v>
      </c>
      <c r="DA1" s="50" t="s">
        <v>155</v>
      </c>
      <c r="DB1" s="50" t="s">
        <v>156</v>
      </c>
      <c r="DC1" s="50" t="s">
        <v>157</v>
      </c>
      <c r="DD1" s="50" t="s">
        <v>158</v>
      </c>
      <c r="DE1" s="50" t="s">
        <v>159</v>
      </c>
      <c r="DF1" s="50" t="s">
        <v>160</v>
      </c>
      <c r="DG1" s="50" t="s">
        <v>161</v>
      </c>
      <c r="DH1" s="50" t="s">
        <v>162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54</v>
      </c>
      <c r="E2" s="61">
        <v>1402.3549</v>
      </c>
      <c r="F2" s="61">
        <v>245.2972</v>
      </c>
      <c r="G2" s="61">
        <v>27.372612</v>
      </c>
      <c r="H2" s="61">
        <v>19.929281</v>
      </c>
      <c r="I2" s="61">
        <v>7.4433309999999997</v>
      </c>
      <c r="J2" s="61">
        <v>38.98207</v>
      </c>
      <c r="K2" s="61">
        <v>23.712893999999999</v>
      </c>
      <c r="L2" s="61">
        <v>15.269175000000001</v>
      </c>
      <c r="M2" s="61">
        <v>14.94614</v>
      </c>
      <c r="N2" s="61">
        <v>2.0402450000000001</v>
      </c>
      <c r="O2" s="61">
        <v>9.1983969999999999</v>
      </c>
      <c r="P2" s="61">
        <v>571.31659999999999</v>
      </c>
      <c r="Q2" s="61">
        <v>9.7078539999999993</v>
      </c>
      <c r="R2" s="61">
        <v>168.81059999999999</v>
      </c>
      <c r="S2" s="61">
        <v>68.939599999999999</v>
      </c>
      <c r="T2" s="61">
        <v>1198.4521</v>
      </c>
      <c r="U2" s="61">
        <v>2.8418275999999998</v>
      </c>
      <c r="V2" s="61">
        <v>13.497521000000001</v>
      </c>
      <c r="W2" s="61">
        <v>45.384056000000001</v>
      </c>
      <c r="X2" s="61">
        <v>123.80374</v>
      </c>
      <c r="Y2" s="61">
        <v>0.91051583999999997</v>
      </c>
      <c r="Z2" s="61">
        <v>0.67390656000000004</v>
      </c>
      <c r="AA2" s="61">
        <v>10.329231</v>
      </c>
      <c r="AB2" s="61">
        <v>1.7618031999999999</v>
      </c>
      <c r="AC2" s="61">
        <v>246.77365</v>
      </c>
      <c r="AD2" s="61">
        <v>2.8507644999999999</v>
      </c>
      <c r="AE2" s="61">
        <v>1.1534195</v>
      </c>
      <c r="AF2" s="61">
        <v>1.5444769</v>
      </c>
      <c r="AG2" s="61">
        <v>248.51389</v>
      </c>
      <c r="AH2" s="61">
        <v>175.07142999999999</v>
      </c>
      <c r="AI2" s="61">
        <v>73.442449999999994</v>
      </c>
      <c r="AJ2" s="61">
        <v>746.38306</v>
      </c>
      <c r="AK2" s="61">
        <v>1685.7511999999999</v>
      </c>
      <c r="AL2" s="61">
        <v>22.086195</v>
      </c>
      <c r="AM2" s="61">
        <v>1996.2871</v>
      </c>
      <c r="AN2" s="61">
        <v>69.10754</v>
      </c>
      <c r="AO2" s="61">
        <v>6.7524853</v>
      </c>
      <c r="AP2" s="61">
        <v>4.9315040000000003</v>
      </c>
      <c r="AQ2" s="61">
        <v>1.8209812999999999</v>
      </c>
      <c r="AR2" s="61">
        <v>6.3808199999999999</v>
      </c>
      <c r="AS2" s="61">
        <v>760.47159999999997</v>
      </c>
      <c r="AT2" s="61">
        <v>9.5463580000000006E-2</v>
      </c>
      <c r="AU2" s="61">
        <v>2.0860137999999999</v>
      </c>
      <c r="AV2" s="61">
        <v>193.99771000000001</v>
      </c>
      <c r="AW2" s="61">
        <v>53.540050000000001</v>
      </c>
      <c r="AX2" s="61">
        <v>4.886151E-3</v>
      </c>
      <c r="AY2" s="61">
        <v>0.73041403000000005</v>
      </c>
      <c r="AZ2" s="61">
        <v>175.04182</v>
      </c>
      <c r="BA2" s="61">
        <v>37.48198</v>
      </c>
      <c r="BB2" s="61">
        <v>9.1307580000000002</v>
      </c>
      <c r="BC2" s="61">
        <v>13.8433075</v>
      </c>
      <c r="BD2" s="61">
        <v>14.490030000000001</v>
      </c>
      <c r="BE2" s="61">
        <v>0.81532959999999999</v>
      </c>
      <c r="BF2" s="61">
        <v>4.9810432999999996</v>
      </c>
      <c r="BG2" s="61">
        <v>0</v>
      </c>
      <c r="BH2" s="61">
        <v>0</v>
      </c>
      <c r="BI2" s="61">
        <v>3.0440775999999997E-4</v>
      </c>
      <c r="BJ2" s="61">
        <v>1.9597870999999999E-2</v>
      </c>
      <c r="BK2" s="61">
        <v>0</v>
      </c>
      <c r="BL2" s="61">
        <v>4.7338779999999997E-2</v>
      </c>
      <c r="BM2" s="61">
        <v>1.1499139</v>
      </c>
      <c r="BN2" s="61">
        <v>0.23120777000000001</v>
      </c>
      <c r="BO2" s="61">
        <v>17.032381000000001</v>
      </c>
      <c r="BP2" s="61">
        <v>3.4611527999999998</v>
      </c>
      <c r="BQ2" s="61">
        <v>5.7417670000000003</v>
      </c>
      <c r="BR2" s="61">
        <v>24.759471999999999</v>
      </c>
      <c r="BS2" s="61">
        <v>14.361200999999999</v>
      </c>
      <c r="BT2" s="61">
        <v>1.6075942999999999</v>
      </c>
      <c r="BU2" s="61">
        <v>0.51516470000000003</v>
      </c>
      <c r="BV2" s="61">
        <v>6.5462290000000006E-2</v>
      </c>
      <c r="BW2" s="61">
        <v>0.17155913</v>
      </c>
      <c r="BX2" s="61">
        <v>0.51840704999999998</v>
      </c>
      <c r="BY2" s="61">
        <v>8.5577739999999999E-2</v>
      </c>
      <c r="BZ2" s="61">
        <v>2.8239648E-4</v>
      </c>
      <c r="CA2" s="61">
        <v>0.55141233999999995</v>
      </c>
      <c r="CB2" s="61">
        <v>4.9590747999999997E-2</v>
      </c>
      <c r="CC2" s="61">
        <v>0.12021781500000001</v>
      </c>
      <c r="CD2" s="61">
        <v>1.0180601</v>
      </c>
      <c r="CE2" s="61">
        <v>7.4393769999999998E-2</v>
      </c>
      <c r="CF2" s="61">
        <v>0.19678232000000001</v>
      </c>
      <c r="CG2" s="61">
        <v>0</v>
      </c>
      <c r="CH2" s="61">
        <v>1.1843568E-2</v>
      </c>
      <c r="CI2" s="61">
        <v>7.7246405000000002E-8</v>
      </c>
      <c r="CJ2" s="61">
        <v>2.1228511000000001</v>
      </c>
      <c r="CK2" s="61">
        <v>1.3147737E-2</v>
      </c>
      <c r="CL2" s="61">
        <v>3.9697526000000001</v>
      </c>
      <c r="CM2" s="61">
        <v>0.99533990000000006</v>
      </c>
      <c r="CN2" s="61">
        <v>1696.9706000000001</v>
      </c>
      <c r="CO2" s="61">
        <v>2935.7959999999998</v>
      </c>
      <c r="CP2" s="61">
        <v>1764.3964000000001</v>
      </c>
      <c r="CQ2" s="61">
        <v>561.76779999999997</v>
      </c>
      <c r="CR2" s="61">
        <v>323.65237000000002</v>
      </c>
      <c r="CS2" s="61">
        <v>319.43419999999998</v>
      </c>
      <c r="CT2" s="61">
        <v>1690.3435999999999</v>
      </c>
      <c r="CU2" s="61">
        <v>986.89264000000003</v>
      </c>
      <c r="CV2" s="61">
        <v>964.09280000000001</v>
      </c>
      <c r="CW2" s="61">
        <v>1127.8724</v>
      </c>
      <c r="CX2" s="61">
        <v>329.23007000000001</v>
      </c>
      <c r="CY2" s="61">
        <v>2130.3337000000001</v>
      </c>
      <c r="CZ2" s="61">
        <v>831.67250000000001</v>
      </c>
      <c r="DA2" s="61">
        <v>2683.4542999999999</v>
      </c>
      <c r="DB2" s="61">
        <v>2440.5127000000002</v>
      </c>
      <c r="DC2" s="61">
        <v>3949.3463999999999</v>
      </c>
      <c r="DD2" s="61">
        <v>5761.7524000000003</v>
      </c>
      <c r="DE2" s="61">
        <v>1202.5371</v>
      </c>
      <c r="DF2" s="61">
        <v>2580.567</v>
      </c>
      <c r="DG2" s="61">
        <v>1431.2710999999999</v>
      </c>
      <c r="DH2" s="61">
        <v>51.663159999999998</v>
      </c>
      <c r="DI2" s="61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37.48198</v>
      </c>
      <c r="B6">
        <f>BB2</f>
        <v>9.1307580000000002</v>
      </c>
      <c r="C6">
        <f>BC2</f>
        <v>13.8433075</v>
      </c>
      <c r="D6">
        <f>BD2</f>
        <v>14.490030000000001</v>
      </c>
    </row>
    <row r="7" spans="1:113" x14ac:dyDescent="0.3">
      <c r="B7">
        <f>ROUND(B6/MAX($B$6,$C$6,$D$6),1)</f>
        <v>0.6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255</v>
      </c>
      <c r="C1" s="54" t="s">
        <v>253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254</v>
      </c>
      <c r="B2" s="55">
        <v>24604</v>
      </c>
      <c r="C2" s="56">
        <f ca="1">YEAR(TODAY())-YEAR(B2)+IF(TODAY()&gt;=DATE(YEAR(TODAY()),MONTH(B2),DAY(B2)),0,-1)</f>
        <v>54</v>
      </c>
      <c r="E2" s="52">
        <v>159.30000000000001</v>
      </c>
      <c r="F2" s="53" t="s">
        <v>275</v>
      </c>
      <c r="G2" s="52">
        <v>67.099999999999994</v>
      </c>
      <c r="H2" s="51" t="s">
        <v>40</v>
      </c>
      <c r="I2" s="72">
        <f>ROUND(G3/E3^2,1)</f>
        <v>26.4</v>
      </c>
    </row>
    <row r="3" spans="1:9" x14ac:dyDescent="0.3">
      <c r="E3" s="51">
        <f>E2/100</f>
        <v>1.5930000000000002</v>
      </c>
      <c r="F3" s="51" t="s">
        <v>39</v>
      </c>
      <c r="G3" s="51">
        <f>G2</f>
        <v>67.099999999999994</v>
      </c>
      <c r="H3" s="51" t="s">
        <v>40</v>
      </c>
      <c r="I3" s="72"/>
    </row>
    <row r="4" spans="1:9" x14ac:dyDescent="0.3">
      <c r="A4" t="s">
        <v>272</v>
      </c>
    </row>
    <row r="5" spans="1:9" x14ac:dyDescent="0.3">
      <c r="B5" s="60">
        <v>44561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23" sqref="P23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서경애, ID : H1901043)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12월 31일 09:38:27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3" sqref="Y13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77" t="s">
        <v>195</v>
      </c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  <c r="Q2" s="77"/>
      <c r="R2" s="77"/>
      <c r="S2" s="77"/>
    </row>
    <row r="3" spans="1:19" ht="18" customHeight="1" x14ac:dyDescent="0.3">
      <c r="A3" s="6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  <c r="O3" s="77"/>
      <c r="P3" s="77"/>
      <c r="Q3" s="77"/>
      <c r="R3" s="77"/>
      <c r="S3" s="77"/>
    </row>
    <row r="4" spans="1:19" ht="18" customHeight="1" thickBot="1" x14ac:dyDescent="0.35">
      <c r="A4" s="6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</row>
    <row r="5" spans="1:19" ht="18" customHeight="1" x14ac:dyDescent="0.3">
      <c r="A5" s="6"/>
      <c r="B5" s="75" t="s">
        <v>274</v>
      </c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</row>
    <row r="6" spans="1:19" ht="18" customHeight="1" x14ac:dyDescent="0.3"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</row>
    <row r="7" spans="1:19" ht="18" customHeight="1" x14ac:dyDescent="0.3"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1:19" ht="18" customHeight="1" x14ac:dyDescent="0.3"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</row>
    <row r="9" spans="1:19" ht="18" customHeight="1" thickBot="1" x14ac:dyDescent="0.35">
      <c r="B9" s="76"/>
      <c r="C9" s="76"/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</row>
    <row r="10" spans="1:19" ht="18" customHeight="1" x14ac:dyDescent="0.3">
      <c r="C10" s="85" t="s">
        <v>30</v>
      </c>
      <c r="D10" s="85"/>
      <c r="E10" s="86"/>
      <c r="F10" s="89">
        <f>'개인정보 및 신체계측 입력'!B5</f>
        <v>44561</v>
      </c>
      <c r="G10" s="90"/>
      <c r="H10" s="90"/>
      <c r="I10" s="90"/>
      <c r="K10" s="106" t="s">
        <v>33</v>
      </c>
      <c r="L10" s="107"/>
      <c r="M10" s="106" t="s">
        <v>34</v>
      </c>
      <c r="N10" s="107"/>
      <c r="O10" s="106" t="s">
        <v>35</v>
      </c>
      <c r="P10" s="106"/>
      <c r="Q10" s="106"/>
      <c r="R10" s="106"/>
      <c r="S10" s="106"/>
    </row>
    <row r="11" spans="1:19" ht="18" customHeight="1" thickBot="1" x14ac:dyDescent="0.35">
      <c r="C11" s="87"/>
      <c r="D11" s="87"/>
      <c r="E11" s="88"/>
      <c r="F11" s="91"/>
      <c r="G11" s="91"/>
      <c r="H11" s="91"/>
      <c r="I11" s="91"/>
      <c r="K11" s="108"/>
      <c r="L11" s="109"/>
      <c r="M11" s="108"/>
      <c r="N11" s="109"/>
      <c r="O11" s="108"/>
      <c r="P11" s="108"/>
      <c r="Q11" s="108"/>
      <c r="R11" s="108"/>
      <c r="S11" s="108"/>
    </row>
    <row r="12" spans="1:19" ht="18" customHeight="1" x14ac:dyDescent="0.3">
      <c r="C12" s="85" t="s">
        <v>32</v>
      </c>
      <c r="D12" s="85"/>
      <c r="E12" s="86"/>
      <c r="F12" s="94">
        <f ca="1">'개인정보 및 신체계측 입력'!C2</f>
        <v>54</v>
      </c>
      <c r="G12" s="94"/>
      <c r="H12" s="94"/>
      <c r="I12" s="94"/>
      <c r="K12" s="123">
        <f>'개인정보 및 신체계측 입력'!E2</f>
        <v>159.30000000000001</v>
      </c>
      <c r="L12" s="124"/>
      <c r="M12" s="117">
        <f>'개인정보 및 신체계측 입력'!G2</f>
        <v>67.099999999999994</v>
      </c>
      <c r="N12" s="118"/>
      <c r="O12" s="113" t="s">
        <v>270</v>
      </c>
      <c r="P12" s="107"/>
      <c r="Q12" s="90">
        <f>'개인정보 및 신체계측 입력'!I2</f>
        <v>26.4</v>
      </c>
      <c r="R12" s="90"/>
      <c r="S12" s="90"/>
    </row>
    <row r="13" spans="1:19" ht="18" customHeight="1" thickBot="1" x14ac:dyDescent="0.35">
      <c r="C13" s="92"/>
      <c r="D13" s="92"/>
      <c r="E13" s="93"/>
      <c r="F13" s="95"/>
      <c r="G13" s="95"/>
      <c r="H13" s="95"/>
      <c r="I13" s="95"/>
      <c r="K13" s="125"/>
      <c r="L13" s="126"/>
      <c r="M13" s="119"/>
      <c r="N13" s="120"/>
      <c r="O13" s="114"/>
      <c r="P13" s="115"/>
      <c r="Q13" s="91"/>
      <c r="R13" s="91"/>
      <c r="S13" s="91"/>
    </row>
    <row r="14" spans="1:19" ht="18" customHeight="1" x14ac:dyDescent="0.3">
      <c r="C14" s="87" t="s">
        <v>31</v>
      </c>
      <c r="D14" s="87"/>
      <c r="E14" s="88"/>
      <c r="F14" s="91" t="str">
        <f>MID('DRIs DATA'!B1,28,3)</f>
        <v>서경애</v>
      </c>
      <c r="G14" s="91"/>
      <c r="H14" s="91"/>
      <c r="I14" s="91"/>
      <c r="K14" s="125"/>
      <c r="L14" s="126"/>
      <c r="M14" s="119"/>
      <c r="N14" s="120"/>
      <c r="O14" s="114"/>
      <c r="P14" s="115"/>
      <c r="Q14" s="91"/>
      <c r="R14" s="91"/>
      <c r="S14" s="91"/>
    </row>
    <row r="15" spans="1:19" ht="18" customHeight="1" thickBot="1" x14ac:dyDescent="0.35">
      <c r="C15" s="92"/>
      <c r="D15" s="92"/>
      <c r="E15" s="93"/>
      <c r="F15" s="100"/>
      <c r="G15" s="100"/>
      <c r="H15" s="100"/>
      <c r="I15" s="100"/>
      <c r="K15" s="127"/>
      <c r="L15" s="128"/>
      <c r="M15" s="121"/>
      <c r="N15" s="122"/>
      <c r="O15" s="116"/>
      <c r="P15" s="109"/>
      <c r="Q15" s="100"/>
      <c r="R15" s="100"/>
      <c r="S15" s="100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129" t="s">
        <v>41</v>
      </c>
      <c r="C19" s="130"/>
      <c r="D19" s="130"/>
      <c r="E19" s="130"/>
      <c r="F19" s="130"/>
      <c r="G19" s="130"/>
      <c r="H19" s="130"/>
      <c r="I19" s="130"/>
      <c r="J19" s="130"/>
      <c r="K19" s="130"/>
      <c r="L19" s="130"/>
      <c r="M19" s="130"/>
      <c r="N19" s="130"/>
      <c r="O19" s="130"/>
      <c r="P19" s="130"/>
      <c r="Q19" s="130"/>
      <c r="R19" s="130"/>
      <c r="S19" s="130"/>
      <c r="T19" s="131"/>
    </row>
    <row r="20" spans="2:20" ht="18" customHeight="1" thickBot="1" x14ac:dyDescent="0.35">
      <c r="B20" s="132"/>
      <c r="C20" s="133"/>
      <c r="D20" s="133"/>
      <c r="E20" s="133"/>
      <c r="F20" s="133"/>
      <c r="G20" s="133"/>
      <c r="H20" s="133"/>
      <c r="I20" s="133"/>
      <c r="J20" s="133"/>
      <c r="K20" s="133"/>
      <c r="L20" s="133"/>
      <c r="M20" s="133"/>
      <c r="N20" s="133"/>
      <c r="O20" s="133"/>
      <c r="P20" s="133"/>
      <c r="Q20" s="133"/>
      <c r="R20" s="133"/>
      <c r="S20" s="133"/>
      <c r="T20" s="134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49</v>
      </c>
      <c r="D36" s="80" t="s">
        <v>42</v>
      </c>
      <c r="E36" s="80"/>
      <c r="F36" s="80"/>
      <c r="G36" s="80"/>
      <c r="H36" s="80"/>
      <c r="I36" s="34">
        <f>'DRIs DATA'!F8</f>
        <v>78.709000000000003</v>
      </c>
      <c r="J36" s="83" t="s">
        <v>43</v>
      </c>
      <c r="K36" s="83"/>
      <c r="L36" s="83"/>
      <c r="M36" s="83"/>
      <c r="N36" s="35"/>
      <c r="O36" s="103" t="s">
        <v>44</v>
      </c>
      <c r="P36" s="103"/>
      <c r="Q36" s="103"/>
      <c r="R36" s="103"/>
      <c r="S36" s="103"/>
      <c r="T36" s="6"/>
    </row>
    <row r="37" spans="2:20" ht="18" customHeight="1" x14ac:dyDescent="0.3">
      <c r="B37" s="12"/>
      <c r="C37" s="101" t="s">
        <v>181</v>
      </c>
      <c r="D37" s="101"/>
      <c r="E37" s="101"/>
      <c r="F37" s="101"/>
      <c r="G37" s="101"/>
      <c r="H37" s="101"/>
      <c r="I37" s="101"/>
      <c r="J37" s="101"/>
      <c r="K37" s="101"/>
      <c r="L37" s="101"/>
      <c r="M37" s="101"/>
      <c r="N37" s="101"/>
      <c r="O37" s="101"/>
      <c r="P37" s="101"/>
      <c r="Q37" s="101"/>
      <c r="R37" s="101"/>
      <c r="S37" s="101"/>
      <c r="T37" s="6"/>
    </row>
    <row r="38" spans="2:20" ht="18" customHeight="1" x14ac:dyDescent="0.3">
      <c r="B38" s="12"/>
      <c r="C38" s="101"/>
      <c r="D38" s="101"/>
      <c r="E38" s="101"/>
      <c r="F38" s="101"/>
      <c r="G38" s="101"/>
      <c r="H38" s="101"/>
      <c r="I38" s="101"/>
      <c r="J38" s="101"/>
      <c r="K38" s="101"/>
      <c r="L38" s="101"/>
      <c r="M38" s="101"/>
      <c r="N38" s="101"/>
      <c r="O38" s="101"/>
      <c r="P38" s="101"/>
      <c r="Q38" s="101"/>
      <c r="R38" s="101"/>
      <c r="S38" s="101"/>
      <c r="T38" s="6"/>
    </row>
    <row r="39" spans="2:20" ht="18" customHeight="1" thickBot="1" x14ac:dyDescent="0.35">
      <c r="B39" s="12"/>
      <c r="C39" s="102"/>
      <c r="D39" s="102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46</v>
      </c>
      <c r="D41" s="80" t="s">
        <v>42</v>
      </c>
      <c r="E41" s="80"/>
      <c r="F41" s="80"/>
      <c r="G41" s="80"/>
      <c r="H41" s="80"/>
      <c r="I41" s="34">
        <f>'DRIs DATA'!G8</f>
        <v>8.7829999999999995</v>
      </c>
      <c r="J41" s="83" t="s">
        <v>43</v>
      </c>
      <c r="K41" s="83"/>
      <c r="L41" s="83"/>
      <c r="M41" s="83"/>
      <c r="N41" s="35"/>
      <c r="O41" s="84" t="s">
        <v>48</v>
      </c>
      <c r="P41" s="84"/>
      <c r="Q41" s="84"/>
      <c r="R41" s="84"/>
      <c r="S41" s="84"/>
      <c r="T41" s="6"/>
    </row>
    <row r="42" spans="2:20" ht="18" customHeight="1" x14ac:dyDescent="0.3">
      <c r="B42" s="6"/>
      <c r="C42" s="105" t="s">
        <v>183</v>
      </c>
      <c r="D42" s="105"/>
      <c r="E42" s="105"/>
      <c r="F42" s="105"/>
      <c r="G42" s="105"/>
      <c r="H42" s="105"/>
      <c r="I42" s="105"/>
      <c r="J42" s="105"/>
      <c r="K42" s="105"/>
      <c r="L42" s="105"/>
      <c r="M42" s="105"/>
      <c r="N42" s="105"/>
      <c r="O42" s="105"/>
      <c r="P42" s="105"/>
      <c r="Q42" s="105"/>
      <c r="R42" s="105"/>
      <c r="S42" s="105"/>
      <c r="T42" s="6"/>
    </row>
    <row r="43" spans="2:20" ht="18" customHeight="1" x14ac:dyDescent="0.3">
      <c r="B43" s="6"/>
      <c r="C43" s="105"/>
      <c r="D43" s="105"/>
      <c r="E43" s="105"/>
      <c r="F43" s="105"/>
      <c r="G43" s="105"/>
      <c r="H43" s="105"/>
      <c r="I43" s="105"/>
      <c r="J43" s="105"/>
      <c r="K43" s="105"/>
      <c r="L43" s="105"/>
      <c r="M43" s="105"/>
      <c r="N43" s="105"/>
      <c r="O43" s="105"/>
      <c r="P43" s="105"/>
      <c r="Q43" s="105"/>
      <c r="R43" s="105"/>
      <c r="S43" s="105"/>
      <c r="T43" s="6"/>
    </row>
    <row r="44" spans="2:20" ht="18" customHeight="1" thickBot="1" x14ac:dyDescent="0.35">
      <c r="B44" s="6"/>
      <c r="C44" s="82"/>
      <c r="D44" s="82"/>
      <c r="E44" s="82"/>
      <c r="F44" s="82"/>
      <c r="G44" s="82"/>
      <c r="H44" s="82"/>
      <c r="I44" s="82"/>
      <c r="J44" s="82"/>
      <c r="K44" s="82"/>
      <c r="L44" s="82"/>
      <c r="M44" s="82"/>
      <c r="N44" s="82"/>
      <c r="O44" s="82"/>
      <c r="P44" s="82"/>
      <c r="Q44" s="82"/>
      <c r="R44" s="82"/>
      <c r="S44" s="82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45</v>
      </c>
      <c r="D46" s="104" t="s">
        <v>42</v>
      </c>
      <c r="E46" s="104"/>
      <c r="F46" s="104"/>
      <c r="G46" s="104"/>
      <c r="H46" s="104"/>
      <c r="I46" s="34">
        <f>'DRIs DATA'!H8</f>
        <v>12.507999999999999</v>
      </c>
      <c r="J46" s="83" t="s">
        <v>43</v>
      </c>
      <c r="K46" s="83"/>
      <c r="L46" s="83"/>
      <c r="M46" s="83"/>
      <c r="N46" s="35"/>
      <c r="O46" s="84" t="s">
        <v>47</v>
      </c>
      <c r="P46" s="84"/>
      <c r="Q46" s="84"/>
      <c r="R46" s="84"/>
      <c r="S46" s="84"/>
      <c r="T46" s="6"/>
    </row>
    <row r="47" spans="2:20" ht="18" customHeight="1" x14ac:dyDescent="0.3">
      <c r="B47" s="6"/>
      <c r="C47" s="105" t="s">
        <v>182</v>
      </c>
      <c r="D47" s="105"/>
      <c r="E47" s="105"/>
      <c r="F47" s="105"/>
      <c r="G47" s="105"/>
      <c r="H47" s="105"/>
      <c r="I47" s="105"/>
      <c r="J47" s="105"/>
      <c r="K47" s="105"/>
      <c r="L47" s="105"/>
      <c r="M47" s="105"/>
      <c r="N47" s="105"/>
      <c r="O47" s="105"/>
      <c r="P47" s="105"/>
      <c r="Q47" s="105"/>
      <c r="R47" s="105"/>
      <c r="S47" s="105"/>
      <c r="T47" s="6"/>
    </row>
    <row r="48" spans="2:20" ht="18" customHeight="1" thickBot="1" x14ac:dyDescent="0.35">
      <c r="B48" s="6"/>
      <c r="C48" s="82"/>
      <c r="D48" s="82"/>
      <c r="E48" s="82"/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x14ac:dyDescent="0.3">
      <c r="B51" s="6"/>
      <c r="T51" s="6"/>
    </row>
    <row r="52" spans="1:20" ht="18" customHeight="1" thickBot="1" x14ac:dyDescent="0.35">
      <c r="B52" s="6"/>
      <c r="T52" s="6"/>
    </row>
    <row r="53" spans="1:20" ht="18" customHeight="1" x14ac:dyDescent="0.3">
      <c r="B53" s="129" t="s">
        <v>190</v>
      </c>
      <c r="C53" s="130"/>
      <c r="D53" s="130"/>
      <c r="E53" s="130"/>
      <c r="F53" s="130"/>
      <c r="G53" s="130"/>
      <c r="H53" s="130"/>
      <c r="I53" s="130"/>
      <c r="J53" s="130"/>
      <c r="K53" s="130"/>
      <c r="L53" s="130"/>
      <c r="M53" s="130"/>
      <c r="N53" s="130"/>
      <c r="O53" s="130"/>
      <c r="P53" s="130"/>
      <c r="Q53" s="130"/>
      <c r="R53" s="130"/>
      <c r="S53" s="130"/>
      <c r="T53" s="131"/>
    </row>
    <row r="54" spans="1:20" ht="18" customHeight="1" thickBot="1" x14ac:dyDescent="0.35">
      <c r="B54" s="132"/>
      <c r="C54" s="133"/>
      <c r="D54" s="133"/>
      <c r="E54" s="133"/>
      <c r="F54" s="133"/>
      <c r="G54" s="133"/>
      <c r="H54" s="133"/>
      <c r="I54" s="133"/>
      <c r="J54" s="133"/>
      <c r="K54" s="133"/>
      <c r="L54" s="133"/>
      <c r="M54" s="133"/>
      <c r="N54" s="133"/>
      <c r="O54" s="133"/>
      <c r="P54" s="133"/>
      <c r="Q54" s="133"/>
      <c r="R54" s="133"/>
      <c r="S54" s="133"/>
      <c r="T54" s="134"/>
    </row>
    <row r="55" spans="1:20" ht="18" customHeight="1" x14ac:dyDescent="0.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 x14ac:dyDescent="0.3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 x14ac:dyDescent="0.3">
      <c r="A57" s="6"/>
    </row>
    <row r="68" spans="2:21" ht="18" customHeight="1" x14ac:dyDescent="0.3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 x14ac:dyDescent="0.35">
      <c r="B69" s="6"/>
      <c r="C69" s="79" t="s">
        <v>163</v>
      </c>
      <c r="D69" s="79"/>
      <c r="E69" s="79"/>
      <c r="F69" s="79"/>
      <c r="G69" s="79"/>
      <c r="H69" s="80" t="s">
        <v>169</v>
      </c>
      <c r="I69" s="80"/>
      <c r="J69" s="80"/>
      <c r="K69" s="36">
        <f>ROUND('그룹 전체 사용자의 일일 입력'!B6/MAX('그룹 전체 사용자의 일일 입력'!$B$6,'그룹 전체 사용자의 일일 입력'!$C$6,'그룹 전체 사용자의 일일 입력'!$D$6),1)</f>
        <v>0.6</v>
      </c>
      <c r="L69" s="36" t="s">
        <v>52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52</v>
      </c>
      <c r="O69" s="81">
        <f>ROUND('그룹 전체 사용자의 일일 입력'!D6/MAX('그룹 전체 사용자의 일일 입력'!$B$6,'그룹 전체 사용자의 일일 입력'!$C$6,'그룹 전체 사용자의 일일 입력'!$D$6),1)</f>
        <v>1</v>
      </c>
      <c r="P69" s="81"/>
      <c r="Q69" s="37" t="s">
        <v>53</v>
      </c>
      <c r="R69" s="35"/>
      <c r="S69" s="35"/>
      <c r="T69" s="6"/>
    </row>
    <row r="70" spans="2:21" ht="18" customHeight="1" thickBot="1" x14ac:dyDescent="0.35">
      <c r="B70" s="6"/>
      <c r="C70" s="82" t="s">
        <v>164</v>
      </c>
      <c r="D70" s="82"/>
      <c r="E70" s="82"/>
      <c r="F70" s="82"/>
      <c r="G70" s="82"/>
      <c r="H70" s="82"/>
      <c r="I70" s="82"/>
      <c r="J70" s="82"/>
      <c r="K70" s="82"/>
      <c r="L70" s="82"/>
      <c r="M70" s="82"/>
      <c r="N70" s="82"/>
      <c r="O70" s="82"/>
      <c r="P70" s="82"/>
      <c r="Q70" s="82"/>
      <c r="R70" s="82"/>
      <c r="S70" s="82"/>
      <c r="T70" s="6"/>
      <c r="U70" s="13"/>
    </row>
    <row r="71" spans="2:21" ht="18" customHeight="1" x14ac:dyDescent="0.3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 x14ac:dyDescent="0.35">
      <c r="B72" s="6"/>
      <c r="C72" s="79" t="s">
        <v>50</v>
      </c>
      <c r="D72" s="79"/>
      <c r="E72" s="79"/>
      <c r="F72" s="79"/>
      <c r="G72" s="79"/>
      <c r="H72" s="38"/>
      <c r="I72" s="80" t="s">
        <v>51</v>
      </c>
      <c r="J72" s="80"/>
      <c r="K72" s="36">
        <f>ROUND('DRIs DATA'!L8,1)</f>
        <v>9.6999999999999993</v>
      </c>
      <c r="L72" s="36" t="s">
        <v>52</v>
      </c>
      <c r="M72" s="36">
        <f>ROUND('DRIs DATA'!K8,1)</f>
        <v>2.5</v>
      </c>
      <c r="N72" s="83" t="s">
        <v>53</v>
      </c>
      <c r="O72" s="83"/>
      <c r="P72" s="83"/>
      <c r="Q72" s="83"/>
      <c r="R72" s="39"/>
      <c r="S72" s="35"/>
      <c r="T72" s="6"/>
    </row>
    <row r="73" spans="2:21" ht="18" customHeight="1" x14ac:dyDescent="0.3">
      <c r="B73" s="6"/>
      <c r="C73" s="105" t="s">
        <v>180</v>
      </c>
      <c r="D73" s="105"/>
      <c r="E73" s="105"/>
      <c r="F73" s="105"/>
      <c r="G73" s="105"/>
      <c r="H73" s="105"/>
      <c r="I73" s="105"/>
      <c r="J73" s="105"/>
      <c r="K73" s="105"/>
      <c r="L73" s="105"/>
      <c r="M73" s="105"/>
      <c r="N73" s="105"/>
      <c r="O73" s="105"/>
      <c r="P73" s="105"/>
      <c r="Q73" s="105"/>
      <c r="R73" s="105"/>
      <c r="S73" s="105"/>
      <c r="T73" s="6"/>
      <c r="U73" s="13"/>
    </row>
    <row r="74" spans="2:21" ht="18" customHeight="1" thickBot="1" x14ac:dyDescent="0.35">
      <c r="B74" s="6"/>
      <c r="C74" s="82"/>
      <c r="D74" s="82"/>
      <c r="E74" s="82"/>
      <c r="F74" s="82"/>
      <c r="G74" s="82"/>
      <c r="H74" s="82"/>
      <c r="I74" s="82"/>
      <c r="J74" s="82"/>
      <c r="K74" s="82"/>
      <c r="L74" s="82"/>
      <c r="M74" s="82"/>
      <c r="N74" s="82"/>
      <c r="O74" s="82"/>
      <c r="P74" s="82"/>
      <c r="Q74" s="82"/>
      <c r="R74" s="82"/>
      <c r="S74" s="82"/>
      <c r="T74" s="13"/>
      <c r="U74" s="13"/>
    </row>
    <row r="75" spans="2:21" ht="18" customHeight="1" x14ac:dyDescent="0.3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 x14ac:dyDescent="0.35">
      <c r="B76" s="6"/>
      <c r="T76" s="6"/>
    </row>
    <row r="77" spans="2:21" ht="18" customHeight="1" x14ac:dyDescent="0.3">
      <c r="B77" s="129" t="s">
        <v>191</v>
      </c>
      <c r="C77" s="130"/>
      <c r="D77" s="130"/>
      <c r="E77" s="130"/>
      <c r="F77" s="130"/>
      <c r="G77" s="130"/>
      <c r="H77" s="130"/>
      <c r="I77" s="130"/>
      <c r="J77" s="130"/>
      <c r="K77" s="130"/>
      <c r="L77" s="130"/>
      <c r="M77" s="130"/>
      <c r="N77" s="130"/>
      <c r="O77" s="130"/>
      <c r="P77" s="130"/>
      <c r="Q77" s="130"/>
      <c r="R77" s="130"/>
      <c r="S77" s="130"/>
      <c r="T77" s="131"/>
    </row>
    <row r="78" spans="2:21" ht="18" customHeight="1" thickBot="1" x14ac:dyDescent="0.35">
      <c r="B78" s="132"/>
      <c r="C78" s="133"/>
      <c r="D78" s="133"/>
      <c r="E78" s="133"/>
      <c r="F78" s="133"/>
      <c r="G78" s="133"/>
      <c r="H78" s="133"/>
      <c r="I78" s="133"/>
      <c r="J78" s="133"/>
      <c r="K78" s="133"/>
      <c r="L78" s="133"/>
      <c r="M78" s="133"/>
      <c r="N78" s="133"/>
      <c r="O78" s="133"/>
      <c r="P78" s="133"/>
      <c r="Q78" s="133"/>
      <c r="R78" s="133"/>
      <c r="S78" s="133"/>
      <c r="T78" s="134"/>
    </row>
    <row r="79" spans="2:21" ht="18" customHeight="1" x14ac:dyDescent="0.5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 x14ac:dyDescent="0.3">
      <c r="B80" s="96" t="s">
        <v>167</v>
      </c>
      <c r="C80" s="96"/>
      <c r="D80" s="96"/>
      <c r="E80" s="96"/>
      <c r="F80" s="21"/>
      <c r="G80" s="21"/>
      <c r="H80" s="21"/>
      <c r="L80" s="96" t="s">
        <v>171</v>
      </c>
      <c r="M80" s="96"/>
      <c r="N80" s="96"/>
      <c r="O80" s="96"/>
      <c r="P80" s="96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 x14ac:dyDescent="0.3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U86" s="12"/>
    </row>
    <row r="87" spans="1:21" ht="18" customHeight="1" x14ac:dyDescent="0.3">
      <c r="A87" s="11"/>
      <c r="F87" s="11"/>
      <c r="K87" s="11"/>
      <c r="U87" s="12"/>
    </row>
    <row r="88" spans="1:21" ht="18" customHeight="1" x14ac:dyDescent="0.3">
      <c r="C88" s="11"/>
      <c r="D88" s="11"/>
      <c r="E88" s="11"/>
      <c r="F88" s="11"/>
      <c r="H88" s="11"/>
      <c r="I88" s="11"/>
      <c r="J88" s="11"/>
      <c r="K88" s="11"/>
    </row>
    <row r="89" spans="1:21" ht="18" customHeight="1" x14ac:dyDescent="0.3">
      <c r="F89" s="11"/>
      <c r="K89" s="11"/>
    </row>
    <row r="90" spans="1:21" ht="18" customHeight="1" x14ac:dyDescent="0.3">
      <c r="F90" s="11"/>
      <c r="K90" s="11"/>
    </row>
    <row r="91" spans="1:21" ht="18" customHeight="1" x14ac:dyDescent="0.3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 x14ac:dyDescent="0.35">
      <c r="B92" s="11"/>
      <c r="C92" s="11"/>
      <c r="D92" s="11"/>
      <c r="E92" s="11"/>
      <c r="G92" s="11"/>
      <c r="H92" s="11"/>
      <c r="I92" s="11"/>
      <c r="J92" s="11"/>
    </row>
    <row r="93" spans="1:21" ht="18" customHeight="1" x14ac:dyDescent="0.3">
      <c r="B93" s="97" t="s">
        <v>267</v>
      </c>
      <c r="C93" s="98"/>
      <c r="D93" s="98"/>
      <c r="E93" s="98"/>
      <c r="F93" s="98"/>
      <c r="G93" s="98"/>
      <c r="H93" s="98"/>
      <c r="I93" s="98"/>
      <c r="J93" s="99"/>
      <c r="L93" s="97" t="s">
        <v>174</v>
      </c>
      <c r="M93" s="98"/>
      <c r="N93" s="98"/>
      <c r="O93" s="98"/>
      <c r="P93" s="98"/>
      <c r="Q93" s="98"/>
      <c r="R93" s="98"/>
      <c r="S93" s="98"/>
      <c r="T93" s="99"/>
    </row>
    <row r="94" spans="1:21" ht="18" customHeight="1" x14ac:dyDescent="0.3">
      <c r="B94" s="158" t="s">
        <v>170</v>
      </c>
      <c r="C94" s="156"/>
      <c r="D94" s="156"/>
      <c r="E94" s="156"/>
      <c r="F94" s="154">
        <f>ROUND('DRIs DATA'!F16/'DRIs DATA'!C16*100,2)</f>
        <v>22.51</v>
      </c>
      <c r="G94" s="154"/>
      <c r="H94" s="156" t="s">
        <v>166</v>
      </c>
      <c r="I94" s="156"/>
      <c r="J94" s="157"/>
      <c r="L94" s="158" t="s">
        <v>170</v>
      </c>
      <c r="M94" s="156"/>
      <c r="N94" s="156"/>
      <c r="O94" s="156"/>
      <c r="P94" s="156"/>
      <c r="Q94" s="23">
        <f>ROUND('DRIs DATA'!M16/'DRIs DATA'!K16*100,2)</f>
        <v>112.48</v>
      </c>
      <c r="R94" s="156" t="s">
        <v>166</v>
      </c>
      <c r="S94" s="156"/>
      <c r="T94" s="157"/>
    </row>
    <row r="95" spans="1:21" ht="18" customHeight="1" x14ac:dyDescent="0.3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 x14ac:dyDescent="0.3">
      <c r="B96" s="142" t="s">
        <v>179</v>
      </c>
      <c r="C96" s="143"/>
      <c r="D96" s="143"/>
      <c r="E96" s="143"/>
      <c r="F96" s="143"/>
      <c r="G96" s="143"/>
      <c r="H96" s="143"/>
      <c r="I96" s="143"/>
      <c r="J96" s="144"/>
      <c r="L96" s="148" t="s">
        <v>172</v>
      </c>
      <c r="M96" s="149"/>
      <c r="N96" s="149"/>
      <c r="O96" s="149"/>
      <c r="P96" s="149"/>
      <c r="Q96" s="149"/>
      <c r="R96" s="149"/>
      <c r="S96" s="149"/>
      <c r="T96" s="150"/>
    </row>
    <row r="97" spans="2:21" ht="18" customHeight="1" x14ac:dyDescent="0.3">
      <c r="B97" s="142"/>
      <c r="C97" s="143"/>
      <c r="D97" s="143"/>
      <c r="E97" s="143"/>
      <c r="F97" s="143"/>
      <c r="G97" s="143"/>
      <c r="H97" s="143"/>
      <c r="I97" s="143"/>
      <c r="J97" s="144"/>
      <c r="L97" s="148"/>
      <c r="M97" s="149"/>
      <c r="N97" s="149"/>
      <c r="O97" s="149"/>
      <c r="P97" s="149"/>
      <c r="Q97" s="149"/>
      <c r="R97" s="149"/>
      <c r="S97" s="149"/>
      <c r="T97" s="150"/>
    </row>
    <row r="98" spans="2:21" ht="18" customHeight="1" x14ac:dyDescent="0.3">
      <c r="B98" s="142"/>
      <c r="C98" s="143"/>
      <c r="D98" s="143"/>
      <c r="E98" s="143"/>
      <c r="F98" s="143"/>
      <c r="G98" s="143"/>
      <c r="H98" s="143"/>
      <c r="I98" s="143"/>
      <c r="J98" s="144"/>
      <c r="L98" s="148"/>
      <c r="M98" s="149"/>
      <c r="N98" s="149"/>
      <c r="O98" s="149"/>
      <c r="P98" s="149"/>
      <c r="Q98" s="149"/>
      <c r="R98" s="149"/>
      <c r="S98" s="149"/>
      <c r="T98" s="150"/>
    </row>
    <row r="99" spans="2:21" ht="18" customHeight="1" x14ac:dyDescent="0.3">
      <c r="B99" s="142"/>
      <c r="C99" s="143"/>
      <c r="D99" s="143"/>
      <c r="E99" s="143"/>
      <c r="F99" s="143"/>
      <c r="G99" s="143"/>
      <c r="H99" s="143"/>
      <c r="I99" s="143"/>
      <c r="J99" s="144"/>
      <c r="L99" s="148"/>
      <c r="M99" s="149"/>
      <c r="N99" s="149"/>
      <c r="O99" s="149"/>
      <c r="P99" s="149"/>
      <c r="Q99" s="149"/>
      <c r="R99" s="149"/>
      <c r="S99" s="149"/>
      <c r="T99" s="150"/>
    </row>
    <row r="100" spans="2:21" ht="18" customHeight="1" x14ac:dyDescent="0.3">
      <c r="B100" s="142"/>
      <c r="C100" s="143"/>
      <c r="D100" s="143"/>
      <c r="E100" s="143"/>
      <c r="F100" s="143"/>
      <c r="G100" s="143"/>
      <c r="H100" s="143"/>
      <c r="I100" s="143"/>
      <c r="J100" s="144"/>
      <c r="L100" s="148"/>
      <c r="M100" s="149"/>
      <c r="N100" s="149"/>
      <c r="O100" s="149"/>
      <c r="P100" s="149"/>
      <c r="Q100" s="149"/>
      <c r="R100" s="149"/>
      <c r="S100" s="149"/>
      <c r="T100" s="150"/>
      <c r="U100" s="17"/>
    </row>
    <row r="101" spans="2:21" ht="18" customHeight="1" thickBot="1" x14ac:dyDescent="0.35">
      <c r="B101" s="145"/>
      <c r="C101" s="146"/>
      <c r="D101" s="146"/>
      <c r="E101" s="146"/>
      <c r="F101" s="146"/>
      <c r="G101" s="146"/>
      <c r="H101" s="146"/>
      <c r="I101" s="146"/>
      <c r="J101" s="147"/>
      <c r="L101" s="151"/>
      <c r="M101" s="152"/>
      <c r="N101" s="152"/>
      <c r="O101" s="152"/>
      <c r="P101" s="152"/>
      <c r="Q101" s="152"/>
      <c r="R101" s="152"/>
      <c r="S101" s="152"/>
      <c r="T101" s="153"/>
      <c r="U101" s="17"/>
    </row>
    <row r="102" spans="2:21" ht="18" customHeight="1" x14ac:dyDescent="0.3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 x14ac:dyDescent="0.35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 x14ac:dyDescent="0.3">
      <c r="B104" s="129" t="s">
        <v>192</v>
      </c>
      <c r="C104" s="130"/>
      <c r="D104" s="130"/>
      <c r="E104" s="130"/>
      <c r="F104" s="130"/>
      <c r="G104" s="130"/>
      <c r="H104" s="130"/>
      <c r="I104" s="130"/>
      <c r="J104" s="130"/>
      <c r="K104" s="130"/>
      <c r="L104" s="130"/>
      <c r="M104" s="130"/>
      <c r="N104" s="130"/>
      <c r="O104" s="130"/>
      <c r="P104" s="130"/>
      <c r="Q104" s="130"/>
      <c r="R104" s="130"/>
      <c r="S104" s="130"/>
      <c r="T104" s="131"/>
    </row>
    <row r="105" spans="2:21" ht="18" customHeight="1" thickBot="1" x14ac:dyDescent="0.35">
      <c r="B105" s="132"/>
      <c r="C105" s="133"/>
      <c r="D105" s="133"/>
      <c r="E105" s="133"/>
      <c r="F105" s="133"/>
      <c r="G105" s="133"/>
      <c r="H105" s="133"/>
      <c r="I105" s="133"/>
      <c r="J105" s="133"/>
      <c r="K105" s="133"/>
      <c r="L105" s="133"/>
      <c r="M105" s="133"/>
      <c r="N105" s="133"/>
      <c r="O105" s="133"/>
      <c r="P105" s="133"/>
      <c r="Q105" s="133"/>
      <c r="R105" s="133"/>
      <c r="S105" s="133"/>
      <c r="T105" s="134"/>
    </row>
    <row r="106" spans="2:21" ht="18" customHeight="1" x14ac:dyDescent="0.5">
      <c r="C106" s="31"/>
      <c r="D106" s="31"/>
      <c r="E106" s="31"/>
      <c r="F106" s="31"/>
      <c r="G106" s="31"/>
      <c r="H106" s="31"/>
      <c r="I106" s="31"/>
    </row>
    <row r="107" spans="2:21" ht="18" customHeight="1" x14ac:dyDescent="0.3">
      <c r="B107" s="96" t="s">
        <v>168</v>
      </c>
      <c r="C107" s="96"/>
      <c r="D107" s="96"/>
      <c r="E107" s="96"/>
      <c r="F107" s="6"/>
      <c r="G107" s="6"/>
      <c r="H107" s="6"/>
      <c r="I107" s="6"/>
      <c r="L107" s="96" t="s">
        <v>269</v>
      </c>
      <c r="M107" s="96"/>
      <c r="N107" s="96"/>
      <c r="O107" s="96"/>
      <c r="P107" s="96"/>
      <c r="Q107" s="6"/>
      <c r="R107" s="6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G117" s="11"/>
      <c r="Q117" s="11"/>
    </row>
    <row r="118" spans="2:20" ht="18" customHeight="1" x14ac:dyDescent="0.3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 x14ac:dyDescent="0.35">
      <c r="G119" s="11"/>
      <c r="Q119" s="11"/>
    </row>
    <row r="120" spans="2:20" ht="18" customHeight="1" x14ac:dyDescent="0.3">
      <c r="B120" s="110" t="s">
        <v>263</v>
      </c>
      <c r="C120" s="111"/>
      <c r="D120" s="111"/>
      <c r="E120" s="111"/>
      <c r="F120" s="111"/>
      <c r="G120" s="111"/>
      <c r="H120" s="111"/>
      <c r="I120" s="111"/>
      <c r="J120" s="112"/>
      <c r="L120" s="110" t="s">
        <v>264</v>
      </c>
      <c r="M120" s="111"/>
      <c r="N120" s="111"/>
      <c r="O120" s="111"/>
      <c r="P120" s="111"/>
      <c r="Q120" s="111"/>
      <c r="R120" s="111"/>
      <c r="S120" s="111"/>
      <c r="T120" s="112"/>
    </row>
    <row r="121" spans="2:20" ht="18" customHeight="1" x14ac:dyDescent="0.3">
      <c r="B121" s="43" t="s">
        <v>170</v>
      </c>
      <c r="C121" s="16"/>
      <c r="D121" s="16"/>
      <c r="E121" s="15"/>
      <c r="F121" s="154">
        <f>ROUND('DRIs DATA'!F26/'DRIs DATA'!C26*100,2)</f>
        <v>123.8</v>
      </c>
      <c r="G121" s="154"/>
      <c r="H121" s="156" t="s">
        <v>165</v>
      </c>
      <c r="I121" s="156"/>
      <c r="J121" s="157"/>
      <c r="L121" s="42" t="s">
        <v>170</v>
      </c>
      <c r="M121" s="20"/>
      <c r="N121" s="20"/>
      <c r="O121" s="23"/>
      <c r="P121" s="6"/>
      <c r="Q121" s="58">
        <f>ROUND('DRIs DATA'!AH26/'DRIs DATA'!AE26*100,2)</f>
        <v>117.45</v>
      </c>
      <c r="R121" s="156" t="s">
        <v>165</v>
      </c>
      <c r="S121" s="156"/>
      <c r="T121" s="157"/>
    </row>
    <row r="122" spans="2:20" ht="18" customHeight="1" x14ac:dyDescent="0.3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 x14ac:dyDescent="0.3">
      <c r="B123" s="135" t="s">
        <v>173</v>
      </c>
      <c r="C123" s="136"/>
      <c r="D123" s="136"/>
      <c r="E123" s="136"/>
      <c r="F123" s="136"/>
      <c r="G123" s="136"/>
      <c r="H123" s="136"/>
      <c r="I123" s="136"/>
      <c r="J123" s="137"/>
      <c r="L123" s="135" t="s">
        <v>268</v>
      </c>
      <c r="M123" s="136"/>
      <c r="N123" s="136"/>
      <c r="O123" s="136"/>
      <c r="P123" s="136"/>
      <c r="Q123" s="136"/>
      <c r="R123" s="136"/>
      <c r="S123" s="136"/>
      <c r="T123" s="137"/>
    </row>
    <row r="124" spans="2:20" ht="18" customHeight="1" x14ac:dyDescent="0.3">
      <c r="B124" s="135"/>
      <c r="C124" s="136"/>
      <c r="D124" s="136"/>
      <c r="E124" s="136"/>
      <c r="F124" s="136"/>
      <c r="G124" s="136"/>
      <c r="H124" s="136"/>
      <c r="I124" s="136"/>
      <c r="J124" s="137"/>
      <c r="L124" s="135"/>
      <c r="M124" s="136"/>
      <c r="N124" s="136"/>
      <c r="O124" s="136"/>
      <c r="P124" s="136"/>
      <c r="Q124" s="136"/>
      <c r="R124" s="136"/>
      <c r="S124" s="136"/>
      <c r="T124" s="137"/>
    </row>
    <row r="125" spans="2:20" ht="18" customHeight="1" x14ac:dyDescent="0.3">
      <c r="B125" s="135"/>
      <c r="C125" s="136"/>
      <c r="D125" s="136"/>
      <c r="E125" s="136"/>
      <c r="F125" s="136"/>
      <c r="G125" s="136"/>
      <c r="H125" s="136"/>
      <c r="I125" s="136"/>
      <c r="J125" s="137"/>
      <c r="L125" s="135"/>
      <c r="M125" s="136"/>
      <c r="N125" s="136"/>
      <c r="O125" s="136"/>
      <c r="P125" s="136"/>
      <c r="Q125" s="136"/>
      <c r="R125" s="136"/>
      <c r="S125" s="136"/>
      <c r="T125" s="137"/>
    </row>
    <row r="126" spans="2:20" ht="18" customHeight="1" x14ac:dyDescent="0.3">
      <c r="B126" s="135"/>
      <c r="C126" s="136"/>
      <c r="D126" s="136"/>
      <c r="E126" s="136"/>
      <c r="F126" s="136"/>
      <c r="G126" s="136"/>
      <c r="H126" s="136"/>
      <c r="I126" s="136"/>
      <c r="J126" s="137"/>
      <c r="L126" s="135"/>
      <c r="M126" s="136"/>
      <c r="N126" s="136"/>
      <c r="O126" s="136"/>
      <c r="P126" s="136"/>
      <c r="Q126" s="136"/>
      <c r="R126" s="136"/>
      <c r="S126" s="136"/>
      <c r="T126" s="137"/>
    </row>
    <row r="127" spans="2:20" ht="18" customHeight="1" x14ac:dyDescent="0.3">
      <c r="B127" s="135"/>
      <c r="C127" s="136"/>
      <c r="D127" s="136"/>
      <c r="E127" s="136"/>
      <c r="F127" s="136"/>
      <c r="G127" s="136"/>
      <c r="H127" s="136"/>
      <c r="I127" s="136"/>
      <c r="J127" s="137"/>
      <c r="L127" s="135"/>
      <c r="M127" s="136"/>
      <c r="N127" s="136"/>
      <c r="O127" s="136"/>
      <c r="P127" s="136"/>
      <c r="Q127" s="136"/>
      <c r="R127" s="136"/>
      <c r="S127" s="136"/>
      <c r="T127" s="137"/>
    </row>
    <row r="128" spans="2:20" ht="17.25" thickBot="1" x14ac:dyDescent="0.35">
      <c r="B128" s="138"/>
      <c r="C128" s="139"/>
      <c r="D128" s="139"/>
      <c r="E128" s="139"/>
      <c r="F128" s="139"/>
      <c r="G128" s="139"/>
      <c r="H128" s="139"/>
      <c r="I128" s="139"/>
      <c r="J128" s="140"/>
      <c r="L128" s="138"/>
      <c r="M128" s="139"/>
      <c r="N128" s="139"/>
      <c r="O128" s="139"/>
      <c r="P128" s="139"/>
      <c r="Q128" s="139"/>
      <c r="R128" s="139"/>
      <c r="S128" s="139"/>
      <c r="T128" s="140"/>
    </row>
    <row r="129" spans="2:21" ht="18" customHeight="1" thickBot="1" x14ac:dyDescent="0.35">
      <c r="C129" s="19"/>
      <c r="D129" s="19"/>
      <c r="E129" s="19"/>
      <c r="F129" s="19"/>
      <c r="G129" s="19"/>
      <c r="H129" s="19"/>
    </row>
    <row r="130" spans="2:21" ht="18" customHeight="1" x14ac:dyDescent="0.3">
      <c r="B130" s="129" t="s">
        <v>261</v>
      </c>
      <c r="C130" s="130"/>
      <c r="D130" s="130"/>
      <c r="E130" s="130"/>
      <c r="F130" s="130"/>
      <c r="G130" s="130"/>
      <c r="H130" s="130"/>
      <c r="I130" s="130"/>
      <c r="J130" s="130"/>
      <c r="K130" s="130"/>
      <c r="L130" s="130"/>
      <c r="M130" s="131"/>
      <c r="N130" s="57"/>
      <c r="O130" s="129" t="s">
        <v>262</v>
      </c>
      <c r="P130" s="130"/>
      <c r="Q130" s="130"/>
      <c r="R130" s="130"/>
      <c r="S130" s="130"/>
      <c r="T130" s="131"/>
    </row>
    <row r="131" spans="2:21" ht="18" customHeight="1" thickBot="1" x14ac:dyDescent="0.35">
      <c r="B131" s="132"/>
      <c r="C131" s="133"/>
      <c r="D131" s="133"/>
      <c r="E131" s="133"/>
      <c r="F131" s="133"/>
      <c r="G131" s="133"/>
      <c r="H131" s="133"/>
      <c r="I131" s="133"/>
      <c r="J131" s="133"/>
      <c r="K131" s="133"/>
      <c r="L131" s="133"/>
      <c r="M131" s="134"/>
      <c r="N131" s="57"/>
      <c r="O131" s="132"/>
      <c r="P131" s="133"/>
      <c r="Q131" s="133"/>
      <c r="R131" s="133"/>
      <c r="S131" s="133"/>
      <c r="T131" s="134"/>
    </row>
    <row r="132" spans="2:21" ht="18" customHeight="1" x14ac:dyDescent="0.3">
      <c r="P132" s="19"/>
      <c r="Q132" s="19"/>
      <c r="R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P134" s="19"/>
      <c r="Q134" s="19"/>
      <c r="R134" s="19"/>
      <c r="S134" s="19"/>
      <c r="T134" s="19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11"/>
      <c r="D137" s="11"/>
      <c r="E137" s="11"/>
      <c r="F137" s="11"/>
      <c r="G137" s="11"/>
      <c r="S137" t="s">
        <v>259</v>
      </c>
      <c r="U137"/>
    </row>
    <row r="138" spans="2:21" ht="18" customHeight="1" x14ac:dyDescent="0.3">
      <c r="B138" s="11"/>
      <c r="D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U139"/>
    </row>
    <row r="140" spans="2:21" ht="18" customHeight="1" x14ac:dyDescent="0.3">
      <c r="B140" s="11"/>
      <c r="E140" s="11"/>
      <c r="F140" s="11"/>
      <c r="G140" s="11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11"/>
      <c r="G144" s="11"/>
      <c r="U144"/>
    </row>
    <row r="145" spans="2:21" ht="18" customHeight="1" x14ac:dyDescent="0.3">
      <c r="H145" s="11"/>
      <c r="U145"/>
    </row>
    <row r="146" spans="2:21" ht="18" customHeight="1" x14ac:dyDescent="0.3">
      <c r="D146" s="11"/>
      <c r="E146" s="11"/>
      <c r="F146" s="11"/>
      <c r="G146" s="11"/>
      <c r="S146" t="s">
        <v>259</v>
      </c>
      <c r="U146"/>
    </row>
    <row r="147" spans="2:21" ht="18" customHeight="1" x14ac:dyDescent="0.3">
      <c r="D147" s="11"/>
      <c r="E147" s="11"/>
      <c r="F147" s="11"/>
      <c r="G147" s="11"/>
      <c r="H147" s="11"/>
      <c r="U147"/>
    </row>
    <row r="148" spans="2:21" ht="18" customHeight="1" x14ac:dyDescent="0.3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 x14ac:dyDescent="0.3">
      <c r="H149" s="11"/>
      <c r="I149" s="11"/>
      <c r="J149" s="11"/>
      <c r="K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1" spans="2:21" ht="18" customHeight="1" x14ac:dyDescent="0.3">
      <c r="P151" s="11"/>
      <c r="Q151" s="11"/>
      <c r="R151" s="11"/>
      <c r="S151" s="11"/>
      <c r="T151" s="11"/>
      <c r="U151"/>
    </row>
    <row r="153" spans="2:21" ht="18" customHeight="1" x14ac:dyDescent="0.3">
      <c r="B153" s="17"/>
    </row>
    <row r="154" spans="2:21" ht="18" customHeight="1" thickBot="1" x14ac:dyDescent="0.35">
      <c r="B154" s="17"/>
    </row>
    <row r="155" spans="2:21" ht="18" customHeight="1" x14ac:dyDescent="0.3">
      <c r="B155" s="129" t="s">
        <v>193</v>
      </c>
      <c r="C155" s="130"/>
      <c r="D155" s="130"/>
      <c r="E155" s="130"/>
      <c r="F155" s="130"/>
      <c r="G155" s="130"/>
      <c r="H155" s="130"/>
      <c r="I155" s="130"/>
      <c r="J155" s="130"/>
      <c r="K155" s="130"/>
      <c r="L155" s="130"/>
      <c r="M155" s="130"/>
      <c r="N155" s="130"/>
      <c r="O155" s="130"/>
      <c r="P155" s="130"/>
      <c r="Q155" s="130"/>
      <c r="R155" s="130"/>
      <c r="S155" s="130"/>
      <c r="T155" s="131"/>
    </row>
    <row r="156" spans="2:21" ht="18" customHeight="1" thickBot="1" x14ac:dyDescent="0.35">
      <c r="B156" s="132"/>
      <c r="C156" s="133"/>
      <c r="D156" s="133"/>
      <c r="E156" s="133"/>
      <c r="F156" s="133"/>
      <c r="G156" s="133"/>
      <c r="H156" s="133"/>
      <c r="I156" s="133"/>
      <c r="J156" s="133"/>
      <c r="K156" s="133"/>
      <c r="L156" s="133"/>
      <c r="M156" s="133"/>
      <c r="N156" s="133"/>
      <c r="O156" s="133"/>
      <c r="P156" s="133"/>
      <c r="Q156" s="133"/>
      <c r="R156" s="133"/>
      <c r="S156" s="133"/>
      <c r="T156" s="134"/>
    </row>
    <row r="157" spans="2:21" ht="18" customHeight="1" x14ac:dyDescent="0.5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 x14ac:dyDescent="0.3">
      <c r="B158" s="96" t="s">
        <v>176</v>
      </c>
      <c r="C158" s="96"/>
      <c r="D158" s="96"/>
      <c r="E158" s="6"/>
      <c r="F158" s="6"/>
      <c r="G158" s="6"/>
      <c r="H158" s="6"/>
      <c r="I158" s="6"/>
      <c r="L158" s="96" t="s">
        <v>177</v>
      </c>
      <c r="M158" s="96"/>
      <c r="N158" s="96"/>
      <c r="O158" s="6"/>
      <c r="P158" s="6"/>
      <c r="Q158" s="6"/>
      <c r="R158" s="6"/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G168" s="11"/>
      <c r="Q168" s="11"/>
      <c r="S168" s="6"/>
    </row>
    <row r="169" spans="2:19" ht="18" customHeight="1" x14ac:dyDescent="0.3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 x14ac:dyDescent="0.35">
      <c r="G170" s="11"/>
      <c r="Q170" s="11"/>
      <c r="S170" s="6"/>
    </row>
    <row r="171" spans="2:19" ht="18" customHeight="1" x14ac:dyDescent="0.3">
      <c r="B171" s="110" t="s">
        <v>265</v>
      </c>
      <c r="C171" s="111"/>
      <c r="D171" s="111"/>
      <c r="E171" s="111"/>
      <c r="F171" s="111"/>
      <c r="G171" s="111"/>
      <c r="H171" s="111"/>
      <c r="I171" s="111"/>
      <c r="J171" s="112"/>
      <c r="L171" s="110" t="s">
        <v>175</v>
      </c>
      <c r="M171" s="111"/>
      <c r="N171" s="111"/>
      <c r="O171" s="111"/>
      <c r="P171" s="111"/>
      <c r="Q171" s="111"/>
      <c r="R171" s="111"/>
      <c r="S171" s="112"/>
    </row>
    <row r="172" spans="2:19" ht="18" customHeight="1" x14ac:dyDescent="0.3">
      <c r="B172" s="42" t="s">
        <v>170</v>
      </c>
      <c r="C172" s="20"/>
      <c r="D172" s="20"/>
      <c r="E172" s="6"/>
      <c r="F172" s="154">
        <f>ROUND('DRIs DATA'!F36/'DRIs DATA'!C36*100,2)</f>
        <v>31.06</v>
      </c>
      <c r="G172" s="154"/>
      <c r="H172" s="20" t="s">
        <v>165</v>
      </c>
      <c r="I172" s="20"/>
      <c r="J172" s="41"/>
      <c r="L172" s="42" t="s">
        <v>170</v>
      </c>
      <c r="M172" s="20"/>
      <c r="N172" s="20"/>
      <c r="O172" s="6"/>
      <c r="P172" s="6"/>
      <c r="Q172" s="23">
        <f>ROUND('DRIs DATA'!T36/'DRIs DATA'!R36*100,2)</f>
        <v>112.38</v>
      </c>
      <c r="R172" s="20" t="s">
        <v>165</v>
      </c>
      <c r="S172" s="41"/>
    </row>
    <row r="173" spans="2:19" ht="18" customHeight="1" x14ac:dyDescent="0.3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 x14ac:dyDescent="0.3">
      <c r="B174" s="135" t="s">
        <v>184</v>
      </c>
      <c r="C174" s="136"/>
      <c r="D174" s="136"/>
      <c r="E174" s="136"/>
      <c r="F174" s="136"/>
      <c r="G174" s="136"/>
      <c r="H174" s="136"/>
      <c r="I174" s="136"/>
      <c r="J174" s="137"/>
      <c r="L174" s="135" t="s">
        <v>186</v>
      </c>
      <c r="M174" s="136"/>
      <c r="N174" s="136"/>
      <c r="O174" s="136"/>
      <c r="P174" s="136"/>
      <c r="Q174" s="136"/>
      <c r="R174" s="136"/>
      <c r="S174" s="137"/>
    </row>
    <row r="175" spans="2:19" ht="18" customHeight="1" x14ac:dyDescent="0.3">
      <c r="B175" s="135"/>
      <c r="C175" s="136"/>
      <c r="D175" s="136"/>
      <c r="E175" s="136"/>
      <c r="F175" s="136"/>
      <c r="G175" s="136"/>
      <c r="H175" s="136"/>
      <c r="I175" s="136"/>
      <c r="J175" s="137"/>
      <c r="L175" s="135"/>
      <c r="M175" s="136"/>
      <c r="N175" s="136"/>
      <c r="O175" s="136"/>
      <c r="P175" s="136"/>
      <c r="Q175" s="136"/>
      <c r="R175" s="136"/>
      <c r="S175" s="137"/>
    </row>
    <row r="176" spans="2:19" ht="18" customHeight="1" x14ac:dyDescent="0.3">
      <c r="B176" s="135"/>
      <c r="C176" s="136"/>
      <c r="D176" s="136"/>
      <c r="E176" s="136"/>
      <c r="F176" s="136"/>
      <c r="G176" s="136"/>
      <c r="H176" s="136"/>
      <c r="I176" s="136"/>
      <c r="J176" s="137"/>
      <c r="L176" s="135"/>
      <c r="M176" s="136"/>
      <c r="N176" s="136"/>
      <c r="O176" s="136"/>
      <c r="P176" s="136"/>
      <c r="Q176" s="136"/>
      <c r="R176" s="136"/>
      <c r="S176" s="137"/>
    </row>
    <row r="177" spans="2:19" ht="18" customHeight="1" x14ac:dyDescent="0.3">
      <c r="B177" s="135"/>
      <c r="C177" s="136"/>
      <c r="D177" s="136"/>
      <c r="E177" s="136"/>
      <c r="F177" s="136"/>
      <c r="G177" s="136"/>
      <c r="H177" s="136"/>
      <c r="I177" s="136"/>
      <c r="J177" s="137"/>
      <c r="L177" s="135"/>
      <c r="M177" s="136"/>
      <c r="N177" s="136"/>
      <c r="O177" s="136"/>
      <c r="P177" s="136"/>
      <c r="Q177" s="136"/>
      <c r="R177" s="136"/>
      <c r="S177" s="137"/>
    </row>
    <row r="178" spans="2:19" ht="18" customHeight="1" x14ac:dyDescent="0.3">
      <c r="B178" s="135"/>
      <c r="C178" s="136"/>
      <c r="D178" s="136"/>
      <c r="E178" s="136"/>
      <c r="F178" s="136"/>
      <c r="G178" s="136"/>
      <c r="H178" s="136"/>
      <c r="I178" s="136"/>
      <c r="J178" s="137"/>
      <c r="L178" s="135"/>
      <c r="M178" s="136"/>
      <c r="N178" s="136"/>
      <c r="O178" s="136"/>
      <c r="P178" s="136"/>
      <c r="Q178" s="136"/>
      <c r="R178" s="136"/>
      <c r="S178" s="137"/>
    </row>
    <row r="179" spans="2:19" ht="18" customHeight="1" x14ac:dyDescent="0.3">
      <c r="B179" s="135"/>
      <c r="C179" s="136"/>
      <c r="D179" s="136"/>
      <c r="E179" s="136"/>
      <c r="F179" s="136"/>
      <c r="G179" s="136"/>
      <c r="H179" s="136"/>
      <c r="I179" s="136"/>
      <c r="J179" s="137"/>
      <c r="L179" s="135"/>
      <c r="M179" s="136"/>
      <c r="N179" s="136"/>
      <c r="O179" s="136"/>
      <c r="P179" s="136"/>
      <c r="Q179" s="136"/>
      <c r="R179" s="136"/>
      <c r="S179" s="137"/>
    </row>
    <row r="180" spans="2:19" ht="18" customHeight="1" thickBot="1" x14ac:dyDescent="0.35">
      <c r="B180" s="138"/>
      <c r="C180" s="139"/>
      <c r="D180" s="139"/>
      <c r="E180" s="139"/>
      <c r="F180" s="139"/>
      <c r="G180" s="139"/>
      <c r="H180" s="139"/>
      <c r="I180" s="139"/>
      <c r="J180" s="140"/>
      <c r="L180" s="135"/>
      <c r="M180" s="136"/>
      <c r="N180" s="136"/>
      <c r="O180" s="136"/>
      <c r="P180" s="136"/>
      <c r="Q180" s="136"/>
      <c r="R180" s="136"/>
      <c r="S180" s="137"/>
    </row>
    <row r="181" spans="2:19" ht="18" customHeight="1" x14ac:dyDescent="0.3">
      <c r="B181" s="19"/>
      <c r="C181" s="19"/>
      <c r="D181" s="19"/>
      <c r="E181" s="19"/>
      <c r="F181" s="19"/>
      <c r="G181" s="19"/>
      <c r="H181" s="19"/>
      <c r="I181" s="19"/>
      <c r="L181" s="135"/>
      <c r="M181" s="136"/>
      <c r="N181" s="136"/>
      <c r="O181" s="136"/>
      <c r="P181" s="136"/>
      <c r="Q181" s="136"/>
      <c r="R181" s="136"/>
      <c r="S181" s="137"/>
    </row>
    <row r="182" spans="2:19" ht="18" customHeight="1" thickBot="1" x14ac:dyDescent="0.35">
      <c r="L182" s="138"/>
      <c r="M182" s="139"/>
      <c r="N182" s="139"/>
      <c r="O182" s="139"/>
      <c r="P182" s="139"/>
      <c r="Q182" s="139"/>
      <c r="R182" s="139"/>
      <c r="S182" s="140"/>
    </row>
    <row r="183" spans="2:19" ht="18" customHeight="1" x14ac:dyDescent="0.3">
      <c r="B183" s="96" t="s">
        <v>178</v>
      </c>
      <c r="C183" s="96"/>
      <c r="D183" s="96"/>
      <c r="E183" s="6"/>
      <c r="F183" s="6"/>
      <c r="G183" s="6"/>
      <c r="H183" s="6"/>
      <c r="S183" s="6"/>
    </row>
    <row r="184" spans="2:19" ht="18" customHeight="1" x14ac:dyDescent="0.3"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M188" s="11"/>
      <c r="N188" s="11"/>
      <c r="O188" s="11"/>
      <c r="P188" s="11"/>
      <c r="Q188" s="11"/>
      <c r="R188" s="11"/>
      <c r="S188" s="6"/>
    </row>
    <row r="189" spans="2:19" ht="18" customHeight="1" x14ac:dyDescent="0.3">
      <c r="S189" s="6"/>
    </row>
    <row r="190" spans="2:19" ht="18" customHeight="1" x14ac:dyDescent="0.3"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G193" s="11"/>
      <c r="S193" s="6"/>
    </row>
    <row r="194" spans="2:20" ht="18" customHeight="1" x14ac:dyDescent="0.3">
      <c r="D194" s="11"/>
      <c r="E194" s="11"/>
      <c r="F194" s="11"/>
      <c r="G194" s="11"/>
      <c r="S194" s="6"/>
    </row>
    <row r="195" spans="2:20" ht="18" customHeight="1" thickBot="1" x14ac:dyDescent="0.35">
      <c r="G195" s="11"/>
      <c r="S195" s="6"/>
    </row>
    <row r="196" spans="2:20" ht="18" customHeight="1" x14ac:dyDescent="0.3">
      <c r="B196" s="110" t="s">
        <v>266</v>
      </c>
      <c r="C196" s="111"/>
      <c r="D196" s="111"/>
      <c r="E196" s="111"/>
      <c r="F196" s="111"/>
      <c r="G196" s="111"/>
      <c r="H196" s="111"/>
      <c r="I196" s="111"/>
      <c r="J196" s="112"/>
      <c r="S196" s="6"/>
    </row>
    <row r="197" spans="2:20" ht="18" customHeight="1" x14ac:dyDescent="0.3">
      <c r="B197" s="42" t="s">
        <v>170</v>
      </c>
      <c r="C197" s="20"/>
      <c r="D197" s="20"/>
      <c r="E197" s="6"/>
      <c r="F197" s="154">
        <f>ROUND('DRIs DATA'!F46/'DRIs DATA'!C46*100,2)</f>
        <v>67.52</v>
      </c>
      <c r="G197" s="154"/>
      <c r="H197" s="20" t="s">
        <v>165</v>
      </c>
      <c r="I197" s="12"/>
      <c r="J197" s="41"/>
      <c r="S197" s="6"/>
    </row>
    <row r="198" spans="2:20" ht="18" customHeight="1" x14ac:dyDescent="0.3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 x14ac:dyDescent="0.3">
      <c r="B199" s="135" t="s">
        <v>185</v>
      </c>
      <c r="C199" s="136"/>
      <c r="D199" s="136"/>
      <c r="E199" s="136"/>
      <c r="F199" s="136"/>
      <c r="G199" s="136"/>
      <c r="H199" s="136"/>
      <c r="I199" s="136"/>
      <c r="J199" s="137"/>
      <c r="S199" s="6"/>
    </row>
    <row r="200" spans="2:20" ht="18" customHeight="1" x14ac:dyDescent="0.3">
      <c r="B200" s="135"/>
      <c r="C200" s="136"/>
      <c r="D200" s="136"/>
      <c r="E200" s="136"/>
      <c r="F200" s="136"/>
      <c r="G200" s="136"/>
      <c r="H200" s="136"/>
      <c r="I200" s="136"/>
      <c r="J200" s="137"/>
      <c r="S200" s="6"/>
    </row>
    <row r="201" spans="2:20" ht="18" customHeight="1" x14ac:dyDescent="0.3">
      <c r="B201" s="135"/>
      <c r="C201" s="136"/>
      <c r="D201" s="136"/>
      <c r="E201" s="136"/>
      <c r="F201" s="136"/>
      <c r="G201" s="136"/>
      <c r="H201" s="136"/>
      <c r="I201" s="136"/>
      <c r="J201" s="137"/>
      <c r="S201" s="6"/>
    </row>
    <row r="202" spans="2:20" ht="18" customHeight="1" x14ac:dyDescent="0.3">
      <c r="B202" s="135"/>
      <c r="C202" s="136"/>
      <c r="D202" s="136"/>
      <c r="E202" s="136"/>
      <c r="F202" s="136"/>
      <c r="G202" s="136"/>
      <c r="H202" s="136"/>
      <c r="I202" s="136"/>
      <c r="J202" s="137"/>
      <c r="S202" s="6"/>
    </row>
    <row r="203" spans="2:20" ht="18" customHeight="1" x14ac:dyDescent="0.3">
      <c r="B203" s="135"/>
      <c r="C203" s="136"/>
      <c r="D203" s="136"/>
      <c r="E203" s="136"/>
      <c r="F203" s="136"/>
      <c r="G203" s="136"/>
      <c r="H203" s="136"/>
      <c r="I203" s="136"/>
      <c r="J203" s="137"/>
      <c r="S203" s="6"/>
    </row>
    <row r="204" spans="2:20" ht="18" customHeight="1" thickBot="1" x14ac:dyDescent="0.35">
      <c r="B204" s="138"/>
      <c r="C204" s="139"/>
      <c r="D204" s="139"/>
      <c r="E204" s="139"/>
      <c r="F204" s="139"/>
      <c r="G204" s="139"/>
      <c r="H204" s="139"/>
      <c r="I204" s="139"/>
      <c r="J204" s="140"/>
      <c r="S204" s="6"/>
    </row>
    <row r="205" spans="2:20" ht="18" customHeight="1" thickBot="1" x14ac:dyDescent="0.35">
      <c r="K205" s="10"/>
    </row>
    <row r="206" spans="2:20" ht="18" customHeight="1" x14ac:dyDescent="0.3">
      <c r="B206" s="129" t="s">
        <v>194</v>
      </c>
      <c r="C206" s="130"/>
      <c r="D206" s="130"/>
      <c r="E206" s="130"/>
      <c r="F206" s="130"/>
      <c r="G206" s="130"/>
      <c r="H206" s="130"/>
      <c r="I206" s="130"/>
      <c r="J206" s="130"/>
      <c r="K206" s="130"/>
      <c r="L206" s="130"/>
      <c r="M206" s="130"/>
      <c r="N206" s="130"/>
      <c r="O206" s="130"/>
      <c r="P206" s="130"/>
      <c r="Q206" s="130"/>
      <c r="R206" s="130"/>
      <c r="S206" s="130"/>
      <c r="T206" s="131"/>
    </row>
    <row r="207" spans="2:20" ht="18" customHeight="1" thickBot="1" x14ac:dyDescent="0.35">
      <c r="B207" s="132"/>
      <c r="C207" s="133"/>
      <c r="D207" s="133"/>
      <c r="E207" s="133"/>
      <c r="F207" s="133"/>
      <c r="G207" s="133"/>
      <c r="H207" s="133"/>
      <c r="I207" s="133"/>
      <c r="J207" s="133"/>
      <c r="K207" s="133"/>
      <c r="L207" s="133"/>
      <c r="M207" s="133"/>
      <c r="N207" s="133"/>
      <c r="O207" s="133"/>
      <c r="P207" s="133"/>
      <c r="Q207" s="133"/>
      <c r="R207" s="133"/>
      <c r="S207" s="133"/>
      <c r="T207" s="134"/>
    </row>
    <row r="208" spans="2:20" ht="18" customHeight="1" x14ac:dyDescent="0.5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 x14ac:dyDescent="0.3">
      <c r="B209" s="155" t="s">
        <v>187</v>
      </c>
      <c r="C209" s="155"/>
      <c r="D209" s="155"/>
      <c r="E209" s="155"/>
      <c r="F209" s="155"/>
      <c r="G209" s="155"/>
      <c r="H209" s="155"/>
      <c r="I209" s="24">
        <f>'DRIs DATA'!B6</f>
        <v>1800</v>
      </c>
      <c r="J209" s="6" t="s">
        <v>188</v>
      </c>
      <c r="K209" s="6"/>
      <c r="L209" s="6"/>
      <c r="M209" s="6"/>
      <c r="N209" s="6"/>
    </row>
    <row r="210" spans="2:14" ht="18" customHeight="1" x14ac:dyDescent="0.3">
      <c r="B210" s="141" t="s">
        <v>189</v>
      </c>
      <c r="C210" s="141"/>
      <c r="D210" s="141"/>
      <c r="E210" s="141"/>
      <c r="F210" s="141"/>
      <c r="G210" s="141"/>
      <c r="H210" s="141"/>
      <c r="I210" s="141"/>
      <c r="J210" s="141"/>
      <c r="K210" s="141"/>
      <c r="L210" s="141"/>
      <c r="M210" s="141"/>
      <c r="N210" s="6"/>
    </row>
    <row r="211" spans="2:14" ht="18" customHeight="1" x14ac:dyDescent="0.3">
      <c r="N211" s="6"/>
    </row>
    <row r="212" spans="2:14" ht="18" customHeight="1" x14ac:dyDescent="0.3">
      <c r="C212" t="s">
        <v>273</v>
      </c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  <row r="259" spans="14:14" ht="18" customHeight="1" x14ac:dyDescent="0.3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2021-12-31T00:46:08Z</dcterms:modified>
</cp:coreProperties>
</file>