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810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<sst xmlns="http://schemas.openxmlformats.org/spreadsheetml/2006/main" count="692" uniqueCount="337">
  <si>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</si>
  <si>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</si>
  <si>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</si>
  <si>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</si>
  <si>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</si>
  <si>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</si>
  <si>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</si>
  <si>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</si>
  <si>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</si>
  <si>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</si>
  <si>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</si>
  <si>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</si>
  <si>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</si>
  <si>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</si>
  <si>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</si>
  <si>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</si>
  <si>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</si>
  <si>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</si>
  <si>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</si>
  <si>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</si>
  <si>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</si>
  <si>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</si>
  <si>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</si>
  <si>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</si>
  <si>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</si>
  <si>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</si>
  <si>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</si>
  <si>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</si>
  <si>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</si>
  <si>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</si>
  <si>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</si>
  <si>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</si>
  <si>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</si>
  <si>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</si>
  <si>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</si>
  <si>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</si>
  <si>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</si>
  <si>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</si>
  <si>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</si>
  <si>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</si>
  <si>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</si>
  <si>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</si>
  <si>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</si>
  <si>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</si>
  <si>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</si>
  <si>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</si>
  <si>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</si>
  <si>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</si>
  <si>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</si>
  <si>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</si>
  <si>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</si>
  <si>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</si>
  <si>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</si>
  <si>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</si>
  <si>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</si>
  <si>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</si>
  <si>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</si>
  <si>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</si>
  <si>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</si>
  <si>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</si>
  <si>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</si>
  <si>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</si>
  <si>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</si>
  <si>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</si>
  <si>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</si>
  <si>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</si>
  <si>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</si>
  <si>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</si>
  <si>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</si>
  <si>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</si>
  <si>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</si>
  <si>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</si>
  <si>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</si>
  <si>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</si>
  <si>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</si>
  <si>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</si>
  <si>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</si>
  <si>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</si>
  <si>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</si>
  <si>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</si>
  <si>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</si>
  <si>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</si>
  <si>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</si>
  <si>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</si>
  <si>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</si>
  <si>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</si>
  <si>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</si>
  <si>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</si>
  <si>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</si>
  <si>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</si>
  <si>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</si>
  <si>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</si>
  <si>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</si>
  <si>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</si>
  <si>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</si>
  <si>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</si>
  <si>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</si>
  <si>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</si>
  <si>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</si>
  <si>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</si>
  <si>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</si>
  <si>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</si>
  <si>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</si>
  <si>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</si>
  <si>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</si>
  <si>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</si>
  <si>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</si>
  <si>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</si>
  <si>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</si>
  <si>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</si>
  <si>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</si>
  <si>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</si>
  <si>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</si>
  <si>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</si>
  <si>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</si>
  <si>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</si>
  <si>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</si>
  <si>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</si>
  <si>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</si>
  <si>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</si>
  <si>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</si>
  <si>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</si>
  <si>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</si>
  <si>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</si>
  <si>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</si>
  <si>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</si>
  <si>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</si>
  <si>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</si>
  <si>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</si>
  <si>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</si>
  <si>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</si>
  <si>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</si>
  <si>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</si>
  <si>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</si>
  <si>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</si>
  <si>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</si>
  <si>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</si>
  <si>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</si>
  <si>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</si>
  <si>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</si>
  <si>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</si>
  <si>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</si>
  <si>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</si>
  <si>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</si>
  <si>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</si>
  <si>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</si>
  <si>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</si>
  <si>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</si>
  <si>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</si>
  <si>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</si>
  <si>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</si>
  <si>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</si>
  <si>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</si>
  <si>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</si>
  <si>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</si>
  <si>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</si>
  <si>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</si>
  <si>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</si>
  <si>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</si>
  <si>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</si>
  <si>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</si>
  <si>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</si>
  <si>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</si>
  <si>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</si>
  <si>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</si>
  <si>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</si>
  <si>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</si>
  <si>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</si>
  <si>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</si>
  <si>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</si>
  <si>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</si>
  <si>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</si>
  <si>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</si>
  <si>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</si>
  <si>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</si>
  <si>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</si>
  <si>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</si>
  <si>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</si>
  <si>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</si>
  <si>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</si>
  <si>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</si>
  <si>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</si>
  <si>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</si>
  <si>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</si>
  <si>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</si>
  <si>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</si>
  <si>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</si>
  <si>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</si>
  <si>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</si>
  <si>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</si>
  <si>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</si>
  <si>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</si>
  <si>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</si>
  <si>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</si>
  <si>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</si>
  <si>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</si>
  <si>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</si>
  <si>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</si>
  <si>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</si>
  <si>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</si>
  <si>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</si>
  <si>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</si>
  <si>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</si>
  <si>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</si>
  <si>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</si>
  <si>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</si>
  <si>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</si>
  <si>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</si>
  <si>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</si>
  <si>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</si>
  <si>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</si>
  <si>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</si>
  <si>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</si>
  <si>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</si>
  <si>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</si>
  <si>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</si>
  <si>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</si>
  <si>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</si>
  <si>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</si>
  <si>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</si>
  <si>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</si>
  <si>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</si>
  <si>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</si>
  <si>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</si>
  <si>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</si>
  <si>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</si>
  <si>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</si>
  <si>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</si>
  <si>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</si>
  <si>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</si>
  <si>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</si>
  <si>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</si>
  <si>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</si>
  <si>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</si>
  <si>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</si>
  <si>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</si>
  <si>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</si>
  <si>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</si>
  <si>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</si>
  <si>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</si>
  <si>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</si>
  <si>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</si>
  <si>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</si>
  <si>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</si>
  <si>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</si>
  <si>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</si>
  <si>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</si>
  <si>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</si>
  <si>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</si>
  <si>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</si>
  <si>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</si>
  <si>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</si>
  <si>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</si>
  <si>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</si>
  <si>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</si>
  <si>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</si>
  <si>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</si>
  <si>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</si>
  <si>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</si>
  <si>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</si>
  <si>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</si>
  <si>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</si>
  <si>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</si>
  <si>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</si>
  <si>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</si>
  <si>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</si>
  <si>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</si>
  <si>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</si>
  <si>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</si>
  <si>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</si>
  <si>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</si>
  <si>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</si>
  <si>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</si>
  <si>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</si>
  <si>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</si>
  <si>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</si>
  <si>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</si>
  <si>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</si>
  <si>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</si>
  <si>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</si>
  <si>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</si>
  <si>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</si>
  <si>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</si>
  <si>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</si>
  <si>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</si>
  <si>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</si>
  <si>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</si>
  <si>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</si>
  <si>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</si>
  <si>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</si>
  <si>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</si>
  <si>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리보플라빈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</si>
  <si>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</si>
  <si>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</si>
  <si>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</si>
  <si>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</si>
  <si>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</si>
  <si>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</si>
  <si>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</si>
  <si>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</si>
  <si>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</si>
  <si>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</si>
  <si>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</si>
  <si>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</si>
  <si>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</si>
  <si>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</si>
  <si>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</si>
  <si>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</si>
  <si>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</si>
  <si>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셀레늄</t>
    <phoneticPr fontId="1" type="noConversion"/>
  </si>
  <si>
    <t>불포화지방산</t>
    <phoneticPr fontId="1" type="noConversion"/>
  </si>
  <si>
    <t>충분섭취량</t>
    <phoneticPr fontId="1" type="noConversion"/>
  </si>
  <si>
    <t>수용성 비타민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</si>
  <si>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</si>
  <si>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</si>
  <si>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</si>
  <si>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</si>
  <si>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출력시각</t>
    <phoneticPr fontId="1" type="noConversion"/>
  </si>
  <si>
    <t>M</t>
  </si>
  <si>
    <t>n-6불포화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</si>
  <si>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</si>
  <si>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</si>
  <si>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</si>
  <si>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식이섬유</t>
    <phoneticPr fontId="1" type="noConversion"/>
  </si>
  <si>
    <t>적정비율(최소)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</si>
  <si>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</si>
  <si>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</si>
  <si>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</si>
  <si>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</si>
  <si>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</si>
  <si>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</si>
  <si>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</si>
  <si>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</si>
  <si>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H2300012</t>
  </si>
  <si>
    <t>전복만</t>
  </si>
  <si>
    <t>(설문지 : FFQ 95문항 설문지, 사용자 : 전복만, ID : H2300012)</t>
  </si>
  <si>
    <t>2022년 05월 03일 11:15:54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</si>
</sst>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31.094930000000002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367504"/>
        <c:axId val="219367896"/>
      </c:barChart>
      <c:catAx>
        <c:axId val="21936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367896"/>
        <c:crosses val="autoZero"/>
        <c:auto val="1"/>
        <c:lblAlgn val="ctr"/>
        <c:lblOffset val="100"/>
        <c:noMultiLvlLbl val="0"/>
      </c:catAx>
      <c:valAx>
        <c:axId val="219367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36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0.81315004999999996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211464"/>
        <c:axId val="463217344"/>
      </c:barChart>
      <c:catAx>
        <c:axId val="463211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217344"/>
        <c:crosses val="autoZero"/>
        <c:auto val="1"/>
        <c:lblAlgn val="ctr"/>
        <c:lblOffset val="100"/>
        <c:noMultiLvlLbl val="0"/>
      </c:catAx>
      <c:valAx>
        <c:axId val="46321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21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0.27398947000000001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215384"/>
        <c:axId val="463216560"/>
      </c:barChart>
      <c:catAx>
        <c:axId val="463215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216560"/>
        <c:crosses val="autoZero"/>
        <c:auto val="1"/>
        <c:lblAlgn val="ctr"/>
        <c:lblOffset val="100"/>
        <c:noMultiLvlLbl val="0"/>
      </c:catAx>
      <c:valAx>
        <c:axId val="463216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21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550.80944999999997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213032"/>
        <c:axId val="463216168"/>
      </c:barChart>
      <c:catAx>
        <c:axId val="4632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216168"/>
        <c:crosses val="autoZero"/>
        <c:auto val="1"/>
        <c:lblAlgn val="ctr"/>
        <c:lblOffset val="100"/>
        <c:noMultiLvlLbl val="0"/>
      </c:catAx>
      <c:valAx>
        <c:axId val="463216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2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1794.0703000000001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217736"/>
        <c:axId val="463216952"/>
      </c:barChart>
      <c:catAx>
        <c:axId val="46321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216952"/>
        <c:crosses val="autoZero"/>
        <c:auto val="1"/>
        <c:lblAlgn val="ctr"/>
        <c:lblOffset val="100"/>
        <c:noMultiLvlLbl val="0"/>
      </c:catAx>
      <c:valAx>
        <c:axId val="463216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21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53.162770000000002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218128"/>
        <c:axId val="463210680"/>
      </c:barChart>
      <c:catAx>
        <c:axId val="463218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210680"/>
        <c:crosses val="autoZero"/>
        <c:auto val="1"/>
        <c:lblAlgn val="ctr"/>
        <c:lblOffset val="100"/>
        <c:noMultiLvlLbl val="0"/>
      </c:catAx>
      <c:valAx>
        <c:axId val="4632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218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57.71096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214208"/>
        <c:axId val="463772424"/>
      </c:barChart>
      <c:catAx>
        <c:axId val="4632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772424"/>
        <c:crosses val="autoZero"/>
        <c:auto val="1"/>
        <c:lblAlgn val="ctr"/>
        <c:lblOffset val="100"/>
        <c:noMultiLvlLbl val="0"/>
      </c:catAx>
      <c:valAx>
        <c:axId val="4637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214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5.9459825000000004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771640"/>
        <c:axId val="463773992"/>
      </c:barChart>
      <c:catAx>
        <c:axId val="46377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773992"/>
        <c:crosses val="autoZero"/>
        <c:auto val="1"/>
        <c:lblAlgn val="ctr"/>
        <c:lblOffset val="100"/>
        <c:noMultiLvlLbl val="0"/>
      </c:catAx>
      <c:valAx>
        <c:axId val="463773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77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287.87459999999999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773600"/>
        <c:axId val="463775168"/>
      </c:barChart>
      <c:catAx>
        <c:axId val="4637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775168"/>
        <c:crosses val="autoZero"/>
        <c:auto val="1"/>
        <c:lblAlgn val="ctr"/>
        <c:lblOffset val="100"/>
        <c:noMultiLvlLbl val="0"/>
      </c:catAx>
      <c:valAx>
        <c:axId val="4637751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7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5.8577795999999998E-3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773208"/>
        <c:axId val="463775560"/>
      </c:barChart>
      <c:catAx>
        <c:axId val="46377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775560"/>
        <c:crosses val="autoZero"/>
        <c:auto val="1"/>
        <c:lblAlgn val="ctr"/>
        <c:lblOffset val="100"/>
        <c:noMultiLvlLbl val="0"/>
      </c:catAx>
      <c:valAx>
        <c:axId val="46377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77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2.1069762999999999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769680"/>
        <c:axId val="463775952"/>
      </c:barChart>
      <c:catAx>
        <c:axId val="46376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775952"/>
        <c:crosses val="autoZero"/>
        <c:auto val="1"/>
        <c:lblAlgn val="ctr"/>
        <c:lblOffset val="100"/>
        <c:noMultiLvlLbl val="0"/>
      </c:catAx>
      <c:valAx>
        <c:axId val="463775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76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14.584744000000001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575864"/>
        <c:axId val="462574688"/>
      </c:barChart>
      <c:catAx>
        <c:axId val="462575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574688"/>
        <c:crosses val="autoZero"/>
        <c:auto val="1"/>
        <c:lblAlgn val="ctr"/>
        <c:lblOffset val="100"/>
        <c:noMultiLvlLbl val="0"/>
      </c:catAx>
      <c:valAx>
        <c:axId val="46257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57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78.659149999999997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776344"/>
        <c:axId val="463776736"/>
      </c:barChart>
      <c:catAx>
        <c:axId val="46377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776736"/>
        <c:crosses val="autoZero"/>
        <c:auto val="1"/>
        <c:lblAlgn val="ctr"/>
        <c:lblOffset val="100"/>
        <c:noMultiLvlLbl val="0"/>
      </c:catAx>
      <c:valAx>
        <c:axId val="46377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77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40.161712999999999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770072"/>
        <c:axId val="463770856"/>
      </c:barChart>
      <c:catAx>
        <c:axId val="463770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770856"/>
        <c:crosses val="autoZero"/>
        <c:auto val="1"/>
        <c:lblAlgn val="ctr"/>
        <c:lblOffset val="100"/>
        <c:noMultiLvlLbl val="0"/>
      </c:catAx>
      <c:valAx>
        <c:axId val="46377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77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14.237</c:v>
                </c:pt>
                <c:pt idx="1">
                  <c:v>9.0280000000000005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4391472"/>
        <c:axId val="464387944"/>
      </c:barChart>
      <c:catAx>
        <c:axId val="46439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87944"/>
        <c:crosses val="autoZero"/>
        <c:auto val="1"/>
        <c:lblAlgn val="ctr"/>
        <c:lblOffset val="100"/>
        <c:noMultiLvlLbl val="0"/>
      </c:catAx>
      <c:valAx>
        <c:axId val="46438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9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3.1831499999999999</c:v>
                </c:pt>
                <c:pt idx="1">
                  <c:v>4.1424503000000001</c:v>
                </c:pt>
                <c:pt idx="2">
                  <c:v>4.193835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445.25308000000001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87160"/>
        <c:axId val="464385200"/>
      </c:barChart>
      <c:catAx>
        <c:axId val="464387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85200"/>
        <c:crosses val="autoZero"/>
        <c:auto val="1"/>
        <c:lblAlgn val="ctr"/>
        <c:lblOffset val="100"/>
        <c:noMultiLvlLbl val="0"/>
      </c:catAx>
      <c:valAx>
        <c:axId val="464385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8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10.108912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89904"/>
        <c:axId val="464390296"/>
      </c:barChart>
      <c:catAx>
        <c:axId val="46438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0296"/>
        <c:crosses val="autoZero"/>
        <c:auto val="1"/>
        <c:lblAlgn val="ctr"/>
        <c:lblOffset val="100"/>
        <c:noMultiLvlLbl val="0"/>
      </c:catAx>
      <c:valAx>
        <c:axId val="46439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8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78.63</c:v>
                </c:pt>
                <c:pt idx="1">
                  <c:v>6.649</c:v>
                </c:pt>
                <c:pt idx="2">
                  <c:v>14.72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64388728"/>
        <c:axId val="464387552"/>
      </c:barChart>
      <c:catAx>
        <c:axId val="46438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87552"/>
        <c:crosses val="autoZero"/>
        <c:auto val="1"/>
        <c:lblAlgn val="ctr"/>
        <c:lblOffset val="100"/>
        <c:noMultiLvlLbl val="0"/>
      </c:catAx>
      <c:valAx>
        <c:axId val="46438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88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919.22173999999995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89120"/>
        <c:axId val="464391080"/>
      </c:barChart>
      <c:catAx>
        <c:axId val="46438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1080"/>
        <c:crosses val="autoZero"/>
        <c:auto val="1"/>
        <c:lblAlgn val="ctr"/>
        <c:lblOffset val="100"/>
        <c:noMultiLvlLbl val="0"/>
      </c:catAx>
      <c:valAx>
        <c:axId val="464391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89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71.775350000000003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84416"/>
        <c:axId val="464384808"/>
      </c:barChart>
      <c:catAx>
        <c:axId val="46438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84808"/>
        <c:crosses val="autoZero"/>
        <c:auto val="1"/>
        <c:lblAlgn val="ctr"/>
        <c:lblOffset val="100"/>
        <c:noMultiLvlLbl val="0"/>
      </c:catAx>
      <c:valAx>
        <c:axId val="464384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217.71439000000001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85984"/>
        <c:axId val="464720280"/>
      </c:barChart>
      <c:catAx>
        <c:axId val="46438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720280"/>
        <c:crosses val="autoZero"/>
        <c:auto val="1"/>
        <c:lblAlgn val="ctr"/>
        <c:lblOffset val="100"/>
        <c:noMultiLvlLbl val="0"/>
      </c:catAx>
      <c:valAx>
        <c:axId val="464720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0.98092926000000003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574296"/>
        <c:axId val="462571944"/>
      </c:barChart>
      <c:catAx>
        <c:axId val="46257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571944"/>
        <c:crosses val="autoZero"/>
        <c:auto val="1"/>
        <c:lblAlgn val="ctr"/>
        <c:lblOffset val="100"/>
        <c:noMultiLvlLbl val="0"/>
      </c:catAx>
      <c:valAx>
        <c:axId val="46257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574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3879.8371999999999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715576"/>
        <c:axId val="464715968"/>
      </c:barChart>
      <c:catAx>
        <c:axId val="46471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715968"/>
        <c:crosses val="autoZero"/>
        <c:auto val="1"/>
        <c:lblAlgn val="ctr"/>
        <c:lblOffset val="100"/>
        <c:noMultiLvlLbl val="0"/>
      </c:catAx>
      <c:valAx>
        <c:axId val="464715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71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7.7752356999999996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717928"/>
        <c:axId val="464714792"/>
      </c:barChart>
      <c:catAx>
        <c:axId val="46471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714792"/>
        <c:crosses val="autoZero"/>
        <c:auto val="1"/>
        <c:lblAlgn val="ctr"/>
        <c:lblOffset val="100"/>
        <c:noMultiLvlLbl val="0"/>
      </c:catAx>
      <c:valAx>
        <c:axId val="46471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71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0.98901510000000004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718712"/>
        <c:axId val="464720672"/>
      </c:barChart>
      <c:catAx>
        <c:axId val="46471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720672"/>
        <c:crosses val="autoZero"/>
        <c:auto val="1"/>
        <c:lblAlgn val="ctr"/>
        <c:lblOffset val="100"/>
        <c:noMultiLvlLbl val="0"/>
      </c:catAx>
      <c:valAx>
        <c:axId val="46472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71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192.56191999999999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576256"/>
        <c:axId val="462576648"/>
      </c:barChart>
      <c:catAx>
        <c:axId val="46257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576648"/>
        <c:crosses val="autoZero"/>
        <c:auto val="1"/>
        <c:lblAlgn val="ctr"/>
        <c:lblOffset val="100"/>
        <c:noMultiLvlLbl val="0"/>
      </c:catAx>
      <c:valAx>
        <c:axId val="46257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57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0.65607269999999995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573120"/>
        <c:axId val="462577040"/>
      </c:barChart>
      <c:catAx>
        <c:axId val="4625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577040"/>
        <c:crosses val="autoZero"/>
        <c:auto val="1"/>
        <c:lblAlgn val="ctr"/>
        <c:lblOffset val="100"/>
        <c:noMultiLvlLbl val="0"/>
      </c:catAx>
      <c:valAx>
        <c:axId val="462577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573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8.3350500000000007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575080"/>
        <c:axId val="462572336"/>
      </c:barChart>
      <c:catAx>
        <c:axId val="46257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572336"/>
        <c:crosses val="autoZero"/>
        <c:auto val="1"/>
        <c:lblAlgn val="ctr"/>
        <c:lblOffset val="100"/>
        <c:noMultiLvlLbl val="0"/>
      </c:catAx>
      <c:valAx>
        <c:axId val="46257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575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0.98901510000000004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575472"/>
        <c:axId val="462577432"/>
      </c:barChart>
      <c:catAx>
        <c:axId val="46257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577432"/>
        <c:crosses val="autoZero"/>
        <c:auto val="1"/>
        <c:lblAlgn val="ctr"/>
        <c:lblOffset val="100"/>
        <c:noMultiLvlLbl val="0"/>
      </c:catAx>
      <c:valAx>
        <c:axId val="46257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57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390.44287000000003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2571160"/>
        <c:axId val="462571552"/>
      </c:barChart>
      <c:catAx>
        <c:axId val="46257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2571552"/>
        <c:crosses val="autoZero"/>
        <c:auto val="1"/>
        <c:lblAlgn val="ctr"/>
        <c:lblOffset val="100"/>
        <c:noMultiLvlLbl val="0"/>
      </c:catAx>
      <c:valAx>
        <c:axId val="4625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257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3.1375198000000002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3214992"/>
        <c:axId val="463213424"/>
      </c:barChart>
      <c:catAx>
        <c:axId val="46321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3213424"/>
        <c:crosses val="autoZero"/>
        <c:auto val="1"/>
        <c:lblAlgn val="ctr"/>
        <c:lblOffset val="100"/>
        <c:noMultiLvlLbl val="0"/>
      </c:catAx>
      <c:valAx>
        <c:axId val="46321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321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전복만, ID : H2300012)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05월 03일 11:15:54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8"/>
      <c r="B5" s="58" t="s">
        <v>202</v>
      </c>
      <c r="C5" s="58" t="s">
        <v>203</v>
      </c>
      <c r="D5" s="46"/>
      <c r="E5" s="58"/>
      <c r="F5" s="58" t="s">
        <v>204</v>
      </c>
      <c r="G5" s="58" t="s">
        <v>205</v>
      </c>
      <c r="H5" s="58" t="s">
        <v>200</v>
      </c>
      <c r="I5" s="46"/>
      <c r="J5" s="58"/>
      <c r="K5" s="58" t="s">
        <v>206</v>
      </c>
      <c r="L5" s="58" t="s">
        <v>207</v>
      </c>
      <c r="M5" s="46"/>
      <c r="N5" s="58"/>
      <c r="O5" s="58" t="s">
        <v>208</v>
      </c>
      <c r="P5" s="58" t="s">
        <v>209</v>
      </c>
      <c r="Q5" s="58" t="s">
        <v>210</v>
      </c>
      <c r="R5" s="58" t="s">
        <v>211</v>
      </c>
      <c r="S5" s="58" t="s">
        <v>203</v>
      </c>
      <c r="T5" s="46"/>
      <c r="U5" s="58"/>
      <c r="V5" s="58" t="s">
        <v>208</v>
      </c>
      <c r="W5" s="58" t="s">
        <v>209</v>
      </c>
      <c r="X5" s="58" t="s">
        <v>210</v>
      </c>
      <c r="Y5" s="58" t="s">
        <v>211</v>
      </c>
      <c r="Z5" s="58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8" t="s">
        <v>56</v>
      </c>
      <c r="B6" s="58">
        <f>'DRIs DATA 입력'!B6</f>
        <v>2000</v>
      </c>
      <c r="C6" s="58">
        <f>'DRIs DATA 입력'!C6</f>
        <v>919.22173999999995</v>
      </c>
      <c r="D6" s="46"/>
      <c r="E6" s="58" t="s">
        <v>215</v>
      </c>
      <c r="F6" s="58">
        <v>65</v>
      </c>
      <c r="G6" s="58">
        <v>30</v>
      </c>
      <c r="H6" s="58">
        <v>20</v>
      </c>
      <c r="I6" s="46"/>
      <c r="J6" s="58" t="s">
        <v>212</v>
      </c>
      <c r="K6" s="58">
        <v>0.1</v>
      </c>
      <c r="L6" s="58">
        <v>4</v>
      </c>
      <c r="M6" s="46"/>
      <c r="N6" s="58" t="s">
        <v>213</v>
      </c>
      <c r="O6" s="58">
        <v>50</v>
      </c>
      <c r="P6" s="58">
        <v>60</v>
      </c>
      <c r="Q6" s="58">
        <v>0</v>
      </c>
      <c r="R6" s="58">
        <v>0</v>
      </c>
      <c r="S6" s="58">
        <f>'DRIs DATA 입력'!S6</f>
        <v>31.094930000000002</v>
      </c>
      <c r="T6" s="46"/>
      <c r="U6" s="58" t="s">
        <v>214</v>
      </c>
      <c r="V6" s="58">
        <v>0</v>
      </c>
      <c r="W6" s="58">
        <v>0</v>
      </c>
      <c r="X6" s="58">
        <v>25</v>
      </c>
      <c r="Y6" s="58">
        <v>0</v>
      </c>
      <c r="Z6" s="58">
        <f>'DRIs DATA 입력'!Z6</f>
        <v>14.584744000000001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8" t="s">
        <v>272</v>
      </c>
      <c r="F7" s="58">
        <v>60</v>
      </c>
      <c r="G7" s="58">
        <v>27</v>
      </c>
      <c r="H7" s="58">
        <v>13</v>
      </c>
      <c r="I7" s="46"/>
      <c r="J7" s="58" t="s">
        <v>272</v>
      </c>
      <c r="K7" s="58">
        <v>0.55000000000000004</v>
      </c>
      <c r="L7" s="58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8" t="s">
        <v>216</v>
      </c>
      <c r="F8" s="58">
        <f>'DRIs DATA 입력'!F8</f>
        <v>78.63</v>
      </c>
      <c r="G8" s="58">
        <f>'DRIs DATA 입력'!G8</f>
        <v>6.649</v>
      </c>
      <c r="H8" s="58">
        <f>'DRIs DATA 입력'!H8</f>
        <v>14.72</v>
      </c>
      <c r="I8" s="46"/>
      <c r="J8" s="58" t="s">
        <v>216</v>
      </c>
      <c r="K8" s="58">
        <f>'DRIs DATA 입력'!K8</f>
        <v>14.237</v>
      </c>
      <c r="L8" s="58">
        <f>'DRIs DATA 입력'!L8</f>
        <v>9.0280000000000005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8"/>
      <c r="B15" s="58" t="s">
        <v>208</v>
      </c>
      <c r="C15" s="58" t="s">
        <v>209</v>
      </c>
      <c r="D15" s="58" t="s">
        <v>210</v>
      </c>
      <c r="E15" s="58" t="s">
        <v>211</v>
      </c>
      <c r="F15" s="58" t="s">
        <v>203</v>
      </c>
      <c r="G15" s="46"/>
      <c r="H15" s="58"/>
      <c r="I15" s="58" t="s">
        <v>208</v>
      </c>
      <c r="J15" s="58" t="s">
        <v>209</v>
      </c>
      <c r="K15" s="58" t="s">
        <v>210</v>
      </c>
      <c r="L15" s="58" t="s">
        <v>211</v>
      </c>
      <c r="M15" s="58" t="s">
        <v>203</v>
      </c>
      <c r="N15" s="46"/>
      <c r="O15" s="58"/>
      <c r="P15" s="58" t="s">
        <v>208</v>
      </c>
      <c r="Q15" s="58" t="s">
        <v>209</v>
      </c>
      <c r="R15" s="58" t="s">
        <v>210</v>
      </c>
      <c r="S15" s="58" t="s">
        <v>211</v>
      </c>
      <c r="T15" s="58" t="s">
        <v>203</v>
      </c>
      <c r="U15" s="46"/>
      <c r="V15" s="58"/>
      <c r="W15" s="58" t="s">
        <v>208</v>
      </c>
      <c r="X15" s="58" t="s">
        <v>209</v>
      </c>
      <c r="Y15" s="58" t="s">
        <v>210</v>
      </c>
      <c r="Z15" s="58" t="s">
        <v>211</v>
      </c>
      <c r="AA15" s="58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8" t="s">
        <v>222</v>
      </c>
      <c r="B16" s="58">
        <v>550</v>
      </c>
      <c r="C16" s="58">
        <v>750</v>
      </c>
      <c r="D16" s="58">
        <v>0</v>
      </c>
      <c r="E16" s="58">
        <v>3000</v>
      </c>
      <c r="F16" s="58">
        <f>'DRIs DATA 입력'!F16</f>
        <v>445.25308000000001</v>
      </c>
      <c r="G16" s="46"/>
      <c r="H16" s="58" t="s">
        <v>3</v>
      </c>
      <c r="I16" s="58">
        <v>0</v>
      </c>
      <c r="J16" s="58">
        <v>0</v>
      </c>
      <c r="K16" s="58">
        <v>12</v>
      </c>
      <c r="L16" s="58">
        <v>540</v>
      </c>
      <c r="M16" s="58">
        <f>'DRIs DATA 입력'!M16</f>
        <v>10.108912</v>
      </c>
      <c r="N16" s="46"/>
      <c r="O16" s="58" t="s">
        <v>4</v>
      </c>
      <c r="P16" s="58">
        <v>0</v>
      </c>
      <c r="Q16" s="58">
        <v>0</v>
      </c>
      <c r="R16" s="58">
        <v>10</v>
      </c>
      <c r="S16" s="58">
        <v>100</v>
      </c>
      <c r="T16" s="58">
        <f>'DRIs DATA 입력'!T16</f>
        <v>0.98092926000000003</v>
      </c>
      <c r="U16" s="46"/>
      <c r="V16" s="58" t="s">
        <v>5</v>
      </c>
      <c r="W16" s="58">
        <v>0</v>
      </c>
      <c r="X16" s="58">
        <v>0</v>
      </c>
      <c r="Y16" s="58">
        <v>75</v>
      </c>
      <c r="Z16" s="58">
        <v>0</v>
      </c>
      <c r="AA16" s="58">
        <f>'DRIs DATA 입력'!AA16</f>
        <v>192.56191999999999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8"/>
      <c r="B25" s="58" t="s">
        <v>208</v>
      </c>
      <c r="C25" s="58" t="s">
        <v>209</v>
      </c>
      <c r="D25" s="58" t="s">
        <v>210</v>
      </c>
      <c r="E25" s="58" t="s">
        <v>211</v>
      </c>
      <c r="F25" s="58" t="s">
        <v>203</v>
      </c>
      <c r="G25" s="46"/>
      <c r="H25" s="58"/>
      <c r="I25" s="58" t="s">
        <v>208</v>
      </c>
      <c r="J25" s="58" t="s">
        <v>209</v>
      </c>
      <c r="K25" s="58" t="s">
        <v>210</v>
      </c>
      <c r="L25" s="58" t="s">
        <v>211</v>
      </c>
      <c r="M25" s="58" t="s">
        <v>203</v>
      </c>
      <c r="N25" s="46"/>
      <c r="O25" s="58"/>
      <c r="P25" s="58" t="s">
        <v>208</v>
      </c>
      <c r="Q25" s="58" t="s">
        <v>209</v>
      </c>
      <c r="R25" s="58" t="s">
        <v>210</v>
      </c>
      <c r="S25" s="58" t="s">
        <v>211</v>
      </c>
      <c r="T25" s="58" t="s">
        <v>203</v>
      </c>
      <c r="U25" s="46"/>
      <c r="V25" s="58"/>
      <c r="W25" s="58" t="s">
        <v>208</v>
      </c>
      <c r="X25" s="58" t="s">
        <v>209</v>
      </c>
      <c r="Y25" s="58" t="s">
        <v>210</v>
      </c>
      <c r="Z25" s="58" t="s">
        <v>211</v>
      </c>
      <c r="AA25" s="58" t="s">
        <v>203</v>
      </c>
      <c r="AB25" s="46"/>
      <c r="AC25" s="58"/>
      <c r="AD25" s="58" t="s">
        <v>208</v>
      </c>
      <c r="AE25" s="58" t="s">
        <v>209</v>
      </c>
      <c r="AF25" s="58" t="s">
        <v>210</v>
      </c>
      <c r="AG25" s="58" t="s">
        <v>211</v>
      </c>
      <c r="AH25" s="58" t="s">
        <v>203</v>
      </c>
      <c r="AI25" s="46"/>
      <c r="AJ25" s="58"/>
      <c r="AK25" s="58" t="s">
        <v>208</v>
      </c>
      <c r="AL25" s="58" t="s">
        <v>209</v>
      </c>
      <c r="AM25" s="58" t="s">
        <v>210</v>
      </c>
      <c r="AN25" s="58" t="s">
        <v>211</v>
      </c>
      <c r="AO25" s="58" t="s">
        <v>203</v>
      </c>
      <c r="AP25" s="46"/>
      <c r="AQ25" s="58"/>
      <c r="AR25" s="58" t="s">
        <v>208</v>
      </c>
      <c r="AS25" s="58" t="s">
        <v>209</v>
      </c>
      <c r="AT25" s="58" t="s">
        <v>210</v>
      </c>
      <c r="AU25" s="58" t="s">
        <v>211</v>
      </c>
      <c r="AV25" s="58" t="s">
        <v>203</v>
      </c>
      <c r="AW25" s="46"/>
      <c r="AX25" s="58"/>
      <c r="AY25" s="58" t="s">
        <v>208</v>
      </c>
      <c r="AZ25" s="58" t="s">
        <v>209</v>
      </c>
      <c r="BA25" s="58" t="s">
        <v>210</v>
      </c>
      <c r="BB25" s="58" t="s">
        <v>211</v>
      </c>
      <c r="BC25" s="58" t="s">
        <v>203</v>
      </c>
      <c r="BD25" s="46"/>
      <c r="BE25" s="58"/>
      <c r="BF25" s="58" t="s">
        <v>208</v>
      </c>
      <c r="BG25" s="58" t="s">
        <v>209</v>
      </c>
      <c r="BH25" s="58" t="s">
        <v>210</v>
      </c>
      <c r="BI25" s="58" t="s">
        <v>211</v>
      </c>
      <c r="BJ25" s="58" t="s">
        <v>203</v>
      </c>
    </row>
    <row r="26" spans="1:62" x14ac:dyDescent="0.3">
      <c r="A26" s="58" t="s">
        <v>8</v>
      </c>
      <c r="B26" s="58">
        <v>75</v>
      </c>
      <c r="C26" s="58">
        <v>100</v>
      </c>
      <c r="D26" s="58">
        <v>0</v>
      </c>
      <c r="E26" s="58">
        <v>2000</v>
      </c>
      <c r="F26" s="58">
        <f>'DRIs DATA 입력'!F26</f>
        <v>71.775350000000003</v>
      </c>
      <c r="G26" s="46"/>
      <c r="H26" s="58" t="s">
        <v>9</v>
      </c>
      <c r="I26" s="58">
        <v>1</v>
      </c>
      <c r="J26" s="58">
        <v>1.2</v>
      </c>
      <c r="K26" s="58">
        <v>0</v>
      </c>
      <c r="L26" s="58">
        <v>0</v>
      </c>
      <c r="M26" s="58">
        <f>'DRIs DATA 입력'!M26</f>
        <v>0.96660979999999996</v>
      </c>
      <c r="N26" s="46"/>
      <c r="O26" s="58" t="s">
        <v>10</v>
      </c>
      <c r="P26" s="58">
        <v>1.3</v>
      </c>
      <c r="Q26" s="58">
        <v>1.5</v>
      </c>
      <c r="R26" s="58">
        <v>0</v>
      </c>
      <c r="S26" s="58">
        <v>0</v>
      </c>
      <c r="T26" s="58">
        <f>'DRIs DATA 입력'!T26</f>
        <v>0.65607269999999995</v>
      </c>
      <c r="U26" s="46"/>
      <c r="V26" s="58" t="s">
        <v>11</v>
      </c>
      <c r="W26" s="58">
        <v>12</v>
      </c>
      <c r="X26" s="58">
        <v>16</v>
      </c>
      <c r="Y26" s="58">
        <v>0</v>
      </c>
      <c r="Z26" s="58">
        <v>35</v>
      </c>
      <c r="AA26" s="58">
        <f>'DRIs DATA 입력'!AA26</f>
        <v>8.3350500000000007</v>
      </c>
      <c r="AB26" s="46"/>
      <c r="AC26" s="58" t="s">
        <v>12</v>
      </c>
      <c r="AD26" s="58">
        <v>1.3</v>
      </c>
      <c r="AE26" s="58">
        <v>1.5</v>
      </c>
      <c r="AF26" s="58">
        <v>0</v>
      </c>
      <c r="AG26" s="58">
        <v>100</v>
      </c>
      <c r="AH26" s="58">
        <f>'DRIs DATA 입력'!AH26</f>
        <v>0.98901510000000004</v>
      </c>
      <c r="AI26" s="46"/>
      <c r="AJ26" s="58" t="s">
        <v>233</v>
      </c>
      <c r="AK26" s="58">
        <v>320</v>
      </c>
      <c r="AL26" s="58">
        <v>400</v>
      </c>
      <c r="AM26" s="58">
        <v>0</v>
      </c>
      <c r="AN26" s="58">
        <v>1000</v>
      </c>
      <c r="AO26" s="58">
        <f>'DRIs DATA 입력'!AO26</f>
        <v>390.44287000000003</v>
      </c>
      <c r="AP26" s="46"/>
      <c r="AQ26" s="58" t="s">
        <v>13</v>
      </c>
      <c r="AR26" s="58">
        <v>2</v>
      </c>
      <c r="AS26" s="58">
        <v>2.4</v>
      </c>
      <c r="AT26" s="58">
        <v>0</v>
      </c>
      <c r="AU26" s="58">
        <v>0</v>
      </c>
      <c r="AV26" s="58">
        <f>'DRIs DATA 입력'!AV26</f>
        <v>3.1375198000000002</v>
      </c>
      <c r="AW26" s="46"/>
      <c r="AX26" s="58" t="s">
        <v>14</v>
      </c>
      <c r="AY26" s="58">
        <v>0</v>
      </c>
      <c r="AZ26" s="58">
        <v>0</v>
      </c>
      <c r="BA26" s="58">
        <v>5</v>
      </c>
      <c r="BB26" s="58">
        <v>0</v>
      </c>
      <c r="BC26" s="58">
        <f>'DRIs DATA 입력'!BC26</f>
        <v>0.81315004999999996</v>
      </c>
      <c r="BD26" s="46"/>
      <c r="BE26" s="58" t="s">
        <v>15</v>
      </c>
      <c r="BF26" s="58">
        <v>0</v>
      </c>
      <c r="BG26" s="58">
        <v>0</v>
      </c>
      <c r="BH26" s="58">
        <v>30</v>
      </c>
      <c r="BI26" s="58">
        <v>0</v>
      </c>
      <c r="BJ26" s="58">
        <f>'DRIs DATA 입력'!BJ26</f>
        <v>0.27398947000000001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8"/>
      <c r="B35" s="58" t="s">
        <v>208</v>
      </c>
      <c r="C35" s="58" t="s">
        <v>209</v>
      </c>
      <c r="D35" s="58" t="s">
        <v>210</v>
      </c>
      <c r="E35" s="58" t="s">
        <v>211</v>
      </c>
      <c r="F35" s="58" t="s">
        <v>203</v>
      </c>
      <c r="G35" s="46"/>
      <c r="H35" s="58"/>
      <c r="I35" s="58" t="s">
        <v>208</v>
      </c>
      <c r="J35" s="58" t="s">
        <v>209</v>
      </c>
      <c r="K35" s="58" t="s">
        <v>210</v>
      </c>
      <c r="L35" s="58" t="s">
        <v>211</v>
      </c>
      <c r="M35" s="58" t="s">
        <v>203</v>
      </c>
      <c r="N35" s="46"/>
      <c r="O35" s="58"/>
      <c r="P35" s="58" t="s">
        <v>208</v>
      </c>
      <c r="Q35" s="58" t="s">
        <v>209</v>
      </c>
      <c r="R35" s="58" t="s">
        <v>210</v>
      </c>
      <c r="S35" s="58" t="s">
        <v>211</v>
      </c>
      <c r="T35" s="58" t="s">
        <v>203</v>
      </c>
      <c r="U35" s="46"/>
      <c r="V35" s="58"/>
      <c r="W35" s="58" t="s">
        <v>208</v>
      </c>
      <c r="X35" s="58" t="s">
        <v>209</v>
      </c>
      <c r="Y35" s="58" t="s">
        <v>210</v>
      </c>
      <c r="Z35" s="58" t="s">
        <v>211</v>
      </c>
      <c r="AA35" s="58" t="s">
        <v>203</v>
      </c>
      <c r="AB35" s="46"/>
      <c r="AC35" s="58"/>
      <c r="AD35" s="58" t="s">
        <v>208</v>
      </c>
      <c r="AE35" s="58" t="s">
        <v>209</v>
      </c>
      <c r="AF35" s="58" t="s">
        <v>210</v>
      </c>
      <c r="AG35" s="58" t="s">
        <v>211</v>
      </c>
      <c r="AH35" s="58" t="s">
        <v>203</v>
      </c>
      <c r="AI35" s="46"/>
      <c r="AJ35" s="58"/>
      <c r="AK35" s="58" t="s">
        <v>208</v>
      </c>
      <c r="AL35" s="58" t="s">
        <v>209</v>
      </c>
      <c r="AM35" s="58" t="s">
        <v>210</v>
      </c>
      <c r="AN35" s="58" t="s">
        <v>211</v>
      </c>
      <c r="AO35" s="58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8" t="s">
        <v>17</v>
      </c>
      <c r="B36" s="58">
        <v>630</v>
      </c>
      <c r="C36" s="58">
        <v>800</v>
      </c>
      <c r="D36" s="58">
        <v>0</v>
      </c>
      <c r="E36" s="58">
        <v>2500</v>
      </c>
      <c r="F36" s="58">
        <f>'DRIs DATA 입력'!F36</f>
        <v>217.71439000000001</v>
      </c>
      <c r="G36" s="46"/>
      <c r="H36" s="58" t="s">
        <v>18</v>
      </c>
      <c r="I36" s="58">
        <v>580</v>
      </c>
      <c r="J36" s="58">
        <v>700</v>
      </c>
      <c r="K36" s="58">
        <v>0</v>
      </c>
      <c r="L36" s="58">
        <v>3500</v>
      </c>
      <c r="M36" s="58">
        <f>'DRIs DATA 입력'!M36</f>
        <v>550.80944999999997</v>
      </c>
      <c r="N36" s="46"/>
      <c r="O36" s="58" t="s">
        <v>19</v>
      </c>
      <c r="P36" s="58">
        <v>0</v>
      </c>
      <c r="Q36" s="58">
        <v>0</v>
      </c>
      <c r="R36" s="58">
        <v>1500</v>
      </c>
      <c r="S36" s="58">
        <v>2000</v>
      </c>
      <c r="T36" s="58">
        <f>'DRIs DATA 입력'!T36</f>
        <v>3879.8371999999999</v>
      </c>
      <c r="U36" s="46"/>
      <c r="V36" s="58" t="s">
        <v>20</v>
      </c>
      <c r="W36" s="58">
        <v>0</v>
      </c>
      <c r="X36" s="58">
        <v>0</v>
      </c>
      <c r="Y36" s="58">
        <v>3500</v>
      </c>
      <c r="Z36" s="58">
        <v>0</v>
      </c>
      <c r="AA36" s="58">
        <f>'DRIs DATA 입력'!AA36</f>
        <v>1794.0703000000001</v>
      </c>
      <c r="AB36" s="46"/>
      <c r="AC36" s="58" t="s">
        <v>21</v>
      </c>
      <c r="AD36" s="58">
        <v>0</v>
      </c>
      <c r="AE36" s="58">
        <v>0</v>
      </c>
      <c r="AF36" s="58">
        <v>2300</v>
      </c>
      <c r="AG36" s="58">
        <v>0</v>
      </c>
      <c r="AH36" s="58">
        <f>'DRIs DATA 입력'!AH36</f>
        <v>53.162770000000002</v>
      </c>
      <c r="AI36" s="46"/>
      <c r="AJ36" s="58" t="s">
        <v>22</v>
      </c>
      <c r="AK36" s="58">
        <v>305</v>
      </c>
      <c r="AL36" s="58">
        <v>370</v>
      </c>
      <c r="AM36" s="58">
        <v>0</v>
      </c>
      <c r="AN36" s="58">
        <v>350</v>
      </c>
      <c r="AO36" s="58">
        <f>'DRIs DATA 입력'!AO36</f>
        <v>57.71096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8"/>
      <c r="B45" s="58" t="s">
        <v>208</v>
      </c>
      <c r="C45" s="58" t="s">
        <v>209</v>
      </c>
      <c r="D45" s="58" t="s">
        <v>210</v>
      </c>
      <c r="E45" s="58" t="s">
        <v>211</v>
      </c>
      <c r="F45" s="58" t="s">
        <v>203</v>
      </c>
      <c r="G45" s="46"/>
      <c r="H45" s="58"/>
      <c r="I45" s="58" t="s">
        <v>208</v>
      </c>
      <c r="J45" s="58" t="s">
        <v>209</v>
      </c>
      <c r="K45" s="58" t="s">
        <v>210</v>
      </c>
      <c r="L45" s="58" t="s">
        <v>211</v>
      </c>
      <c r="M45" s="58" t="s">
        <v>203</v>
      </c>
      <c r="N45" s="46"/>
      <c r="O45" s="58"/>
      <c r="P45" s="58" t="s">
        <v>208</v>
      </c>
      <c r="Q45" s="58" t="s">
        <v>209</v>
      </c>
      <c r="R45" s="58" t="s">
        <v>210</v>
      </c>
      <c r="S45" s="58" t="s">
        <v>211</v>
      </c>
      <c r="T45" s="58" t="s">
        <v>203</v>
      </c>
      <c r="U45" s="46"/>
      <c r="V45" s="58"/>
      <c r="W45" s="58" t="s">
        <v>208</v>
      </c>
      <c r="X45" s="58" t="s">
        <v>209</v>
      </c>
      <c r="Y45" s="58" t="s">
        <v>210</v>
      </c>
      <c r="Z45" s="58" t="s">
        <v>211</v>
      </c>
      <c r="AA45" s="58" t="s">
        <v>203</v>
      </c>
      <c r="AB45" s="46"/>
      <c r="AC45" s="58"/>
      <c r="AD45" s="58" t="s">
        <v>208</v>
      </c>
      <c r="AE45" s="58" t="s">
        <v>209</v>
      </c>
      <c r="AF45" s="58" t="s">
        <v>210</v>
      </c>
      <c r="AG45" s="58" t="s">
        <v>211</v>
      </c>
      <c r="AH45" s="58" t="s">
        <v>203</v>
      </c>
      <c r="AI45" s="46"/>
      <c r="AJ45" s="58"/>
      <c r="AK45" s="58" t="s">
        <v>208</v>
      </c>
      <c r="AL45" s="58" t="s">
        <v>209</v>
      </c>
      <c r="AM45" s="58" t="s">
        <v>210</v>
      </c>
      <c r="AN45" s="58" t="s">
        <v>211</v>
      </c>
      <c r="AO45" s="58" t="s">
        <v>203</v>
      </c>
      <c r="AP45" s="46"/>
      <c r="AQ45" s="58"/>
      <c r="AR45" s="58" t="s">
        <v>208</v>
      </c>
      <c r="AS45" s="58" t="s">
        <v>209</v>
      </c>
      <c r="AT45" s="58" t="s">
        <v>210</v>
      </c>
      <c r="AU45" s="58" t="s">
        <v>211</v>
      </c>
      <c r="AV45" s="58" t="s">
        <v>203</v>
      </c>
      <c r="AW45" s="46"/>
      <c r="AX45" s="58"/>
      <c r="AY45" s="58" t="s">
        <v>208</v>
      </c>
      <c r="AZ45" s="58" t="s">
        <v>209</v>
      </c>
      <c r="BA45" s="58" t="s">
        <v>210</v>
      </c>
      <c r="BB45" s="58" t="s">
        <v>211</v>
      </c>
      <c r="BC45" s="58" t="s">
        <v>203</v>
      </c>
      <c r="BD45" s="46"/>
      <c r="BE45" s="58"/>
      <c r="BF45" s="58" t="s">
        <v>208</v>
      </c>
      <c r="BG45" s="58" t="s">
        <v>209</v>
      </c>
      <c r="BH45" s="58" t="s">
        <v>210</v>
      </c>
      <c r="BI45" s="58" t="s">
        <v>211</v>
      </c>
      <c r="BJ45" s="58" t="s">
        <v>203</v>
      </c>
      <c r="BK45" s="46"/>
    </row>
    <row r="46" spans="1:68" x14ac:dyDescent="0.3">
      <c r="A46" s="58" t="s">
        <v>23</v>
      </c>
      <c r="B46" s="58">
        <v>8</v>
      </c>
      <c r="C46" s="58">
        <v>10</v>
      </c>
      <c r="D46" s="58">
        <v>0</v>
      </c>
      <c r="E46" s="58">
        <v>45</v>
      </c>
      <c r="F46" s="58">
        <f>'DRIs DATA 입력'!F46</f>
        <v>7.7752356999999996</v>
      </c>
      <c r="G46" s="46"/>
      <c r="H46" s="58" t="s">
        <v>24</v>
      </c>
      <c r="I46" s="58">
        <v>8</v>
      </c>
      <c r="J46" s="58">
        <v>10</v>
      </c>
      <c r="K46" s="58">
        <v>0</v>
      </c>
      <c r="L46" s="58">
        <v>35</v>
      </c>
      <c r="M46" s="58">
        <f>'DRIs DATA 입력'!M46</f>
        <v>5.9459825000000004</v>
      </c>
      <c r="N46" s="46"/>
      <c r="O46" s="58" t="s">
        <v>251</v>
      </c>
      <c r="P46" s="58">
        <v>600</v>
      </c>
      <c r="Q46" s="58">
        <v>800</v>
      </c>
      <c r="R46" s="58">
        <v>0</v>
      </c>
      <c r="S46" s="58">
        <v>10000</v>
      </c>
      <c r="T46" s="58">
        <f>'DRIs DATA 입력'!T46</f>
        <v>287.87459999999999</v>
      </c>
      <c r="U46" s="46"/>
      <c r="V46" s="58" t="s">
        <v>29</v>
      </c>
      <c r="W46" s="58">
        <v>0</v>
      </c>
      <c r="X46" s="58">
        <v>0</v>
      </c>
      <c r="Y46" s="58">
        <v>3</v>
      </c>
      <c r="Z46" s="58">
        <v>10</v>
      </c>
      <c r="AA46" s="58">
        <f>'DRIs DATA 입력'!AA46</f>
        <v>5.8577795999999998E-3</v>
      </c>
      <c r="AB46" s="46"/>
      <c r="AC46" s="58" t="s">
        <v>25</v>
      </c>
      <c r="AD46" s="58">
        <v>0</v>
      </c>
      <c r="AE46" s="58">
        <v>0</v>
      </c>
      <c r="AF46" s="58">
        <v>4</v>
      </c>
      <c r="AG46" s="58">
        <v>11</v>
      </c>
      <c r="AH46" s="58">
        <f>'DRIs DATA 입력'!AH46</f>
        <v>2.1069762999999999</v>
      </c>
      <c r="AI46" s="46"/>
      <c r="AJ46" s="58" t="s">
        <v>26</v>
      </c>
      <c r="AK46" s="58">
        <v>95</v>
      </c>
      <c r="AL46" s="58">
        <v>150</v>
      </c>
      <c r="AM46" s="58">
        <v>0</v>
      </c>
      <c r="AN46" s="58">
        <v>2400</v>
      </c>
      <c r="AO46" s="58">
        <f>'DRIs DATA 입력'!AO46</f>
        <v>78.659149999999997</v>
      </c>
      <c r="AP46" s="46"/>
      <c r="AQ46" s="58" t="s">
        <v>27</v>
      </c>
      <c r="AR46" s="58">
        <v>50</v>
      </c>
      <c r="AS46" s="58">
        <v>60</v>
      </c>
      <c r="AT46" s="58">
        <v>0</v>
      </c>
      <c r="AU46" s="58">
        <v>400</v>
      </c>
      <c r="AV46" s="58">
        <f>'DRIs DATA 입력'!AV46</f>
        <v>40.161712999999999</v>
      </c>
      <c r="AW46" s="46"/>
      <c r="AX46" s="58" t="s">
        <v>252</v>
      </c>
      <c r="AY46" s="58">
        <f>'DRIs DATA 입력'!AY46</f>
        <v>0</v>
      </c>
      <c r="AZ46" s="58">
        <f>'DRIs DATA 입력'!AZ46</f>
        <v>0</v>
      </c>
      <c r="BA46" s="58">
        <f>'DRIs DATA 입력'!BA46</f>
        <v>0</v>
      </c>
      <c r="BB46" s="58">
        <f>'DRIs DATA 입력'!BB46</f>
        <v>0</v>
      </c>
      <c r="BC46" s="58">
        <f>'DRIs DATA 입력'!BC46</f>
        <v>0</v>
      </c>
      <c r="BD46" s="46"/>
      <c r="BE46" s="58" t="s">
        <v>253</v>
      </c>
      <c r="BF46" s="58">
        <f>'DRIs DATA 입력'!BF46</f>
        <v>0</v>
      </c>
      <c r="BG46" s="58">
        <f>'DRIs DATA 입력'!BG46</f>
        <v>0</v>
      </c>
      <c r="BH46" s="58">
        <f>'DRIs DATA 입력'!BH46</f>
        <v>0</v>
      </c>
      <c r="BI46" s="58">
        <f>'DRIs DATA 입력'!BI46</f>
        <v>0</v>
      </c>
      <c r="BJ46" s="58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8" sqref="G58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 x14ac:dyDescent="0.3">
      <c r="A1" s="61" t="s">
        <v>276</v>
      </c>
      <c r="B1" s="60" t="s">
        <v>335</v>
      </c>
      <c r="G1" s="61" t="s">
        <v>317</v>
      </c>
      <c r="H1" s="60" t="s">
        <v>336</v>
      </c>
    </row>
    <row r="3" spans="1:27" x14ac:dyDescent="0.3">
      <c r="A3" s="70" t="s">
        <v>301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277</v>
      </c>
      <c r="B4" s="68"/>
      <c r="C4" s="68"/>
      <c r="E4" s="65" t="s">
        <v>278</v>
      </c>
      <c r="F4" s="66"/>
      <c r="G4" s="66"/>
      <c r="H4" s="67"/>
      <c r="J4" s="65" t="s">
        <v>310</v>
      </c>
      <c r="K4" s="66"/>
      <c r="L4" s="67"/>
      <c r="N4" s="68" t="s">
        <v>46</v>
      </c>
      <c r="O4" s="68"/>
      <c r="P4" s="68"/>
      <c r="Q4" s="68"/>
      <c r="R4" s="68"/>
      <c r="S4" s="68"/>
      <c r="U4" s="68" t="s">
        <v>323</v>
      </c>
      <c r="V4" s="68"/>
      <c r="W4" s="68"/>
      <c r="X4" s="68"/>
      <c r="Y4" s="68"/>
      <c r="Z4" s="68"/>
    </row>
    <row r="5" spans="1:27" x14ac:dyDescent="0.3">
      <c r="A5" s="64"/>
      <c r="B5" s="64" t="s">
        <v>279</v>
      </c>
      <c r="C5" s="64" t="s">
        <v>280</v>
      </c>
      <c r="E5" s="64"/>
      <c r="F5" s="64" t="s">
        <v>50</v>
      </c>
      <c r="G5" s="64" t="s">
        <v>281</v>
      </c>
      <c r="H5" s="64" t="s">
        <v>46</v>
      </c>
      <c r="J5" s="64"/>
      <c r="K5" s="64" t="s">
        <v>282</v>
      </c>
      <c r="L5" s="64" t="s">
        <v>319</v>
      </c>
      <c r="N5" s="64"/>
      <c r="O5" s="64" t="s">
        <v>283</v>
      </c>
      <c r="P5" s="64" t="s">
        <v>284</v>
      </c>
      <c r="Q5" s="64" t="s">
        <v>311</v>
      </c>
      <c r="R5" s="64" t="s">
        <v>285</v>
      </c>
      <c r="S5" s="64" t="s">
        <v>280</v>
      </c>
      <c r="U5" s="64"/>
      <c r="V5" s="64" t="s">
        <v>283</v>
      </c>
      <c r="W5" s="64" t="s">
        <v>284</v>
      </c>
      <c r="X5" s="64" t="s">
        <v>311</v>
      </c>
      <c r="Y5" s="64" t="s">
        <v>285</v>
      </c>
      <c r="Z5" s="64" t="s">
        <v>280</v>
      </c>
    </row>
    <row r="6" spans="1:27" x14ac:dyDescent="0.3">
      <c r="A6" s="64" t="s">
        <v>277</v>
      </c>
      <c r="B6" s="64">
        <v>2000</v>
      </c>
      <c r="C6" s="64">
        <v>919.22173999999995</v>
      </c>
      <c r="E6" s="64" t="s">
        <v>324</v>
      </c>
      <c r="F6" s="64">
        <v>55</v>
      </c>
      <c r="G6" s="64">
        <v>15</v>
      </c>
      <c r="H6" s="64">
        <v>7</v>
      </c>
      <c r="J6" s="64" t="s">
        <v>324</v>
      </c>
      <c r="K6" s="64">
        <v>0.1</v>
      </c>
      <c r="L6" s="64">
        <v>4</v>
      </c>
      <c r="N6" s="64" t="s">
        <v>320</v>
      </c>
      <c r="O6" s="64">
        <v>45</v>
      </c>
      <c r="P6" s="64">
        <v>55</v>
      </c>
      <c r="Q6" s="64">
        <v>0</v>
      </c>
      <c r="R6" s="64">
        <v>0</v>
      </c>
      <c r="S6" s="64">
        <v>31.094930000000002</v>
      </c>
      <c r="U6" s="64" t="s">
        <v>321</v>
      </c>
      <c r="V6" s="64">
        <v>0</v>
      </c>
      <c r="W6" s="64">
        <v>0</v>
      </c>
      <c r="X6" s="64">
        <v>25</v>
      </c>
      <c r="Y6" s="64">
        <v>0</v>
      </c>
      <c r="Z6" s="64">
        <v>14.584744000000001</v>
      </c>
    </row>
    <row r="7" spans="1:27" x14ac:dyDescent="0.3">
      <c r="E7" s="64" t="s">
        <v>286</v>
      </c>
      <c r="F7" s="64">
        <v>65</v>
      </c>
      <c r="G7" s="64">
        <v>30</v>
      </c>
      <c r="H7" s="64">
        <v>20</v>
      </c>
      <c r="J7" s="64" t="s">
        <v>286</v>
      </c>
      <c r="K7" s="64">
        <v>1</v>
      </c>
      <c r="L7" s="64">
        <v>10</v>
      </c>
    </row>
    <row r="8" spans="1:27" x14ac:dyDescent="0.3">
      <c r="E8" s="64" t="s">
        <v>287</v>
      </c>
      <c r="F8" s="64">
        <v>78.63</v>
      </c>
      <c r="G8" s="64">
        <v>6.649</v>
      </c>
      <c r="H8" s="64">
        <v>14.72</v>
      </c>
      <c r="J8" s="64" t="s">
        <v>287</v>
      </c>
      <c r="K8" s="64">
        <v>14.237</v>
      </c>
      <c r="L8" s="64">
        <v>9.0280000000000005</v>
      </c>
    </row>
    <row r="13" spans="1:27" x14ac:dyDescent="0.3">
      <c r="A13" s="69" t="s">
        <v>322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288</v>
      </c>
      <c r="B14" s="68"/>
      <c r="C14" s="68"/>
      <c r="D14" s="68"/>
      <c r="E14" s="68"/>
      <c r="F14" s="68"/>
      <c r="H14" s="68" t="s">
        <v>289</v>
      </c>
      <c r="I14" s="68"/>
      <c r="J14" s="68"/>
      <c r="K14" s="68"/>
      <c r="L14" s="68"/>
      <c r="M14" s="68"/>
      <c r="O14" s="68" t="s">
        <v>302</v>
      </c>
      <c r="P14" s="68"/>
      <c r="Q14" s="68"/>
      <c r="R14" s="68"/>
      <c r="S14" s="68"/>
      <c r="T14" s="68"/>
      <c r="V14" s="68" t="s">
        <v>303</v>
      </c>
      <c r="W14" s="68"/>
      <c r="X14" s="68"/>
      <c r="Y14" s="68"/>
      <c r="Z14" s="68"/>
      <c r="AA14" s="68"/>
    </row>
    <row r="15" spans="1:27" x14ac:dyDescent="0.3">
      <c r="A15" s="64"/>
      <c r="B15" s="64" t="s">
        <v>283</v>
      </c>
      <c r="C15" s="64" t="s">
        <v>284</v>
      </c>
      <c r="D15" s="64" t="s">
        <v>311</v>
      </c>
      <c r="E15" s="64" t="s">
        <v>285</v>
      </c>
      <c r="F15" s="64" t="s">
        <v>280</v>
      </c>
      <c r="H15" s="64"/>
      <c r="I15" s="64" t="s">
        <v>283</v>
      </c>
      <c r="J15" s="64" t="s">
        <v>284</v>
      </c>
      <c r="K15" s="64" t="s">
        <v>311</v>
      </c>
      <c r="L15" s="64" t="s">
        <v>285</v>
      </c>
      <c r="M15" s="64" t="s">
        <v>280</v>
      </c>
      <c r="O15" s="64"/>
      <c r="P15" s="64" t="s">
        <v>283</v>
      </c>
      <c r="Q15" s="64" t="s">
        <v>284</v>
      </c>
      <c r="R15" s="64" t="s">
        <v>311</v>
      </c>
      <c r="S15" s="64" t="s">
        <v>285</v>
      </c>
      <c r="T15" s="64" t="s">
        <v>280</v>
      </c>
      <c r="V15" s="64"/>
      <c r="W15" s="64" t="s">
        <v>283</v>
      </c>
      <c r="X15" s="64" t="s">
        <v>284</v>
      </c>
      <c r="Y15" s="64" t="s">
        <v>311</v>
      </c>
      <c r="Z15" s="64" t="s">
        <v>285</v>
      </c>
      <c r="AA15" s="64" t="s">
        <v>280</v>
      </c>
    </row>
    <row r="16" spans="1:27" x14ac:dyDescent="0.3">
      <c r="A16" s="64" t="s">
        <v>325</v>
      </c>
      <c r="B16" s="64">
        <v>500</v>
      </c>
      <c r="C16" s="64">
        <v>700</v>
      </c>
      <c r="D16" s="64">
        <v>0</v>
      </c>
      <c r="E16" s="64">
        <v>3000</v>
      </c>
      <c r="F16" s="64">
        <v>445.25308000000001</v>
      </c>
      <c r="H16" s="64" t="s">
        <v>3</v>
      </c>
      <c r="I16" s="64">
        <v>0</v>
      </c>
      <c r="J16" s="64">
        <v>0</v>
      </c>
      <c r="K16" s="64">
        <v>12</v>
      </c>
      <c r="L16" s="64">
        <v>540</v>
      </c>
      <c r="M16" s="64">
        <v>10.108912</v>
      </c>
      <c r="O16" s="64" t="s">
        <v>4</v>
      </c>
      <c r="P16" s="64">
        <v>0</v>
      </c>
      <c r="Q16" s="64">
        <v>0</v>
      </c>
      <c r="R16" s="64">
        <v>15</v>
      </c>
      <c r="S16" s="64">
        <v>100</v>
      </c>
      <c r="T16" s="64">
        <v>0.98092926000000003</v>
      </c>
      <c r="V16" s="64" t="s">
        <v>5</v>
      </c>
      <c r="W16" s="64">
        <v>0</v>
      </c>
      <c r="X16" s="64">
        <v>0</v>
      </c>
      <c r="Y16" s="64">
        <v>75</v>
      </c>
      <c r="Z16" s="64">
        <v>0</v>
      </c>
      <c r="AA16" s="64">
        <v>192.56191999999999</v>
      </c>
    </row>
    <row r="23" spans="1:62" x14ac:dyDescent="0.3">
      <c r="A23" s="69" t="s">
        <v>312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290</v>
      </c>
      <c r="B24" s="68"/>
      <c r="C24" s="68"/>
      <c r="D24" s="68"/>
      <c r="E24" s="68"/>
      <c r="F24" s="68"/>
      <c r="H24" s="68" t="s">
        <v>304</v>
      </c>
      <c r="I24" s="68"/>
      <c r="J24" s="68"/>
      <c r="K24" s="68"/>
      <c r="L24" s="68"/>
      <c r="M24" s="68"/>
      <c r="O24" s="68" t="s">
        <v>291</v>
      </c>
      <c r="P24" s="68"/>
      <c r="Q24" s="68"/>
      <c r="R24" s="68"/>
      <c r="S24" s="68"/>
      <c r="T24" s="68"/>
      <c r="V24" s="68" t="s">
        <v>326</v>
      </c>
      <c r="W24" s="68"/>
      <c r="X24" s="68"/>
      <c r="Y24" s="68"/>
      <c r="Z24" s="68"/>
      <c r="AA24" s="68"/>
      <c r="AC24" s="68" t="s">
        <v>305</v>
      </c>
      <c r="AD24" s="68"/>
      <c r="AE24" s="68"/>
      <c r="AF24" s="68"/>
      <c r="AG24" s="68"/>
      <c r="AH24" s="68"/>
      <c r="AJ24" s="68" t="s">
        <v>327</v>
      </c>
      <c r="AK24" s="68"/>
      <c r="AL24" s="68"/>
      <c r="AM24" s="68"/>
      <c r="AN24" s="68"/>
      <c r="AO24" s="68"/>
      <c r="AQ24" s="68" t="s">
        <v>328</v>
      </c>
      <c r="AR24" s="68"/>
      <c r="AS24" s="68"/>
      <c r="AT24" s="68"/>
      <c r="AU24" s="68"/>
      <c r="AV24" s="68"/>
      <c r="AX24" s="68" t="s">
        <v>313</v>
      </c>
      <c r="AY24" s="68"/>
      <c r="AZ24" s="68"/>
      <c r="BA24" s="68"/>
      <c r="BB24" s="68"/>
      <c r="BC24" s="68"/>
      <c r="BE24" s="68" t="s">
        <v>329</v>
      </c>
      <c r="BF24" s="68"/>
      <c r="BG24" s="68"/>
      <c r="BH24" s="68"/>
      <c r="BI24" s="68"/>
      <c r="BJ24" s="68"/>
    </row>
    <row r="25" spans="1:62" x14ac:dyDescent="0.3">
      <c r="A25" s="64"/>
      <c r="B25" s="64" t="s">
        <v>283</v>
      </c>
      <c r="C25" s="64" t="s">
        <v>284</v>
      </c>
      <c r="D25" s="64" t="s">
        <v>311</v>
      </c>
      <c r="E25" s="64" t="s">
        <v>285</v>
      </c>
      <c r="F25" s="64" t="s">
        <v>280</v>
      </c>
      <c r="H25" s="64"/>
      <c r="I25" s="64" t="s">
        <v>283</v>
      </c>
      <c r="J25" s="64" t="s">
        <v>284</v>
      </c>
      <c r="K25" s="64" t="s">
        <v>311</v>
      </c>
      <c r="L25" s="64" t="s">
        <v>285</v>
      </c>
      <c r="M25" s="64" t="s">
        <v>280</v>
      </c>
      <c r="O25" s="64"/>
      <c r="P25" s="64" t="s">
        <v>283</v>
      </c>
      <c r="Q25" s="64" t="s">
        <v>284</v>
      </c>
      <c r="R25" s="64" t="s">
        <v>311</v>
      </c>
      <c r="S25" s="64" t="s">
        <v>285</v>
      </c>
      <c r="T25" s="64" t="s">
        <v>280</v>
      </c>
      <c r="V25" s="64"/>
      <c r="W25" s="64" t="s">
        <v>283</v>
      </c>
      <c r="X25" s="64" t="s">
        <v>284</v>
      </c>
      <c r="Y25" s="64" t="s">
        <v>311</v>
      </c>
      <c r="Z25" s="64" t="s">
        <v>285</v>
      </c>
      <c r="AA25" s="64" t="s">
        <v>280</v>
      </c>
      <c r="AC25" s="64"/>
      <c r="AD25" s="64" t="s">
        <v>283</v>
      </c>
      <c r="AE25" s="64" t="s">
        <v>284</v>
      </c>
      <c r="AF25" s="64" t="s">
        <v>311</v>
      </c>
      <c r="AG25" s="64" t="s">
        <v>285</v>
      </c>
      <c r="AH25" s="64" t="s">
        <v>280</v>
      </c>
      <c r="AJ25" s="64"/>
      <c r="AK25" s="64" t="s">
        <v>283</v>
      </c>
      <c r="AL25" s="64" t="s">
        <v>284</v>
      </c>
      <c r="AM25" s="64" t="s">
        <v>311</v>
      </c>
      <c r="AN25" s="64" t="s">
        <v>285</v>
      </c>
      <c r="AO25" s="64" t="s">
        <v>280</v>
      </c>
      <c r="AQ25" s="64"/>
      <c r="AR25" s="64" t="s">
        <v>283</v>
      </c>
      <c r="AS25" s="64" t="s">
        <v>284</v>
      </c>
      <c r="AT25" s="64" t="s">
        <v>311</v>
      </c>
      <c r="AU25" s="64" t="s">
        <v>285</v>
      </c>
      <c r="AV25" s="64" t="s">
        <v>280</v>
      </c>
      <c r="AX25" s="64"/>
      <c r="AY25" s="64" t="s">
        <v>283</v>
      </c>
      <c r="AZ25" s="64" t="s">
        <v>284</v>
      </c>
      <c r="BA25" s="64" t="s">
        <v>311</v>
      </c>
      <c r="BB25" s="64" t="s">
        <v>285</v>
      </c>
      <c r="BC25" s="64" t="s">
        <v>280</v>
      </c>
      <c r="BE25" s="64"/>
      <c r="BF25" s="64" t="s">
        <v>283</v>
      </c>
      <c r="BG25" s="64" t="s">
        <v>284</v>
      </c>
      <c r="BH25" s="64" t="s">
        <v>311</v>
      </c>
      <c r="BI25" s="64" t="s">
        <v>285</v>
      </c>
      <c r="BJ25" s="64" t="s">
        <v>280</v>
      </c>
    </row>
    <row r="26" spans="1:62" x14ac:dyDescent="0.3">
      <c r="A26" s="64" t="s">
        <v>8</v>
      </c>
      <c r="B26" s="64">
        <v>75</v>
      </c>
      <c r="C26" s="64">
        <v>100</v>
      </c>
      <c r="D26" s="64">
        <v>0</v>
      </c>
      <c r="E26" s="64">
        <v>2000</v>
      </c>
      <c r="F26" s="64">
        <v>71.775350000000003</v>
      </c>
      <c r="H26" s="64" t="s">
        <v>9</v>
      </c>
      <c r="I26" s="64">
        <v>1</v>
      </c>
      <c r="J26" s="64">
        <v>1.2</v>
      </c>
      <c r="K26" s="64">
        <v>0</v>
      </c>
      <c r="L26" s="64">
        <v>0</v>
      </c>
      <c r="M26" s="64">
        <v>0.96660979999999996</v>
      </c>
      <c r="O26" s="64" t="s">
        <v>10</v>
      </c>
      <c r="P26" s="64">
        <v>1.3</v>
      </c>
      <c r="Q26" s="64">
        <v>1.5</v>
      </c>
      <c r="R26" s="64">
        <v>0</v>
      </c>
      <c r="S26" s="64">
        <v>0</v>
      </c>
      <c r="T26" s="64">
        <v>0.65607269999999995</v>
      </c>
      <c r="V26" s="64" t="s">
        <v>11</v>
      </c>
      <c r="W26" s="64">
        <v>12</v>
      </c>
      <c r="X26" s="64">
        <v>16</v>
      </c>
      <c r="Y26" s="64">
        <v>0</v>
      </c>
      <c r="Z26" s="64">
        <v>35</v>
      </c>
      <c r="AA26" s="64">
        <v>8.3350500000000007</v>
      </c>
      <c r="AC26" s="64" t="s">
        <v>12</v>
      </c>
      <c r="AD26" s="64">
        <v>1.3</v>
      </c>
      <c r="AE26" s="64">
        <v>1.5</v>
      </c>
      <c r="AF26" s="64">
        <v>0</v>
      </c>
      <c r="AG26" s="64">
        <v>100</v>
      </c>
      <c r="AH26" s="64">
        <v>0.98901510000000004</v>
      </c>
      <c r="AJ26" s="64" t="s">
        <v>292</v>
      </c>
      <c r="AK26" s="64">
        <v>320</v>
      </c>
      <c r="AL26" s="64">
        <v>400</v>
      </c>
      <c r="AM26" s="64">
        <v>0</v>
      </c>
      <c r="AN26" s="64">
        <v>1000</v>
      </c>
      <c r="AO26" s="64">
        <v>390.44287000000003</v>
      </c>
      <c r="AQ26" s="64" t="s">
        <v>13</v>
      </c>
      <c r="AR26" s="64">
        <v>2</v>
      </c>
      <c r="AS26" s="64">
        <v>2.4</v>
      </c>
      <c r="AT26" s="64">
        <v>0</v>
      </c>
      <c r="AU26" s="64">
        <v>0</v>
      </c>
      <c r="AV26" s="64">
        <v>3.1375198000000002</v>
      </c>
      <c r="AX26" s="64" t="s">
        <v>14</v>
      </c>
      <c r="AY26" s="64">
        <v>0</v>
      </c>
      <c r="AZ26" s="64">
        <v>0</v>
      </c>
      <c r="BA26" s="64">
        <v>5</v>
      </c>
      <c r="BB26" s="64">
        <v>0</v>
      </c>
      <c r="BC26" s="64">
        <v>0.81315004999999996</v>
      </c>
      <c r="BE26" s="64" t="s">
        <v>15</v>
      </c>
      <c r="BF26" s="64">
        <v>0</v>
      </c>
      <c r="BG26" s="64">
        <v>0</v>
      </c>
      <c r="BH26" s="64">
        <v>30</v>
      </c>
      <c r="BI26" s="64">
        <v>0</v>
      </c>
      <c r="BJ26" s="64">
        <v>0.27398947000000001</v>
      </c>
    </row>
    <row r="33" spans="1:68" x14ac:dyDescent="0.3">
      <c r="A33" s="69" t="s">
        <v>314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 x14ac:dyDescent="0.3">
      <c r="A34" s="68" t="s">
        <v>177</v>
      </c>
      <c r="B34" s="68"/>
      <c r="C34" s="68"/>
      <c r="D34" s="68"/>
      <c r="E34" s="68"/>
      <c r="F34" s="68"/>
      <c r="H34" s="68" t="s">
        <v>306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307</v>
      </c>
      <c r="W34" s="68"/>
      <c r="X34" s="68"/>
      <c r="Y34" s="68"/>
      <c r="Z34" s="68"/>
      <c r="AA34" s="68"/>
      <c r="AC34" s="68" t="s">
        <v>293</v>
      </c>
      <c r="AD34" s="68"/>
      <c r="AE34" s="68"/>
      <c r="AF34" s="68"/>
      <c r="AG34" s="68"/>
      <c r="AH34" s="68"/>
      <c r="AJ34" s="68" t="s">
        <v>315</v>
      </c>
      <c r="AK34" s="68"/>
      <c r="AL34" s="68"/>
      <c r="AM34" s="68"/>
      <c r="AN34" s="68"/>
      <c r="AO34" s="68"/>
    </row>
    <row r="35" spans="1:68" x14ac:dyDescent="0.3">
      <c r="A35" s="64"/>
      <c r="B35" s="64" t="s">
        <v>283</v>
      </c>
      <c r="C35" s="64" t="s">
        <v>284</v>
      </c>
      <c r="D35" s="64" t="s">
        <v>311</v>
      </c>
      <c r="E35" s="64" t="s">
        <v>285</v>
      </c>
      <c r="F35" s="64" t="s">
        <v>280</v>
      </c>
      <c r="H35" s="64"/>
      <c r="I35" s="64" t="s">
        <v>283</v>
      </c>
      <c r="J35" s="64" t="s">
        <v>284</v>
      </c>
      <c r="K35" s="64" t="s">
        <v>311</v>
      </c>
      <c r="L35" s="64" t="s">
        <v>285</v>
      </c>
      <c r="M35" s="64" t="s">
        <v>280</v>
      </c>
      <c r="O35" s="64"/>
      <c r="P35" s="64" t="s">
        <v>283</v>
      </c>
      <c r="Q35" s="64" t="s">
        <v>284</v>
      </c>
      <c r="R35" s="64" t="s">
        <v>311</v>
      </c>
      <c r="S35" s="64" t="s">
        <v>285</v>
      </c>
      <c r="T35" s="64" t="s">
        <v>280</v>
      </c>
      <c r="V35" s="64"/>
      <c r="W35" s="64" t="s">
        <v>283</v>
      </c>
      <c r="X35" s="64" t="s">
        <v>284</v>
      </c>
      <c r="Y35" s="64" t="s">
        <v>311</v>
      </c>
      <c r="Z35" s="64" t="s">
        <v>285</v>
      </c>
      <c r="AA35" s="64" t="s">
        <v>280</v>
      </c>
      <c r="AC35" s="64"/>
      <c r="AD35" s="64" t="s">
        <v>283</v>
      </c>
      <c r="AE35" s="64" t="s">
        <v>284</v>
      </c>
      <c r="AF35" s="64" t="s">
        <v>311</v>
      </c>
      <c r="AG35" s="64" t="s">
        <v>285</v>
      </c>
      <c r="AH35" s="64" t="s">
        <v>280</v>
      </c>
      <c r="AJ35" s="64"/>
      <c r="AK35" s="64" t="s">
        <v>283</v>
      </c>
      <c r="AL35" s="64" t="s">
        <v>284</v>
      </c>
      <c r="AM35" s="64" t="s">
        <v>311</v>
      </c>
      <c r="AN35" s="64" t="s">
        <v>285</v>
      </c>
      <c r="AO35" s="64" t="s">
        <v>280</v>
      </c>
    </row>
    <row r="36" spans="1:68" x14ac:dyDescent="0.3">
      <c r="A36" s="64" t="s">
        <v>17</v>
      </c>
      <c r="B36" s="64">
        <v>570</v>
      </c>
      <c r="C36" s="64">
        <v>700</v>
      </c>
      <c r="D36" s="64">
        <v>0</v>
      </c>
      <c r="E36" s="64">
        <v>2000</v>
      </c>
      <c r="F36" s="64">
        <v>217.71439000000001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550.80944999999997</v>
      </c>
      <c r="O36" s="64" t="s">
        <v>19</v>
      </c>
      <c r="P36" s="64">
        <v>0</v>
      </c>
      <c r="Q36" s="64">
        <v>0</v>
      </c>
      <c r="R36" s="64">
        <v>1300</v>
      </c>
      <c r="S36" s="64">
        <v>2000</v>
      </c>
      <c r="T36" s="64">
        <v>3879.8371999999999</v>
      </c>
      <c r="V36" s="64" t="s">
        <v>20</v>
      </c>
      <c r="W36" s="64">
        <v>0</v>
      </c>
      <c r="X36" s="64">
        <v>0</v>
      </c>
      <c r="Y36" s="64">
        <v>3500</v>
      </c>
      <c r="Z36" s="64">
        <v>0</v>
      </c>
      <c r="AA36" s="64">
        <v>1794.0703000000001</v>
      </c>
      <c r="AC36" s="64" t="s">
        <v>21</v>
      </c>
      <c r="AD36" s="64">
        <v>0</v>
      </c>
      <c r="AE36" s="64">
        <v>0</v>
      </c>
      <c r="AF36" s="64">
        <v>2000</v>
      </c>
      <c r="AG36" s="64">
        <v>0</v>
      </c>
      <c r="AH36" s="64">
        <v>53.162770000000002</v>
      </c>
      <c r="AJ36" s="64" t="s">
        <v>22</v>
      </c>
      <c r="AK36" s="64">
        <v>305</v>
      </c>
      <c r="AL36" s="64">
        <v>370</v>
      </c>
      <c r="AM36" s="64">
        <v>0</v>
      </c>
      <c r="AN36" s="64">
        <v>350</v>
      </c>
      <c r="AO36" s="64">
        <v>57.71096</v>
      </c>
    </row>
    <row r="43" spans="1:68" x14ac:dyDescent="0.3">
      <c r="A43" s="69" t="s">
        <v>294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295</v>
      </c>
      <c r="B44" s="68"/>
      <c r="C44" s="68"/>
      <c r="D44" s="68"/>
      <c r="E44" s="68"/>
      <c r="F44" s="68"/>
      <c r="H44" s="68" t="s">
        <v>296</v>
      </c>
      <c r="I44" s="68"/>
      <c r="J44" s="68"/>
      <c r="K44" s="68"/>
      <c r="L44" s="68"/>
      <c r="M44" s="68"/>
      <c r="O44" s="68" t="s">
        <v>330</v>
      </c>
      <c r="P44" s="68"/>
      <c r="Q44" s="68"/>
      <c r="R44" s="68"/>
      <c r="S44" s="68"/>
      <c r="T44" s="68"/>
      <c r="V44" s="68" t="s">
        <v>316</v>
      </c>
      <c r="W44" s="68"/>
      <c r="X44" s="68"/>
      <c r="Y44" s="68"/>
      <c r="Z44" s="68"/>
      <c r="AA44" s="68"/>
      <c r="AC44" s="68" t="s">
        <v>331</v>
      </c>
      <c r="AD44" s="68"/>
      <c r="AE44" s="68"/>
      <c r="AF44" s="68"/>
      <c r="AG44" s="68"/>
      <c r="AH44" s="68"/>
      <c r="AJ44" s="68" t="s">
        <v>308</v>
      </c>
      <c r="AK44" s="68"/>
      <c r="AL44" s="68"/>
      <c r="AM44" s="68"/>
      <c r="AN44" s="68"/>
      <c r="AO44" s="68"/>
      <c r="AQ44" s="68" t="s">
        <v>309</v>
      </c>
      <c r="AR44" s="68"/>
      <c r="AS44" s="68"/>
      <c r="AT44" s="68"/>
      <c r="AU44" s="68"/>
      <c r="AV44" s="68"/>
      <c r="AX44" s="68" t="s">
        <v>297</v>
      </c>
      <c r="AY44" s="68"/>
      <c r="AZ44" s="68"/>
      <c r="BA44" s="68"/>
      <c r="BB44" s="68"/>
      <c r="BC44" s="68"/>
      <c r="BE44" s="68" t="s">
        <v>332</v>
      </c>
      <c r="BF44" s="68"/>
      <c r="BG44" s="68"/>
      <c r="BH44" s="68"/>
      <c r="BI44" s="68"/>
      <c r="BJ44" s="68"/>
    </row>
    <row r="45" spans="1:68" x14ac:dyDescent="0.3">
      <c r="A45" s="64"/>
      <c r="B45" s="64" t="s">
        <v>283</v>
      </c>
      <c r="C45" s="64" t="s">
        <v>284</v>
      </c>
      <c r="D45" s="64" t="s">
        <v>311</v>
      </c>
      <c r="E45" s="64" t="s">
        <v>285</v>
      </c>
      <c r="F45" s="64" t="s">
        <v>280</v>
      </c>
      <c r="H45" s="64"/>
      <c r="I45" s="64" t="s">
        <v>283</v>
      </c>
      <c r="J45" s="64" t="s">
        <v>284</v>
      </c>
      <c r="K45" s="64" t="s">
        <v>311</v>
      </c>
      <c r="L45" s="64" t="s">
        <v>285</v>
      </c>
      <c r="M45" s="64" t="s">
        <v>280</v>
      </c>
      <c r="O45" s="64"/>
      <c r="P45" s="64" t="s">
        <v>283</v>
      </c>
      <c r="Q45" s="64" t="s">
        <v>284</v>
      </c>
      <c r="R45" s="64" t="s">
        <v>311</v>
      </c>
      <c r="S45" s="64" t="s">
        <v>285</v>
      </c>
      <c r="T45" s="64" t="s">
        <v>280</v>
      </c>
      <c r="V45" s="64"/>
      <c r="W45" s="64" t="s">
        <v>283</v>
      </c>
      <c r="X45" s="64" t="s">
        <v>284</v>
      </c>
      <c r="Y45" s="64" t="s">
        <v>311</v>
      </c>
      <c r="Z45" s="64" t="s">
        <v>285</v>
      </c>
      <c r="AA45" s="64" t="s">
        <v>280</v>
      </c>
      <c r="AC45" s="64"/>
      <c r="AD45" s="64" t="s">
        <v>283</v>
      </c>
      <c r="AE45" s="64" t="s">
        <v>284</v>
      </c>
      <c r="AF45" s="64" t="s">
        <v>311</v>
      </c>
      <c r="AG45" s="64" t="s">
        <v>285</v>
      </c>
      <c r="AH45" s="64" t="s">
        <v>280</v>
      </c>
      <c r="AJ45" s="64"/>
      <c r="AK45" s="64" t="s">
        <v>283</v>
      </c>
      <c r="AL45" s="64" t="s">
        <v>284</v>
      </c>
      <c r="AM45" s="64" t="s">
        <v>311</v>
      </c>
      <c r="AN45" s="64" t="s">
        <v>285</v>
      </c>
      <c r="AO45" s="64" t="s">
        <v>280</v>
      </c>
      <c r="AQ45" s="64"/>
      <c r="AR45" s="64" t="s">
        <v>283</v>
      </c>
      <c r="AS45" s="64" t="s">
        <v>284</v>
      </c>
      <c r="AT45" s="64" t="s">
        <v>311</v>
      </c>
      <c r="AU45" s="64" t="s">
        <v>285</v>
      </c>
      <c r="AV45" s="64" t="s">
        <v>280</v>
      </c>
      <c r="AX45" s="64"/>
      <c r="AY45" s="64" t="s">
        <v>283</v>
      </c>
      <c r="AZ45" s="64" t="s">
        <v>284</v>
      </c>
      <c r="BA45" s="64" t="s">
        <v>311</v>
      </c>
      <c r="BB45" s="64" t="s">
        <v>285</v>
      </c>
      <c r="BC45" s="64" t="s">
        <v>280</v>
      </c>
      <c r="BE45" s="64"/>
      <c r="BF45" s="64" t="s">
        <v>283</v>
      </c>
      <c r="BG45" s="64" t="s">
        <v>284</v>
      </c>
      <c r="BH45" s="64" t="s">
        <v>311</v>
      </c>
      <c r="BI45" s="64" t="s">
        <v>285</v>
      </c>
      <c r="BJ45" s="64" t="s">
        <v>280</v>
      </c>
    </row>
    <row r="46" spans="1:68" x14ac:dyDescent="0.3">
      <c r="A46" s="64" t="s">
        <v>23</v>
      </c>
      <c r="B46" s="64">
        <v>7</v>
      </c>
      <c r="C46" s="64">
        <v>9</v>
      </c>
      <c r="D46" s="64">
        <v>0</v>
      </c>
      <c r="E46" s="64">
        <v>45</v>
      </c>
      <c r="F46" s="64">
        <v>7.7752356999999996</v>
      </c>
      <c r="H46" s="64" t="s">
        <v>24</v>
      </c>
      <c r="I46" s="64">
        <v>7</v>
      </c>
      <c r="J46" s="64">
        <v>9</v>
      </c>
      <c r="K46" s="64">
        <v>0</v>
      </c>
      <c r="L46" s="64">
        <v>35</v>
      </c>
      <c r="M46" s="64">
        <v>5.9459825000000004</v>
      </c>
      <c r="O46" s="64" t="s">
        <v>298</v>
      </c>
      <c r="P46" s="64">
        <v>600</v>
      </c>
      <c r="Q46" s="64">
        <v>800</v>
      </c>
      <c r="R46" s="64">
        <v>0</v>
      </c>
      <c r="S46" s="64">
        <v>10000</v>
      </c>
      <c r="T46" s="64">
        <v>287.87459999999999</v>
      </c>
      <c r="V46" s="64" t="s">
        <v>29</v>
      </c>
      <c r="W46" s="64">
        <v>0</v>
      </c>
      <c r="X46" s="64">
        <v>0</v>
      </c>
      <c r="Y46" s="64">
        <v>3</v>
      </c>
      <c r="Z46" s="64">
        <v>10</v>
      </c>
      <c r="AA46" s="64">
        <v>5.8577795999999998E-3</v>
      </c>
      <c r="AC46" s="64" t="s">
        <v>25</v>
      </c>
      <c r="AD46" s="64">
        <v>0</v>
      </c>
      <c r="AE46" s="64">
        <v>0</v>
      </c>
      <c r="AF46" s="64">
        <v>4</v>
      </c>
      <c r="AG46" s="64">
        <v>11</v>
      </c>
      <c r="AH46" s="64">
        <v>2.1069762999999999</v>
      </c>
      <c r="AJ46" s="64" t="s">
        <v>26</v>
      </c>
      <c r="AK46" s="64">
        <v>95</v>
      </c>
      <c r="AL46" s="64">
        <v>150</v>
      </c>
      <c r="AM46" s="64">
        <v>0</v>
      </c>
      <c r="AN46" s="64">
        <v>2400</v>
      </c>
      <c r="AO46" s="64">
        <v>78.659149999999997</v>
      </c>
      <c r="AQ46" s="64" t="s">
        <v>27</v>
      </c>
      <c r="AR46" s="64">
        <v>50</v>
      </c>
      <c r="AS46" s="64">
        <v>60</v>
      </c>
      <c r="AT46" s="64">
        <v>0</v>
      </c>
      <c r="AU46" s="64">
        <v>400</v>
      </c>
      <c r="AV46" s="64">
        <v>40.161712999999999</v>
      </c>
      <c r="AX46" s="64" t="s">
        <v>299</v>
      </c>
      <c r="AY46" s="64"/>
      <c r="AZ46" s="64"/>
      <c r="BA46" s="64"/>
      <c r="BB46" s="64"/>
      <c r="BC46" s="64"/>
      <c r="BE46" s="64" t="s">
        <v>300</v>
      </c>
      <c r="BF46" s="64"/>
      <c r="BG46" s="64"/>
      <c r="BH46" s="64"/>
      <c r="BI46" s="64"/>
      <c r="BJ46" s="64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36" sqref="H3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 x14ac:dyDescent="0.3">
      <c r="A2" s="60" t="s">
        <v>333</v>
      </c>
      <c r="B2" s="60" t="s">
        <v>334</v>
      </c>
      <c r="C2" s="60" t="s">
        <v>318</v>
      </c>
      <c r="D2" s="60">
        <v>71</v>
      </c>
      <c r="E2" s="60">
        <v>919.22173999999995</v>
      </c>
      <c r="F2" s="60">
        <v>166.09697</v>
      </c>
      <c r="G2" s="60">
        <v>14.046251</v>
      </c>
      <c r="H2" s="60">
        <v>7.7123140000000001</v>
      </c>
      <c r="I2" s="60">
        <v>6.3339375999999996</v>
      </c>
      <c r="J2" s="60">
        <v>31.094930000000002</v>
      </c>
      <c r="K2" s="60">
        <v>19.387454999999999</v>
      </c>
      <c r="L2" s="60">
        <v>11.707475000000001</v>
      </c>
      <c r="M2" s="60">
        <v>14.584744000000001</v>
      </c>
      <c r="N2" s="60">
        <v>0.91168994000000003</v>
      </c>
      <c r="O2" s="60">
        <v>8.2325610000000005</v>
      </c>
      <c r="P2" s="60">
        <v>461.03496999999999</v>
      </c>
      <c r="Q2" s="60">
        <v>15.779895</v>
      </c>
      <c r="R2" s="60">
        <v>445.25308000000001</v>
      </c>
      <c r="S2" s="60">
        <v>23.250513000000002</v>
      </c>
      <c r="T2" s="60">
        <v>5064.0282999999999</v>
      </c>
      <c r="U2" s="60">
        <v>0.98092926000000003</v>
      </c>
      <c r="V2" s="60">
        <v>10.108912</v>
      </c>
      <c r="W2" s="60">
        <v>192.56191999999999</v>
      </c>
      <c r="X2" s="60">
        <v>71.775350000000003</v>
      </c>
      <c r="Y2" s="60">
        <v>0.96660979999999996</v>
      </c>
      <c r="Z2" s="60">
        <v>0.65607269999999995</v>
      </c>
      <c r="AA2" s="60">
        <v>8.3350500000000007</v>
      </c>
      <c r="AB2" s="60">
        <v>0.98901510000000004</v>
      </c>
      <c r="AC2" s="60">
        <v>390.44287000000003</v>
      </c>
      <c r="AD2" s="60">
        <v>3.1375198000000002</v>
      </c>
      <c r="AE2" s="60">
        <v>0.81315004999999996</v>
      </c>
      <c r="AF2" s="60">
        <v>0.27398947000000001</v>
      </c>
      <c r="AG2" s="60">
        <v>217.71439000000001</v>
      </c>
      <c r="AH2" s="60">
        <v>157.43021999999999</v>
      </c>
      <c r="AI2" s="60">
        <v>60.284157</v>
      </c>
      <c r="AJ2" s="60">
        <v>550.80944999999997</v>
      </c>
      <c r="AK2" s="60">
        <v>3879.8371999999999</v>
      </c>
      <c r="AL2" s="60">
        <v>53.162770000000002</v>
      </c>
      <c r="AM2" s="60">
        <v>1794.0703000000001</v>
      </c>
      <c r="AN2" s="60">
        <v>57.71096</v>
      </c>
      <c r="AO2" s="60">
        <v>7.7752356999999996</v>
      </c>
      <c r="AP2" s="60">
        <v>6.1067742999999997</v>
      </c>
      <c r="AQ2" s="60">
        <v>1.6684616999999999</v>
      </c>
      <c r="AR2" s="60">
        <v>5.9459825000000004</v>
      </c>
      <c r="AS2" s="60">
        <v>287.87459999999999</v>
      </c>
      <c r="AT2" s="60">
        <v>5.8577795999999998E-3</v>
      </c>
      <c r="AU2" s="60">
        <v>2.1069762999999999</v>
      </c>
      <c r="AV2" s="60">
        <v>78.659149999999997</v>
      </c>
      <c r="AW2" s="60">
        <v>40.161712999999999</v>
      </c>
      <c r="AX2" s="60">
        <v>7.0948990000000003E-2</v>
      </c>
      <c r="AY2" s="60">
        <v>0.63837235999999997</v>
      </c>
      <c r="AZ2" s="60">
        <v>95.832465999999997</v>
      </c>
      <c r="BA2" s="60">
        <v>11.522625</v>
      </c>
      <c r="BB2" s="60">
        <v>3.1831499999999999</v>
      </c>
      <c r="BC2" s="60">
        <v>4.1424503000000001</v>
      </c>
      <c r="BD2" s="60">
        <v>4.193835</v>
      </c>
      <c r="BE2" s="60">
        <v>0.26185244000000002</v>
      </c>
      <c r="BF2" s="60">
        <v>1.2381123000000001</v>
      </c>
      <c r="BG2" s="60">
        <v>0</v>
      </c>
      <c r="BH2" s="60">
        <v>0</v>
      </c>
      <c r="BI2" s="60">
        <v>1.8290333E-5</v>
      </c>
      <c r="BJ2" s="60">
        <v>6.5413909999999997E-3</v>
      </c>
      <c r="BK2" s="60">
        <v>0</v>
      </c>
      <c r="BL2" s="60">
        <v>0.2403111</v>
      </c>
      <c r="BM2" s="60">
        <v>3.169889</v>
      </c>
      <c r="BN2" s="60">
        <v>1.0739022</v>
      </c>
      <c r="BO2" s="60">
        <v>47.885593</v>
      </c>
      <c r="BP2" s="60">
        <v>9.868976</v>
      </c>
      <c r="BQ2" s="60">
        <v>15.773802999999999</v>
      </c>
      <c r="BR2" s="60">
        <v>52.302464000000001</v>
      </c>
      <c r="BS2" s="60">
        <v>8.8145600000000002</v>
      </c>
      <c r="BT2" s="60">
        <v>13.064738999999999</v>
      </c>
      <c r="BU2" s="60">
        <v>5.0246969999999998E-4</v>
      </c>
      <c r="BV2" s="60">
        <v>2.1150700000000001E-2</v>
      </c>
      <c r="BW2" s="60">
        <v>0.82618639999999999</v>
      </c>
      <c r="BX2" s="60">
        <v>0.90483349999999996</v>
      </c>
      <c r="BY2" s="60">
        <v>3.9356306000000001E-2</v>
      </c>
      <c r="BZ2" s="60">
        <v>3.2818156999999998E-4</v>
      </c>
      <c r="CA2" s="60">
        <v>0.26736710000000002</v>
      </c>
      <c r="CB2" s="60">
        <v>1.1348172E-2</v>
      </c>
      <c r="CC2" s="60">
        <v>9.9687844999999997E-2</v>
      </c>
      <c r="CD2" s="60">
        <v>0.70855456999999999</v>
      </c>
      <c r="CE2" s="60">
        <v>1.1066386500000001E-2</v>
      </c>
      <c r="CF2" s="60">
        <v>8.02982E-2</v>
      </c>
      <c r="CG2" s="60">
        <v>0</v>
      </c>
      <c r="CH2" s="60">
        <v>1.8610894999999999E-2</v>
      </c>
      <c r="CI2" s="60">
        <v>3.8623201999999999E-8</v>
      </c>
      <c r="CJ2" s="60">
        <v>1.4254969</v>
      </c>
      <c r="CK2" s="60">
        <v>2.9622113999999999E-3</v>
      </c>
      <c r="CL2" s="60">
        <v>0.11801347</v>
      </c>
      <c r="CM2" s="60">
        <v>2.9670231</v>
      </c>
      <c r="CN2" s="60">
        <v>1114.7242000000001</v>
      </c>
      <c r="CO2" s="60">
        <v>1890.1759</v>
      </c>
      <c r="CP2" s="60">
        <v>930.15423999999996</v>
      </c>
      <c r="CQ2" s="60">
        <v>385.00799999999998</v>
      </c>
      <c r="CR2" s="60">
        <v>213.78272999999999</v>
      </c>
      <c r="CS2" s="60">
        <v>240.36035000000001</v>
      </c>
      <c r="CT2" s="60">
        <v>1074.3849</v>
      </c>
      <c r="CU2" s="60">
        <v>564.27264000000002</v>
      </c>
      <c r="CV2" s="60">
        <v>759.51620000000003</v>
      </c>
      <c r="CW2" s="60">
        <v>640.82556</v>
      </c>
      <c r="CX2" s="60">
        <v>183.91754</v>
      </c>
      <c r="CY2" s="60">
        <v>1530.441</v>
      </c>
      <c r="CZ2" s="60">
        <v>673.39086999999995</v>
      </c>
      <c r="DA2" s="60">
        <v>1644.2203</v>
      </c>
      <c r="DB2" s="60">
        <v>1753.1964</v>
      </c>
      <c r="DC2" s="60">
        <v>2229.3125</v>
      </c>
      <c r="DD2" s="60">
        <v>3265.7827000000002</v>
      </c>
      <c r="DE2" s="60">
        <v>642.17079999999999</v>
      </c>
      <c r="DF2" s="60">
        <v>1863.6985999999999</v>
      </c>
      <c r="DG2" s="60">
        <v>734.39495999999997</v>
      </c>
      <c r="DH2" s="60">
        <v>36.946475999999997</v>
      </c>
      <c r="DI2" s="60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11.522625</v>
      </c>
      <c r="B6">
        <f>BB2</f>
        <v>3.1831499999999999</v>
      </c>
      <c r="C6">
        <f>BC2</f>
        <v>4.1424503000000001</v>
      </c>
      <c r="D6">
        <f>BD2</f>
        <v>4.193835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 x14ac:dyDescent="0.3">
      <c r="A2" s="54" t="s">
        <v>255</v>
      </c>
      <c r="B2" s="158">
        <v>18394</v>
      </c>
      <c r="C2" s="55">
        <f ca="1">YEAR(TODAY())-YEAR(B2)+IF(TODAY()&gt;=DATE(YEAR(TODAY()),MONTH(B2),DAY(B2)),0,-1)</f>
        <v>71</v>
      </c>
      <c r="E2" s="52">
        <v>164.3</v>
      </c>
      <c r="F2" s="53" t="s">
        <v>39</v>
      </c>
      <c r="G2" s="52">
        <v>47.6</v>
      </c>
      <c r="H2" s="51" t="s">
        <v>41</v>
      </c>
      <c r="I2" s="71">
        <f>ROUND(G3/E3^2,1)</f>
        <v>17.600000000000001</v>
      </c>
    </row>
    <row r="3" spans="1:9" x14ac:dyDescent="0.3">
      <c r="E3" s="51">
        <f>E2/100</f>
        <v>1.643</v>
      </c>
      <c r="F3" s="51" t="s">
        <v>40</v>
      </c>
      <c r="G3" s="51">
        <f>G2</f>
        <v>47.6</v>
      </c>
      <c r="H3" s="51" t="s">
        <v>41</v>
      </c>
      <c r="I3" s="71"/>
    </row>
    <row r="4" spans="1:9" x14ac:dyDescent="0.3">
      <c r="A4" t="s">
        <v>273</v>
      </c>
    </row>
    <row r="5" spans="1:9" x14ac:dyDescent="0.3">
      <c r="B5" s="59">
        <v>44665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x14ac:dyDescent="0.3">
      <c r="E2" s="73" t="str">
        <f>'DRIs DATA'!B1</f>
        <v>(설문지 : FFQ 95문항 설문지, 사용자 : 전복만, ID : H2300012)</v>
      </c>
      <c r="F2" s="73"/>
      <c r="G2" s="73"/>
      <c r="H2" s="73"/>
      <c r="I2" s="73"/>
      <c r="J2" s="73"/>
    </row>
    <row r="3" spans="1:14" ht="8.1" customHeight="1" x14ac:dyDescent="0.3"/>
    <row r="4" spans="1:14" x14ac:dyDescent="0.3">
      <c r="K4" t="s">
        <v>2</v>
      </c>
      <c r="L4" t="str">
        <f>'DRIs DATA'!H1</f>
        <v>2022년 05월 03일 11:15:54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Y27" sqref="Y2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 x14ac:dyDescent="0.3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 x14ac:dyDescent="0.35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 x14ac:dyDescent="0.3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 x14ac:dyDescent="0.3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 x14ac:dyDescent="0.3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 x14ac:dyDescent="0.3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 x14ac:dyDescent="0.35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 x14ac:dyDescent="0.3">
      <c r="C10" s="151" t="s">
        <v>30</v>
      </c>
      <c r="D10" s="151"/>
      <c r="E10" s="152"/>
      <c r="F10" s="155">
        <f>'개인정보 및 신체계측 입력'!B5</f>
        <v>44665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 x14ac:dyDescent="0.35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 x14ac:dyDescent="0.3">
      <c r="C12" s="151" t="s">
        <v>32</v>
      </c>
      <c r="D12" s="151"/>
      <c r="E12" s="152"/>
      <c r="F12" s="136">
        <f ca="1">'개인정보 및 신체계측 입력'!C2</f>
        <v>71</v>
      </c>
      <c r="G12" s="136"/>
      <c r="H12" s="136"/>
      <c r="I12" s="136"/>
      <c r="K12" s="127">
        <f>'개인정보 및 신체계측 입력'!E2</f>
        <v>164.3</v>
      </c>
      <c r="L12" s="128"/>
      <c r="M12" s="121">
        <f>'개인정보 및 신체계측 입력'!G2</f>
        <v>47.6</v>
      </c>
      <c r="N12" s="122"/>
      <c r="O12" s="117" t="s">
        <v>271</v>
      </c>
      <c r="P12" s="111"/>
      <c r="Q12" s="114">
        <f>'개인정보 및 신체계측 입력'!I2</f>
        <v>17.600000000000001</v>
      </c>
      <c r="R12" s="114"/>
      <c r="S12" s="114"/>
    </row>
    <row r="13" spans="1:19" ht="18" customHeight="1" thickBot="1" x14ac:dyDescent="0.35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 x14ac:dyDescent="0.3">
      <c r="C14" s="153" t="s">
        <v>31</v>
      </c>
      <c r="D14" s="153"/>
      <c r="E14" s="154"/>
      <c r="F14" s="115" t="str">
        <f>MID('DRIs DATA'!B1,28,3)</f>
        <v>전복만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 x14ac:dyDescent="0.35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 x14ac:dyDescent="0.35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78.63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 x14ac:dyDescent="0.3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3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3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6.649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 x14ac:dyDescent="0.3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 x14ac:dyDescent="0.3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 x14ac:dyDescent="0.35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14.72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 x14ac:dyDescent="0.3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 x14ac:dyDescent="0.35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4" t="s">
        <v>191</v>
      </c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6"/>
    </row>
    <row r="53" spans="1:20" ht="18" customHeight="1" thickBot="1" x14ac:dyDescent="0.35">
      <c r="B53" s="77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9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49" t="s">
        <v>164</v>
      </c>
      <c r="D68" s="149"/>
      <c r="E68" s="149"/>
      <c r="F68" s="149"/>
      <c r="G68" s="149"/>
      <c r="H68" s="142" t="s">
        <v>170</v>
      </c>
      <c r="I68" s="142"/>
      <c r="J68" s="142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0">
        <f>ROUND('그룹 전체 사용자의 일일 입력'!D6/MAX('그룹 전체 사용자의 일일 입력'!$B$6,'그룹 전체 사용자의 일일 입력'!$C$6,'그룹 전체 사용자의 일일 입력'!$D$6),1)</f>
        <v>1</v>
      </c>
      <c r="P68" s="150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4" t="s">
        <v>165</v>
      </c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49" t="s">
        <v>51</v>
      </c>
      <c r="D71" s="149"/>
      <c r="E71" s="149"/>
      <c r="F71" s="149"/>
      <c r="G71" s="149"/>
      <c r="H71" s="38"/>
      <c r="I71" s="142" t="s">
        <v>52</v>
      </c>
      <c r="J71" s="142"/>
      <c r="K71" s="36">
        <f>ROUND('DRIs DATA'!L8,1)</f>
        <v>9</v>
      </c>
      <c r="L71" s="36" t="s">
        <v>53</v>
      </c>
      <c r="M71" s="36">
        <f>ROUND('DRIs DATA'!K8,1)</f>
        <v>14.2</v>
      </c>
      <c r="N71" s="143" t="s">
        <v>54</v>
      </c>
      <c r="O71" s="143"/>
      <c r="P71" s="143"/>
      <c r="Q71" s="143"/>
      <c r="R71" s="39"/>
      <c r="S71" s="35"/>
      <c r="T71" s="6"/>
    </row>
    <row r="72" spans="2:21" ht="18" customHeight="1" x14ac:dyDescent="0.3">
      <c r="B72" s="6"/>
      <c r="C72" s="83" t="s">
        <v>181</v>
      </c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6"/>
      <c r="U72" s="13"/>
    </row>
    <row r="73" spans="2:21" ht="18" customHeight="1" thickBot="1" x14ac:dyDescent="0.35">
      <c r="B73" s="6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4" t="s">
        <v>192</v>
      </c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6"/>
    </row>
    <row r="77" spans="2:21" ht="18" customHeight="1" thickBot="1" x14ac:dyDescent="0.35">
      <c r="B77" s="77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9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5" t="s">
        <v>168</v>
      </c>
      <c r="C79" s="85"/>
      <c r="D79" s="85"/>
      <c r="E79" s="85"/>
      <c r="F79" s="21"/>
      <c r="G79" s="21"/>
      <c r="H79" s="21"/>
      <c r="L79" s="85" t="s">
        <v>172</v>
      </c>
      <c r="M79" s="85"/>
      <c r="N79" s="85"/>
      <c r="O79" s="85"/>
      <c r="P79" s="85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3" t="s">
        <v>268</v>
      </c>
      <c r="C92" s="134"/>
      <c r="D92" s="134"/>
      <c r="E92" s="134"/>
      <c r="F92" s="134"/>
      <c r="G92" s="134"/>
      <c r="H92" s="134"/>
      <c r="I92" s="134"/>
      <c r="J92" s="135"/>
      <c r="L92" s="133" t="s">
        <v>175</v>
      </c>
      <c r="M92" s="134"/>
      <c r="N92" s="134"/>
      <c r="O92" s="134"/>
      <c r="P92" s="134"/>
      <c r="Q92" s="134"/>
      <c r="R92" s="134"/>
      <c r="S92" s="134"/>
      <c r="T92" s="135"/>
    </row>
    <row r="93" spans="1:21" ht="18" customHeight="1" x14ac:dyDescent="0.3">
      <c r="B93" s="88" t="s">
        <v>171</v>
      </c>
      <c r="C93" s="86"/>
      <c r="D93" s="86"/>
      <c r="E93" s="86"/>
      <c r="F93" s="89">
        <f>ROUND('DRIs DATA'!F16/'DRIs DATA'!C16*100,2)</f>
        <v>59.37</v>
      </c>
      <c r="G93" s="89"/>
      <c r="H93" s="86" t="s">
        <v>167</v>
      </c>
      <c r="I93" s="86"/>
      <c r="J93" s="87"/>
      <c r="L93" s="88" t="s">
        <v>171</v>
      </c>
      <c r="M93" s="86"/>
      <c r="N93" s="86"/>
      <c r="O93" s="86"/>
      <c r="P93" s="86"/>
      <c r="Q93" s="23">
        <f>ROUND('DRIs DATA'!M16/'DRIs DATA'!K16*100,2)</f>
        <v>84.24</v>
      </c>
      <c r="R93" s="86" t="s">
        <v>167</v>
      </c>
      <c r="S93" s="86"/>
      <c r="T93" s="8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1" t="s">
        <v>180</v>
      </c>
      <c r="C95" s="92"/>
      <c r="D95" s="92"/>
      <c r="E95" s="92"/>
      <c r="F95" s="92"/>
      <c r="G95" s="92"/>
      <c r="H95" s="92"/>
      <c r="I95" s="92"/>
      <c r="J95" s="93"/>
      <c r="L95" s="97" t="s">
        <v>173</v>
      </c>
      <c r="M95" s="98"/>
      <c r="N95" s="98"/>
      <c r="O95" s="98"/>
      <c r="P95" s="98"/>
      <c r="Q95" s="98"/>
      <c r="R95" s="98"/>
      <c r="S95" s="98"/>
      <c r="T95" s="99"/>
    </row>
    <row r="96" spans="1:21" ht="18" customHeight="1" x14ac:dyDescent="0.3">
      <c r="B96" s="91"/>
      <c r="C96" s="92"/>
      <c r="D96" s="92"/>
      <c r="E96" s="92"/>
      <c r="F96" s="92"/>
      <c r="G96" s="92"/>
      <c r="H96" s="92"/>
      <c r="I96" s="92"/>
      <c r="J96" s="93"/>
      <c r="L96" s="97"/>
      <c r="M96" s="98"/>
      <c r="N96" s="98"/>
      <c r="O96" s="98"/>
      <c r="P96" s="98"/>
      <c r="Q96" s="98"/>
      <c r="R96" s="98"/>
      <c r="S96" s="98"/>
      <c r="T96" s="99"/>
    </row>
    <row r="97" spans="2:21" ht="18" customHeight="1" x14ac:dyDescent="0.3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 x14ac:dyDescent="0.3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 x14ac:dyDescent="0.3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  <c r="U99" s="17"/>
    </row>
    <row r="100" spans="2:21" ht="18" customHeight="1" thickBot="1" x14ac:dyDescent="0.35">
      <c r="B100" s="94"/>
      <c r="C100" s="95"/>
      <c r="D100" s="95"/>
      <c r="E100" s="95"/>
      <c r="F100" s="95"/>
      <c r="G100" s="95"/>
      <c r="H100" s="95"/>
      <c r="I100" s="95"/>
      <c r="J100" s="96"/>
      <c r="L100" s="100"/>
      <c r="M100" s="101"/>
      <c r="N100" s="101"/>
      <c r="O100" s="101"/>
      <c r="P100" s="101"/>
      <c r="Q100" s="101"/>
      <c r="R100" s="101"/>
      <c r="S100" s="101"/>
      <c r="T100" s="102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4" t="s">
        <v>193</v>
      </c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6"/>
    </row>
    <row r="104" spans="2:21" ht="18" customHeight="1" thickBot="1" x14ac:dyDescent="0.35">
      <c r="B104" s="77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9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5" t="s">
        <v>169</v>
      </c>
      <c r="C106" s="85"/>
      <c r="D106" s="85"/>
      <c r="E106" s="85"/>
      <c r="F106" s="6"/>
      <c r="G106" s="6"/>
      <c r="H106" s="6"/>
      <c r="I106" s="6"/>
      <c r="L106" s="85" t="s">
        <v>270</v>
      </c>
      <c r="M106" s="85"/>
      <c r="N106" s="85"/>
      <c r="O106" s="85"/>
      <c r="P106" s="85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0" t="s">
        <v>264</v>
      </c>
      <c r="C119" s="81"/>
      <c r="D119" s="81"/>
      <c r="E119" s="81"/>
      <c r="F119" s="81"/>
      <c r="G119" s="81"/>
      <c r="H119" s="81"/>
      <c r="I119" s="81"/>
      <c r="J119" s="82"/>
      <c r="L119" s="80" t="s">
        <v>265</v>
      </c>
      <c r="M119" s="81"/>
      <c r="N119" s="81"/>
      <c r="O119" s="81"/>
      <c r="P119" s="81"/>
      <c r="Q119" s="81"/>
      <c r="R119" s="81"/>
      <c r="S119" s="81"/>
      <c r="T119" s="82"/>
    </row>
    <row r="120" spans="2:20" ht="18" customHeight="1" x14ac:dyDescent="0.3">
      <c r="B120" s="43" t="s">
        <v>171</v>
      </c>
      <c r="C120" s="16"/>
      <c r="D120" s="16"/>
      <c r="E120" s="15"/>
      <c r="F120" s="89">
        <f>ROUND('DRIs DATA'!F26/'DRIs DATA'!C26*100,2)</f>
        <v>71.78</v>
      </c>
      <c r="G120" s="89"/>
      <c r="H120" s="86" t="s">
        <v>166</v>
      </c>
      <c r="I120" s="86"/>
      <c r="J120" s="87"/>
      <c r="L120" s="42" t="s">
        <v>171</v>
      </c>
      <c r="M120" s="20"/>
      <c r="N120" s="20"/>
      <c r="O120" s="23"/>
      <c r="P120" s="6"/>
      <c r="Q120" s="57">
        <f>ROUND('DRIs DATA'!AH26/'DRIs DATA'!AE26*100,2)</f>
        <v>65.930000000000007</v>
      </c>
      <c r="R120" s="86" t="s">
        <v>166</v>
      </c>
      <c r="S120" s="86"/>
      <c r="T120" s="8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3" t="s">
        <v>174</v>
      </c>
      <c r="C122" s="104"/>
      <c r="D122" s="104"/>
      <c r="E122" s="104"/>
      <c r="F122" s="104"/>
      <c r="G122" s="104"/>
      <c r="H122" s="104"/>
      <c r="I122" s="104"/>
      <c r="J122" s="105"/>
      <c r="L122" s="103" t="s">
        <v>269</v>
      </c>
      <c r="M122" s="104"/>
      <c r="N122" s="104"/>
      <c r="O122" s="104"/>
      <c r="P122" s="104"/>
      <c r="Q122" s="104"/>
      <c r="R122" s="104"/>
      <c r="S122" s="104"/>
      <c r="T122" s="105"/>
    </row>
    <row r="123" spans="2:20" ht="18" customHeight="1" x14ac:dyDescent="0.3">
      <c r="B123" s="103"/>
      <c r="C123" s="104"/>
      <c r="D123" s="104"/>
      <c r="E123" s="104"/>
      <c r="F123" s="104"/>
      <c r="G123" s="104"/>
      <c r="H123" s="104"/>
      <c r="I123" s="104"/>
      <c r="J123" s="105"/>
      <c r="L123" s="103"/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 x14ac:dyDescent="0.3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 x14ac:dyDescent="0.3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 x14ac:dyDescent="0.3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7.25" thickBot="1" x14ac:dyDescent="0.35">
      <c r="B127" s="106"/>
      <c r="C127" s="107"/>
      <c r="D127" s="107"/>
      <c r="E127" s="107"/>
      <c r="F127" s="107"/>
      <c r="G127" s="107"/>
      <c r="H127" s="107"/>
      <c r="I127" s="107"/>
      <c r="J127" s="108"/>
      <c r="L127" s="106"/>
      <c r="M127" s="107"/>
      <c r="N127" s="107"/>
      <c r="O127" s="107"/>
      <c r="P127" s="107"/>
      <c r="Q127" s="107"/>
      <c r="R127" s="107"/>
      <c r="S127" s="107"/>
      <c r="T127" s="108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4" t="s">
        <v>262</v>
      </c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6"/>
      <c r="N129" s="56"/>
      <c r="O129" s="74" t="s">
        <v>263</v>
      </c>
      <c r="P129" s="75"/>
      <c r="Q129" s="75"/>
      <c r="R129" s="75"/>
      <c r="S129" s="75"/>
      <c r="T129" s="76"/>
    </row>
    <row r="130" spans="2:21" ht="18" customHeight="1" thickBot="1" x14ac:dyDescent="0.35">
      <c r="B130" s="77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9"/>
      <c r="N130" s="56"/>
      <c r="O130" s="77"/>
      <c r="P130" s="78"/>
      <c r="Q130" s="78"/>
      <c r="R130" s="78"/>
      <c r="S130" s="78"/>
      <c r="T130" s="79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4" t="s">
        <v>194</v>
      </c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6"/>
    </row>
    <row r="155" spans="2:21" ht="18" customHeight="1" thickBot="1" x14ac:dyDescent="0.35">
      <c r="B155" s="77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9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5" t="s">
        <v>177</v>
      </c>
      <c r="C157" s="85"/>
      <c r="D157" s="85"/>
      <c r="E157" s="6"/>
      <c r="F157" s="6"/>
      <c r="G157" s="6"/>
      <c r="H157" s="6"/>
      <c r="I157" s="6"/>
      <c r="L157" s="85" t="s">
        <v>178</v>
      </c>
      <c r="M157" s="85"/>
      <c r="N157" s="85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0" t="s">
        <v>266</v>
      </c>
      <c r="C170" s="81"/>
      <c r="D170" s="81"/>
      <c r="E170" s="81"/>
      <c r="F170" s="81"/>
      <c r="G170" s="81"/>
      <c r="H170" s="81"/>
      <c r="I170" s="81"/>
      <c r="J170" s="82"/>
      <c r="L170" s="80" t="s">
        <v>176</v>
      </c>
      <c r="M170" s="81"/>
      <c r="N170" s="81"/>
      <c r="O170" s="81"/>
      <c r="P170" s="81"/>
      <c r="Q170" s="81"/>
      <c r="R170" s="81"/>
      <c r="S170" s="82"/>
    </row>
    <row r="171" spans="2:19" ht="18" customHeight="1" x14ac:dyDescent="0.3">
      <c r="B171" s="42" t="s">
        <v>171</v>
      </c>
      <c r="C171" s="20"/>
      <c r="D171" s="20"/>
      <c r="E171" s="6"/>
      <c r="F171" s="89">
        <f>ROUND('DRIs DATA'!F36/'DRIs DATA'!C36*100,2)</f>
        <v>27.21</v>
      </c>
      <c r="G171" s="89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258.66000000000003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3" t="s">
        <v>185</v>
      </c>
      <c r="C173" s="104"/>
      <c r="D173" s="104"/>
      <c r="E173" s="104"/>
      <c r="F173" s="104"/>
      <c r="G173" s="104"/>
      <c r="H173" s="104"/>
      <c r="I173" s="104"/>
      <c r="J173" s="105"/>
      <c r="L173" s="103" t="s">
        <v>187</v>
      </c>
      <c r="M173" s="104"/>
      <c r="N173" s="104"/>
      <c r="O173" s="104"/>
      <c r="P173" s="104"/>
      <c r="Q173" s="104"/>
      <c r="R173" s="104"/>
      <c r="S173" s="105"/>
    </row>
    <row r="174" spans="2:19" ht="18" customHeight="1" x14ac:dyDescent="0.3">
      <c r="B174" s="103"/>
      <c r="C174" s="104"/>
      <c r="D174" s="104"/>
      <c r="E174" s="104"/>
      <c r="F174" s="104"/>
      <c r="G174" s="104"/>
      <c r="H174" s="104"/>
      <c r="I174" s="104"/>
      <c r="J174" s="105"/>
      <c r="L174" s="103"/>
      <c r="M174" s="104"/>
      <c r="N174" s="104"/>
      <c r="O174" s="104"/>
      <c r="P174" s="104"/>
      <c r="Q174" s="104"/>
      <c r="R174" s="104"/>
      <c r="S174" s="105"/>
    </row>
    <row r="175" spans="2:19" ht="18" customHeight="1" x14ac:dyDescent="0.3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 x14ac:dyDescent="0.3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 x14ac:dyDescent="0.3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 x14ac:dyDescent="0.3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 thickBot="1" x14ac:dyDescent="0.35">
      <c r="B179" s="106"/>
      <c r="C179" s="107"/>
      <c r="D179" s="107"/>
      <c r="E179" s="107"/>
      <c r="F179" s="107"/>
      <c r="G179" s="107"/>
      <c r="H179" s="107"/>
      <c r="I179" s="107"/>
      <c r="J179" s="108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 thickBot="1" x14ac:dyDescent="0.35">
      <c r="L181" s="106"/>
      <c r="M181" s="107"/>
      <c r="N181" s="107"/>
      <c r="O181" s="107"/>
      <c r="P181" s="107"/>
      <c r="Q181" s="107"/>
      <c r="R181" s="107"/>
      <c r="S181" s="108"/>
    </row>
    <row r="182" spans="2:19" ht="18" customHeight="1" x14ac:dyDescent="0.3">
      <c r="B182" s="85" t="s">
        <v>179</v>
      </c>
      <c r="C182" s="85"/>
      <c r="D182" s="85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0" t="s">
        <v>267</v>
      </c>
      <c r="C195" s="81"/>
      <c r="D195" s="81"/>
      <c r="E195" s="81"/>
      <c r="F195" s="81"/>
      <c r="G195" s="81"/>
      <c r="H195" s="81"/>
      <c r="I195" s="81"/>
      <c r="J195" s="8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89">
        <f>ROUND('DRIs DATA'!F46/'DRIs DATA'!C46*100,2)</f>
        <v>77.75</v>
      </c>
      <c r="G196" s="89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3" t="s">
        <v>186</v>
      </c>
      <c r="C198" s="104"/>
      <c r="D198" s="104"/>
      <c r="E198" s="104"/>
      <c r="F198" s="104"/>
      <c r="G198" s="104"/>
      <c r="H198" s="104"/>
      <c r="I198" s="104"/>
      <c r="J198" s="105"/>
      <c r="S198" s="6"/>
    </row>
    <row r="199" spans="2:20" ht="18" customHeight="1" x14ac:dyDescent="0.3">
      <c r="B199" s="103"/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 x14ac:dyDescent="0.3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 x14ac:dyDescent="0.3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 x14ac:dyDescent="0.3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 thickBot="1" x14ac:dyDescent="0.35">
      <c r="B203" s="106"/>
      <c r="C203" s="107"/>
      <c r="D203" s="107"/>
      <c r="E203" s="107"/>
      <c r="F203" s="107"/>
      <c r="G203" s="107"/>
      <c r="H203" s="107"/>
      <c r="I203" s="107"/>
      <c r="J203" s="108"/>
      <c r="S203" s="6"/>
    </row>
    <row r="204" spans="2:20" ht="18" customHeight="1" thickBot="1" x14ac:dyDescent="0.35">
      <c r="K204" s="10"/>
    </row>
    <row r="205" spans="2:20" ht="18" customHeight="1" x14ac:dyDescent="0.3">
      <c r="B205" s="74" t="s">
        <v>195</v>
      </c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6"/>
    </row>
    <row r="206" spans="2:20" ht="18" customHeight="1" thickBot="1" x14ac:dyDescent="0.35">
      <c r="B206" s="77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9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09" t="s">
        <v>188</v>
      </c>
      <c r="C208" s="109"/>
      <c r="D208" s="109"/>
      <c r="E208" s="109"/>
      <c r="F208" s="109"/>
      <c r="G208" s="109"/>
      <c r="H208" s="109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0" t="s">
        <v>190</v>
      </c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2022-05-03T02:20:10Z</dcterms:modified>
</cp:coreProperties>
</file>