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<sst xmlns="http://schemas.openxmlformats.org/spreadsheetml/2006/main" count="692" uniqueCount="337">
  <si>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</si>
  <si>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</si>
  <si>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</si>
  <si>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</si>
  <si>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</si>
  <si>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</si>
  <si>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</si>
  <si>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</si>
  <si>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</si>
  <si>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</si>
  <si>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</si>
  <si>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</si>
  <si>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</si>
  <si>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</si>
  <si>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</si>
  <si>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</si>
  <si>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</si>
  <si>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</si>
  <si>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</si>
  <si>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</si>
  <si>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</si>
  <si>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</si>
  <si>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</si>
  <si>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</si>
  <si>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</si>
  <si>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</si>
  <si>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</si>
  <si>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</si>
  <si>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</si>
  <si>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</si>
  <si>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</si>
  <si>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</si>
  <si>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</si>
  <si>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</si>
  <si>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</si>
  <si>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</si>
  <si>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</si>
  <si>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</si>
  <si>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</si>
  <si>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</si>
  <si>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</si>
  <si>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</si>
  <si>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</si>
  <si>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</si>
  <si>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</si>
  <si>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</si>
  <si>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</si>
  <si>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</si>
  <si>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</si>
  <si>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</si>
  <si>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</si>
  <si>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</si>
  <si>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</si>
  <si>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</si>
  <si>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</si>
  <si>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</si>
  <si>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</si>
  <si>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</si>
  <si>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</si>
  <si>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</si>
  <si>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</si>
  <si>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</si>
  <si>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</si>
  <si>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</si>
  <si>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</si>
  <si>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</si>
  <si>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</si>
  <si>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</si>
  <si>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</si>
  <si>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</si>
  <si>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</si>
  <si>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</si>
  <si>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</si>
  <si>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</si>
  <si>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</si>
  <si>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</si>
  <si>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</si>
  <si>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</si>
  <si>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</si>
  <si>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</si>
  <si>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</si>
  <si>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</si>
  <si>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</si>
  <si>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</si>
  <si>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</si>
  <si>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</si>
  <si>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</si>
  <si>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</si>
  <si>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</si>
  <si>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</si>
  <si>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</si>
  <si>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</si>
  <si>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</si>
  <si>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</si>
  <si>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</si>
  <si>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</si>
  <si>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</si>
  <si>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</si>
  <si>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</si>
  <si>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</si>
  <si>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</si>
  <si>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</si>
  <si>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</si>
  <si>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</si>
  <si>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</si>
  <si>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</si>
  <si>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</si>
  <si>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</si>
  <si>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</si>
  <si>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</si>
  <si>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</si>
  <si>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</si>
  <si>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</si>
  <si>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</si>
  <si>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</si>
  <si>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</si>
  <si>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</si>
  <si>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</si>
  <si>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</si>
  <si>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</si>
  <si>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</si>
  <si>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</si>
  <si>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</si>
  <si>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</si>
  <si>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</si>
  <si>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</si>
  <si>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</si>
  <si>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</si>
  <si>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</si>
  <si>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</si>
  <si>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</si>
  <si>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</si>
  <si>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</si>
  <si>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</si>
  <si>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</si>
  <si>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</si>
  <si>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</si>
  <si>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</si>
  <si>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</si>
  <si>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</si>
  <si>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</si>
  <si>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</si>
  <si>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</si>
  <si>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</si>
  <si>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</si>
  <si>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</si>
  <si>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</si>
  <si>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</si>
  <si>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</si>
  <si>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</si>
  <si>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</si>
  <si>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</si>
  <si>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</si>
  <si>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</si>
  <si>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</si>
  <si>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</si>
  <si>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</si>
  <si>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</si>
  <si>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</si>
  <si>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</si>
  <si>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</si>
  <si>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</si>
  <si>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</si>
  <si>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</si>
  <si>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</si>
  <si>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</si>
  <si>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</si>
  <si>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</si>
  <si>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</si>
  <si>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</si>
  <si>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</si>
  <si>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</si>
  <si>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</si>
  <si>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</si>
  <si>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</si>
  <si>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</si>
  <si>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</si>
  <si>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</si>
  <si>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</si>
  <si>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</si>
  <si>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</si>
  <si>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</si>
  <si>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</si>
  <si>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</si>
  <si>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</si>
  <si>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</si>
  <si>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</si>
  <si>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</si>
  <si>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</si>
  <si>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</si>
  <si>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</si>
  <si>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</si>
  <si>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</si>
  <si>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</si>
  <si>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</si>
  <si>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</si>
  <si>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</si>
  <si>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</si>
  <si>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</si>
  <si>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</si>
  <si>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</si>
  <si>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</si>
  <si>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</si>
  <si>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</si>
  <si>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</si>
  <si>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</si>
  <si>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</si>
  <si>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</si>
  <si>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</si>
  <si>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</si>
  <si>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</si>
  <si>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</si>
  <si>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</si>
  <si>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</si>
  <si>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</si>
  <si>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</si>
  <si>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</si>
  <si>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</si>
  <si>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</si>
  <si>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</si>
  <si>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</si>
  <si>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</si>
  <si>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</si>
  <si>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</si>
  <si>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</si>
  <si>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</si>
  <si>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</si>
  <si>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</si>
  <si>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</si>
  <si>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</si>
  <si>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</si>
  <si>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</si>
  <si>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</si>
  <si>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</si>
  <si>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</si>
  <si>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</si>
  <si>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</si>
  <si>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</si>
  <si>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</si>
  <si>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</si>
  <si>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</si>
  <si>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</si>
  <si>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</si>
  <si>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</si>
  <si>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</si>
  <si>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</si>
  <si>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</si>
  <si>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</si>
  <si>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</si>
  <si>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</si>
  <si>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</si>
  <si>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</si>
  <si>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</si>
  <si>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</si>
  <si>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</si>
  <si>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</si>
  <si>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</si>
  <si>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</si>
  <si>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</si>
  <si>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</si>
  <si>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</si>
  <si>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</si>
  <si>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</si>
  <si>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</si>
  <si>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</si>
  <si>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</si>
  <si>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</si>
  <si>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</si>
  <si>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</si>
  <si>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</si>
  <si>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</si>
  <si>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</si>
  <si>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</si>
  <si>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</si>
  <si>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</si>
  <si>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</si>
  <si>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</si>
  <si>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</si>
  <si>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</si>
  <si>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</si>
  <si>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</si>
  <si>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</si>
  <si>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</si>
  <si>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</si>
  <si>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</si>
  <si>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</si>
  <si>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</si>
  <si>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</si>
  <si>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</si>
  <si>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비타민C</t>
    <phoneticPr fontId="1" type="noConversion"/>
  </si>
  <si>
    <t>리보플라빈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</si>
  <si>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</si>
  <si>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</si>
  <si>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</si>
  <si>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</si>
  <si>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</si>
  <si>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</si>
  <si>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</si>
  <si>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</si>
  <si>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</si>
  <si>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</si>
  <si>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</si>
  <si>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</si>
  <si>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</si>
  <si>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</si>
  <si>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</si>
  <si>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</si>
  <si>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요오드</t>
    <phoneticPr fontId="1" type="noConversion"/>
  </si>
  <si>
    <t>셀레늄</t>
    <phoneticPr fontId="1" type="noConversion"/>
  </si>
  <si>
    <t>불포화지방산</t>
    <phoneticPr fontId="1" type="noConversion"/>
  </si>
  <si>
    <t>충분섭취량</t>
    <phoneticPr fontId="1" type="noConversion"/>
  </si>
  <si>
    <t>수용성 비타민</t>
    <phoneticPr fontId="1" type="noConversion"/>
  </si>
  <si>
    <t>판토텐산</t>
    <phoneticPr fontId="1" type="noConversion"/>
  </si>
  <si>
    <t>다량 무기질</t>
    <phoneticPr fontId="1" type="noConversion"/>
  </si>
  <si>
    <t>마그네슘</t>
    <phoneticPr fontId="1" type="noConversion"/>
  </si>
  <si>
    <t>불소</t>
    <phoneticPr fontId="1" type="noConversion"/>
  </si>
  <si>
    <t>출력시각</t>
    <phoneticPr fontId="1" type="noConversion"/>
  </si>
  <si>
    <t>M</t>
  </si>
  <si>
    <t>n-6불포화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</si>
  <si>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</si>
  <si>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</si>
  <si>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</si>
  <si>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식이섬유</t>
    <phoneticPr fontId="1" type="noConversion"/>
  </si>
  <si>
    <t>적정비율(최소)</t>
    <phoneticPr fontId="1" type="noConversion"/>
  </si>
  <si>
    <t>비타민A(μg RAE/일)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</si>
  <si>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</si>
  <si>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</si>
  <si>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</si>
  <si>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</si>
  <si>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구리</t>
    <phoneticPr fontId="1" type="noConversion"/>
  </si>
  <si>
    <t>망간</t>
    <phoneticPr fontId="1" type="noConversion"/>
  </si>
  <si>
    <t>크롬</t>
    <phoneticPr fontId="1" type="noConversion"/>
  </si>
  <si>
    <t>H2300044</t>
  </si>
  <si>
    <t>장용삼</t>
  </si>
  <si>
    <t>정보</t>
    <phoneticPr fontId="1" type="noConversion"/>
  </si>
  <si>
    <t>(설문지 : FFQ 95문항 설문지, 사용자 : 장용삼, ID : H2300044)</t>
  </si>
  <si>
    <t>2023년 02월 01일 16:37:45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</si>
</sst>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55.291218000000001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117184"/>
        <c:axId val="502116400"/>
      </c:barChart>
      <c:catAx>
        <c:axId val="50211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116400"/>
        <c:crosses val="autoZero"/>
        <c:auto val="1"/>
        <c:lblAlgn val="ctr"/>
        <c:lblOffset val="100"/>
        <c:noMultiLvlLbl val="0"/>
      </c:catAx>
      <c:valAx>
        <c:axId val="50211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11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0.94073856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59136"/>
        <c:axId val="571461880"/>
      </c:barChart>
      <c:catAx>
        <c:axId val="57145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61880"/>
        <c:crosses val="autoZero"/>
        <c:auto val="1"/>
        <c:lblAlgn val="ctr"/>
        <c:lblOffset val="100"/>
        <c:noMultiLvlLbl val="0"/>
      </c:catAx>
      <c:valAx>
        <c:axId val="571461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5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8.2406229999999997E-2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62272"/>
        <c:axId val="571462664"/>
      </c:barChart>
      <c:catAx>
        <c:axId val="57146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62664"/>
        <c:crosses val="autoZero"/>
        <c:auto val="1"/>
        <c:lblAlgn val="ctr"/>
        <c:lblOffset val="100"/>
        <c:noMultiLvlLbl val="0"/>
      </c:catAx>
      <c:valAx>
        <c:axId val="571462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6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935.52179999999998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107568"/>
        <c:axId val="572109528"/>
      </c:barChart>
      <c:catAx>
        <c:axId val="57210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109528"/>
        <c:crosses val="autoZero"/>
        <c:auto val="1"/>
        <c:lblAlgn val="ctr"/>
        <c:lblOffset val="100"/>
        <c:noMultiLvlLbl val="0"/>
      </c:catAx>
      <c:valAx>
        <c:axId val="572109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10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1816.9926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111096"/>
        <c:axId val="572112272"/>
      </c:barChart>
      <c:catAx>
        <c:axId val="57211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112272"/>
        <c:crosses val="autoZero"/>
        <c:auto val="1"/>
        <c:lblAlgn val="ctr"/>
        <c:lblOffset val="100"/>
        <c:noMultiLvlLbl val="0"/>
      </c:catAx>
      <c:valAx>
        <c:axId val="5721122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11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34.001685999999999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109920"/>
        <c:axId val="572105216"/>
      </c:barChart>
      <c:catAx>
        <c:axId val="57210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105216"/>
        <c:crosses val="autoZero"/>
        <c:auto val="1"/>
        <c:lblAlgn val="ctr"/>
        <c:lblOffset val="100"/>
        <c:noMultiLvlLbl val="0"/>
      </c:catAx>
      <c:valAx>
        <c:axId val="572105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10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50.357624000000001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111488"/>
        <c:axId val="572107960"/>
      </c:barChart>
      <c:catAx>
        <c:axId val="57211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107960"/>
        <c:crosses val="autoZero"/>
        <c:auto val="1"/>
        <c:lblAlgn val="ctr"/>
        <c:lblOffset val="100"/>
        <c:noMultiLvlLbl val="0"/>
      </c:catAx>
      <c:valAx>
        <c:axId val="572107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11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9.9366520000000005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111880"/>
        <c:axId val="572108352"/>
      </c:barChart>
      <c:catAx>
        <c:axId val="57211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108352"/>
        <c:crosses val="autoZero"/>
        <c:auto val="1"/>
        <c:lblAlgn val="ctr"/>
        <c:lblOffset val="100"/>
        <c:noMultiLvlLbl val="0"/>
      </c:catAx>
      <c:valAx>
        <c:axId val="572108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11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260.23270000000002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112664"/>
        <c:axId val="572106392"/>
      </c:barChart>
      <c:catAx>
        <c:axId val="57211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106392"/>
        <c:crosses val="autoZero"/>
        <c:auto val="1"/>
        <c:lblAlgn val="ctr"/>
        <c:lblOffset val="100"/>
        <c:noMultiLvlLbl val="0"/>
      </c:catAx>
      <c:valAx>
        <c:axId val="5721063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11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6.2729559999999997E-3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105608"/>
        <c:axId val="572106784"/>
      </c:barChart>
      <c:catAx>
        <c:axId val="57210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106784"/>
        <c:crosses val="autoZero"/>
        <c:auto val="1"/>
        <c:lblAlgn val="ctr"/>
        <c:lblOffset val="100"/>
        <c:noMultiLvlLbl val="0"/>
      </c:catAx>
      <c:valAx>
        <c:axId val="57210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10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3.4416354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866704"/>
        <c:axId val="568867488"/>
      </c:barChart>
      <c:catAx>
        <c:axId val="56886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867488"/>
        <c:crosses val="autoZero"/>
        <c:auto val="1"/>
        <c:lblAlgn val="ctr"/>
        <c:lblOffset val="100"/>
        <c:noMultiLvlLbl val="0"/>
      </c:catAx>
      <c:valAx>
        <c:axId val="568867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86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15.313162999999999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120320"/>
        <c:axId val="502117968"/>
      </c:barChart>
      <c:catAx>
        <c:axId val="50212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117968"/>
        <c:crosses val="autoZero"/>
        <c:auto val="1"/>
        <c:lblAlgn val="ctr"/>
        <c:lblOffset val="100"/>
        <c:noMultiLvlLbl val="0"/>
      </c:catAx>
      <c:valAx>
        <c:axId val="502117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12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119.87747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872192"/>
        <c:axId val="568870624"/>
      </c:barChart>
      <c:catAx>
        <c:axId val="56887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870624"/>
        <c:crosses val="autoZero"/>
        <c:auto val="1"/>
        <c:lblAlgn val="ctr"/>
        <c:lblOffset val="100"/>
        <c:noMultiLvlLbl val="0"/>
      </c:catAx>
      <c:valAx>
        <c:axId val="568870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87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87.258020000000002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871800"/>
        <c:axId val="568872584"/>
      </c:barChart>
      <c:catAx>
        <c:axId val="56887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872584"/>
        <c:crosses val="autoZero"/>
        <c:auto val="1"/>
        <c:lblAlgn val="ctr"/>
        <c:lblOffset val="100"/>
        <c:noMultiLvlLbl val="0"/>
      </c:catAx>
      <c:valAx>
        <c:axId val="568872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87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4.085</c:v>
                </c:pt>
                <c:pt idx="1">
                  <c:v>6.7439999999999998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8868272"/>
        <c:axId val="568868664"/>
      </c:barChart>
      <c:catAx>
        <c:axId val="56886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868664"/>
        <c:crosses val="autoZero"/>
        <c:auto val="1"/>
        <c:lblAlgn val="ctr"/>
        <c:lblOffset val="100"/>
        <c:noMultiLvlLbl val="0"/>
      </c:catAx>
      <c:valAx>
        <c:axId val="568868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86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5.9801035000000002</c:v>
                </c:pt>
                <c:pt idx="1">
                  <c:v>7.3815900000000001</c:v>
                </c:pt>
                <c:pt idx="2">
                  <c:v>7.7630185999999997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342.00603999999998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871408"/>
        <c:axId val="568873368"/>
      </c:barChart>
      <c:catAx>
        <c:axId val="56887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873368"/>
        <c:crosses val="autoZero"/>
        <c:auto val="1"/>
        <c:lblAlgn val="ctr"/>
        <c:lblOffset val="100"/>
        <c:noMultiLvlLbl val="0"/>
      </c:catAx>
      <c:valAx>
        <c:axId val="568873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87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8.9432670000000005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870232"/>
        <c:axId val="568865920"/>
      </c:barChart>
      <c:catAx>
        <c:axId val="56887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865920"/>
        <c:crosses val="autoZero"/>
        <c:auto val="1"/>
        <c:lblAlgn val="ctr"/>
        <c:lblOffset val="100"/>
        <c:noMultiLvlLbl val="0"/>
      </c:catAx>
      <c:valAx>
        <c:axId val="56886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87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80.143000000000001</c:v>
                </c:pt>
                <c:pt idx="1">
                  <c:v>6.0250000000000004</c:v>
                </c:pt>
                <c:pt idx="2">
                  <c:v>13.832000000000001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9182960"/>
        <c:axId val="569186096"/>
      </c:barChart>
      <c:catAx>
        <c:axId val="56918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186096"/>
        <c:crosses val="autoZero"/>
        <c:auto val="1"/>
        <c:lblAlgn val="ctr"/>
        <c:lblOffset val="100"/>
        <c:noMultiLvlLbl val="0"/>
      </c:catAx>
      <c:valAx>
        <c:axId val="569186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18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1759.0247999999999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187664"/>
        <c:axId val="569184136"/>
      </c:barChart>
      <c:catAx>
        <c:axId val="56918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184136"/>
        <c:crosses val="autoZero"/>
        <c:auto val="1"/>
        <c:lblAlgn val="ctr"/>
        <c:lblOffset val="100"/>
        <c:noMultiLvlLbl val="0"/>
      </c:catAx>
      <c:valAx>
        <c:axId val="569184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18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37.606068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186488"/>
        <c:axId val="569181784"/>
      </c:barChart>
      <c:catAx>
        <c:axId val="56918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181784"/>
        <c:crosses val="autoZero"/>
        <c:auto val="1"/>
        <c:lblAlgn val="ctr"/>
        <c:lblOffset val="100"/>
        <c:noMultiLvlLbl val="0"/>
      </c:catAx>
      <c:valAx>
        <c:axId val="569181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18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264.70587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184920"/>
        <c:axId val="569182176"/>
      </c:barChart>
      <c:catAx>
        <c:axId val="56918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182176"/>
        <c:crosses val="autoZero"/>
        <c:auto val="1"/>
        <c:lblAlgn val="ctr"/>
        <c:lblOffset val="100"/>
        <c:noMultiLvlLbl val="0"/>
      </c:catAx>
      <c:valAx>
        <c:axId val="569182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184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1.7461500000000001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123456"/>
        <c:axId val="502122280"/>
      </c:barChart>
      <c:catAx>
        <c:axId val="50212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122280"/>
        <c:crosses val="autoZero"/>
        <c:auto val="1"/>
        <c:lblAlgn val="ctr"/>
        <c:lblOffset val="100"/>
        <c:noMultiLvlLbl val="0"/>
      </c:catAx>
      <c:valAx>
        <c:axId val="50212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12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3432.0832999999998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187272"/>
        <c:axId val="569180216"/>
      </c:barChart>
      <c:catAx>
        <c:axId val="56918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180216"/>
        <c:crosses val="autoZero"/>
        <c:auto val="1"/>
        <c:lblAlgn val="ctr"/>
        <c:lblOffset val="100"/>
        <c:noMultiLvlLbl val="0"/>
      </c:catAx>
      <c:valAx>
        <c:axId val="569180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187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9.3407940000000007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185704"/>
        <c:axId val="569183352"/>
      </c:barChart>
      <c:catAx>
        <c:axId val="56918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183352"/>
        <c:crosses val="autoZero"/>
        <c:auto val="1"/>
        <c:lblAlgn val="ctr"/>
        <c:lblOffset val="100"/>
        <c:noMultiLvlLbl val="0"/>
      </c:catAx>
      <c:valAx>
        <c:axId val="569183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18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1.3362257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181000"/>
        <c:axId val="569181392"/>
      </c:barChart>
      <c:catAx>
        <c:axId val="56918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181392"/>
        <c:crosses val="autoZero"/>
        <c:auto val="1"/>
        <c:lblAlgn val="ctr"/>
        <c:lblOffset val="100"/>
        <c:noMultiLvlLbl val="0"/>
      </c:catAx>
      <c:valAx>
        <c:axId val="569181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18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167.70633000000001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118752"/>
        <c:axId val="502120712"/>
      </c:barChart>
      <c:catAx>
        <c:axId val="50211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120712"/>
        <c:crosses val="autoZero"/>
        <c:auto val="1"/>
        <c:lblAlgn val="ctr"/>
        <c:lblOffset val="100"/>
        <c:noMultiLvlLbl val="0"/>
      </c:catAx>
      <c:valAx>
        <c:axId val="50212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11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0.87247750000000002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735048"/>
        <c:axId val="571459920"/>
      </c:barChart>
      <c:catAx>
        <c:axId val="49473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59920"/>
        <c:crosses val="autoZero"/>
        <c:auto val="1"/>
        <c:lblAlgn val="ctr"/>
        <c:lblOffset val="100"/>
        <c:noMultiLvlLbl val="0"/>
      </c:catAx>
      <c:valAx>
        <c:axId val="571459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73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11.224497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63448"/>
        <c:axId val="571465800"/>
      </c:barChart>
      <c:catAx>
        <c:axId val="57146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65800"/>
        <c:crosses val="autoZero"/>
        <c:auto val="1"/>
        <c:lblAlgn val="ctr"/>
        <c:lblOffset val="100"/>
        <c:noMultiLvlLbl val="0"/>
      </c:catAx>
      <c:valAx>
        <c:axId val="57146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63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1.3362257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59528"/>
        <c:axId val="571458744"/>
      </c:barChart>
      <c:catAx>
        <c:axId val="57145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58744"/>
        <c:crosses val="autoZero"/>
        <c:auto val="1"/>
        <c:lblAlgn val="ctr"/>
        <c:lblOffset val="100"/>
        <c:noMultiLvlLbl val="0"/>
      </c:catAx>
      <c:valAx>
        <c:axId val="57145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5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373.69121999999999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65016"/>
        <c:axId val="571465408"/>
      </c:barChart>
      <c:catAx>
        <c:axId val="57146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65408"/>
        <c:crosses val="autoZero"/>
        <c:auto val="1"/>
        <c:lblAlgn val="ctr"/>
        <c:lblOffset val="100"/>
        <c:noMultiLvlLbl val="0"/>
      </c:catAx>
      <c:valAx>
        <c:axId val="571465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6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7.2749404999999996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60312"/>
        <c:axId val="571460704"/>
      </c:barChart>
      <c:catAx>
        <c:axId val="57146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60704"/>
        <c:crosses val="autoZero"/>
        <c:auto val="1"/>
        <c:lblAlgn val="ctr"/>
        <c:lblOffset val="100"/>
        <c:noMultiLvlLbl val="0"/>
      </c:catAx>
      <c:valAx>
        <c:axId val="57146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6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장용삼, ID : H2300044)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02월 01일 16:37:45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6" t="s">
        <v>56</v>
      </c>
      <c r="B4" s="66"/>
      <c r="C4" s="66"/>
      <c r="D4" s="46"/>
      <c r="E4" s="68" t="s">
        <v>198</v>
      </c>
      <c r="F4" s="69"/>
      <c r="G4" s="69"/>
      <c r="H4" s="70"/>
      <c r="I4" s="46"/>
      <c r="J4" s="68" t="s">
        <v>199</v>
      </c>
      <c r="K4" s="69"/>
      <c r="L4" s="70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8"/>
      <c r="B5" s="58" t="s">
        <v>202</v>
      </c>
      <c r="C5" s="58" t="s">
        <v>203</v>
      </c>
      <c r="D5" s="46"/>
      <c r="E5" s="58"/>
      <c r="F5" s="58" t="s">
        <v>204</v>
      </c>
      <c r="G5" s="58" t="s">
        <v>205</v>
      </c>
      <c r="H5" s="58" t="s">
        <v>200</v>
      </c>
      <c r="I5" s="46"/>
      <c r="J5" s="58"/>
      <c r="K5" s="58" t="s">
        <v>206</v>
      </c>
      <c r="L5" s="58" t="s">
        <v>207</v>
      </c>
      <c r="M5" s="46"/>
      <c r="N5" s="58"/>
      <c r="O5" s="58" t="s">
        <v>208</v>
      </c>
      <c r="P5" s="58" t="s">
        <v>209</v>
      </c>
      <c r="Q5" s="58" t="s">
        <v>210</v>
      </c>
      <c r="R5" s="58" t="s">
        <v>211</v>
      </c>
      <c r="S5" s="58" t="s">
        <v>203</v>
      </c>
      <c r="T5" s="46"/>
      <c r="U5" s="58"/>
      <c r="V5" s="58" t="s">
        <v>208</v>
      </c>
      <c r="W5" s="58" t="s">
        <v>209</v>
      </c>
      <c r="X5" s="58" t="s">
        <v>210</v>
      </c>
      <c r="Y5" s="58" t="s">
        <v>211</v>
      </c>
      <c r="Z5" s="58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8" t="s">
        <v>56</v>
      </c>
      <c r="B6" s="58">
        <f>'DRIs DATA 입력'!B6</f>
        <v>2200</v>
      </c>
      <c r="C6" s="58">
        <f>'DRIs DATA 입력'!C6</f>
        <v>1759.0247999999999</v>
      </c>
      <c r="D6" s="46"/>
      <c r="E6" s="58" t="s">
        <v>215</v>
      </c>
      <c r="F6" s="58">
        <v>65</v>
      </c>
      <c r="G6" s="58">
        <v>30</v>
      </c>
      <c r="H6" s="58">
        <v>20</v>
      </c>
      <c r="I6" s="46"/>
      <c r="J6" s="58" t="s">
        <v>212</v>
      </c>
      <c r="K6" s="58">
        <v>0.1</v>
      </c>
      <c r="L6" s="58">
        <v>4</v>
      </c>
      <c r="M6" s="46"/>
      <c r="N6" s="58" t="s">
        <v>213</v>
      </c>
      <c r="O6" s="58">
        <v>50</v>
      </c>
      <c r="P6" s="58">
        <v>60</v>
      </c>
      <c r="Q6" s="58">
        <v>0</v>
      </c>
      <c r="R6" s="58">
        <v>0</v>
      </c>
      <c r="S6" s="58">
        <f>'DRIs DATA 입력'!S6</f>
        <v>55.291218000000001</v>
      </c>
      <c r="T6" s="46"/>
      <c r="U6" s="58" t="s">
        <v>214</v>
      </c>
      <c r="V6" s="58">
        <v>0</v>
      </c>
      <c r="W6" s="58">
        <v>0</v>
      </c>
      <c r="X6" s="58">
        <v>25</v>
      </c>
      <c r="Y6" s="58">
        <v>0</v>
      </c>
      <c r="Z6" s="58">
        <f>'DRIs DATA 입력'!Z6</f>
        <v>15.313162999999999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8" t="s">
        <v>272</v>
      </c>
      <c r="F7" s="58">
        <v>60</v>
      </c>
      <c r="G7" s="58">
        <v>27</v>
      </c>
      <c r="H7" s="58">
        <v>13</v>
      </c>
      <c r="I7" s="46"/>
      <c r="J7" s="58" t="s">
        <v>272</v>
      </c>
      <c r="K7" s="58">
        <v>0.55000000000000004</v>
      </c>
      <c r="L7" s="58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8" t="s">
        <v>216</v>
      </c>
      <c r="F8" s="58">
        <f>'DRIs DATA 입력'!F8</f>
        <v>80.143000000000001</v>
      </c>
      <c r="G8" s="58">
        <f>'DRIs DATA 입력'!G8</f>
        <v>6.0250000000000004</v>
      </c>
      <c r="H8" s="58">
        <f>'DRIs DATA 입력'!H8</f>
        <v>13.832000000000001</v>
      </c>
      <c r="I8" s="46"/>
      <c r="J8" s="58" t="s">
        <v>216</v>
      </c>
      <c r="K8" s="58">
        <f>'DRIs DATA 입력'!K8</f>
        <v>4.085</v>
      </c>
      <c r="L8" s="58">
        <f>'DRIs DATA 입력'!L8</f>
        <v>6.7439999999999998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8"/>
      <c r="B15" s="58" t="s">
        <v>208</v>
      </c>
      <c r="C15" s="58" t="s">
        <v>209</v>
      </c>
      <c r="D15" s="58" t="s">
        <v>210</v>
      </c>
      <c r="E15" s="58" t="s">
        <v>211</v>
      </c>
      <c r="F15" s="58" t="s">
        <v>203</v>
      </c>
      <c r="G15" s="46"/>
      <c r="H15" s="58"/>
      <c r="I15" s="58" t="s">
        <v>208</v>
      </c>
      <c r="J15" s="58" t="s">
        <v>209</v>
      </c>
      <c r="K15" s="58" t="s">
        <v>210</v>
      </c>
      <c r="L15" s="58" t="s">
        <v>211</v>
      </c>
      <c r="M15" s="58" t="s">
        <v>203</v>
      </c>
      <c r="N15" s="46"/>
      <c r="O15" s="58"/>
      <c r="P15" s="58" t="s">
        <v>208</v>
      </c>
      <c r="Q15" s="58" t="s">
        <v>209</v>
      </c>
      <c r="R15" s="58" t="s">
        <v>210</v>
      </c>
      <c r="S15" s="58" t="s">
        <v>211</v>
      </c>
      <c r="T15" s="58" t="s">
        <v>203</v>
      </c>
      <c r="U15" s="46"/>
      <c r="V15" s="58"/>
      <c r="W15" s="58" t="s">
        <v>208</v>
      </c>
      <c r="X15" s="58" t="s">
        <v>209</v>
      </c>
      <c r="Y15" s="58" t="s">
        <v>210</v>
      </c>
      <c r="Z15" s="58" t="s">
        <v>211</v>
      </c>
      <c r="AA15" s="58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8" t="s">
        <v>222</v>
      </c>
      <c r="B16" s="58">
        <v>550</v>
      </c>
      <c r="C16" s="58">
        <v>750</v>
      </c>
      <c r="D16" s="58">
        <v>0</v>
      </c>
      <c r="E16" s="58">
        <v>3000</v>
      </c>
      <c r="F16" s="58">
        <f>'DRIs DATA 입력'!F16</f>
        <v>342.00603999999998</v>
      </c>
      <c r="G16" s="46"/>
      <c r="H16" s="58" t="s">
        <v>3</v>
      </c>
      <c r="I16" s="58">
        <v>0</v>
      </c>
      <c r="J16" s="58">
        <v>0</v>
      </c>
      <c r="K16" s="58">
        <v>12</v>
      </c>
      <c r="L16" s="58">
        <v>540</v>
      </c>
      <c r="M16" s="58">
        <f>'DRIs DATA 입력'!M16</f>
        <v>8.9432670000000005</v>
      </c>
      <c r="N16" s="46"/>
      <c r="O16" s="58" t="s">
        <v>4</v>
      </c>
      <c r="P16" s="58">
        <v>0</v>
      </c>
      <c r="Q16" s="58">
        <v>0</v>
      </c>
      <c r="R16" s="58">
        <v>10</v>
      </c>
      <c r="S16" s="58">
        <v>100</v>
      </c>
      <c r="T16" s="58">
        <f>'DRIs DATA 입력'!T16</f>
        <v>1.7461500000000001</v>
      </c>
      <c r="U16" s="46"/>
      <c r="V16" s="58" t="s">
        <v>5</v>
      </c>
      <c r="W16" s="58">
        <v>0</v>
      </c>
      <c r="X16" s="58">
        <v>0</v>
      </c>
      <c r="Y16" s="58">
        <v>75</v>
      </c>
      <c r="Z16" s="58">
        <v>0</v>
      </c>
      <c r="AA16" s="58">
        <f>'DRIs DATA 입력'!AA16</f>
        <v>167.70633000000001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58"/>
      <c r="B25" s="58" t="s">
        <v>208</v>
      </c>
      <c r="C25" s="58" t="s">
        <v>209</v>
      </c>
      <c r="D25" s="58" t="s">
        <v>210</v>
      </c>
      <c r="E25" s="58" t="s">
        <v>211</v>
      </c>
      <c r="F25" s="58" t="s">
        <v>203</v>
      </c>
      <c r="G25" s="46"/>
      <c r="H25" s="58"/>
      <c r="I25" s="58" t="s">
        <v>208</v>
      </c>
      <c r="J25" s="58" t="s">
        <v>209</v>
      </c>
      <c r="K25" s="58" t="s">
        <v>210</v>
      </c>
      <c r="L25" s="58" t="s">
        <v>211</v>
      </c>
      <c r="M25" s="58" t="s">
        <v>203</v>
      </c>
      <c r="N25" s="46"/>
      <c r="O25" s="58"/>
      <c r="P25" s="58" t="s">
        <v>208</v>
      </c>
      <c r="Q25" s="58" t="s">
        <v>209</v>
      </c>
      <c r="R25" s="58" t="s">
        <v>210</v>
      </c>
      <c r="S25" s="58" t="s">
        <v>211</v>
      </c>
      <c r="T25" s="58" t="s">
        <v>203</v>
      </c>
      <c r="U25" s="46"/>
      <c r="V25" s="58"/>
      <c r="W25" s="58" t="s">
        <v>208</v>
      </c>
      <c r="X25" s="58" t="s">
        <v>209</v>
      </c>
      <c r="Y25" s="58" t="s">
        <v>210</v>
      </c>
      <c r="Z25" s="58" t="s">
        <v>211</v>
      </c>
      <c r="AA25" s="58" t="s">
        <v>203</v>
      </c>
      <c r="AB25" s="46"/>
      <c r="AC25" s="58"/>
      <c r="AD25" s="58" t="s">
        <v>208</v>
      </c>
      <c r="AE25" s="58" t="s">
        <v>209</v>
      </c>
      <c r="AF25" s="58" t="s">
        <v>210</v>
      </c>
      <c r="AG25" s="58" t="s">
        <v>211</v>
      </c>
      <c r="AH25" s="58" t="s">
        <v>203</v>
      </c>
      <c r="AI25" s="46"/>
      <c r="AJ25" s="58"/>
      <c r="AK25" s="58" t="s">
        <v>208</v>
      </c>
      <c r="AL25" s="58" t="s">
        <v>209</v>
      </c>
      <c r="AM25" s="58" t="s">
        <v>210</v>
      </c>
      <c r="AN25" s="58" t="s">
        <v>211</v>
      </c>
      <c r="AO25" s="58" t="s">
        <v>203</v>
      </c>
      <c r="AP25" s="46"/>
      <c r="AQ25" s="58"/>
      <c r="AR25" s="58" t="s">
        <v>208</v>
      </c>
      <c r="AS25" s="58" t="s">
        <v>209</v>
      </c>
      <c r="AT25" s="58" t="s">
        <v>210</v>
      </c>
      <c r="AU25" s="58" t="s">
        <v>211</v>
      </c>
      <c r="AV25" s="58" t="s">
        <v>203</v>
      </c>
      <c r="AW25" s="46"/>
      <c r="AX25" s="58"/>
      <c r="AY25" s="58" t="s">
        <v>208</v>
      </c>
      <c r="AZ25" s="58" t="s">
        <v>209</v>
      </c>
      <c r="BA25" s="58" t="s">
        <v>210</v>
      </c>
      <c r="BB25" s="58" t="s">
        <v>211</v>
      </c>
      <c r="BC25" s="58" t="s">
        <v>203</v>
      </c>
      <c r="BD25" s="46"/>
      <c r="BE25" s="58"/>
      <c r="BF25" s="58" t="s">
        <v>208</v>
      </c>
      <c r="BG25" s="58" t="s">
        <v>209</v>
      </c>
      <c r="BH25" s="58" t="s">
        <v>210</v>
      </c>
      <c r="BI25" s="58" t="s">
        <v>211</v>
      </c>
      <c r="BJ25" s="58" t="s">
        <v>203</v>
      </c>
    </row>
    <row r="26" spans="1:62" x14ac:dyDescent="0.3">
      <c r="A26" s="58" t="s">
        <v>8</v>
      </c>
      <c r="B26" s="58">
        <v>75</v>
      </c>
      <c r="C26" s="58">
        <v>100</v>
      </c>
      <c r="D26" s="58">
        <v>0</v>
      </c>
      <c r="E26" s="58">
        <v>2000</v>
      </c>
      <c r="F26" s="58">
        <f>'DRIs DATA 입력'!F26</f>
        <v>37.606068</v>
      </c>
      <c r="G26" s="46"/>
      <c r="H26" s="58" t="s">
        <v>9</v>
      </c>
      <c r="I26" s="58">
        <v>1</v>
      </c>
      <c r="J26" s="58">
        <v>1.2</v>
      </c>
      <c r="K26" s="58">
        <v>0</v>
      </c>
      <c r="L26" s="58">
        <v>0</v>
      </c>
      <c r="M26" s="58">
        <f>'DRIs DATA 입력'!M26</f>
        <v>1.2732599</v>
      </c>
      <c r="N26" s="46"/>
      <c r="O26" s="58" t="s">
        <v>10</v>
      </c>
      <c r="P26" s="58">
        <v>1.3</v>
      </c>
      <c r="Q26" s="58">
        <v>1.5</v>
      </c>
      <c r="R26" s="58">
        <v>0</v>
      </c>
      <c r="S26" s="58">
        <v>0</v>
      </c>
      <c r="T26" s="58">
        <f>'DRIs DATA 입력'!T26</f>
        <v>0.87247750000000002</v>
      </c>
      <c r="U26" s="46"/>
      <c r="V26" s="58" t="s">
        <v>11</v>
      </c>
      <c r="W26" s="58">
        <v>12</v>
      </c>
      <c r="X26" s="58">
        <v>16</v>
      </c>
      <c r="Y26" s="58">
        <v>0</v>
      </c>
      <c r="Z26" s="58">
        <v>35</v>
      </c>
      <c r="AA26" s="58">
        <f>'DRIs DATA 입력'!AA26</f>
        <v>11.224497</v>
      </c>
      <c r="AB26" s="46"/>
      <c r="AC26" s="58" t="s">
        <v>12</v>
      </c>
      <c r="AD26" s="58">
        <v>1.3</v>
      </c>
      <c r="AE26" s="58">
        <v>1.5</v>
      </c>
      <c r="AF26" s="58">
        <v>0</v>
      </c>
      <c r="AG26" s="58">
        <v>100</v>
      </c>
      <c r="AH26" s="58">
        <f>'DRIs DATA 입력'!AH26</f>
        <v>1.3362257</v>
      </c>
      <c r="AI26" s="46"/>
      <c r="AJ26" s="58" t="s">
        <v>233</v>
      </c>
      <c r="AK26" s="58">
        <v>320</v>
      </c>
      <c r="AL26" s="58">
        <v>400</v>
      </c>
      <c r="AM26" s="58">
        <v>0</v>
      </c>
      <c r="AN26" s="58">
        <v>1000</v>
      </c>
      <c r="AO26" s="58">
        <f>'DRIs DATA 입력'!AO26</f>
        <v>373.69121999999999</v>
      </c>
      <c r="AP26" s="46"/>
      <c r="AQ26" s="58" t="s">
        <v>13</v>
      </c>
      <c r="AR26" s="58">
        <v>2</v>
      </c>
      <c r="AS26" s="58">
        <v>2.4</v>
      </c>
      <c r="AT26" s="58">
        <v>0</v>
      </c>
      <c r="AU26" s="58">
        <v>0</v>
      </c>
      <c r="AV26" s="58">
        <f>'DRIs DATA 입력'!AV26</f>
        <v>7.2749404999999996</v>
      </c>
      <c r="AW26" s="46"/>
      <c r="AX26" s="58" t="s">
        <v>14</v>
      </c>
      <c r="AY26" s="58">
        <v>0</v>
      </c>
      <c r="AZ26" s="58">
        <v>0</v>
      </c>
      <c r="BA26" s="58">
        <v>5</v>
      </c>
      <c r="BB26" s="58">
        <v>0</v>
      </c>
      <c r="BC26" s="58">
        <f>'DRIs DATA 입력'!BC26</f>
        <v>0.94073856</v>
      </c>
      <c r="BD26" s="46"/>
      <c r="BE26" s="58" t="s">
        <v>15</v>
      </c>
      <c r="BF26" s="58">
        <v>0</v>
      </c>
      <c r="BG26" s="58">
        <v>0</v>
      </c>
      <c r="BH26" s="58">
        <v>30</v>
      </c>
      <c r="BI26" s="58">
        <v>0</v>
      </c>
      <c r="BJ26" s="58">
        <f>'DRIs DATA 입력'!BJ26</f>
        <v>8.2406229999999997E-2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8"/>
      <c r="B35" s="58" t="s">
        <v>208</v>
      </c>
      <c r="C35" s="58" t="s">
        <v>209</v>
      </c>
      <c r="D35" s="58" t="s">
        <v>210</v>
      </c>
      <c r="E35" s="58" t="s">
        <v>211</v>
      </c>
      <c r="F35" s="58" t="s">
        <v>203</v>
      </c>
      <c r="G35" s="46"/>
      <c r="H35" s="58"/>
      <c r="I35" s="58" t="s">
        <v>208</v>
      </c>
      <c r="J35" s="58" t="s">
        <v>209</v>
      </c>
      <c r="K35" s="58" t="s">
        <v>210</v>
      </c>
      <c r="L35" s="58" t="s">
        <v>211</v>
      </c>
      <c r="M35" s="58" t="s">
        <v>203</v>
      </c>
      <c r="N35" s="46"/>
      <c r="O35" s="58"/>
      <c r="P35" s="58" t="s">
        <v>208</v>
      </c>
      <c r="Q35" s="58" t="s">
        <v>209</v>
      </c>
      <c r="R35" s="58" t="s">
        <v>210</v>
      </c>
      <c r="S35" s="58" t="s">
        <v>211</v>
      </c>
      <c r="T35" s="58" t="s">
        <v>203</v>
      </c>
      <c r="U35" s="46"/>
      <c r="V35" s="58"/>
      <c r="W35" s="58" t="s">
        <v>208</v>
      </c>
      <c r="X35" s="58" t="s">
        <v>209</v>
      </c>
      <c r="Y35" s="58" t="s">
        <v>210</v>
      </c>
      <c r="Z35" s="58" t="s">
        <v>211</v>
      </c>
      <c r="AA35" s="58" t="s">
        <v>203</v>
      </c>
      <c r="AB35" s="46"/>
      <c r="AC35" s="58"/>
      <c r="AD35" s="58" t="s">
        <v>208</v>
      </c>
      <c r="AE35" s="58" t="s">
        <v>209</v>
      </c>
      <c r="AF35" s="58" t="s">
        <v>210</v>
      </c>
      <c r="AG35" s="58" t="s">
        <v>211</v>
      </c>
      <c r="AH35" s="58" t="s">
        <v>203</v>
      </c>
      <c r="AI35" s="46"/>
      <c r="AJ35" s="58"/>
      <c r="AK35" s="58" t="s">
        <v>208</v>
      </c>
      <c r="AL35" s="58" t="s">
        <v>209</v>
      </c>
      <c r="AM35" s="58" t="s">
        <v>210</v>
      </c>
      <c r="AN35" s="58" t="s">
        <v>211</v>
      </c>
      <c r="AO35" s="58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8" t="s">
        <v>17</v>
      </c>
      <c r="B36" s="58">
        <v>630</v>
      </c>
      <c r="C36" s="58">
        <v>800</v>
      </c>
      <c r="D36" s="58">
        <v>0</v>
      </c>
      <c r="E36" s="58">
        <v>2500</v>
      </c>
      <c r="F36" s="58">
        <f>'DRIs DATA 입력'!F36</f>
        <v>264.70587</v>
      </c>
      <c r="G36" s="46"/>
      <c r="H36" s="58" t="s">
        <v>18</v>
      </c>
      <c r="I36" s="58">
        <v>580</v>
      </c>
      <c r="J36" s="58">
        <v>700</v>
      </c>
      <c r="K36" s="58">
        <v>0</v>
      </c>
      <c r="L36" s="58">
        <v>3500</v>
      </c>
      <c r="M36" s="58">
        <f>'DRIs DATA 입력'!M36</f>
        <v>935.52179999999998</v>
      </c>
      <c r="N36" s="46"/>
      <c r="O36" s="58" t="s">
        <v>19</v>
      </c>
      <c r="P36" s="58">
        <v>0</v>
      </c>
      <c r="Q36" s="58">
        <v>0</v>
      </c>
      <c r="R36" s="58">
        <v>1500</v>
      </c>
      <c r="S36" s="58">
        <v>2000</v>
      </c>
      <c r="T36" s="58">
        <f>'DRIs DATA 입력'!T36</f>
        <v>3432.0832999999998</v>
      </c>
      <c r="U36" s="46"/>
      <c r="V36" s="58" t="s">
        <v>20</v>
      </c>
      <c r="W36" s="58">
        <v>0</v>
      </c>
      <c r="X36" s="58">
        <v>0</v>
      </c>
      <c r="Y36" s="58">
        <v>3500</v>
      </c>
      <c r="Z36" s="58">
        <v>0</v>
      </c>
      <c r="AA36" s="58">
        <f>'DRIs DATA 입력'!AA36</f>
        <v>1816.9926</v>
      </c>
      <c r="AB36" s="46"/>
      <c r="AC36" s="58" t="s">
        <v>21</v>
      </c>
      <c r="AD36" s="58">
        <v>0</v>
      </c>
      <c r="AE36" s="58">
        <v>0</v>
      </c>
      <c r="AF36" s="58">
        <v>2300</v>
      </c>
      <c r="AG36" s="58">
        <v>0</v>
      </c>
      <c r="AH36" s="58">
        <f>'DRIs DATA 입력'!AH36</f>
        <v>34.001685999999999</v>
      </c>
      <c r="AI36" s="46"/>
      <c r="AJ36" s="58" t="s">
        <v>22</v>
      </c>
      <c r="AK36" s="58">
        <v>305</v>
      </c>
      <c r="AL36" s="58">
        <v>370</v>
      </c>
      <c r="AM36" s="58">
        <v>0</v>
      </c>
      <c r="AN36" s="58">
        <v>350</v>
      </c>
      <c r="AO36" s="58">
        <f>'DRIs DATA 입력'!AO36</f>
        <v>50.357624000000001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46"/>
    </row>
    <row r="44" spans="1:68" x14ac:dyDescent="0.3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 x14ac:dyDescent="0.3">
      <c r="A45" s="58"/>
      <c r="B45" s="58" t="s">
        <v>208</v>
      </c>
      <c r="C45" s="58" t="s">
        <v>209</v>
      </c>
      <c r="D45" s="58" t="s">
        <v>210</v>
      </c>
      <c r="E45" s="58" t="s">
        <v>211</v>
      </c>
      <c r="F45" s="58" t="s">
        <v>203</v>
      </c>
      <c r="G45" s="46"/>
      <c r="H45" s="58"/>
      <c r="I45" s="58" t="s">
        <v>208</v>
      </c>
      <c r="J45" s="58" t="s">
        <v>209</v>
      </c>
      <c r="K45" s="58" t="s">
        <v>210</v>
      </c>
      <c r="L45" s="58" t="s">
        <v>211</v>
      </c>
      <c r="M45" s="58" t="s">
        <v>203</v>
      </c>
      <c r="N45" s="46"/>
      <c r="O45" s="58"/>
      <c r="P45" s="58" t="s">
        <v>208</v>
      </c>
      <c r="Q45" s="58" t="s">
        <v>209</v>
      </c>
      <c r="R45" s="58" t="s">
        <v>210</v>
      </c>
      <c r="S45" s="58" t="s">
        <v>211</v>
      </c>
      <c r="T45" s="58" t="s">
        <v>203</v>
      </c>
      <c r="U45" s="46"/>
      <c r="V45" s="58"/>
      <c r="W45" s="58" t="s">
        <v>208</v>
      </c>
      <c r="X45" s="58" t="s">
        <v>209</v>
      </c>
      <c r="Y45" s="58" t="s">
        <v>210</v>
      </c>
      <c r="Z45" s="58" t="s">
        <v>211</v>
      </c>
      <c r="AA45" s="58" t="s">
        <v>203</v>
      </c>
      <c r="AB45" s="46"/>
      <c r="AC45" s="58"/>
      <c r="AD45" s="58" t="s">
        <v>208</v>
      </c>
      <c r="AE45" s="58" t="s">
        <v>209</v>
      </c>
      <c r="AF45" s="58" t="s">
        <v>210</v>
      </c>
      <c r="AG45" s="58" t="s">
        <v>211</v>
      </c>
      <c r="AH45" s="58" t="s">
        <v>203</v>
      </c>
      <c r="AI45" s="46"/>
      <c r="AJ45" s="58"/>
      <c r="AK45" s="58" t="s">
        <v>208</v>
      </c>
      <c r="AL45" s="58" t="s">
        <v>209</v>
      </c>
      <c r="AM45" s="58" t="s">
        <v>210</v>
      </c>
      <c r="AN45" s="58" t="s">
        <v>211</v>
      </c>
      <c r="AO45" s="58" t="s">
        <v>203</v>
      </c>
      <c r="AP45" s="46"/>
      <c r="AQ45" s="58"/>
      <c r="AR45" s="58" t="s">
        <v>208</v>
      </c>
      <c r="AS45" s="58" t="s">
        <v>209</v>
      </c>
      <c r="AT45" s="58" t="s">
        <v>210</v>
      </c>
      <c r="AU45" s="58" t="s">
        <v>211</v>
      </c>
      <c r="AV45" s="58" t="s">
        <v>203</v>
      </c>
      <c r="AW45" s="46"/>
      <c r="AX45" s="58"/>
      <c r="AY45" s="58" t="s">
        <v>208</v>
      </c>
      <c r="AZ45" s="58" t="s">
        <v>209</v>
      </c>
      <c r="BA45" s="58" t="s">
        <v>210</v>
      </c>
      <c r="BB45" s="58" t="s">
        <v>211</v>
      </c>
      <c r="BC45" s="58" t="s">
        <v>203</v>
      </c>
      <c r="BD45" s="46"/>
      <c r="BE45" s="58"/>
      <c r="BF45" s="58" t="s">
        <v>208</v>
      </c>
      <c r="BG45" s="58" t="s">
        <v>209</v>
      </c>
      <c r="BH45" s="58" t="s">
        <v>210</v>
      </c>
      <c r="BI45" s="58" t="s">
        <v>211</v>
      </c>
      <c r="BJ45" s="58" t="s">
        <v>203</v>
      </c>
      <c r="BK45" s="46"/>
    </row>
    <row r="46" spans="1:68" x14ac:dyDescent="0.3">
      <c r="A46" s="58" t="s">
        <v>23</v>
      </c>
      <c r="B46" s="58">
        <v>8</v>
      </c>
      <c r="C46" s="58">
        <v>10</v>
      </c>
      <c r="D46" s="58">
        <v>0</v>
      </c>
      <c r="E46" s="58">
        <v>45</v>
      </c>
      <c r="F46" s="58">
        <f>'DRIs DATA 입력'!F46</f>
        <v>9.3407940000000007</v>
      </c>
      <c r="G46" s="46"/>
      <c r="H46" s="58" t="s">
        <v>24</v>
      </c>
      <c r="I46" s="58">
        <v>8</v>
      </c>
      <c r="J46" s="58">
        <v>10</v>
      </c>
      <c r="K46" s="58">
        <v>0</v>
      </c>
      <c r="L46" s="58">
        <v>35</v>
      </c>
      <c r="M46" s="58">
        <f>'DRIs DATA 입력'!M46</f>
        <v>9.9366520000000005</v>
      </c>
      <c r="N46" s="46"/>
      <c r="O46" s="58" t="s">
        <v>251</v>
      </c>
      <c r="P46" s="58">
        <v>600</v>
      </c>
      <c r="Q46" s="58">
        <v>800</v>
      </c>
      <c r="R46" s="58">
        <v>0</v>
      </c>
      <c r="S46" s="58">
        <v>10000</v>
      </c>
      <c r="T46" s="58">
        <f>'DRIs DATA 입력'!T46</f>
        <v>260.23270000000002</v>
      </c>
      <c r="U46" s="46"/>
      <c r="V46" s="58" t="s">
        <v>29</v>
      </c>
      <c r="W46" s="58">
        <v>0</v>
      </c>
      <c r="X46" s="58">
        <v>0</v>
      </c>
      <c r="Y46" s="58">
        <v>3</v>
      </c>
      <c r="Z46" s="58">
        <v>10</v>
      </c>
      <c r="AA46" s="58">
        <f>'DRIs DATA 입력'!AA46</f>
        <v>6.2729559999999997E-3</v>
      </c>
      <c r="AB46" s="46"/>
      <c r="AC46" s="58" t="s">
        <v>25</v>
      </c>
      <c r="AD46" s="58">
        <v>0</v>
      </c>
      <c r="AE46" s="58">
        <v>0</v>
      </c>
      <c r="AF46" s="58">
        <v>4</v>
      </c>
      <c r="AG46" s="58">
        <v>11</v>
      </c>
      <c r="AH46" s="58">
        <f>'DRIs DATA 입력'!AH46</f>
        <v>3.4416354</v>
      </c>
      <c r="AI46" s="46"/>
      <c r="AJ46" s="58" t="s">
        <v>26</v>
      </c>
      <c r="AK46" s="58">
        <v>95</v>
      </c>
      <c r="AL46" s="58">
        <v>150</v>
      </c>
      <c r="AM46" s="58">
        <v>0</v>
      </c>
      <c r="AN46" s="58">
        <v>2400</v>
      </c>
      <c r="AO46" s="58">
        <f>'DRIs DATA 입력'!AO46</f>
        <v>119.87747</v>
      </c>
      <c r="AP46" s="46"/>
      <c r="AQ46" s="58" t="s">
        <v>27</v>
      </c>
      <c r="AR46" s="58">
        <v>50</v>
      </c>
      <c r="AS46" s="58">
        <v>60</v>
      </c>
      <c r="AT46" s="58">
        <v>0</v>
      </c>
      <c r="AU46" s="58">
        <v>400</v>
      </c>
      <c r="AV46" s="58">
        <f>'DRIs DATA 입력'!AV46</f>
        <v>87.258020000000002</v>
      </c>
      <c r="AW46" s="46"/>
      <c r="AX46" s="58" t="s">
        <v>252</v>
      </c>
      <c r="AY46" s="58">
        <f>'DRIs DATA 입력'!AY46</f>
        <v>0</v>
      </c>
      <c r="AZ46" s="58">
        <f>'DRIs DATA 입력'!AZ46</f>
        <v>0</v>
      </c>
      <c r="BA46" s="58">
        <f>'DRIs DATA 입력'!BA46</f>
        <v>0</v>
      </c>
      <c r="BB46" s="58">
        <f>'DRIs DATA 입력'!BB46</f>
        <v>0</v>
      </c>
      <c r="BC46" s="58">
        <f>'DRIs DATA 입력'!BC46</f>
        <v>0</v>
      </c>
      <c r="BD46" s="46"/>
      <c r="BE46" s="58" t="s">
        <v>253</v>
      </c>
      <c r="BF46" s="58">
        <f>'DRIs DATA 입력'!BF46</f>
        <v>0</v>
      </c>
      <c r="BG46" s="58">
        <f>'DRIs DATA 입력'!BG46</f>
        <v>0</v>
      </c>
      <c r="BH46" s="58">
        <f>'DRIs DATA 입력'!BH46</f>
        <v>0</v>
      </c>
      <c r="BI46" s="58">
        <f>'DRIs DATA 입력'!BI46</f>
        <v>0</v>
      </c>
      <c r="BJ46" s="58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7" sqref="G57"/>
    </sheetView>
  </sheetViews>
  <sheetFormatPr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 x14ac:dyDescent="0.3">
      <c r="A1" s="61" t="s">
        <v>334</v>
      </c>
      <c r="B1" s="60" t="s">
        <v>335</v>
      </c>
      <c r="G1" s="61" t="s">
        <v>316</v>
      </c>
      <c r="H1" s="60" t="s">
        <v>336</v>
      </c>
    </row>
    <row r="3" spans="1:27" x14ac:dyDescent="0.3">
      <c r="A3" s="67" t="s">
        <v>300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276</v>
      </c>
      <c r="B4" s="66"/>
      <c r="C4" s="66"/>
      <c r="E4" s="68" t="s">
        <v>277</v>
      </c>
      <c r="F4" s="69"/>
      <c r="G4" s="69"/>
      <c r="H4" s="70"/>
      <c r="J4" s="68" t="s">
        <v>309</v>
      </c>
      <c r="K4" s="69"/>
      <c r="L4" s="70"/>
      <c r="N4" s="66" t="s">
        <v>46</v>
      </c>
      <c r="O4" s="66"/>
      <c r="P4" s="66"/>
      <c r="Q4" s="66"/>
      <c r="R4" s="66"/>
      <c r="S4" s="66"/>
      <c r="U4" s="66" t="s">
        <v>322</v>
      </c>
      <c r="V4" s="66"/>
      <c r="W4" s="66"/>
      <c r="X4" s="66"/>
      <c r="Y4" s="66"/>
      <c r="Z4" s="66"/>
    </row>
    <row r="5" spans="1:27" x14ac:dyDescent="0.3">
      <c r="A5" s="64"/>
      <c r="B5" s="64" t="s">
        <v>278</v>
      </c>
      <c r="C5" s="64" t="s">
        <v>279</v>
      </c>
      <c r="E5" s="64"/>
      <c r="F5" s="64" t="s">
        <v>50</v>
      </c>
      <c r="G5" s="64" t="s">
        <v>280</v>
      </c>
      <c r="H5" s="64" t="s">
        <v>46</v>
      </c>
      <c r="J5" s="64"/>
      <c r="K5" s="64" t="s">
        <v>281</v>
      </c>
      <c r="L5" s="64" t="s">
        <v>318</v>
      </c>
      <c r="N5" s="64"/>
      <c r="O5" s="64" t="s">
        <v>282</v>
      </c>
      <c r="P5" s="64" t="s">
        <v>283</v>
      </c>
      <c r="Q5" s="64" t="s">
        <v>310</v>
      </c>
      <c r="R5" s="64" t="s">
        <v>284</v>
      </c>
      <c r="S5" s="64" t="s">
        <v>279</v>
      </c>
      <c r="U5" s="64"/>
      <c r="V5" s="64" t="s">
        <v>282</v>
      </c>
      <c r="W5" s="64" t="s">
        <v>283</v>
      </c>
      <c r="X5" s="64" t="s">
        <v>310</v>
      </c>
      <c r="Y5" s="64" t="s">
        <v>284</v>
      </c>
      <c r="Z5" s="64" t="s">
        <v>279</v>
      </c>
    </row>
    <row r="6" spans="1:27" x14ac:dyDescent="0.3">
      <c r="A6" s="64" t="s">
        <v>276</v>
      </c>
      <c r="B6" s="64">
        <v>2200</v>
      </c>
      <c r="C6" s="64">
        <v>1759.0247999999999</v>
      </c>
      <c r="E6" s="64" t="s">
        <v>323</v>
      </c>
      <c r="F6" s="64">
        <v>55</v>
      </c>
      <c r="G6" s="64">
        <v>15</v>
      </c>
      <c r="H6" s="64">
        <v>7</v>
      </c>
      <c r="J6" s="64" t="s">
        <v>323</v>
      </c>
      <c r="K6" s="64">
        <v>0.1</v>
      </c>
      <c r="L6" s="64">
        <v>4</v>
      </c>
      <c r="N6" s="64" t="s">
        <v>319</v>
      </c>
      <c r="O6" s="64">
        <v>50</v>
      </c>
      <c r="P6" s="64">
        <v>60</v>
      </c>
      <c r="Q6" s="64">
        <v>0</v>
      </c>
      <c r="R6" s="64">
        <v>0</v>
      </c>
      <c r="S6" s="64">
        <v>55.291218000000001</v>
      </c>
      <c r="U6" s="64" t="s">
        <v>320</v>
      </c>
      <c r="V6" s="64">
        <v>0</v>
      </c>
      <c r="W6" s="64">
        <v>0</v>
      </c>
      <c r="X6" s="64">
        <v>25</v>
      </c>
      <c r="Y6" s="64">
        <v>0</v>
      </c>
      <c r="Z6" s="64">
        <v>15.313162999999999</v>
      </c>
    </row>
    <row r="7" spans="1:27" x14ac:dyDescent="0.3">
      <c r="E7" s="64" t="s">
        <v>285</v>
      </c>
      <c r="F7" s="64">
        <v>65</v>
      </c>
      <c r="G7" s="64">
        <v>30</v>
      </c>
      <c r="H7" s="64">
        <v>20</v>
      </c>
      <c r="J7" s="64" t="s">
        <v>285</v>
      </c>
      <c r="K7" s="64">
        <v>1</v>
      </c>
      <c r="L7" s="64">
        <v>10</v>
      </c>
    </row>
    <row r="8" spans="1:27" x14ac:dyDescent="0.3">
      <c r="E8" s="64" t="s">
        <v>286</v>
      </c>
      <c r="F8" s="64">
        <v>80.143000000000001</v>
      </c>
      <c r="G8" s="64">
        <v>6.0250000000000004</v>
      </c>
      <c r="H8" s="64">
        <v>13.832000000000001</v>
      </c>
      <c r="J8" s="64" t="s">
        <v>286</v>
      </c>
      <c r="K8" s="64">
        <v>4.085</v>
      </c>
      <c r="L8" s="64">
        <v>6.7439999999999998</v>
      </c>
    </row>
    <row r="13" spans="1:27" x14ac:dyDescent="0.3">
      <c r="A13" s="65" t="s">
        <v>321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287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301</v>
      </c>
      <c r="P14" s="66"/>
      <c r="Q14" s="66"/>
      <c r="R14" s="66"/>
      <c r="S14" s="66"/>
      <c r="T14" s="66"/>
      <c r="V14" s="66" t="s">
        <v>302</v>
      </c>
      <c r="W14" s="66"/>
      <c r="X14" s="66"/>
      <c r="Y14" s="66"/>
      <c r="Z14" s="66"/>
      <c r="AA14" s="66"/>
    </row>
    <row r="15" spans="1:27" x14ac:dyDescent="0.3">
      <c r="A15" s="64"/>
      <c r="B15" s="64" t="s">
        <v>282</v>
      </c>
      <c r="C15" s="64" t="s">
        <v>283</v>
      </c>
      <c r="D15" s="64" t="s">
        <v>310</v>
      </c>
      <c r="E15" s="64" t="s">
        <v>284</v>
      </c>
      <c r="F15" s="64" t="s">
        <v>279</v>
      </c>
      <c r="H15" s="64"/>
      <c r="I15" s="64" t="s">
        <v>282</v>
      </c>
      <c r="J15" s="64" t="s">
        <v>283</v>
      </c>
      <c r="K15" s="64" t="s">
        <v>310</v>
      </c>
      <c r="L15" s="64" t="s">
        <v>284</v>
      </c>
      <c r="M15" s="64" t="s">
        <v>279</v>
      </c>
      <c r="O15" s="64"/>
      <c r="P15" s="64" t="s">
        <v>282</v>
      </c>
      <c r="Q15" s="64" t="s">
        <v>283</v>
      </c>
      <c r="R15" s="64" t="s">
        <v>310</v>
      </c>
      <c r="S15" s="64" t="s">
        <v>284</v>
      </c>
      <c r="T15" s="64" t="s">
        <v>279</v>
      </c>
      <c r="V15" s="64"/>
      <c r="W15" s="64" t="s">
        <v>282</v>
      </c>
      <c r="X15" s="64" t="s">
        <v>283</v>
      </c>
      <c r="Y15" s="64" t="s">
        <v>310</v>
      </c>
      <c r="Z15" s="64" t="s">
        <v>284</v>
      </c>
      <c r="AA15" s="64" t="s">
        <v>279</v>
      </c>
    </row>
    <row r="16" spans="1:27" x14ac:dyDescent="0.3">
      <c r="A16" s="64" t="s">
        <v>324</v>
      </c>
      <c r="B16" s="64">
        <v>530</v>
      </c>
      <c r="C16" s="64">
        <v>750</v>
      </c>
      <c r="D16" s="64">
        <v>0</v>
      </c>
      <c r="E16" s="64">
        <v>3000</v>
      </c>
      <c r="F16" s="64">
        <v>342.00603999999998</v>
      </c>
      <c r="H16" s="64" t="s">
        <v>3</v>
      </c>
      <c r="I16" s="64">
        <v>0</v>
      </c>
      <c r="J16" s="64">
        <v>0</v>
      </c>
      <c r="K16" s="64">
        <v>12</v>
      </c>
      <c r="L16" s="64">
        <v>540</v>
      </c>
      <c r="M16" s="64">
        <v>8.9432670000000005</v>
      </c>
      <c r="O16" s="64" t="s">
        <v>4</v>
      </c>
      <c r="P16" s="64">
        <v>0</v>
      </c>
      <c r="Q16" s="64">
        <v>0</v>
      </c>
      <c r="R16" s="64">
        <v>10</v>
      </c>
      <c r="S16" s="64">
        <v>100</v>
      </c>
      <c r="T16" s="64">
        <v>1.7461500000000001</v>
      </c>
      <c r="V16" s="64" t="s">
        <v>5</v>
      </c>
      <c r="W16" s="64">
        <v>0</v>
      </c>
      <c r="X16" s="64">
        <v>0</v>
      </c>
      <c r="Y16" s="64">
        <v>75</v>
      </c>
      <c r="Z16" s="64">
        <v>0</v>
      </c>
      <c r="AA16" s="64">
        <v>167.70633000000001</v>
      </c>
    </row>
    <row r="23" spans="1:62" x14ac:dyDescent="0.3">
      <c r="A23" s="65" t="s">
        <v>311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289</v>
      </c>
      <c r="B24" s="66"/>
      <c r="C24" s="66"/>
      <c r="D24" s="66"/>
      <c r="E24" s="66"/>
      <c r="F24" s="66"/>
      <c r="H24" s="66" t="s">
        <v>303</v>
      </c>
      <c r="I24" s="66"/>
      <c r="J24" s="66"/>
      <c r="K24" s="66"/>
      <c r="L24" s="66"/>
      <c r="M24" s="66"/>
      <c r="O24" s="66" t="s">
        <v>290</v>
      </c>
      <c r="P24" s="66"/>
      <c r="Q24" s="66"/>
      <c r="R24" s="66"/>
      <c r="S24" s="66"/>
      <c r="T24" s="66"/>
      <c r="V24" s="66" t="s">
        <v>325</v>
      </c>
      <c r="W24" s="66"/>
      <c r="X24" s="66"/>
      <c r="Y24" s="66"/>
      <c r="Z24" s="66"/>
      <c r="AA24" s="66"/>
      <c r="AC24" s="66" t="s">
        <v>304</v>
      </c>
      <c r="AD24" s="66"/>
      <c r="AE24" s="66"/>
      <c r="AF24" s="66"/>
      <c r="AG24" s="66"/>
      <c r="AH24" s="66"/>
      <c r="AJ24" s="66" t="s">
        <v>326</v>
      </c>
      <c r="AK24" s="66"/>
      <c r="AL24" s="66"/>
      <c r="AM24" s="66"/>
      <c r="AN24" s="66"/>
      <c r="AO24" s="66"/>
      <c r="AQ24" s="66" t="s">
        <v>327</v>
      </c>
      <c r="AR24" s="66"/>
      <c r="AS24" s="66"/>
      <c r="AT24" s="66"/>
      <c r="AU24" s="66"/>
      <c r="AV24" s="66"/>
      <c r="AX24" s="66" t="s">
        <v>312</v>
      </c>
      <c r="AY24" s="66"/>
      <c r="AZ24" s="66"/>
      <c r="BA24" s="66"/>
      <c r="BB24" s="66"/>
      <c r="BC24" s="66"/>
      <c r="BE24" s="66" t="s">
        <v>328</v>
      </c>
      <c r="BF24" s="66"/>
      <c r="BG24" s="66"/>
      <c r="BH24" s="66"/>
      <c r="BI24" s="66"/>
      <c r="BJ24" s="66"/>
    </row>
    <row r="25" spans="1:62" x14ac:dyDescent="0.3">
      <c r="A25" s="64"/>
      <c r="B25" s="64" t="s">
        <v>282</v>
      </c>
      <c r="C25" s="64" t="s">
        <v>283</v>
      </c>
      <c r="D25" s="64" t="s">
        <v>310</v>
      </c>
      <c r="E25" s="64" t="s">
        <v>284</v>
      </c>
      <c r="F25" s="64" t="s">
        <v>279</v>
      </c>
      <c r="H25" s="64"/>
      <c r="I25" s="64" t="s">
        <v>282</v>
      </c>
      <c r="J25" s="64" t="s">
        <v>283</v>
      </c>
      <c r="K25" s="64" t="s">
        <v>310</v>
      </c>
      <c r="L25" s="64" t="s">
        <v>284</v>
      </c>
      <c r="M25" s="64" t="s">
        <v>279</v>
      </c>
      <c r="O25" s="64"/>
      <c r="P25" s="64" t="s">
        <v>282</v>
      </c>
      <c r="Q25" s="64" t="s">
        <v>283</v>
      </c>
      <c r="R25" s="64" t="s">
        <v>310</v>
      </c>
      <c r="S25" s="64" t="s">
        <v>284</v>
      </c>
      <c r="T25" s="64" t="s">
        <v>279</v>
      </c>
      <c r="V25" s="64"/>
      <c r="W25" s="64" t="s">
        <v>282</v>
      </c>
      <c r="X25" s="64" t="s">
        <v>283</v>
      </c>
      <c r="Y25" s="64" t="s">
        <v>310</v>
      </c>
      <c r="Z25" s="64" t="s">
        <v>284</v>
      </c>
      <c r="AA25" s="64" t="s">
        <v>279</v>
      </c>
      <c r="AC25" s="64"/>
      <c r="AD25" s="64" t="s">
        <v>282</v>
      </c>
      <c r="AE25" s="64" t="s">
        <v>283</v>
      </c>
      <c r="AF25" s="64" t="s">
        <v>310</v>
      </c>
      <c r="AG25" s="64" t="s">
        <v>284</v>
      </c>
      <c r="AH25" s="64" t="s">
        <v>279</v>
      </c>
      <c r="AJ25" s="64"/>
      <c r="AK25" s="64" t="s">
        <v>282</v>
      </c>
      <c r="AL25" s="64" t="s">
        <v>283</v>
      </c>
      <c r="AM25" s="64" t="s">
        <v>310</v>
      </c>
      <c r="AN25" s="64" t="s">
        <v>284</v>
      </c>
      <c r="AO25" s="64" t="s">
        <v>279</v>
      </c>
      <c r="AQ25" s="64"/>
      <c r="AR25" s="64" t="s">
        <v>282</v>
      </c>
      <c r="AS25" s="64" t="s">
        <v>283</v>
      </c>
      <c r="AT25" s="64" t="s">
        <v>310</v>
      </c>
      <c r="AU25" s="64" t="s">
        <v>284</v>
      </c>
      <c r="AV25" s="64" t="s">
        <v>279</v>
      </c>
      <c r="AX25" s="64"/>
      <c r="AY25" s="64" t="s">
        <v>282</v>
      </c>
      <c r="AZ25" s="64" t="s">
        <v>283</v>
      </c>
      <c r="BA25" s="64" t="s">
        <v>310</v>
      </c>
      <c r="BB25" s="64" t="s">
        <v>284</v>
      </c>
      <c r="BC25" s="64" t="s">
        <v>279</v>
      </c>
      <c r="BE25" s="64"/>
      <c r="BF25" s="64" t="s">
        <v>282</v>
      </c>
      <c r="BG25" s="64" t="s">
        <v>283</v>
      </c>
      <c r="BH25" s="64" t="s">
        <v>310</v>
      </c>
      <c r="BI25" s="64" t="s">
        <v>284</v>
      </c>
      <c r="BJ25" s="64" t="s">
        <v>279</v>
      </c>
    </row>
    <row r="26" spans="1:62" x14ac:dyDescent="0.3">
      <c r="A26" s="64" t="s">
        <v>8</v>
      </c>
      <c r="B26" s="64">
        <v>75</v>
      </c>
      <c r="C26" s="64">
        <v>100</v>
      </c>
      <c r="D26" s="64">
        <v>0</v>
      </c>
      <c r="E26" s="64">
        <v>2000</v>
      </c>
      <c r="F26" s="64">
        <v>37.606068</v>
      </c>
      <c r="H26" s="64" t="s">
        <v>9</v>
      </c>
      <c r="I26" s="64">
        <v>1</v>
      </c>
      <c r="J26" s="64">
        <v>1.2</v>
      </c>
      <c r="K26" s="64">
        <v>0</v>
      </c>
      <c r="L26" s="64">
        <v>0</v>
      </c>
      <c r="M26" s="64">
        <v>1.2732599</v>
      </c>
      <c r="O26" s="64" t="s">
        <v>10</v>
      </c>
      <c r="P26" s="64">
        <v>1.3</v>
      </c>
      <c r="Q26" s="64">
        <v>1.5</v>
      </c>
      <c r="R26" s="64">
        <v>0</v>
      </c>
      <c r="S26" s="64">
        <v>0</v>
      </c>
      <c r="T26" s="64">
        <v>0.87247750000000002</v>
      </c>
      <c r="V26" s="64" t="s">
        <v>11</v>
      </c>
      <c r="W26" s="64">
        <v>12</v>
      </c>
      <c r="X26" s="64">
        <v>16</v>
      </c>
      <c r="Y26" s="64">
        <v>0</v>
      </c>
      <c r="Z26" s="64">
        <v>35</v>
      </c>
      <c r="AA26" s="64">
        <v>11.224497</v>
      </c>
      <c r="AC26" s="64" t="s">
        <v>12</v>
      </c>
      <c r="AD26" s="64">
        <v>1.3</v>
      </c>
      <c r="AE26" s="64">
        <v>1.5</v>
      </c>
      <c r="AF26" s="64">
        <v>0</v>
      </c>
      <c r="AG26" s="64">
        <v>100</v>
      </c>
      <c r="AH26" s="64">
        <v>1.3362257</v>
      </c>
      <c r="AJ26" s="64" t="s">
        <v>291</v>
      </c>
      <c r="AK26" s="64">
        <v>320</v>
      </c>
      <c r="AL26" s="64">
        <v>400</v>
      </c>
      <c r="AM26" s="64">
        <v>0</v>
      </c>
      <c r="AN26" s="64">
        <v>1000</v>
      </c>
      <c r="AO26" s="64">
        <v>373.69121999999999</v>
      </c>
      <c r="AQ26" s="64" t="s">
        <v>13</v>
      </c>
      <c r="AR26" s="64">
        <v>2</v>
      </c>
      <c r="AS26" s="64">
        <v>2.4</v>
      </c>
      <c r="AT26" s="64">
        <v>0</v>
      </c>
      <c r="AU26" s="64">
        <v>0</v>
      </c>
      <c r="AV26" s="64">
        <v>7.2749404999999996</v>
      </c>
      <c r="AX26" s="64" t="s">
        <v>14</v>
      </c>
      <c r="AY26" s="64">
        <v>0</v>
      </c>
      <c r="AZ26" s="64">
        <v>0</v>
      </c>
      <c r="BA26" s="64">
        <v>5</v>
      </c>
      <c r="BB26" s="64">
        <v>0</v>
      </c>
      <c r="BC26" s="64">
        <v>0.94073856</v>
      </c>
      <c r="BE26" s="64" t="s">
        <v>15</v>
      </c>
      <c r="BF26" s="64">
        <v>0</v>
      </c>
      <c r="BG26" s="64">
        <v>0</v>
      </c>
      <c r="BH26" s="64">
        <v>30</v>
      </c>
      <c r="BI26" s="64">
        <v>0</v>
      </c>
      <c r="BJ26" s="64">
        <v>8.2406229999999997E-2</v>
      </c>
    </row>
    <row r="33" spans="1:68" x14ac:dyDescent="0.3">
      <c r="A33" s="65" t="s">
        <v>313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3"/>
      <c r="BL33" s="63"/>
      <c r="BM33" s="63"/>
      <c r="BN33" s="63"/>
      <c r="BO33" s="63"/>
      <c r="BP33" s="63"/>
    </row>
    <row r="34" spans="1:68" x14ac:dyDescent="0.3">
      <c r="A34" s="66" t="s">
        <v>177</v>
      </c>
      <c r="B34" s="66"/>
      <c r="C34" s="66"/>
      <c r="D34" s="66"/>
      <c r="E34" s="66"/>
      <c r="F34" s="66"/>
      <c r="H34" s="66" t="s">
        <v>305</v>
      </c>
      <c r="I34" s="66"/>
      <c r="J34" s="66"/>
      <c r="K34" s="66"/>
      <c r="L34" s="66"/>
      <c r="M34" s="66"/>
      <c r="O34" s="66" t="s">
        <v>178</v>
      </c>
      <c r="P34" s="66"/>
      <c r="Q34" s="66"/>
      <c r="R34" s="66"/>
      <c r="S34" s="66"/>
      <c r="T34" s="66"/>
      <c r="V34" s="66" t="s">
        <v>306</v>
      </c>
      <c r="W34" s="66"/>
      <c r="X34" s="66"/>
      <c r="Y34" s="66"/>
      <c r="Z34" s="66"/>
      <c r="AA34" s="66"/>
      <c r="AC34" s="66" t="s">
        <v>292</v>
      </c>
      <c r="AD34" s="66"/>
      <c r="AE34" s="66"/>
      <c r="AF34" s="66"/>
      <c r="AG34" s="66"/>
      <c r="AH34" s="66"/>
      <c r="AJ34" s="66" t="s">
        <v>314</v>
      </c>
      <c r="AK34" s="66"/>
      <c r="AL34" s="66"/>
      <c r="AM34" s="66"/>
      <c r="AN34" s="66"/>
      <c r="AO34" s="66"/>
    </row>
    <row r="35" spans="1:68" x14ac:dyDescent="0.3">
      <c r="A35" s="64"/>
      <c r="B35" s="64" t="s">
        <v>282</v>
      </c>
      <c r="C35" s="64" t="s">
        <v>283</v>
      </c>
      <c r="D35" s="64" t="s">
        <v>310</v>
      </c>
      <c r="E35" s="64" t="s">
        <v>284</v>
      </c>
      <c r="F35" s="64" t="s">
        <v>279</v>
      </c>
      <c r="H35" s="64"/>
      <c r="I35" s="64" t="s">
        <v>282</v>
      </c>
      <c r="J35" s="64" t="s">
        <v>283</v>
      </c>
      <c r="K35" s="64" t="s">
        <v>310</v>
      </c>
      <c r="L35" s="64" t="s">
        <v>284</v>
      </c>
      <c r="M35" s="64" t="s">
        <v>279</v>
      </c>
      <c r="O35" s="64"/>
      <c r="P35" s="64" t="s">
        <v>282</v>
      </c>
      <c r="Q35" s="64" t="s">
        <v>283</v>
      </c>
      <c r="R35" s="64" t="s">
        <v>310</v>
      </c>
      <c r="S35" s="64" t="s">
        <v>284</v>
      </c>
      <c r="T35" s="64" t="s">
        <v>279</v>
      </c>
      <c r="V35" s="64"/>
      <c r="W35" s="64" t="s">
        <v>282</v>
      </c>
      <c r="X35" s="64" t="s">
        <v>283</v>
      </c>
      <c r="Y35" s="64" t="s">
        <v>310</v>
      </c>
      <c r="Z35" s="64" t="s">
        <v>284</v>
      </c>
      <c r="AA35" s="64" t="s">
        <v>279</v>
      </c>
      <c r="AC35" s="64"/>
      <c r="AD35" s="64" t="s">
        <v>282</v>
      </c>
      <c r="AE35" s="64" t="s">
        <v>283</v>
      </c>
      <c r="AF35" s="64" t="s">
        <v>310</v>
      </c>
      <c r="AG35" s="64" t="s">
        <v>284</v>
      </c>
      <c r="AH35" s="64" t="s">
        <v>279</v>
      </c>
      <c r="AJ35" s="64"/>
      <c r="AK35" s="64" t="s">
        <v>282</v>
      </c>
      <c r="AL35" s="64" t="s">
        <v>283</v>
      </c>
      <c r="AM35" s="64" t="s">
        <v>310</v>
      </c>
      <c r="AN35" s="64" t="s">
        <v>284</v>
      </c>
      <c r="AO35" s="64" t="s">
        <v>279</v>
      </c>
    </row>
    <row r="36" spans="1:68" x14ac:dyDescent="0.3">
      <c r="A36" s="64" t="s">
        <v>17</v>
      </c>
      <c r="B36" s="64">
        <v>600</v>
      </c>
      <c r="C36" s="64">
        <v>750</v>
      </c>
      <c r="D36" s="64">
        <v>0</v>
      </c>
      <c r="E36" s="64">
        <v>2000</v>
      </c>
      <c r="F36" s="64">
        <v>264.70587</v>
      </c>
      <c r="H36" s="64" t="s">
        <v>18</v>
      </c>
      <c r="I36" s="64">
        <v>580</v>
      </c>
      <c r="J36" s="64">
        <v>700</v>
      </c>
      <c r="K36" s="64">
        <v>0</v>
      </c>
      <c r="L36" s="64">
        <v>3500</v>
      </c>
      <c r="M36" s="64">
        <v>935.52179999999998</v>
      </c>
      <c r="O36" s="64" t="s">
        <v>19</v>
      </c>
      <c r="P36" s="64">
        <v>0</v>
      </c>
      <c r="Q36" s="64">
        <v>0</v>
      </c>
      <c r="R36" s="64">
        <v>1500</v>
      </c>
      <c r="S36" s="64">
        <v>2000</v>
      </c>
      <c r="T36" s="64">
        <v>3432.0832999999998</v>
      </c>
      <c r="V36" s="64" t="s">
        <v>20</v>
      </c>
      <c r="W36" s="64">
        <v>0</v>
      </c>
      <c r="X36" s="64">
        <v>0</v>
      </c>
      <c r="Y36" s="64">
        <v>3500</v>
      </c>
      <c r="Z36" s="64">
        <v>0</v>
      </c>
      <c r="AA36" s="64">
        <v>1816.9926</v>
      </c>
      <c r="AC36" s="64" t="s">
        <v>21</v>
      </c>
      <c r="AD36" s="64">
        <v>0</v>
      </c>
      <c r="AE36" s="64">
        <v>0</v>
      </c>
      <c r="AF36" s="64">
        <v>2300</v>
      </c>
      <c r="AG36" s="64">
        <v>0</v>
      </c>
      <c r="AH36" s="64">
        <v>34.001685999999999</v>
      </c>
      <c r="AJ36" s="64" t="s">
        <v>22</v>
      </c>
      <c r="AK36" s="64">
        <v>305</v>
      </c>
      <c r="AL36" s="64">
        <v>370</v>
      </c>
      <c r="AM36" s="64">
        <v>0</v>
      </c>
      <c r="AN36" s="64">
        <v>350</v>
      </c>
      <c r="AO36" s="64">
        <v>50.357624000000001</v>
      </c>
    </row>
    <row r="43" spans="1:68" x14ac:dyDescent="0.3">
      <c r="A43" s="65" t="s">
        <v>293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294</v>
      </c>
      <c r="B44" s="66"/>
      <c r="C44" s="66"/>
      <c r="D44" s="66"/>
      <c r="E44" s="66"/>
      <c r="F44" s="66"/>
      <c r="H44" s="66" t="s">
        <v>295</v>
      </c>
      <c r="I44" s="66"/>
      <c r="J44" s="66"/>
      <c r="K44" s="66"/>
      <c r="L44" s="66"/>
      <c r="M44" s="66"/>
      <c r="O44" s="66" t="s">
        <v>329</v>
      </c>
      <c r="P44" s="66"/>
      <c r="Q44" s="66"/>
      <c r="R44" s="66"/>
      <c r="S44" s="66"/>
      <c r="T44" s="66"/>
      <c r="V44" s="66" t="s">
        <v>315</v>
      </c>
      <c r="W44" s="66"/>
      <c r="X44" s="66"/>
      <c r="Y44" s="66"/>
      <c r="Z44" s="66"/>
      <c r="AA44" s="66"/>
      <c r="AC44" s="66" t="s">
        <v>330</v>
      </c>
      <c r="AD44" s="66"/>
      <c r="AE44" s="66"/>
      <c r="AF44" s="66"/>
      <c r="AG44" s="66"/>
      <c r="AH44" s="66"/>
      <c r="AJ44" s="66" t="s">
        <v>307</v>
      </c>
      <c r="AK44" s="66"/>
      <c r="AL44" s="66"/>
      <c r="AM44" s="66"/>
      <c r="AN44" s="66"/>
      <c r="AO44" s="66"/>
      <c r="AQ44" s="66" t="s">
        <v>308</v>
      </c>
      <c r="AR44" s="66"/>
      <c r="AS44" s="66"/>
      <c r="AT44" s="66"/>
      <c r="AU44" s="66"/>
      <c r="AV44" s="66"/>
      <c r="AX44" s="66" t="s">
        <v>296</v>
      </c>
      <c r="AY44" s="66"/>
      <c r="AZ44" s="66"/>
      <c r="BA44" s="66"/>
      <c r="BB44" s="66"/>
      <c r="BC44" s="66"/>
      <c r="BE44" s="66" t="s">
        <v>331</v>
      </c>
      <c r="BF44" s="66"/>
      <c r="BG44" s="66"/>
      <c r="BH44" s="66"/>
      <c r="BI44" s="66"/>
      <c r="BJ44" s="66"/>
    </row>
    <row r="45" spans="1:68" x14ac:dyDescent="0.3">
      <c r="A45" s="64"/>
      <c r="B45" s="64" t="s">
        <v>282</v>
      </c>
      <c r="C45" s="64" t="s">
        <v>283</v>
      </c>
      <c r="D45" s="64" t="s">
        <v>310</v>
      </c>
      <c r="E45" s="64" t="s">
        <v>284</v>
      </c>
      <c r="F45" s="64" t="s">
        <v>279</v>
      </c>
      <c r="H45" s="64"/>
      <c r="I45" s="64" t="s">
        <v>282</v>
      </c>
      <c r="J45" s="64" t="s">
        <v>283</v>
      </c>
      <c r="K45" s="64" t="s">
        <v>310</v>
      </c>
      <c r="L45" s="64" t="s">
        <v>284</v>
      </c>
      <c r="M45" s="64" t="s">
        <v>279</v>
      </c>
      <c r="O45" s="64"/>
      <c r="P45" s="64" t="s">
        <v>282</v>
      </c>
      <c r="Q45" s="64" t="s">
        <v>283</v>
      </c>
      <c r="R45" s="64" t="s">
        <v>310</v>
      </c>
      <c r="S45" s="64" t="s">
        <v>284</v>
      </c>
      <c r="T45" s="64" t="s">
        <v>279</v>
      </c>
      <c r="V45" s="64"/>
      <c r="W45" s="64" t="s">
        <v>282</v>
      </c>
      <c r="X45" s="64" t="s">
        <v>283</v>
      </c>
      <c r="Y45" s="64" t="s">
        <v>310</v>
      </c>
      <c r="Z45" s="64" t="s">
        <v>284</v>
      </c>
      <c r="AA45" s="64" t="s">
        <v>279</v>
      </c>
      <c r="AC45" s="64"/>
      <c r="AD45" s="64" t="s">
        <v>282</v>
      </c>
      <c r="AE45" s="64" t="s">
        <v>283</v>
      </c>
      <c r="AF45" s="64" t="s">
        <v>310</v>
      </c>
      <c r="AG45" s="64" t="s">
        <v>284</v>
      </c>
      <c r="AH45" s="64" t="s">
        <v>279</v>
      </c>
      <c r="AJ45" s="64"/>
      <c r="AK45" s="64" t="s">
        <v>282</v>
      </c>
      <c r="AL45" s="64" t="s">
        <v>283</v>
      </c>
      <c r="AM45" s="64" t="s">
        <v>310</v>
      </c>
      <c r="AN45" s="64" t="s">
        <v>284</v>
      </c>
      <c r="AO45" s="64" t="s">
        <v>279</v>
      </c>
      <c r="AQ45" s="64"/>
      <c r="AR45" s="64" t="s">
        <v>282</v>
      </c>
      <c r="AS45" s="64" t="s">
        <v>283</v>
      </c>
      <c r="AT45" s="64" t="s">
        <v>310</v>
      </c>
      <c r="AU45" s="64" t="s">
        <v>284</v>
      </c>
      <c r="AV45" s="64" t="s">
        <v>279</v>
      </c>
      <c r="AX45" s="64"/>
      <c r="AY45" s="64" t="s">
        <v>282</v>
      </c>
      <c r="AZ45" s="64" t="s">
        <v>283</v>
      </c>
      <c r="BA45" s="64" t="s">
        <v>310</v>
      </c>
      <c r="BB45" s="64" t="s">
        <v>284</v>
      </c>
      <c r="BC45" s="64" t="s">
        <v>279</v>
      </c>
      <c r="BE45" s="64"/>
      <c r="BF45" s="64" t="s">
        <v>282</v>
      </c>
      <c r="BG45" s="64" t="s">
        <v>283</v>
      </c>
      <c r="BH45" s="64" t="s">
        <v>310</v>
      </c>
      <c r="BI45" s="64" t="s">
        <v>284</v>
      </c>
      <c r="BJ45" s="64" t="s">
        <v>279</v>
      </c>
    </row>
    <row r="46" spans="1:68" x14ac:dyDescent="0.3">
      <c r="A46" s="64" t="s">
        <v>23</v>
      </c>
      <c r="B46" s="64">
        <v>7</v>
      </c>
      <c r="C46" s="64">
        <v>10</v>
      </c>
      <c r="D46" s="64">
        <v>0</v>
      </c>
      <c r="E46" s="64">
        <v>45</v>
      </c>
      <c r="F46" s="64">
        <v>9.3407940000000007</v>
      </c>
      <c r="H46" s="64" t="s">
        <v>24</v>
      </c>
      <c r="I46" s="64">
        <v>8</v>
      </c>
      <c r="J46" s="64">
        <v>9</v>
      </c>
      <c r="K46" s="64">
        <v>0</v>
      </c>
      <c r="L46" s="64">
        <v>35</v>
      </c>
      <c r="M46" s="64">
        <v>9.9366520000000005</v>
      </c>
      <c r="O46" s="64" t="s">
        <v>297</v>
      </c>
      <c r="P46" s="64">
        <v>600</v>
      </c>
      <c r="Q46" s="64">
        <v>800</v>
      </c>
      <c r="R46" s="64">
        <v>0</v>
      </c>
      <c r="S46" s="64">
        <v>10000</v>
      </c>
      <c r="T46" s="64">
        <v>260.23270000000002</v>
      </c>
      <c r="V46" s="64" t="s">
        <v>29</v>
      </c>
      <c r="W46" s="64">
        <v>0</v>
      </c>
      <c r="X46" s="64">
        <v>0</v>
      </c>
      <c r="Y46" s="64">
        <v>3</v>
      </c>
      <c r="Z46" s="64">
        <v>10</v>
      </c>
      <c r="AA46" s="64">
        <v>6.2729559999999997E-3</v>
      </c>
      <c r="AC46" s="64" t="s">
        <v>25</v>
      </c>
      <c r="AD46" s="64">
        <v>0</v>
      </c>
      <c r="AE46" s="64">
        <v>0</v>
      </c>
      <c r="AF46" s="64">
        <v>4</v>
      </c>
      <c r="AG46" s="64">
        <v>11</v>
      </c>
      <c r="AH46" s="64">
        <v>3.4416354</v>
      </c>
      <c r="AJ46" s="64" t="s">
        <v>26</v>
      </c>
      <c r="AK46" s="64">
        <v>95</v>
      </c>
      <c r="AL46" s="64">
        <v>150</v>
      </c>
      <c r="AM46" s="64">
        <v>0</v>
      </c>
      <c r="AN46" s="64">
        <v>2400</v>
      </c>
      <c r="AO46" s="64">
        <v>119.87747</v>
      </c>
      <c r="AQ46" s="64" t="s">
        <v>27</v>
      </c>
      <c r="AR46" s="64">
        <v>50</v>
      </c>
      <c r="AS46" s="64">
        <v>60</v>
      </c>
      <c r="AT46" s="64">
        <v>0</v>
      </c>
      <c r="AU46" s="64">
        <v>400</v>
      </c>
      <c r="AV46" s="64">
        <v>87.258020000000002</v>
      </c>
      <c r="AX46" s="64" t="s">
        <v>298</v>
      </c>
      <c r="AY46" s="64"/>
      <c r="AZ46" s="64"/>
      <c r="BA46" s="64"/>
      <c r="BB46" s="64"/>
      <c r="BC46" s="64"/>
      <c r="BE46" s="64" t="s">
        <v>299</v>
      </c>
      <c r="BF46" s="64"/>
      <c r="BG46" s="64"/>
      <c r="BH46" s="64"/>
      <c r="BI46" s="64"/>
      <c r="BJ46" s="64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7" sqref="F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 x14ac:dyDescent="0.3">
      <c r="A2" s="60" t="s">
        <v>332</v>
      </c>
      <c r="B2" s="60" t="s">
        <v>333</v>
      </c>
      <c r="C2" s="60" t="s">
        <v>317</v>
      </c>
      <c r="D2" s="60">
        <v>55</v>
      </c>
      <c r="E2" s="60">
        <v>1759.0247999999999</v>
      </c>
      <c r="F2" s="60">
        <v>320.37103000000002</v>
      </c>
      <c r="G2" s="60">
        <v>24.084907999999999</v>
      </c>
      <c r="H2" s="60">
        <v>12.445688000000001</v>
      </c>
      <c r="I2" s="60">
        <v>11.639219000000001</v>
      </c>
      <c r="J2" s="60">
        <v>55.291218000000001</v>
      </c>
      <c r="K2" s="60">
        <v>33.605989999999998</v>
      </c>
      <c r="L2" s="60">
        <v>21.685227999999999</v>
      </c>
      <c r="M2" s="60">
        <v>15.313162999999999</v>
      </c>
      <c r="N2" s="60">
        <v>1.1283953</v>
      </c>
      <c r="O2" s="60">
        <v>7.132231</v>
      </c>
      <c r="P2" s="60">
        <v>356.99405000000002</v>
      </c>
      <c r="Q2" s="60">
        <v>15.157866</v>
      </c>
      <c r="R2" s="60">
        <v>342.00603999999998</v>
      </c>
      <c r="S2" s="60">
        <v>38.4129</v>
      </c>
      <c r="T2" s="60">
        <v>3643.1176999999998</v>
      </c>
      <c r="U2" s="60">
        <v>1.7461500000000001</v>
      </c>
      <c r="V2" s="60">
        <v>8.9432670000000005</v>
      </c>
      <c r="W2" s="60">
        <v>167.70633000000001</v>
      </c>
      <c r="X2" s="60">
        <v>37.606068</v>
      </c>
      <c r="Y2" s="60">
        <v>1.2732599</v>
      </c>
      <c r="Z2" s="60">
        <v>0.87247750000000002</v>
      </c>
      <c r="AA2" s="60">
        <v>11.224497</v>
      </c>
      <c r="AB2" s="60">
        <v>1.3362257</v>
      </c>
      <c r="AC2" s="60">
        <v>373.69121999999999</v>
      </c>
      <c r="AD2" s="60">
        <v>7.2749404999999996</v>
      </c>
      <c r="AE2" s="60">
        <v>0.94073856</v>
      </c>
      <c r="AF2" s="60">
        <v>8.2406229999999997E-2</v>
      </c>
      <c r="AG2" s="60">
        <v>264.70587</v>
      </c>
      <c r="AH2" s="60">
        <v>151.79141000000001</v>
      </c>
      <c r="AI2" s="60">
        <v>112.914444</v>
      </c>
      <c r="AJ2" s="60">
        <v>935.52179999999998</v>
      </c>
      <c r="AK2" s="60">
        <v>3432.0832999999998</v>
      </c>
      <c r="AL2" s="60">
        <v>34.001685999999999</v>
      </c>
      <c r="AM2" s="60">
        <v>1816.9926</v>
      </c>
      <c r="AN2" s="60">
        <v>50.357624000000001</v>
      </c>
      <c r="AO2" s="60">
        <v>9.3407940000000007</v>
      </c>
      <c r="AP2" s="60">
        <v>6.2103305000000004</v>
      </c>
      <c r="AQ2" s="60">
        <v>3.1304636000000001</v>
      </c>
      <c r="AR2" s="60">
        <v>9.9366520000000005</v>
      </c>
      <c r="AS2" s="60">
        <v>260.23270000000002</v>
      </c>
      <c r="AT2" s="60">
        <v>6.2729559999999997E-3</v>
      </c>
      <c r="AU2" s="60">
        <v>3.4416354</v>
      </c>
      <c r="AV2" s="60">
        <v>119.87747</v>
      </c>
      <c r="AW2" s="60">
        <v>87.258020000000002</v>
      </c>
      <c r="AX2" s="60">
        <v>3.7759487000000001E-2</v>
      </c>
      <c r="AY2" s="60">
        <v>0.65979122999999995</v>
      </c>
      <c r="AZ2" s="60">
        <v>158.20335</v>
      </c>
      <c r="BA2" s="60">
        <v>21.127502</v>
      </c>
      <c r="BB2" s="60">
        <v>5.9801035000000002</v>
      </c>
      <c r="BC2" s="60">
        <v>7.3815900000000001</v>
      </c>
      <c r="BD2" s="60">
        <v>7.7630185999999997</v>
      </c>
      <c r="BE2" s="60">
        <v>0.59484625000000002</v>
      </c>
      <c r="BF2" s="60">
        <v>3.5809671999999999</v>
      </c>
      <c r="BG2" s="60">
        <v>0</v>
      </c>
      <c r="BH2" s="60">
        <v>0</v>
      </c>
      <c r="BI2" s="60">
        <v>0</v>
      </c>
      <c r="BJ2" s="60">
        <v>1.5152163E-2</v>
      </c>
      <c r="BK2" s="60">
        <v>0</v>
      </c>
      <c r="BL2" s="60">
        <v>0.11566463</v>
      </c>
      <c r="BM2" s="60">
        <v>1.8335931000000001</v>
      </c>
      <c r="BN2" s="60">
        <v>0.50513949999999996</v>
      </c>
      <c r="BO2" s="60">
        <v>29.909939000000001</v>
      </c>
      <c r="BP2" s="60">
        <v>5.8125390000000001</v>
      </c>
      <c r="BQ2" s="60">
        <v>9.9923769999999994</v>
      </c>
      <c r="BR2" s="60">
        <v>36.543765999999998</v>
      </c>
      <c r="BS2" s="60">
        <v>12.470654</v>
      </c>
      <c r="BT2" s="60">
        <v>6.6902957000000001</v>
      </c>
      <c r="BU2" s="60">
        <v>1.0912026999999999E-3</v>
      </c>
      <c r="BV2" s="60">
        <v>3.3797720000000003E-2</v>
      </c>
      <c r="BW2" s="60">
        <v>0.43482333000000001</v>
      </c>
      <c r="BX2" s="60">
        <v>0.64941347000000005</v>
      </c>
      <c r="BY2" s="60">
        <v>7.2950429999999997E-2</v>
      </c>
      <c r="BZ2" s="60">
        <v>8.8151124999999995E-4</v>
      </c>
      <c r="CA2" s="60">
        <v>0.44906901999999999</v>
      </c>
      <c r="CB2" s="60">
        <v>2.4525350000000001E-2</v>
      </c>
      <c r="CC2" s="60">
        <v>0.18834561</v>
      </c>
      <c r="CD2" s="60">
        <v>0.73373496999999999</v>
      </c>
      <c r="CE2" s="60">
        <v>2.827905E-2</v>
      </c>
      <c r="CF2" s="60">
        <v>9.3973299999999996E-2</v>
      </c>
      <c r="CG2" s="60">
        <v>0</v>
      </c>
      <c r="CH2" s="60">
        <v>2.8352518E-2</v>
      </c>
      <c r="CI2" s="60">
        <v>1.9428639999999999E-7</v>
      </c>
      <c r="CJ2" s="60">
        <v>1.2077093000000001</v>
      </c>
      <c r="CK2" s="60">
        <v>7.7174339999999996E-3</v>
      </c>
      <c r="CL2" s="60">
        <v>0.21570997</v>
      </c>
      <c r="CM2" s="60">
        <v>1.727025</v>
      </c>
      <c r="CN2" s="60">
        <v>2385.3638000000001</v>
      </c>
      <c r="CO2" s="60">
        <v>4041.4906999999998</v>
      </c>
      <c r="CP2" s="60">
        <v>1787.6699000000001</v>
      </c>
      <c r="CQ2" s="60">
        <v>717.11339999999996</v>
      </c>
      <c r="CR2" s="60">
        <v>416.39460000000003</v>
      </c>
      <c r="CS2" s="60">
        <v>557.53954999999996</v>
      </c>
      <c r="CT2" s="60">
        <v>2301.1514000000002</v>
      </c>
      <c r="CU2" s="60">
        <v>1172.1184000000001</v>
      </c>
      <c r="CV2" s="60">
        <v>1811.5762999999999</v>
      </c>
      <c r="CW2" s="60">
        <v>1234.3453</v>
      </c>
      <c r="CX2" s="60">
        <v>383.87975999999998</v>
      </c>
      <c r="CY2" s="60">
        <v>3249.5702999999999</v>
      </c>
      <c r="CZ2" s="60">
        <v>1159.3734999999999</v>
      </c>
      <c r="DA2" s="60">
        <v>3474.4533999999999</v>
      </c>
      <c r="DB2" s="60">
        <v>3621.0214999999998</v>
      </c>
      <c r="DC2" s="60">
        <v>4573.7812000000004</v>
      </c>
      <c r="DD2" s="60">
        <v>6476.2124000000003</v>
      </c>
      <c r="DE2" s="60">
        <v>1198.1857</v>
      </c>
      <c r="DF2" s="60">
        <v>4085.2712000000001</v>
      </c>
      <c r="DG2" s="60">
        <v>1547.1003000000001</v>
      </c>
      <c r="DH2" s="60">
        <v>78.124886000000004</v>
      </c>
      <c r="DI2" s="60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21.127502</v>
      </c>
      <c r="B6">
        <f>BB2</f>
        <v>5.9801035000000002</v>
      </c>
      <c r="C6">
        <f>BC2</f>
        <v>7.3815900000000001</v>
      </c>
      <c r="D6">
        <f>BD2</f>
        <v>7.7630185999999997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15" sqref="F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 x14ac:dyDescent="0.3">
      <c r="A2" s="54" t="s">
        <v>255</v>
      </c>
      <c r="B2" s="158">
        <v>24834</v>
      </c>
      <c r="C2" s="55">
        <f ca="1">YEAR(TODAY())-YEAR(B2)+IF(TODAY()&gt;=DATE(YEAR(TODAY()),MONTH(B2),DAY(B2)),0,-1)</f>
        <v>55</v>
      </c>
      <c r="E2" s="52">
        <v>181</v>
      </c>
      <c r="F2" s="53" t="s">
        <v>39</v>
      </c>
      <c r="G2" s="52">
        <v>66.7</v>
      </c>
      <c r="H2" s="51" t="s">
        <v>41</v>
      </c>
      <c r="I2" s="71">
        <f>ROUND(G3/E3^2,1)</f>
        <v>20.399999999999999</v>
      </c>
    </row>
    <row r="3" spans="1:9" x14ac:dyDescent="0.3">
      <c r="E3" s="51">
        <f>E2/100</f>
        <v>1.81</v>
      </c>
      <c r="F3" s="51" t="s">
        <v>40</v>
      </c>
      <c r="G3" s="51">
        <f>G2</f>
        <v>66.7</v>
      </c>
      <c r="H3" s="51" t="s">
        <v>41</v>
      </c>
      <c r="I3" s="71"/>
    </row>
    <row r="4" spans="1:9" x14ac:dyDescent="0.3">
      <c r="A4" t="s">
        <v>273</v>
      </c>
    </row>
    <row r="5" spans="1:9" x14ac:dyDescent="0.3">
      <c r="B5" s="59">
        <v>44957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장용삼, ID : H2300044)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2023년 02월 01일 16:37:45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Y27" sqref="Y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6" t="s">
        <v>196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19" ht="18" customHeight="1" x14ac:dyDescent="0.3">
      <c r="A3" s="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18" customHeight="1" thickBot="1" x14ac:dyDescent="0.35">
      <c r="A4" s="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19" ht="18" customHeight="1" x14ac:dyDescent="0.3">
      <c r="A5" s="6"/>
      <c r="B5" s="74" t="s">
        <v>275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6" spans="1:19" ht="18" customHeight="1" x14ac:dyDescent="0.3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ht="18" customHeight="1" x14ac:dyDescent="0.3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ht="18" customHeight="1" x14ac:dyDescent="0.3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8" customHeight="1" thickBot="1" x14ac:dyDescent="0.35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ht="18" customHeight="1" x14ac:dyDescent="0.3">
      <c r="C10" s="84" t="s">
        <v>30</v>
      </c>
      <c r="D10" s="84"/>
      <c r="E10" s="85"/>
      <c r="F10" s="88">
        <f>'개인정보 및 신체계측 입력'!B5</f>
        <v>44957</v>
      </c>
      <c r="G10" s="89"/>
      <c r="H10" s="89"/>
      <c r="I10" s="89"/>
      <c r="K10" s="105" t="s">
        <v>33</v>
      </c>
      <c r="L10" s="106"/>
      <c r="M10" s="105" t="s">
        <v>34</v>
      </c>
      <c r="N10" s="106"/>
      <c r="O10" s="105" t="s">
        <v>35</v>
      </c>
      <c r="P10" s="105"/>
      <c r="Q10" s="105"/>
      <c r="R10" s="105"/>
      <c r="S10" s="105"/>
    </row>
    <row r="11" spans="1:19" ht="18" customHeight="1" thickBot="1" x14ac:dyDescent="0.35">
      <c r="C11" s="86"/>
      <c r="D11" s="86"/>
      <c r="E11" s="87"/>
      <c r="F11" s="90"/>
      <c r="G11" s="90"/>
      <c r="H11" s="90"/>
      <c r="I11" s="9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 x14ac:dyDescent="0.3">
      <c r="C12" s="84" t="s">
        <v>32</v>
      </c>
      <c r="D12" s="84"/>
      <c r="E12" s="85"/>
      <c r="F12" s="93">
        <f ca="1">'개인정보 및 신체계측 입력'!C2</f>
        <v>55</v>
      </c>
      <c r="G12" s="93"/>
      <c r="H12" s="93"/>
      <c r="I12" s="93"/>
      <c r="K12" s="122">
        <f>'개인정보 및 신체계측 입력'!E2</f>
        <v>181</v>
      </c>
      <c r="L12" s="123"/>
      <c r="M12" s="116">
        <f>'개인정보 및 신체계측 입력'!G2</f>
        <v>66.7</v>
      </c>
      <c r="N12" s="117"/>
      <c r="O12" s="112" t="s">
        <v>271</v>
      </c>
      <c r="P12" s="106"/>
      <c r="Q12" s="89">
        <f>'개인정보 및 신체계측 입력'!I2</f>
        <v>20.399999999999999</v>
      </c>
      <c r="R12" s="89"/>
      <c r="S12" s="89"/>
    </row>
    <row r="13" spans="1:19" ht="18" customHeight="1" thickBot="1" x14ac:dyDescent="0.35">
      <c r="C13" s="91"/>
      <c r="D13" s="91"/>
      <c r="E13" s="92"/>
      <c r="F13" s="94"/>
      <c r="G13" s="94"/>
      <c r="H13" s="94"/>
      <c r="I13" s="94"/>
      <c r="K13" s="124"/>
      <c r="L13" s="125"/>
      <c r="M13" s="118"/>
      <c r="N13" s="119"/>
      <c r="O13" s="113"/>
      <c r="P13" s="114"/>
      <c r="Q13" s="90"/>
      <c r="R13" s="90"/>
      <c r="S13" s="90"/>
    </row>
    <row r="14" spans="1:19" ht="18" customHeight="1" x14ac:dyDescent="0.3">
      <c r="C14" s="86" t="s">
        <v>31</v>
      </c>
      <c r="D14" s="86"/>
      <c r="E14" s="87"/>
      <c r="F14" s="90" t="str">
        <f>MID('DRIs DATA'!B1,28,3)</f>
        <v>장용삼</v>
      </c>
      <c r="G14" s="90"/>
      <c r="H14" s="90"/>
      <c r="I14" s="90"/>
      <c r="K14" s="124"/>
      <c r="L14" s="125"/>
      <c r="M14" s="118"/>
      <c r="N14" s="119"/>
      <c r="O14" s="113"/>
      <c r="P14" s="114"/>
      <c r="Q14" s="90"/>
      <c r="R14" s="90"/>
      <c r="S14" s="90"/>
    </row>
    <row r="15" spans="1:19" ht="18" customHeight="1" thickBot="1" x14ac:dyDescent="0.35">
      <c r="C15" s="91"/>
      <c r="D15" s="91"/>
      <c r="E15" s="92"/>
      <c r="F15" s="99"/>
      <c r="G15" s="99"/>
      <c r="H15" s="99"/>
      <c r="I15" s="99"/>
      <c r="K15" s="126"/>
      <c r="L15" s="127"/>
      <c r="M15" s="120"/>
      <c r="N15" s="121"/>
      <c r="O15" s="115"/>
      <c r="P15" s="108"/>
      <c r="Q15" s="99"/>
      <c r="R15" s="99"/>
      <c r="S15" s="99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8" t="s">
        <v>42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30"/>
    </row>
    <row r="20" spans="2:20" ht="18" customHeight="1" thickBot="1" x14ac:dyDescent="0.35"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3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9" t="s">
        <v>43</v>
      </c>
      <c r="E36" s="79"/>
      <c r="F36" s="79"/>
      <c r="G36" s="79"/>
      <c r="H36" s="79"/>
      <c r="I36" s="34">
        <f>'DRIs DATA'!F8</f>
        <v>80.143000000000001</v>
      </c>
      <c r="J36" s="82" t="s">
        <v>44</v>
      </c>
      <c r="K36" s="82"/>
      <c r="L36" s="82"/>
      <c r="M36" s="82"/>
      <c r="N36" s="35"/>
      <c r="O36" s="102" t="s">
        <v>45</v>
      </c>
      <c r="P36" s="102"/>
      <c r="Q36" s="102"/>
      <c r="R36" s="102"/>
      <c r="S36" s="102"/>
      <c r="T36" s="6"/>
    </row>
    <row r="37" spans="2:20" ht="18" customHeight="1" x14ac:dyDescent="0.3">
      <c r="B37" s="12"/>
      <c r="C37" s="100" t="s">
        <v>182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6"/>
    </row>
    <row r="38" spans="2:20" ht="18" customHeight="1" x14ac:dyDescent="0.3">
      <c r="B38" s="12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6"/>
    </row>
    <row r="39" spans="2:20" ht="18" customHeight="1" thickBot="1" x14ac:dyDescent="0.35">
      <c r="B39" s="12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9" t="s">
        <v>43</v>
      </c>
      <c r="E41" s="79"/>
      <c r="F41" s="79"/>
      <c r="G41" s="79"/>
      <c r="H41" s="79"/>
      <c r="I41" s="34">
        <f>'DRIs DATA'!G8</f>
        <v>6.0250000000000004</v>
      </c>
      <c r="J41" s="82" t="s">
        <v>44</v>
      </c>
      <c r="K41" s="82"/>
      <c r="L41" s="82"/>
      <c r="M41" s="82"/>
      <c r="N41" s="35"/>
      <c r="O41" s="83" t="s">
        <v>49</v>
      </c>
      <c r="P41" s="83"/>
      <c r="Q41" s="83"/>
      <c r="R41" s="83"/>
      <c r="S41" s="83"/>
      <c r="T41" s="6"/>
    </row>
    <row r="42" spans="2:20" ht="18" customHeight="1" x14ac:dyDescent="0.3">
      <c r="B42" s="6"/>
      <c r="C42" s="104" t="s">
        <v>184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6"/>
    </row>
    <row r="43" spans="2:20" ht="18" customHeight="1" x14ac:dyDescent="0.3">
      <c r="B43" s="6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6"/>
    </row>
    <row r="44" spans="2:20" ht="18" customHeight="1" thickBot="1" x14ac:dyDescent="0.35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3" t="s">
        <v>43</v>
      </c>
      <c r="E46" s="103"/>
      <c r="F46" s="103"/>
      <c r="G46" s="103"/>
      <c r="H46" s="103"/>
      <c r="I46" s="34">
        <f>'DRIs DATA'!H8</f>
        <v>13.832000000000001</v>
      </c>
      <c r="J46" s="82" t="s">
        <v>44</v>
      </c>
      <c r="K46" s="82"/>
      <c r="L46" s="82"/>
      <c r="M46" s="82"/>
      <c r="N46" s="35"/>
      <c r="O46" s="83" t="s">
        <v>48</v>
      </c>
      <c r="P46" s="83"/>
      <c r="Q46" s="83"/>
      <c r="R46" s="83"/>
      <c r="S46" s="83"/>
      <c r="T46" s="6"/>
    </row>
    <row r="47" spans="2:20" ht="18" customHeight="1" x14ac:dyDescent="0.3">
      <c r="B47" s="6"/>
      <c r="C47" s="104" t="s">
        <v>183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6"/>
    </row>
    <row r="48" spans="2:20" ht="18" customHeight="1" thickBot="1" x14ac:dyDescent="0.35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8" t="s">
        <v>191</v>
      </c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30"/>
    </row>
    <row r="53" spans="1:20" ht="18" customHeight="1" thickBot="1" x14ac:dyDescent="0.35">
      <c r="B53" s="131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3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8" t="s">
        <v>164</v>
      </c>
      <c r="D68" s="78"/>
      <c r="E68" s="78"/>
      <c r="F68" s="78"/>
      <c r="G68" s="78"/>
      <c r="H68" s="79" t="s">
        <v>170</v>
      </c>
      <c r="I68" s="79"/>
      <c r="J68" s="79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0">
        <f>ROUND('그룹 전체 사용자의 일일 입력'!D6/MAX('그룹 전체 사용자의 일일 입력'!$B$6,'그룹 전체 사용자의 일일 입력'!$C$6,'그룹 전체 사용자의 일일 입력'!$D$6),1)</f>
        <v>1</v>
      </c>
      <c r="P68" s="80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1" t="s">
        <v>165</v>
      </c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8" t="s">
        <v>51</v>
      </c>
      <c r="D71" s="78"/>
      <c r="E71" s="78"/>
      <c r="F71" s="78"/>
      <c r="G71" s="78"/>
      <c r="H71" s="38"/>
      <c r="I71" s="79" t="s">
        <v>52</v>
      </c>
      <c r="J71" s="79"/>
      <c r="K71" s="36">
        <f>ROUND('DRIs DATA'!L8,1)</f>
        <v>6.7</v>
      </c>
      <c r="L71" s="36" t="s">
        <v>53</v>
      </c>
      <c r="M71" s="36">
        <f>ROUND('DRIs DATA'!K8,1)</f>
        <v>4.0999999999999996</v>
      </c>
      <c r="N71" s="82" t="s">
        <v>54</v>
      </c>
      <c r="O71" s="82"/>
      <c r="P71" s="82"/>
      <c r="Q71" s="82"/>
      <c r="R71" s="39"/>
      <c r="S71" s="35"/>
      <c r="T71" s="6"/>
    </row>
    <row r="72" spans="2:21" ht="18" customHeight="1" x14ac:dyDescent="0.3">
      <c r="B72" s="6"/>
      <c r="C72" s="104" t="s">
        <v>181</v>
      </c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6"/>
      <c r="U72" s="13"/>
    </row>
    <row r="73" spans="2:21" ht="18" customHeight="1" thickBot="1" x14ac:dyDescent="0.35">
      <c r="B73" s="6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8" t="s">
        <v>192</v>
      </c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30"/>
    </row>
    <row r="77" spans="2:21" ht="18" customHeight="1" thickBot="1" x14ac:dyDescent="0.35">
      <c r="B77" s="131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3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5" t="s">
        <v>168</v>
      </c>
      <c r="C79" s="95"/>
      <c r="D79" s="95"/>
      <c r="E79" s="95"/>
      <c r="F79" s="21"/>
      <c r="G79" s="21"/>
      <c r="H79" s="21"/>
      <c r="L79" s="95" t="s">
        <v>172</v>
      </c>
      <c r="M79" s="95"/>
      <c r="N79" s="95"/>
      <c r="O79" s="95"/>
      <c r="P79" s="95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6" t="s">
        <v>268</v>
      </c>
      <c r="C92" s="97"/>
      <c r="D92" s="97"/>
      <c r="E92" s="97"/>
      <c r="F92" s="97"/>
      <c r="G92" s="97"/>
      <c r="H92" s="97"/>
      <c r="I92" s="97"/>
      <c r="J92" s="98"/>
      <c r="L92" s="96" t="s">
        <v>175</v>
      </c>
      <c r="M92" s="97"/>
      <c r="N92" s="97"/>
      <c r="O92" s="97"/>
      <c r="P92" s="97"/>
      <c r="Q92" s="97"/>
      <c r="R92" s="97"/>
      <c r="S92" s="97"/>
      <c r="T92" s="98"/>
    </row>
    <row r="93" spans="1:21" ht="18" customHeight="1" x14ac:dyDescent="0.3">
      <c r="B93" s="157" t="s">
        <v>171</v>
      </c>
      <c r="C93" s="155"/>
      <c r="D93" s="155"/>
      <c r="E93" s="155"/>
      <c r="F93" s="153">
        <f>ROUND('DRIs DATA'!F16/'DRIs DATA'!C16*100,2)</f>
        <v>45.6</v>
      </c>
      <c r="G93" s="153"/>
      <c r="H93" s="155" t="s">
        <v>167</v>
      </c>
      <c r="I93" s="155"/>
      <c r="J93" s="156"/>
      <c r="L93" s="157" t="s">
        <v>171</v>
      </c>
      <c r="M93" s="155"/>
      <c r="N93" s="155"/>
      <c r="O93" s="155"/>
      <c r="P93" s="155"/>
      <c r="Q93" s="23">
        <f>ROUND('DRIs DATA'!M16/'DRIs DATA'!K16*100,2)</f>
        <v>74.53</v>
      </c>
      <c r="R93" s="155" t="s">
        <v>167</v>
      </c>
      <c r="S93" s="155"/>
      <c r="T93" s="156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1" t="s">
        <v>180</v>
      </c>
      <c r="C95" s="142"/>
      <c r="D95" s="142"/>
      <c r="E95" s="142"/>
      <c r="F95" s="142"/>
      <c r="G95" s="142"/>
      <c r="H95" s="142"/>
      <c r="I95" s="142"/>
      <c r="J95" s="143"/>
      <c r="L95" s="147" t="s">
        <v>173</v>
      </c>
      <c r="M95" s="148"/>
      <c r="N95" s="148"/>
      <c r="O95" s="148"/>
      <c r="P95" s="148"/>
      <c r="Q95" s="148"/>
      <c r="R95" s="148"/>
      <c r="S95" s="148"/>
      <c r="T95" s="149"/>
    </row>
    <row r="96" spans="1:21" ht="18" customHeight="1" x14ac:dyDescent="0.3">
      <c r="B96" s="141"/>
      <c r="C96" s="142"/>
      <c r="D96" s="142"/>
      <c r="E96" s="142"/>
      <c r="F96" s="142"/>
      <c r="G96" s="142"/>
      <c r="H96" s="142"/>
      <c r="I96" s="142"/>
      <c r="J96" s="143"/>
      <c r="L96" s="147"/>
      <c r="M96" s="148"/>
      <c r="N96" s="148"/>
      <c r="O96" s="148"/>
      <c r="P96" s="148"/>
      <c r="Q96" s="148"/>
      <c r="R96" s="148"/>
      <c r="S96" s="148"/>
      <c r="T96" s="149"/>
    </row>
    <row r="97" spans="2:21" ht="18" customHeight="1" x14ac:dyDescent="0.3">
      <c r="B97" s="141"/>
      <c r="C97" s="142"/>
      <c r="D97" s="142"/>
      <c r="E97" s="142"/>
      <c r="F97" s="142"/>
      <c r="G97" s="142"/>
      <c r="H97" s="142"/>
      <c r="I97" s="142"/>
      <c r="J97" s="143"/>
      <c r="L97" s="147"/>
      <c r="M97" s="148"/>
      <c r="N97" s="148"/>
      <c r="O97" s="148"/>
      <c r="P97" s="148"/>
      <c r="Q97" s="148"/>
      <c r="R97" s="148"/>
      <c r="S97" s="148"/>
      <c r="T97" s="149"/>
    </row>
    <row r="98" spans="2:21" ht="18" customHeight="1" x14ac:dyDescent="0.3">
      <c r="B98" s="141"/>
      <c r="C98" s="142"/>
      <c r="D98" s="142"/>
      <c r="E98" s="142"/>
      <c r="F98" s="142"/>
      <c r="G98" s="142"/>
      <c r="H98" s="142"/>
      <c r="I98" s="142"/>
      <c r="J98" s="143"/>
      <c r="L98" s="147"/>
      <c r="M98" s="148"/>
      <c r="N98" s="148"/>
      <c r="O98" s="148"/>
      <c r="P98" s="148"/>
      <c r="Q98" s="148"/>
      <c r="R98" s="148"/>
      <c r="S98" s="148"/>
      <c r="T98" s="149"/>
    </row>
    <row r="99" spans="2:21" ht="18" customHeight="1" x14ac:dyDescent="0.3">
      <c r="B99" s="141"/>
      <c r="C99" s="142"/>
      <c r="D99" s="142"/>
      <c r="E99" s="142"/>
      <c r="F99" s="142"/>
      <c r="G99" s="142"/>
      <c r="H99" s="142"/>
      <c r="I99" s="142"/>
      <c r="J99" s="143"/>
      <c r="L99" s="147"/>
      <c r="M99" s="148"/>
      <c r="N99" s="148"/>
      <c r="O99" s="148"/>
      <c r="P99" s="148"/>
      <c r="Q99" s="148"/>
      <c r="R99" s="148"/>
      <c r="S99" s="148"/>
      <c r="T99" s="149"/>
      <c r="U99" s="17"/>
    </row>
    <row r="100" spans="2:21" ht="18" customHeight="1" thickBot="1" x14ac:dyDescent="0.35">
      <c r="B100" s="144"/>
      <c r="C100" s="145"/>
      <c r="D100" s="145"/>
      <c r="E100" s="145"/>
      <c r="F100" s="145"/>
      <c r="G100" s="145"/>
      <c r="H100" s="145"/>
      <c r="I100" s="145"/>
      <c r="J100" s="146"/>
      <c r="L100" s="150"/>
      <c r="M100" s="151"/>
      <c r="N100" s="151"/>
      <c r="O100" s="151"/>
      <c r="P100" s="151"/>
      <c r="Q100" s="151"/>
      <c r="R100" s="151"/>
      <c r="S100" s="151"/>
      <c r="T100" s="152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8" t="s">
        <v>193</v>
      </c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30"/>
    </row>
    <row r="104" spans="2:21" ht="18" customHeight="1" thickBot="1" x14ac:dyDescent="0.35">
      <c r="B104" s="131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3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5" t="s">
        <v>169</v>
      </c>
      <c r="C106" s="95"/>
      <c r="D106" s="95"/>
      <c r="E106" s="95"/>
      <c r="F106" s="6"/>
      <c r="G106" s="6"/>
      <c r="H106" s="6"/>
      <c r="I106" s="6"/>
      <c r="L106" s="95" t="s">
        <v>270</v>
      </c>
      <c r="M106" s="95"/>
      <c r="N106" s="95"/>
      <c r="O106" s="95"/>
      <c r="P106" s="95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09" t="s">
        <v>264</v>
      </c>
      <c r="C119" s="110"/>
      <c r="D119" s="110"/>
      <c r="E119" s="110"/>
      <c r="F119" s="110"/>
      <c r="G119" s="110"/>
      <c r="H119" s="110"/>
      <c r="I119" s="110"/>
      <c r="J119" s="111"/>
      <c r="L119" s="109" t="s">
        <v>265</v>
      </c>
      <c r="M119" s="110"/>
      <c r="N119" s="110"/>
      <c r="O119" s="110"/>
      <c r="P119" s="110"/>
      <c r="Q119" s="110"/>
      <c r="R119" s="110"/>
      <c r="S119" s="110"/>
      <c r="T119" s="111"/>
    </row>
    <row r="120" spans="2:20" ht="18" customHeight="1" x14ac:dyDescent="0.3">
      <c r="B120" s="43" t="s">
        <v>171</v>
      </c>
      <c r="C120" s="16"/>
      <c r="D120" s="16"/>
      <c r="E120" s="15"/>
      <c r="F120" s="153">
        <f>ROUND('DRIs DATA'!F26/'DRIs DATA'!C26*100,2)</f>
        <v>37.61</v>
      </c>
      <c r="G120" s="153"/>
      <c r="H120" s="155" t="s">
        <v>166</v>
      </c>
      <c r="I120" s="155"/>
      <c r="J120" s="156"/>
      <c r="L120" s="42" t="s">
        <v>171</v>
      </c>
      <c r="M120" s="20"/>
      <c r="N120" s="20"/>
      <c r="O120" s="23"/>
      <c r="P120" s="6"/>
      <c r="Q120" s="57">
        <f>ROUND('DRIs DATA'!AH26/'DRIs DATA'!AE26*100,2)</f>
        <v>89.08</v>
      </c>
      <c r="R120" s="155" t="s">
        <v>166</v>
      </c>
      <c r="S120" s="155"/>
      <c r="T120" s="156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4" t="s">
        <v>174</v>
      </c>
      <c r="C122" s="135"/>
      <c r="D122" s="135"/>
      <c r="E122" s="135"/>
      <c r="F122" s="135"/>
      <c r="G122" s="135"/>
      <c r="H122" s="135"/>
      <c r="I122" s="135"/>
      <c r="J122" s="136"/>
      <c r="L122" s="134" t="s">
        <v>269</v>
      </c>
      <c r="M122" s="135"/>
      <c r="N122" s="135"/>
      <c r="O122" s="135"/>
      <c r="P122" s="135"/>
      <c r="Q122" s="135"/>
      <c r="R122" s="135"/>
      <c r="S122" s="135"/>
      <c r="T122" s="136"/>
    </row>
    <row r="123" spans="2:20" ht="18" customHeight="1" x14ac:dyDescent="0.3">
      <c r="B123" s="134"/>
      <c r="C123" s="135"/>
      <c r="D123" s="135"/>
      <c r="E123" s="135"/>
      <c r="F123" s="135"/>
      <c r="G123" s="135"/>
      <c r="H123" s="135"/>
      <c r="I123" s="135"/>
      <c r="J123" s="136"/>
      <c r="L123" s="134"/>
      <c r="M123" s="135"/>
      <c r="N123" s="135"/>
      <c r="O123" s="135"/>
      <c r="P123" s="135"/>
      <c r="Q123" s="135"/>
      <c r="R123" s="135"/>
      <c r="S123" s="135"/>
      <c r="T123" s="136"/>
    </row>
    <row r="124" spans="2:20" ht="18" customHeight="1" x14ac:dyDescent="0.3">
      <c r="B124" s="134"/>
      <c r="C124" s="135"/>
      <c r="D124" s="135"/>
      <c r="E124" s="135"/>
      <c r="F124" s="135"/>
      <c r="G124" s="135"/>
      <c r="H124" s="135"/>
      <c r="I124" s="135"/>
      <c r="J124" s="136"/>
      <c r="L124" s="134"/>
      <c r="M124" s="135"/>
      <c r="N124" s="135"/>
      <c r="O124" s="135"/>
      <c r="P124" s="135"/>
      <c r="Q124" s="135"/>
      <c r="R124" s="135"/>
      <c r="S124" s="135"/>
      <c r="T124" s="136"/>
    </row>
    <row r="125" spans="2:20" ht="18" customHeight="1" x14ac:dyDescent="0.3">
      <c r="B125" s="134"/>
      <c r="C125" s="135"/>
      <c r="D125" s="135"/>
      <c r="E125" s="135"/>
      <c r="F125" s="135"/>
      <c r="G125" s="135"/>
      <c r="H125" s="135"/>
      <c r="I125" s="135"/>
      <c r="J125" s="136"/>
      <c r="L125" s="134"/>
      <c r="M125" s="135"/>
      <c r="N125" s="135"/>
      <c r="O125" s="135"/>
      <c r="P125" s="135"/>
      <c r="Q125" s="135"/>
      <c r="R125" s="135"/>
      <c r="S125" s="135"/>
      <c r="T125" s="136"/>
    </row>
    <row r="126" spans="2:20" ht="18" customHeight="1" x14ac:dyDescent="0.3">
      <c r="B126" s="134"/>
      <c r="C126" s="135"/>
      <c r="D126" s="135"/>
      <c r="E126" s="135"/>
      <c r="F126" s="135"/>
      <c r="G126" s="135"/>
      <c r="H126" s="135"/>
      <c r="I126" s="135"/>
      <c r="J126" s="136"/>
      <c r="L126" s="134"/>
      <c r="M126" s="135"/>
      <c r="N126" s="135"/>
      <c r="O126" s="135"/>
      <c r="P126" s="135"/>
      <c r="Q126" s="135"/>
      <c r="R126" s="135"/>
      <c r="S126" s="135"/>
      <c r="T126" s="136"/>
    </row>
    <row r="127" spans="2:20" ht="17.25" thickBot="1" x14ac:dyDescent="0.35">
      <c r="B127" s="137"/>
      <c r="C127" s="138"/>
      <c r="D127" s="138"/>
      <c r="E127" s="138"/>
      <c r="F127" s="138"/>
      <c r="G127" s="138"/>
      <c r="H127" s="138"/>
      <c r="I127" s="138"/>
      <c r="J127" s="139"/>
      <c r="L127" s="137"/>
      <c r="M127" s="138"/>
      <c r="N127" s="138"/>
      <c r="O127" s="138"/>
      <c r="P127" s="138"/>
      <c r="Q127" s="138"/>
      <c r="R127" s="138"/>
      <c r="S127" s="138"/>
      <c r="T127" s="13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8" t="s">
        <v>262</v>
      </c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  <c r="M129" s="130"/>
      <c r="N129" s="56"/>
      <c r="O129" s="128" t="s">
        <v>263</v>
      </c>
      <c r="P129" s="129"/>
      <c r="Q129" s="129"/>
      <c r="R129" s="129"/>
      <c r="S129" s="129"/>
      <c r="T129" s="130"/>
    </row>
    <row r="130" spans="2:21" ht="18" customHeight="1" thickBot="1" x14ac:dyDescent="0.35">
      <c r="B130" s="131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3"/>
      <c r="N130" s="56"/>
      <c r="O130" s="131"/>
      <c r="P130" s="132"/>
      <c r="Q130" s="132"/>
      <c r="R130" s="132"/>
      <c r="S130" s="132"/>
      <c r="T130" s="133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8" t="s">
        <v>194</v>
      </c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30"/>
    </row>
    <row r="155" spans="2:21" ht="18" customHeight="1" thickBot="1" x14ac:dyDescent="0.35">
      <c r="B155" s="131"/>
      <c r="C155" s="132"/>
      <c r="D155" s="132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3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5" t="s">
        <v>177</v>
      </c>
      <c r="C157" s="95"/>
      <c r="D157" s="95"/>
      <c r="E157" s="6"/>
      <c r="F157" s="6"/>
      <c r="G157" s="6"/>
      <c r="H157" s="6"/>
      <c r="I157" s="6"/>
      <c r="L157" s="95" t="s">
        <v>178</v>
      </c>
      <c r="M157" s="95"/>
      <c r="N157" s="95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09" t="s">
        <v>266</v>
      </c>
      <c r="C170" s="110"/>
      <c r="D170" s="110"/>
      <c r="E170" s="110"/>
      <c r="F170" s="110"/>
      <c r="G170" s="110"/>
      <c r="H170" s="110"/>
      <c r="I170" s="110"/>
      <c r="J170" s="111"/>
      <c r="L170" s="109" t="s">
        <v>176</v>
      </c>
      <c r="M170" s="110"/>
      <c r="N170" s="110"/>
      <c r="O170" s="110"/>
      <c r="P170" s="110"/>
      <c r="Q170" s="110"/>
      <c r="R170" s="110"/>
      <c r="S170" s="111"/>
    </row>
    <row r="171" spans="2:19" ht="18" customHeight="1" x14ac:dyDescent="0.3">
      <c r="B171" s="42" t="s">
        <v>171</v>
      </c>
      <c r="C171" s="20"/>
      <c r="D171" s="20"/>
      <c r="E171" s="6"/>
      <c r="F171" s="153">
        <f>ROUND('DRIs DATA'!F36/'DRIs DATA'!C36*100,2)</f>
        <v>33.090000000000003</v>
      </c>
      <c r="G171" s="153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228.81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4" t="s">
        <v>185</v>
      </c>
      <c r="C173" s="135"/>
      <c r="D173" s="135"/>
      <c r="E173" s="135"/>
      <c r="F173" s="135"/>
      <c r="G173" s="135"/>
      <c r="H173" s="135"/>
      <c r="I173" s="135"/>
      <c r="J173" s="136"/>
      <c r="L173" s="134" t="s">
        <v>187</v>
      </c>
      <c r="M173" s="135"/>
      <c r="N173" s="135"/>
      <c r="O173" s="135"/>
      <c r="P173" s="135"/>
      <c r="Q173" s="135"/>
      <c r="R173" s="135"/>
      <c r="S173" s="136"/>
    </row>
    <row r="174" spans="2:19" ht="18" customHeight="1" x14ac:dyDescent="0.3">
      <c r="B174" s="134"/>
      <c r="C174" s="135"/>
      <c r="D174" s="135"/>
      <c r="E174" s="135"/>
      <c r="F174" s="135"/>
      <c r="G174" s="135"/>
      <c r="H174" s="135"/>
      <c r="I174" s="135"/>
      <c r="J174" s="136"/>
      <c r="L174" s="134"/>
      <c r="M174" s="135"/>
      <c r="N174" s="135"/>
      <c r="O174" s="135"/>
      <c r="P174" s="135"/>
      <c r="Q174" s="135"/>
      <c r="R174" s="135"/>
      <c r="S174" s="136"/>
    </row>
    <row r="175" spans="2:19" ht="18" customHeight="1" x14ac:dyDescent="0.3">
      <c r="B175" s="134"/>
      <c r="C175" s="135"/>
      <c r="D175" s="135"/>
      <c r="E175" s="135"/>
      <c r="F175" s="135"/>
      <c r="G175" s="135"/>
      <c r="H175" s="135"/>
      <c r="I175" s="135"/>
      <c r="J175" s="136"/>
      <c r="L175" s="134"/>
      <c r="M175" s="135"/>
      <c r="N175" s="135"/>
      <c r="O175" s="135"/>
      <c r="P175" s="135"/>
      <c r="Q175" s="135"/>
      <c r="R175" s="135"/>
      <c r="S175" s="136"/>
    </row>
    <row r="176" spans="2:19" ht="18" customHeight="1" x14ac:dyDescent="0.3">
      <c r="B176" s="134"/>
      <c r="C176" s="135"/>
      <c r="D176" s="135"/>
      <c r="E176" s="135"/>
      <c r="F176" s="135"/>
      <c r="G176" s="135"/>
      <c r="H176" s="135"/>
      <c r="I176" s="135"/>
      <c r="J176" s="136"/>
      <c r="L176" s="134"/>
      <c r="M176" s="135"/>
      <c r="N176" s="135"/>
      <c r="O176" s="135"/>
      <c r="P176" s="135"/>
      <c r="Q176" s="135"/>
      <c r="R176" s="135"/>
      <c r="S176" s="136"/>
    </row>
    <row r="177" spans="2:19" ht="18" customHeight="1" x14ac:dyDescent="0.3">
      <c r="B177" s="134"/>
      <c r="C177" s="135"/>
      <c r="D177" s="135"/>
      <c r="E177" s="135"/>
      <c r="F177" s="135"/>
      <c r="G177" s="135"/>
      <c r="H177" s="135"/>
      <c r="I177" s="135"/>
      <c r="J177" s="136"/>
      <c r="L177" s="134"/>
      <c r="M177" s="135"/>
      <c r="N177" s="135"/>
      <c r="O177" s="135"/>
      <c r="P177" s="135"/>
      <c r="Q177" s="135"/>
      <c r="R177" s="135"/>
      <c r="S177" s="136"/>
    </row>
    <row r="178" spans="2:19" ht="18" customHeight="1" x14ac:dyDescent="0.3">
      <c r="B178" s="134"/>
      <c r="C178" s="135"/>
      <c r="D178" s="135"/>
      <c r="E178" s="135"/>
      <c r="F178" s="135"/>
      <c r="G178" s="135"/>
      <c r="H178" s="135"/>
      <c r="I178" s="135"/>
      <c r="J178" s="136"/>
      <c r="L178" s="134"/>
      <c r="M178" s="135"/>
      <c r="N178" s="135"/>
      <c r="O178" s="135"/>
      <c r="P178" s="135"/>
      <c r="Q178" s="135"/>
      <c r="R178" s="135"/>
      <c r="S178" s="136"/>
    </row>
    <row r="179" spans="2:19" ht="18" customHeight="1" thickBot="1" x14ac:dyDescent="0.35">
      <c r="B179" s="137"/>
      <c r="C179" s="138"/>
      <c r="D179" s="138"/>
      <c r="E179" s="138"/>
      <c r="F179" s="138"/>
      <c r="G179" s="138"/>
      <c r="H179" s="138"/>
      <c r="I179" s="138"/>
      <c r="J179" s="139"/>
      <c r="L179" s="134"/>
      <c r="M179" s="135"/>
      <c r="N179" s="135"/>
      <c r="O179" s="135"/>
      <c r="P179" s="135"/>
      <c r="Q179" s="135"/>
      <c r="R179" s="135"/>
      <c r="S179" s="13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4"/>
      <c r="M180" s="135"/>
      <c r="N180" s="135"/>
      <c r="O180" s="135"/>
      <c r="P180" s="135"/>
      <c r="Q180" s="135"/>
      <c r="R180" s="135"/>
      <c r="S180" s="136"/>
    </row>
    <row r="181" spans="2:19" ht="18" customHeight="1" thickBot="1" x14ac:dyDescent="0.35">
      <c r="L181" s="137"/>
      <c r="M181" s="138"/>
      <c r="N181" s="138"/>
      <c r="O181" s="138"/>
      <c r="P181" s="138"/>
      <c r="Q181" s="138"/>
      <c r="R181" s="138"/>
      <c r="S181" s="139"/>
    </row>
    <row r="182" spans="2:19" ht="18" customHeight="1" x14ac:dyDescent="0.3">
      <c r="B182" s="95" t="s">
        <v>179</v>
      </c>
      <c r="C182" s="95"/>
      <c r="D182" s="95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09" t="s">
        <v>267</v>
      </c>
      <c r="C195" s="110"/>
      <c r="D195" s="110"/>
      <c r="E195" s="110"/>
      <c r="F195" s="110"/>
      <c r="G195" s="110"/>
      <c r="H195" s="110"/>
      <c r="I195" s="110"/>
      <c r="J195" s="111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3">
        <f>ROUND('DRIs DATA'!F46/'DRIs DATA'!C46*100,2)</f>
        <v>93.41</v>
      </c>
      <c r="G196" s="153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4" t="s">
        <v>186</v>
      </c>
      <c r="C198" s="135"/>
      <c r="D198" s="135"/>
      <c r="E198" s="135"/>
      <c r="F198" s="135"/>
      <c r="G198" s="135"/>
      <c r="H198" s="135"/>
      <c r="I198" s="135"/>
      <c r="J198" s="136"/>
      <c r="S198" s="6"/>
    </row>
    <row r="199" spans="2:20" ht="18" customHeight="1" x14ac:dyDescent="0.3">
      <c r="B199" s="134"/>
      <c r="C199" s="135"/>
      <c r="D199" s="135"/>
      <c r="E199" s="135"/>
      <c r="F199" s="135"/>
      <c r="G199" s="135"/>
      <c r="H199" s="135"/>
      <c r="I199" s="135"/>
      <c r="J199" s="136"/>
      <c r="S199" s="6"/>
    </row>
    <row r="200" spans="2:20" ht="18" customHeight="1" x14ac:dyDescent="0.3">
      <c r="B200" s="134"/>
      <c r="C200" s="135"/>
      <c r="D200" s="135"/>
      <c r="E200" s="135"/>
      <c r="F200" s="135"/>
      <c r="G200" s="135"/>
      <c r="H200" s="135"/>
      <c r="I200" s="135"/>
      <c r="J200" s="136"/>
      <c r="S200" s="6"/>
    </row>
    <row r="201" spans="2:20" ht="18" customHeight="1" x14ac:dyDescent="0.3">
      <c r="B201" s="134"/>
      <c r="C201" s="135"/>
      <c r="D201" s="135"/>
      <c r="E201" s="135"/>
      <c r="F201" s="135"/>
      <c r="G201" s="135"/>
      <c r="H201" s="135"/>
      <c r="I201" s="135"/>
      <c r="J201" s="136"/>
      <c r="S201" s="6"/>
    </row>
    <row r="202" spans="2:20" ht="18" customHeight="1" x14ac:dyDescent="0.3">
      <c r="B202" s="134"/>
      <c r="C202" s="135"/>
      <c r="D202" s="135"/>
      <c r="E202" s="135"/>
      <c r="F202" s="135"/>
      <c r="G202" s="135"/>
      <c r="H202" s="135"/>
      <c r="I202" s="135"/>
      <c r="J202" s="136"/>
      <c r="S202" s="6"/>
    </row>
    <row r="203" spans="2:20" ht="18" customHeight="1" thickBot="1" x14ac:dyDescent="0.35">
      <c r="B203" s="137"/>
      <c r="C203" s="138"/>
      <c r="D203" s="138"/>
      <c r="E203" s="138"/>
      <c r="F203" s="138"/>
      <c r="G203" s="138"/>
      <c r="H203" s="138"/>
      <c r="I203" s="138"/>
      <c r="J203" s="139"/>
      <c r="S203" s="6"/>
    </row>
    <row r="204" spans="2:20" ht="18" customHeight="1" thickBot="1" x14ac:dyDescent="0.35">
      <c r="K204" s="10"/>
    </row>
    <row r="205" spans="2:20" ht="18" customHeight="1" x14ac:dyDescent="0.3">
      <c r="B205" s="128" t="s">
        <v>195</v>
      </c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  <c r="N205" s="129"/>
      <c r="O205" s="129"/>
      <c r="P205" s="129"/>
      <c r="Q205" s="129"/>
      <c r="R205" s="129"/>
      <c r="S205" s="129"/>
      <c r="T205" s="130"/>
    </row>
    <row r="206" spans="2:20" ht="18" customHeight="1" thickBot="1" x14ac:dyDescent="0.35">
      <c r="B206" s="131"/>
      <c r="C206" s="132"/>
      <c r="D206" s="132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3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4" t="s">
        <v>188</v>
      </c>
      <c r="C208" s="154"/>
      <c r="D208" s="154"/>
      <c r="E208" s="154"/>
      <c r="F208" s="154"/>
      <c r="G208" s="154"/>
      <c r="H208" s="154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0" t="s">
        <v>190</v>
      </c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2023-02-01T07:40:30Z</dcterms:modified>
</cp:coreProperties>
</file>