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C2" i="4" l="1"/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F12" i="7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<sst xmlns="http://schemas.openxmlformats.org/spreadsheetml/2006/main" count="692" uniqueCount="349">
  <si>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</si>
  <si>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</si>
  <si>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</si>
  <si>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</si>
  <si>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</si>
  <si>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</si>
  <si>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</si>
  <si>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</si>
  <si>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</si>
  <si>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</si>
  <si>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</si>
  <si>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</si>
  <si>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</si>
  <si>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</si>
  <si>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</si>
  <si>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</si>
  <si>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</si>
  <si>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</si>
  <si>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</si>
  <si>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</si>
  <si>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</si>
  <si>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</si>
  <si>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</si>
  <si>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</si>
  <si>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</si>
  <si>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</si>
  <si>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</si>
  <si>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</si>
  <si>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</si>
  <si>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</si>
  <si>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</si>
  <si>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</si>
  <si>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</si>
  <si>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</si>
  <si>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</si>
  <si>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</si>
  <si>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</si>
  <si>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</si>
  <si>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</si>
  <si>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</si>
  <si>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</si>
  <si>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</si>
  <si>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</si>
  <si>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</si>
  <si>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</si>
  <si>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</si>
  <si>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</si>
  <si>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</si>
  <si>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</si>
  <si>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</si>
  <si>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</si>
  <si>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</si>
  <si>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</si>
  <si>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</si>
  <si>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</si>
  <si>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</si>
  <si>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</si>
  <si>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</si>
  <si>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</si>
  <si>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</si>
  <si>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</si>
  <si>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</si>
  <si>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</si>
  <si>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</si>
  <si>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</si>
  <si>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</si>
  <si>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</si>
  <si>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</si>
  <si>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</si>
  <si>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</si>
  <si>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</si>
  <si>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</si>
  <si>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</si>
  <si>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</si>
  <si>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</si>
  <si>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</si>
  <si>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</si>
  <si>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</si>
  <si>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</si>
  <si>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</si>
  <si>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</si>
  <si>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</si>
  <si>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</si>
  <si>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</si>
  <si>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</si>
  <si>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</si>
  <si>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</si>
  <si>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</si>
  <si>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</si>
  <si>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</si>
  <si>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</si>
  <si>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</si>
  <si>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</si>
  <si>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</si>
  <si>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</si>
  <si>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</si>
  <si>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</si>
  <si>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</si>
  <si>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</si>
  <si>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</si>
  <si>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</si>
  <si>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</si>
  <si>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</si>
  <si>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</si>
  <si>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</si>
  <si>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</si>
  <si>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</si>
  <si>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</si>
  <si>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</si>
  <si>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</si>
  <si>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</si>
  <si>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</si>
  <si>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</si>
  <si>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</si>
  <si>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</si>
  <si>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</si>
  <si>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</si>
  <si>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</si>
  <si>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</si>
  <si>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</si>
  <si>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</si>
  <si>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</si>
  <si>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</si>
  <si>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</si>
  <si>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</si>
  <si>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</si>
  <si>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</si>
  <si>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</si>
  <si>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</si>
  <si>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</si>
  <si>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</si>
  <si>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</si>
  <si>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</si>
  <si>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</si>
  <si>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</si>
  <si>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</si>
  <si>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</si>
  <si>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</si>
  <si>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</si>
  <si>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</si>
  <si>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</si>
  <si>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</si>
  <si>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</si>
  <si>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</si>
  <si>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</si>
  <si>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</si>
  <si>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</si>
  <si>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</si>
  <si>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</si>
  <si>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</si>
  <si>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</si>
  <si>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</si>
  <si>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</si>
  <si>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</si>
  <si>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</si>
  <si>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</si>
  <si>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</si>
  <si>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</si>
  <si>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</si>
  <si>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</si>
  <si>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</si>
  <si>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</si>
  <si>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</si>
  <si>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</si>
  <si>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</si>
  <si>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</si>
  <si>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</si>
  <si>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</si>
  <si>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</si>
  <si>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</si>
  <si>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</si>
  <si>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</si>
  <si>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</si>
  <si>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</si>
  <si>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</si>
  <si>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</si>
  <si>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</si>
  <si>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</si>
  <si>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</si>
  <si>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</si>
  <si>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</si>
  <si>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</si>
  <si>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</si>
  <si>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</si>
  <si>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</si>
  <si>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</si>
  <si>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</si>
  <si>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</si>
  <si>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</si>
  <si>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</si>
  <si>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</si>
  <si>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</si>
  <si>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</si>
  <si>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</si>
  <si>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</si>
  <si>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</si>
  <si>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</si>
  <si>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</si>
  <si>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</si>
  <si>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</si>
  <si>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</si>
  <si>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</si>
  <si>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</si>
  <si>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</si>
  <si>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</si>
  <si>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</si>
  <si>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</si>
  <si>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</si>
  <si>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</si>
  <si>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</si>
  <si>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</si>
  <si>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</si>
  <si>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</si>
  <si>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</si>
  <si>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</si>
  <si>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</si>
  <si>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</si>
  <si>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</si>
  <si>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</si>
  <si>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</si>
  <si>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</si>
  <si>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</si>
  <si>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</si>
  <si>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</si>
  <si>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</si>
  <si>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</si>
  <si>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</si>
  <si>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</si>
  <si>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</si>
  <si>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</si>
  <si>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</si>
  <si>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</si>
  <si>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</si>
  <si>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</si>
  <si>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</si>
  <si>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</si>
  <si>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</si>
  <si>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</si>
  <si>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</si>
  <si>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</si>
  <si>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</si>
  <si>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</si>
  <si>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</si>
  <si>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</si>
  <si>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</si>
  <si>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</si>
  <si>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</si>
  <si>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</si>
  <si>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</si>
  <si>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</si>
  <si>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</si>
  <si>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</si>
  <si>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</si>
  <si>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</si>
  <si>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</si>
  <si>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</si>
  <si>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</si>
  <si>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</si>
  <si>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</si>
  <si>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</si>
  <si>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</si>
  <si>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</si>
  <si>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</si>
  <si>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</si>
  <si>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</si>
  <si>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</si>
  <si>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</si>
  <si>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</si>
  <si>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</si>
  <si>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</si>
  <si>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</si>
  <si>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</si>
  <si>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</si>
  <si>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</si>
  <si>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</si>
  <si>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</si>
  <si>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다량영양소</t>
    <phoneticPr fontId="1" type="noConversion"/>
  </si>
  <si>
    <t>에너지(kcal)</t>
    <phoneticPr fontId="1" type="noConversion"/>
  </si>
  <si>
    <t>불포화지방산</t>
    <phoneticPr fontId="1" type="noConversion"/>
  </si>
  <si>
    <t>필요추정량</t>
    <phoneticPr fontId="1" type="noConversion"/>
  </si>
  <si>
    <t>섭취량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</si>
  <si>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</si>
  <si>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</si>
  <si>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</si>
  <si>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</si>
  <si>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</si>
  <si>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</si>
  <si>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</si>
  <si>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</si>
  <si>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비타민C</t>
    <phoneticPr fontId="1" type="noConversion"/>
  </si>
  <si>
    <t>비타민B6</t>
    <phoneticPr fontId="1" type="noConversion"/>
  </si>
  <si>
    <t>칼륨</t>
    <phoneticPr fontId="1" type="noConversion"/>
  </si>
  <si>
    <t>염소</t>
    <phoneticPr fontId="1" type="noConversion"/>
  </si>
  <si>
    <t>철</t>
    <phoneticPr fontId="1" type="noConversion"/>
  </si>
  <si>
    <t>아연</t>
    <phoneticPr fontId="1" type="noConversion"/>
  </si>
  <si>
    <t>망간</t>
    <phoneticPr fontId="1" type="noConversion"/>
  </si>
  <si>
    <t>셀레늄</t>
    <phoneticPr fontId="1" type="noConversion"/>
  </si>
  <si>
    <t>크롬</t>
    <phoneticPr fontId="1" type="noConversion"/>
  </si>
  <si>
    <t>몰리브덴(ug/일)</t>
    <phoneticPr fontId="1" type="noConversion"/>
  </si>
  <si>
    <t>M</t>
  </si>
  <si>
    <t>H2300058</t>
  </si>
  <si>
    <t>김형원</t>
  </si>
  <si>
    <t>정보</t>
    <phoneticPr fontId="1" type="noConversion"/>
  </si>
  <si>
    <t>(설문지 : FFQ 95문항 설문지, 사용자 : 김형원, ID : H2300058)</t>
  </si>
  <si>
    <t>출력시각</t>
    <phoneticPr fontId="1" type="noConversion"/>
  </si>
  <si>
    <t>2023년 07월 05일 15:45:46</t>
  </si>
  <si>
    <t>열량영양소</t>
    <phoneticPr fontId="1" type="noConversion"/>
  </si>
  <si>
    <t>식이섬유</t>
    <phoneticPr fontId="1" type="noConversion"/>
  </si>
  <si>
    <t>지방</t>
    <phoneticPr fontId="1" type="noConversion"/>
  </si>
  <si>
    <t>n-3불포화</t>
    <phoneticPr fontId="1" type="noConversion"/>
  </si>
  <si>
    <t>평균필요량</t>
    <phoneticPr fontId="1" type="noConversion"/>
  </si>
  <si>
    <t>권장섭취량</t>
    <phoneticPr fontId="1" type="noConversion"/>
  </si>
  <si>
    <t>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</si>
  <si>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</si>
  <si>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</si>
  <si>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</si>
  <si>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섭취비율</t>
    <phoneticPr fontId="1" type="noConversion"/>
  </si>
  <si>
    <t>지용성 비타민</t>
    <phoneticPr fontId="1" type="noConversion"/>
  </si>
  <si>
    <t>비타민D</t>
    <phoneticPr fontId="1" type="noConversion"/>
  </si>
  <si>
    <t>비타민K</t>
    <phoneticPr fontId="1" type="noConversion"/>
  </si>
  <si>
    <t>상한섭취량</t>
    <phoneticPr fontId="1" type="noConversion"/>
  </si>
  <si>
    <t>비타민A(μg RAE/일)</t>
    <phoneticPr fontId="1" type="noConversion"/>
  </si>
  <si>
    <t>수용성 비타민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</si>
  <si>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</si>
  <si>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</si>
  <si>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</si>
  <si>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</si>
  <si>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</si>
  <si>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</si>
  <si>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</si>
  <si>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충분섭취량</t>
    <phoneticPr fontId="1" type="noConversion"/>
  </si>
  <si>
    <t>섭취량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</si>
  <si>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</si>
  <si>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</si>
  <si>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</si>
  <si>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</si>
  <si>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</si>
  <si>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마그네슘</t>
    <phoneticPr fontId="1" type="noConversion"/>
  </si>
  <si>
    <t>권장섭취량</t>
    <phoneticPr fontId="1" type="noConversion"/>
  </si>
  <si>
    <t>미량 무기질</t>
    <phoneticPr fontId="1" type="noConversion"/>
  </si>
  <si>
    <t>구리</t>
    <phoneticPr fontId="1" type="noConversion"/>
  </si>
  <si>
    <t>불소</t>
    <phoneticPr fontId="1" type="noConversion"/>
  </si>
  <si>
    <t>요오드</t>
    <phoneticPr fontId="1" type="noConversion"/>
  </si>
  <si>
    <t>몰리브덴</t>
    <phoneticPr fontId="1" type="noConversion"/>
  </si>
  <si>
    <t>평균필요량</t>
    <phoneticPr fontId="1" type="noConversion"/>
  </si>
  <si>
    <t>상한섭취량</t>
    <phoneticPr fontId="1" type="noConversion"/>
  </si>
  <si>
    <t>권장섭취량</t>
    <phoneticPr fontId="1" type="noConversion"/>
  </si>
  <si>
    <t>구리(ug/일)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</si>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</sst>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76.301060000000007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9392232"/>
        <c:axId val="799391056"/>
      </c:barChart>
      <c:catAx>
        <c:axId val="799392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9391056"/>
        <c:crosses val="autoZero"/>
        <c:auto val="1"/>
        <c:lblAlgn val="ctr"/>
        <c:lblOffset val="100"/>
        <c:noMultiLvlLbl val="0"/>
      </c:catAx>
      <c:valAx>
        <c:axId val="799391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9392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2.3019183000000001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27371456"/>
        <c:axId val="227374200"/>
      </c:barChart>
      <c:catAx>
        <c:axId val="227371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7374200"/>
        <c:crosses val="autoZero"/>
        <c:auto val="1"/>
        <c:lblAlgn val="ctr"/>
        <c:lblOffset val="100"/>
        <c:noMultiLvlLbl val="0"/>
      </c:catAx>
      <c:valAx>
        <c:axId val="227374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27371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3.8263622999999997E-2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27371848"/>
        <c:axId val="227372240"/>
      </c:barChart>
      <c:catAx>
        <c:axId val="227371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7372240"/>
        <c:crosses val="autoZero"/>
        <c:auto val="1"/>
        <c:lblAlgn val="ctr"/>
        <c:lblOffset val="100"/>
        <c:noMultiLvlLbl val="0"/>
      </c:catAx>
      <c:valAx>
        <c:axId val="227372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27371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1189.7101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27367928"/>
        <c:axId val="508249368"/>
      </c:barChart>
      <c:catAx>
        <c:axId val="227367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249368"/>
        <c:crosses val="autoZero"/>
        <c:auto val="1"/>
        <c:lblAlgn val="ctr"/>
        <c:lblOffset val="100"/>
        <c:noMultiLvlLbl val="0"/>
      </c:catAx>
      <c:valAx>
        <c:axId val="508249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27367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2400.7363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249760"/>
        <c:axId val="508250152"/>
      </c:barChart>
      <c:catAx>
        <c:axId val="508249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250152"/>
        <c:crosses val="autoZero"/>
        <c:auto val="1"/>
        <c:lblAlgn val="ctr"/>
        <c:lblOffset val="100"/>
        <c:noMultiLvlLbl val="0"/>
      </c:catAx>
      <c:valAx>
        <c:axId val="50825015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249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40.034587999999999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247800"/>
        <c:axId val="508251328"/>
      </c:barChart>
      <c:catAx>
        <c:axId val="508247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251328"/>
        <c:crosses val="autoZero"/>
        <c:auto val="1"/>
        <c:lblAlgn val="ctr"/>
        <c:lblOffset val="100"/>
        <c:noMultiLvlLbl val="0"/>
      </c:catAx>
      <c:valAx>
        <c:axId val="508251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247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87.987015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248192"/>
        <c:axId val="405972152"/>
      </c:barChart>
      <c:catAx>
        <c:axId val="508248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5972152"/>
        <c:crosses val="autoZero"/>
        <c:auto val="1"/>
        <c:lblAlgn val="ctr"/>
        <c:lblOffset val="100"/>
        <c:noMultiLvlLbl val="0"/>
      </c:catAx>
      <c:valAx>
        <c:axId val="405972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248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11.316573999999999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5969016"/>
        <c:axId val="405970192"/>
      </c:barChart>
      <c:catAx>
        <c:axId val="405969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5970192"/>
        <c:crosses val="autoZero"/>
        <c:auto val="1"/>
        <c:lblAlgn val="ctr"/>
        <c:lblOffset val="100"/>
        <c:noMultiLvlLbl val="0"/>
      </c:catAx>
      <c:valAx>
        <c:axId val="405970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5969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1451.7617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9393408"/>
        <c:axId val="226585864"/>
      </c:barChart>
      <c:catAx>
        <c:axId val="799393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6585864"/>
        <c:crosses val="autoZero"/>
        <c:auto val="1"/>
        <c:lblAlgn val="ctr"/>
        <c:lblOffset val="100"/>
        <c:noMultiLvlLbl val="0"/>
      </c:catAx>
      <c:valAx>
        <c:axId val="22658586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9393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0.19625537000000001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26586256"/>
        <c:axId val="226588216"/>
      </c:barChart>
      <c:catAx>
        <c:axId val="226586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6588216"/>
        <c:crosses val="autoZero"/>
        <c:auto val="1"/>
        <c:lblAlgn val="ctr"/>
        <c:lblOffset val="100"/>
        <c:noMultiLvlLbl val="0"/>
      </c:catAx>
      <c:valAx>
        <c:axId val="226588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2658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3.1943336000000002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26588608"/>
        <c:axId val="226589392"/>
      </c:barChart>
      <c:catAx>
        <c:axId val="226588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6589392"/>
        <c:crosses val="autoZero"/>
        <c:auto val="1"/>
        <c:lblAlgn val="ctr"/>
        <c:lblOffset val="100"/>
        <c:noMultiLvlLbl val="0"/>
      </c:catAx>
      <c:valAx>
        <c:axId val="2265893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26588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18.699235999999999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9389096"/>
        <c:axId val="799390664"/>
      </c:barChart>
      <c:catAx>
        <c:axId val="799389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9390664"/>
        <c:crosses val="autoZero"/>
        <c:auto val="1"/>
        <c:lblAlgn val="ctr"/>
        <c:lblOffset val="100"/>
        <c:noMultiLvlLbl val="0"/>
      </c:catAx>
      <c:valAx>
        <c:axId val="799390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9389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157.28307000000001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26581944"/>
        <c:axId val="226586648"/>
      </c:barChart>
      <c:catAx>
        <c:axId val="226581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6586648"/>
        <c:crosses val="autoZero"/>
        <c:auto val="1"/>
        <c:lblAlgn val="ctr"/>
        <c:lblOffset val="100"/>
        <c:noMultiLvlLbl val="0"/>
      </c:catAx>
      <c:valAx>
        <c:axId val="226586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26581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107.717896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26584688"/>
        <c:axId val="226585080"/>
      </c:barChart>
      <c:catAx>
        <c:axId val="226584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6585080"/>
        <c:crosses val="autoZero"/>
        <c:auto val="1"/>
        <c:lblAlgn val="ctr"/>
        <c:lblOffset val="100"/>
        <c:noMultiLvlLbl val="0"/>
      </c:catAx>
      <c:valAx>
        <c:axId val="226585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26584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3.351</c:v>
                </c:pt>
                <c:pt idx="1">
                  <c:v>11.021000000000001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26589000"/>
        <c:axId val="226587040"/>
      </c:barChart>
      <c:catAx>
        <c:axId val="226589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6587040"/>
        <c:crosses val="autoZero"/>
        <c:auto val="1"/>
        <c:lblAlgn val="ctr"/>
        <c:lblOffset val="100"/>
        <c:noMultiLvlLbl val="0"/>
      </c:catAx>
      <c:valAx>
        <c:axId val="226587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26589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14.147002000000001</c:v>
                </c:pt>
                <c:pt idx="1">
                  <c:v>17.113189999999999</c:v>
                </c:pt>
                <c:pt idx="2">
                  <c:v>12.263519000000001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427.99400000000003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26583512"/>
        <c:axId val="226583120"/>
      </c:barChart>
      <c:catAx>
        <c:axId val="226583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6583120"/>
        <c:crosses val="autoZero"/>
        <c:auto val="1"/>
        <c:lblAlgn val="ctr"/>
        <c:lblOffset val="100"/>
        <c:noMultiLvlLbl val="0"/>
      </c:catAx>
      <c:valAx>
        <c:axId val="226583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26583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15.620952000000001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6093680"/>
        <c:axId val="696094856"/>
      </c:barChart>
      <c:catAx>
        <c:axId val="696093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6094856"/>
        <c:crosses val="autoZero"/>
        <c:auto val="1"/>
        <c:lblAlgn val="ctr"/>
        <c:lblOffset val="100"/>
        <c:noMultiLvlLbl val="0"/>
      </c:catAx>
      <c:valAx>
        <c:axId val="696094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6093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72.471000000000004</c:v>
                </c:pt>
                <c:pt idx="1">
                  <c:v>10.253</c:v>
                </c:pt>
                <c:pt idx="2">
                  <c:v>17.276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96091720"/>
        <c:axId val="696096424"/>
      </c:barChart>
      <c:catAx>
        <c:axId val="696091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6096424"/>
        <c:crosses val="autoZero"/>
        <c:auto val="1"/>
        <c:lblAlgn val="ctr"/>
        <c:lblOffset val="100"/>
        <c:noMultiLvlLbl val="0"/>
      </c:catAx>
      <c:valAx>
        <c:axId val="696096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6091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2334.6691999999998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6095640"/>
        <c:axId val="696094464"/>
      </c:barChart>
      <c:catAx>
        <c:axId val="696095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6094464"/>
        <c:crosses val="autoZero"/>
        <c:auto val="1"/>
        <c:lblAlgn val="ctr"/>
        <c:lblOffset val="100"/>
        <c:noMultiLvlLbl val="0"/>
      </c:catAx>
      <c:valAx>
        <c:axId val="6960944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6095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46.623350000000002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6096032"/>
        <c:axId val="696090936"/>
      </c:barChart>
      <c:catAx>
        <c:axId val="696096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6090936"/>
        <c:crosses val="autoZero"/>
        <c:auto val="1"/>
        <c:lblAlgn val="ctr"/>
        <c:lblOffset val="100"/>
        <c:noMultiLvlLbl val="0"/>
      </c:catAx>
      <c:valAx>
        <c:axId val="6960909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6096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337.49124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6089368"/>
        <c:axId val="696092504"/>
      </c:barChart>
      <c:catAx>
        <c:axId val="696089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6092504"/>
        <c:crosses val="autoZero"/>
        <c:auto val="1"/>
        <c:lblAlgn val="ctr"/>
        <c:lblOffset val="100"/>
        <c:noMultiLvlLbl val="0"/>
      </c:catAx>
      <c:valAx>
        <c:axId val="696092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6089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3.5486797999999999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9391840"/>
        <c:axId val="799392624"/>
      </c:barChart>
      <c:catAx>
        <c:axId val="799391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9392624"/>
        <c:crosses val="autoZero"/>
        <c:auto val="1"/>
        <c:lblAlgn val="ctr"/>
        <c:lblOffset val="100"/>
        <c:noMultiLvlLbl val="0"/>
      </c:catAx>
      <c:valAx>
        <c:axId val="799392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9391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4029.9746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6089760"/>
        <c:axId val="696090152"/>
      </c:barChart>
      <c:catAx>
        <c:axId val="696089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6090152"/>
        <c:crosses val="autoZero"/>
        <c:auto val="1"/>
        <c:lblAlgn val="ctr"/>
        <c:lblOffset val="100"/>
        <c:noMultiLvlLbl val="0"/>
      </c:catAx>
      <c:valAx>
        <c:axId val="696090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6089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14.07916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6093288"/>
        <c:axId val="565274120"/>
      </c:barChart>
      <c:catAx>
        <c:axId val="696093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274120"/>
        <c:crosses val="autoZero"/>
        <c:auto val="1"/>
        <c:lblAlgn val="ctr"/>
        <c:lblOffset val="100"/>
        <c:noMultiLvlLbl val="0"/>
      </c:catAx>
      <c:valAx>
        <c:axId val="565274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6093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1.6785839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274512"/>
        <c:axId val="565278824"/>
      </c:barChart>
      <c:catAx>
        <c:axId val="565274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278824"/>
        <c:crosses val="autoZero"/>
        <c:auto val="1"/>
        <c:lblAlgn val="ctr"/>
        <c:lblOffset val="100"/>
        <c:noMultiLvlLbl val="0"/>
      </c:catAx>
      <c:valAx>
        <c:axId val="565278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274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171.65428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1448728"/>
        <c:axId val="611447160"/>
      </c:barChart>
      <c:catAx>
        <c:axId val="611448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447160"/>
        <c:crosses val="autoZero"/>
        <c:auto val="1"/>
        <c:lblAlgn val="ctr"/>
        <c:lblOffset val="100"/>
        <c:noMultiLvlLbl val="0"/>
      </c:catAx>
      <c:valAx>
        <c:axId val="611447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1448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1.4567741999999999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1449512"/>
        <c:axId val="611442456"/>
      </c:barChart>
      <c:catAx>
        <c:axId val="611449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442456"/>
        <c:crosses val="autoZero"/>
        <c:auto val="1"/>
        <c:lblAlgn val="ctr"/>
        <c:lblOffset val="100"/>
        <c:noMultiLvlLbl val="0"/>
      </c:catAx>
      <c:valAx>
        <c:axId val="6114424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1449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15.464399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1445592"/>
        <c:axId val="611447552"/>
      </c:barChart>
      <c:catAx>
        <c:axId val="611445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447552"/>
        <c:crosses val="autoZero"/>
        <c:auto val="1"/>
        <c:lblAlgn val="ctr"/>
        <c:lblOffset val="100"/>
        <c:noMultiLvlLbl val="0"/>
      </c:catAx>
      <c:valAx>
        <c:axId val="611447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1445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1.6785839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1443240"/>
        <c:axId val="611444808"/>
      </c:barChart>
      <c:catAx>
        <c:axId val="611443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444808"/>
        <c:crosses val="autoZero"/>
        <c:auto val="1"/>
        <c:lblAlgn val="ctr"/>
        <c:lblOffset val="100"/>
        <c:noMultiLvlLbl val="0"/>
      </c:catAx>
      <c:valAx>
        <c:axId val="611444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1443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434.95571999999999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1447944"/>
        <c:axId val="611445200"/>
      </c:barChart>
      <c:catAx>
        <c:axId val="611447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445200"/>
        <c:crosses val="autoZero"/>
        <c:auto val="1"/>
        <c:lblAlgn val="ctr"/>
        <c:lblOffset val="100"/>
        <c:noMultiLvlLbl val="0"/>
      </c:catAx>
      <c:valAx>
        <c:axId val="611445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1447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13.978460999999999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27369104"/>
        <c:axId val="227370672"/>
      </c:barChart>
      <c:catAx>
        <c:axId val="227369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7370672"/>
        <c:crosses val="autoZero"/>
        <c:auto val="1"/>
        <c:lblAlgn val="ctr"/>
        <c:lblOffset val="100"/>
        <c:noMultiLvlLbl val="0"/>
      </c:catAx>
      <c:valAx>
        <c:axId val="227370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27369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김형원, ID : H2300058)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2023년 07월 05일 15:45:46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2400</v>
      </c>
      <c r="C6" s="59">
        <f>'DRIs DATA 입력'!C6</f>
        <v>2334.6691999999998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76.301060000000007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18.699235999999999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72.471000000000004</v>
      </c>
      <c r="G8" s="59">
        <f>'DRIs DATA 입력'!G8</f>
        <v>10.253</v>
      </c>
      <c r="H8" s="59">
        <f>'DRIs DATA 입력'!H8</f>
        <v>17.276</v>
      </c>
      <c r="I8" s="46"/>
      <c r="J8" s="59" t="s">
        <v>216</v>
      </c>
      <c r="K8" s="59">
        <f>'DRIs DATA 입력'!K8</f>
        <v>3.351</v>
      </c>
      <c r="L8" s="59">
        <f>'DRIs DATA 입력'!L8</f>
        <v>11.021000000000001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427.99400000000003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15.620952000000001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3.5486797999999999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171.65428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46.623350000000002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1.8140223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1.4567741999999999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15.464399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1.6785839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434.95571999999999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13.978460999999999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2.3019183000000001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3.8263622999999997E-2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337.49124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1189.7101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4029.9746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2400.7363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40.034587999999999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87.987015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14.07916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11.316573999999999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1451.7617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0.19625537000000001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3.1943336000000002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157.28307000000001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107.717896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55" sqref="I55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302</v>
      </c>
      <c r="B1" s="61" t="s">
        <v>303</v>
      </c>
      <c r="G1" s="62" t="s">
        <v>304</v>
      </c>
      <c r="H1" s="61" t="s">
        <v>305</v>
      </c>
    </row>
    <row r="3" spans="1:27" x14ac:dyDescent="0.3">
      <c r="A3" s="71" t="s">
        <v>276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277</v>
      </c>
      <c r="B4" s="69"/>
      <c r="C4" s="69"/>
      <c r="E4" s="66" t="s">
        <v>306</v>
      </c>
      <c r="F4" s="67"/>
      <c r="G4" s="67"/>
      <c r="H4" s="68"/>
      <c r="J4" s="66" t="s">
        <v>278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307</v>
      </c>
      <c r="V4" s="69"/>
      <c r="W4" s="69"/>
      <c r="X4" s="69"/>
      <c r="Y4" s="69"/>
      <c r="Z4" s="69"/>
    </row>
    <row r="5" spans="1:27" x14ac:dyDescent="0.3">
      <c r="A5" s="65"/>
      <c r="B5" s="65" t="s">
        <v>279</v>
      </c>
      <c r="C5" s="65" t="s">
        <v>280</v>
      </c>
      <c r="E5" s="65"/>
      <c r="F5" s="65" t="s">
        <v>50</v>
      </c>
      <c r="G5" s="65" t="s">
        <v>308</v>
      </c>
      <c r="H5" s="65" t="s">
        <v>46</v>
      </c>
      <c r="J5" s="65"/>
      <c r="K5" s="65" t="s">
        <v>309</v>
      </c>
      <c r="L5" s="65" t="s">
        <v>281</v>
      </c>
      <c r="N5" s="65"/>
      <c r="O5" s="65" t="s">
        <v>282</v>
      </c>
      <c r="P5" s="65" t="s">
        <v>283</v>
      </c>
      <c r="Q5" s="65" t="s">
        <v>284</v>
      </c>
      <c r="R5" s="65" t="s">
        <v>285</v>
      </c>
      <c r="S5" s="65" t="s">
        <v>280</v>
      </c>
      <c r="U5" s="65"/>
      <c r="V5" s="65" t="s">
        <v>310</v>
      </c>
      <c r="W5" s="65" t="s">
        <v>311</v>
      </c>
      <c r="X5" s="65" t="s">
        <v>284</v>
      </c>
      <c r="Y5" s="65" t="s">
        <v>285</v>
      </c>
      <c r="Z5" s="65" t="s">
        <v>312</v>
      </c>
    </row>
    <row r="6" spans="1:27" x14ac:dyDescent="0.3">
      <c r="A6" s="65" t="s">
        <v>277</v>
      </c>
      <c r="B6" s="65">
        <v>2400</v>
      </c>
      <c r="C6" s="65">
        <v>2334.6691999999998</v>
      </c>
      <c r="E6" s="65" t="s">
        <v>313</v>
      </c>
      <c r="F6" s="65">
        <v>55</v>
      </c>
      <c r="G6" s="65">
        <v>15</v>
      </c>
      <c r="H6" s="65">
        <v>7</v>
      </c>
      <c r="J6" s="65" t="s">
        <v>313</v>
      </c>
      <c r="K6" s="65">
        <v>0.1</v>
      </c>
      <c r="L6" s="65">
        <v>4</v>
      </c>
      <c r="N6" s="65" t="s">
        <v>314</v>
      </c>
      <c r="O6" s="65">
        <v>50</v>
      </c>
      <c r="P6" s="65">
        <v>60</v>
      </c>
      <c r="Q6" s="65">
        <v>0</v>
      </c>
      <c r="R6" s="65">
        <v>0</v>
      </c>
      <c r="S6" s="65">
        <v>76.301060000000007</v>
      </c>
      <c r="U6" s="65" t="s">
        <v>315</v>
      </c>
      <c r="V6" s="65">
        <v>0</v>
      </c>
      <c r="W6" s="65">
        <v>0</v>
      </c>
      <c r="X6" s="65">
        <v>25</v>
      </c>
      <c r="Y6" s="65">
        <v>0</v>
      </c>
      <c r="Z6" s="65">
        <v>18.699235999999999</v>
      </c>
    </row>
    <row r="7" spans="1:27" x14ac:dyDescent="0.3">
      <c r="E7" s="65" t="s">
        <v>286</v>
      </c>
      <c r="F7" s="65">
        <v>65</v>
      </c>
      <c r="G7" s="65">
        <v>30</v>
      </c>
      <c r="H7" s="65">
        <v>20</v>
      </c>
      <c r="J7" s="65" t="s">
        <v>286</v>
      </c>
      <c r="K7" s="65">
        <v>1</v>
      </c>
      <c r="L7" s="65">
        <v>10</v>
      </c>
    </row>
    <row r="8" spans="1:27" x14ac:dyDescent="0.3">
      <c r="E8" s="65" t="s">
        <v>316</v>
      </c>
      <c r="F8" s="65">
        <v>72.471000000000004</v>
      </c>
      <c r="G8" s="65">
        <v>10.253</v>
      </c>
      <c r="H8" s="65">
        <v>17.276</v>
      </c>
      <c r="J8" s="65" t="s">
        <v>316</v>
      </c>
      <c r="K8" s="65">
        <v>3.351</v>
      </c>
      <c r="L8" s="65">
        <v>11.021000000000001</v>
      </c>
    </row>
    <row r="13" spans="1:27" x14ac:dyDescent="0.3">
      <c r="A13" s="70" t="s">
        <v>317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287</v>
      </c>
      <c r="B14" s="69"/>
      <c r="C14" s="69"/>
      <c r="D14" s="69"/>
      <c r="E14" s="69"/>
      <c r="F14" s="69"/>
      <c r="H14" s="69" t="s">
        <v>288</v>
      </c>
      <c r="I14" s="69"/>
      <c r="J14" s="69"/>
      <c r="K14" s="69"/>
      <c r="L14" s="69"/>
      <c r="M14" s="69"/>
      <c r="O14" s="69" t="s">
        <v>318</v>
      </c>
      <c r="P14" s="69"/>
      <c r="Q14" s="69"/>
      <c r="R14" s="69"/>
      <c r="S14" s="69"/>
      <c r="T14" s="69"/>
      <c r="V14" s="69" t="s">
        <v>319</v>
      </c>
      <c r="W14" s="69"/>
      <c r="X14" s="69"/>
      <c r="Y14" s="69"/>
      <c r="Z14" s="69"/>
      <c r="AA14" s="69"/>
    </row>
    <row r="15" spans="1:27" x14ac:dyDescent="0.3">
      <c r="A15" s="65"/>
      <c r="B15" s="65" t="s">
        <v>282</v>
      </c>
      <c r="C15" s="65" t="s">
        <v>283</v>
      </c>
      <c r="D15" s="65" t="s">
        <v>284</v>
      </c>
      <c r="E15" s="65" t="s">
        <v>285</v>
      </c>
      <c r="F15" s="65" t="s">
        <v>280</v>
      </c>
      <c r="H15" s="65"/>
      <c r="I15" s="65" t="s">
        <v>282</v>
      </c>
      <c r="J15" s="65" t="s">
        <v>283</v>
      </c>
      <c r="K15" s="65" t="s">
        <v>284</v>
      </c>
      <c r="L15" s="65" t="s">
        <v>285</v>
      </c>
      <c r="M15" s="65" t="s">
        <v>280</v>
      </c>
      <c r="O15" s="65"/>
      <c r="P15" s="65" t="s">
        <v>282</v>
      </c>
      <c r="Q15" s="65" t="s">
        <v>283</v>
      </c>
      <c r="R15" s="65" t="s">
        <v>284</v>
      </c>
      <c r="S15" s="65" t="s">
        <v>285</v>
      </c>
      <c r="T15" s="65" t="s">
        <v>280</v>
      </c>
      <c r="V15" s="65"/>
      <c r="W15" s="65" t="s">
        <v>282</v>
      </c>
      <c r="X15" s="65" t="s">
        <v>283</v>
      </c>
      <c r="Y15" s="65" t="s">
        <v>284</v>
      </c>
      <c r="Z15" s="65" t="s">
        <v>320</v>
      </c>
      <c r="AA15" s="65" t="s">
        <v>280</v>
      </c>
    </row>
    <row r="16" spans="1:27" x14ac:dyDescent="0.3">
      <c r="A16" s="65" t="s">
        <v>321</v>
      </c>
      <c r="B16" s="65">
        <v>550</v>
      </c>
      <c r="C16" s="65">
        <v>750</v>
      </c>
      <c r="D16" s="65">
        <v>0</v>
      </c>
      <c r="E16" s="65">
        <v>3000</v>
      </c>
      <c r="F16" s="65">
        <v>427.99400000000003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15.620952000000001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3.5486797999999999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171.65428</v>
      </c>
    </row>
    <row r="23" spans="1:62" x14ac:dyDescent="0.3">
      <c r="A23" s="70" t="s">
        <v>322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289</v>
      </c>
      <c r="B24" s="69"/>
      <c r="C24" s="69"/>
      <c r="D24" s="69"/>
      <c r="E24" s="69"/>
      <c r="F24" s="69"/>
      <c r="H24" s="69" t="s">
        <v>323</v>
      </c>
      <c r="I24" s="69"/>
      <c r="J24" s="69"/>
      <c r="K24" s="69"/>
      <c r="L24" s="69"/>
      <c r="M24" s="69"/>
      <c r="O24" s="69" t="s">
        <v>324</v>
      </c>
      <c r="P24" s="69"/>
      <c r="Q24" s="69"/>
      <c r="R24" s="69"/>
      <c r="S24" s="69"/>
      <c r="T24" s="69"/>
      <c r="V24" s="69" t="s">
        <v>325</v>
      </c>
      <c r="W24" s="69"/>
      <c r="X24" s="69"/>
      <c r="Y24" s="69"/>
      <c r="Z24" s="69"/>
      <c r="AA24" s="69"/>
      <c r="AC24" s="69" t="s">
        <v>290</v>
      </c>
      <c r="AD24" s="69"/>
      <c r="AE24" s="69"/>
      <c r="AF24" s="69"/>
      <c r="AG24" s="69"/>
      <c r="AH24" s="69"/>
      <c r="AJ24" s="69" t="s">
        <v>326</v>
      </c>
      <c r="AK24" s="69"/>
      <c r="AL24" s="69"/>
      <c r="AM24" s="69"/>
      <c r="AN24" s="69"/>
      <c r="AO24" s="69"/>
      <c r="AQ24" s="69" t="s">
        <v>327</v>
      </c>
      <c r="AR24" s="69"/>
      <c r="AS24" s="69"/>
      <c r="AT24" s="69"/>
      <c r="AU24" s="69"/>
      <c r="AV24" s="69"/>
      <c r="AX24" s="69" t="s">
        <v>328</v>
      </c>
      <c r="AY24" s="69"/>
      <c r="AZ24" s="69"/>
      <c r="BA24" s="69"/>
      <c r="BB24" s="69"/>
      <c r="BC24" s="69"/>
      <c r="BE24" s="69" t="s">
        <v>329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282</v>
      </c>
      <c r="C25" s="65" t="s">
        <v>283</v>
      </c>
      <c r="D25" s="65" t="s">
        <v>284</v>
      </c>
      <c r="E25" s="65" t="s">
        <v>285</v>
      </c>
      <c r="F25" s="65" t="s">
        <v>312</v>
      </c>
      <c r="H25" s="65"/>
      <c r="I25" s="65" t="s">
        <v>310</v>
      </c>
      <c r="J25" s="65" t="s">
        <v>283</v>
      </c>
      <c r="K25" s="65" t="s">
        <v>284</v>
      </c>
      <c r="L25" s="65" t="s">
        <v>285</v>
      </c>
      <c r="M25" s="65" t="s">
        <v>280</v>
      </c>
      <c r="O25" s="65"/>
      <c r="P25" s="65" t="s">
        <v>282</v>
      </c>
      <c r="Q25" s="65" t="s">
        <v>283</v>
      </c>
      <c r="R25" s="65" t="s">
        <v>284</v>
      </c>
      <c r="S25" s="65" t="s">
        <v>285</v>
      </c>
      <c r="T25" s="65" t="s">
        <v>280</v>
      </c>
      <c r="V25" s="65"/>
      <c r="W25" s="65" t="s">
        <v>282</v>
      </c>
      <c r="X25" s="65" t="s">
        <v>283</v>
      </c>
      <c r="Y25" s="65" t="s">
        <v>284</v>
      </c>
      <c r="Z25" s="65" t="s">
        <v>285</v>
      </c>
      <c r="AA25" s="65" t="s">
        <v>280</v>
      </c>
      <c r="AC25" s="65"/>
      <c r="AD25" s="65" t="s">
        <v>282</v>
      </c>
      <c r="AE25" s="65" t="s">
        <v>283</v>
      </c>
      <c r="AF25" s="65" t="s">
        <v>330</v>
      </c>
      <c r="AG25" s="65" t="s">
        <v>285</v>
      </c>
      <c r="AH25" s="65" t="s">
        <v>280</v>
      </c>
      <c r="AJ25" s="65"/>
      <c r="AK25" s="65" t="s">
        <v>282</v>
      </c>
      <c r="AL25" s="65" t="s">
        <v>283</v>
      </c>
      <c r="AM25" s="65" t="s">
        <v>284</v>
      </c>
      <c r="AN25" s="65" t="s">
        <v>285</v>
      </c>
      <c r="AO25" s="65" t="s">
        <v>312</v>
      </c>
      <c r="AQ25" s="65"/>
      <c r="AR25" s="65" t="s">
        <v>282</v>
      </c>
      <c r="AS25" s="65" t="s">
        <v>283</v>
      </c>
      <c r="AT25" s="65" t="s">
        <v>284</v>
      </c>
      <c r="AU25" s="65" t="s">
        <v>285</v>
      </c>
      <c r="AV25" s="65" t="s">
        <v>280</v>
      </c>
      <c r="AX25" s="65"/>
      <c r="AY25" s="65" t="s">
        <v>282</v>
      </c>
      <c r="AZ25" s="65" t="s">
        <v>283</v>
      </c>
      <c r="BA25" s="65" t="s">
        <v>284</v>
      </c>
      <c r="BB25" s="65" t="s">
        <v>285</v>
      </c>
      <c r="BC25" s="65" t="s">
        <v>280</v>
      </c>
      <c r="BE25" s="65"/>
      <c r="BF25" s="65" t="s">
        <v>282</v>
      </c>
      <c r="BG25" s="65" t="s">
        <v>283</v>
      </c>
      <c r="BH25" s="65" t="s">
        <v>284</v>
      </c>
      <c r="BI25" s="65" t="s">
        <v>320</v>
      </c>
      <c r="BJ25" s="65" t="s">
        <v>331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46.623350000000002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1.8140223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1.4567741999999999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15.464399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1.6785839</v>
      </c>
      <c r="AJ26" s="65" t="s">
        <v>332</v>
      </c>
      <c r="AK26" s="65">
        <v>320</v>
      </c>
      <c r="AL26" s="65">
        <v>400</v>
      </c>
      <c r="AM26" s="65">
        <v>0</v>
      </c>
      <c r="AN26" s="65">
        <v>1000</v>
      </c>
      <c r="AO26" s="65">
        <v>434.95571999999999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13.978460999999999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2.3019183000000001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3.8263622999999997E-2</v>
      </c>
    </row>
    <row r="33" spans="1:68" x14ac:dyDescent="0.3">
      <c r="A33" s="70" t="s">
        <v>333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334</v>
      </c>
      <c r="B34" s="69"/>
      <c r="C34" s="69"/>
      <c r="D34" s="69"/>
      <c r="E34" s="69"/>
      <c r="F34" s="69"/>
      <c r="H34" s="69" t="s">
        <v>335</v>
      </c>
      <c r="I34" s="69"/>
      <c r="J34" s="69"/>
      <c r="K34" s="69"/>
      <c r="L34" s="69"/>
      <c r="M34" s="69"/>
      <c r="O34" s="69" t="s">
        <v>336</v>
      </c>
      <c r="P34" s="69"/>
      <c r="Q34" s="69"/>
      <c r="R34" s="69"/>
      <c r="S34" s="69"/>
      <c r="T34" s="69"/>
      <c r="V34" s="69" t="s">
        <v>291</v>
      </c>
      <c r="W34" s="69"/>
      <c r="X34" s="69"/>
      <c r="Y34" s="69"/>
      <c r="Z34" s="69"/>
      <c r="AA34" s="69"/>
      <c r="AC34" s="69" t="s">
        <v>292</v>
      </c>
      <c r="AD34" s="69"/>
      <c r="AE34" s="69"/>
      <c r="AF34" s="69"/>
      <c r="AG34" s="69"/>
      <c r="AH34" s="69"/>
      <c r="AJ34" s="69" t="s">
        <v>337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282</v>
      </c>
      <c r="C35" s="65" t="s">
        <v>283</v>
      </c>
      <c r="D35" s="65" t="s">
        <v>284</v>
      </c>
      <c r="E35" s="65" t="s">
        <v>285</v>
      </c>
      <c r="F35" s="65" t="s">
        <v>280</v>
      </c>
      <c r="H35" s="65"/>
      <c r="I35" s="65" t="s">
        <v>282</v>
      </c>
      <c r="J35" s="65" t="s">
        <v>283</v>
      </c>
      <c r="K35" s="65" t="s">
        <v>330</v>
      </c>
      <c r="L35" s="65" t="s">
        <v>285</v>
      </c>
      <c r="M35" s="65" t="s">
        <v>280</v>
      </c>
      <c r="O35" s="65"/>
      <c r="P35" s="65" t="s">
        <v>282</v>
      </c>
      <c r="Q35" s="65" t="s">
        <v>338</v>
      </c>
      <c r="R35" s="65" t="s">
        <v>284</v>
      </c>
      <c r="S35" s="65" t="s">
        <v>285</v>
      </c>
      <c r="T35" s="65" t="s">
        <v>280</v>
      </c>
      <c r="V35" s="65"/>
      <c r="W35" s="65" t="s">
        <v>282</v>
      </c>
      <c r="X35" s="65" t="s">
        <v>283</v>
      </c>
      <c r="Y35" s="65" t="s">
        <v>284</v>
      </c>
      <c r="Z35" s="65" t="s">
        <v>285</v>
      </c>
      <c r="AA35" s="65" t="s">
        <v>280</v>
      </c>
      <c r="AC35" s="65"/>
      <c r="AD35" s="65" t="s">
        <v>282</v>
      </c>
      <c r="AE35" s="65" t="s">
        <v>338</v>
      </c>
      <c r="AF35" s="65" t="s">
        <v>284</v>
      </c>
      <c r="AG35" s="65" t="s">
        <v>285</v>
      </c>
      <c r="AH35" s="65" t="s">
        <v>280</v>
      </c>
      <c r="AJ35" s="65"/>
      <c r="AK35" s="65" t="s">
        <v>282</v>
      </c>
      <c r="AL35" s="65" t="s">
        <v>283</v>
      </c>
      <c r="AM35" s="65" t="s">
        <v>284</v>
      </c>
      <c r="AN35" s="65" t="s">
        <v>285</v>
      </c>
      <c r="AO35" s="65" t="s">
        <v>280</v>
      </c>
    </row>
    <row r="36" spans="1:68" x14ac:dyDescent="0.3">
      <c r="A36" s="65" t="s">
        <v>17</v>
      </c>
      <c r="B36" s="65">
        <v>630</v>
      </c>
      <c r="C36" s="65">
        <v>800</v>
      </c>
      <c r="D36" s="65">
        <v>0</v>
      </c>
      <c r="E36" s="65">
        <v>2500</v>
      </c>
      <c r="F36" s="65">
        <v>337.49124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1189.7101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4029.9746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2400.7363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40.034587999999999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87.987015</v>
      </c>
    </row>
    <row r="43" spans="1:68" x14ac:dyDescent="0.3">
      <c r="A43" s="70" t="s">
        <v>339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293</v>
      </c>
      <c r="B44" s="69"/>
      <c r="C44" s="69"/>
      <c r="D44" s="69"/>
      <c r="E44" s="69"/>
      <c r="F44" s="69"/>
      <c r="H44" s="69" t="s">
        <v>294</v>
      </c>
      <c r="I44" s="69"/>
      <c r="J44" s="69"/>
      <c r="K44" s="69"/>
      <c r="L44" s="69"/>
      <c r="M44" s="69"/>
      <c r="O44" s="69" t="s">
        <v>340</v>
      </c>
      <c r="P44" s="69"/>
      <c r="Q44" s="69"/>
      <c r="R44" s="69"/>
      <c r="S44" s="69"/>
      <c r="T44" s="69"/>
      <c r="V44" s="69" t="s">
        <v>341</v>
      </c>
      <c r="W44" s="69"/>
      <c r="X44" s="69"/>
      <c r="Y44" s="69"/>
      <c r="Z44" s="69"/>
      <c r="AA44" s="69"/>
      <c r="AC44" s="69" t="s">
        <v>295</v>
      </c>
      <c r="AD44" s="69"/>
      <c r="AE44" s="69"/>
      <c r="AF44" s="69"/>
      <c r="AG44" s="69"/>
      <c r="AH44" s="69"/>
      <c r="AJ44" s="69" t="s">
        <v>342</v>
      </c>
      <c r="AK44" s="69"/>
      <c r="AL44" s="69"/>
      <c r="AM44" s="69"/>
      <c r="AN44" s="69"/>
      <c r="AO44" s="69"/>
      <c r="AQ44" s="69" t="s">
        <v>296</v>
      </c>
      <c r="AR44" s="69"/>
      <c r="AS44" s="69"/>
      <c r="AT44" s="69"/>
      <c r="AU44" s="69"/>
      <c r="AV44" s="69"/>
      <c r="AX44" s="69" t="s">
        <v>343</v>
      </c>
      <c r="AY44" s="69"/>
      <c r="AZ44" s="69"/>
      <c r="BA44" s="69"/>
      <c r="BB44" s="69"/>
      <c r="BC44" s="69"/>
      <c r="BE44" s="69" t="s">
        <v>297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282</v>
      </c>
      <c r="C45" s="65" t="s">
        <v>283</v>
      </c>
      <c r="D45" s="65" t="s">
        <v>284</v>
      </c>
      <c r="E45" s="65" t="s">
        <v>285</v>
      </c>
      <c r="F45" s="65" t="s">
        <v>280</v>
      </c>
      <c r="H45" s="65"/>
      <c r="I45" s="65" t="s">
        <v>344</v>
      </c>
      <c r="J45" s="65" t="s">
        <v>283</v>
      </c>
      <c r="K45" s="65" t="s">
        <v>284</v>
      </c>
      <c r="L45" s="65" t="s">
        <v>285</v>
      </c>
      <c r="M45" s="65" t="s">
        <v>280</v>
      </c>
      <c r="O45" s="65"/>
      <c r="P45" s="65" t="s">
        <v>282</v>
      </c>
      <c r="Q45" s="65" t="s">
        <v>283</v>
      </c>
      <c r="R45" s="65" t="s">
        <v>284</v>
      </c>
      <c r="S45" s="65" t="s">
        <v>285</v>
      </c>
      <c r="T45" s="65" t="s">
        <v>280</v>
      </c>
      <c r="V45" s="65"/>
      <c r="W45" s="65" t="s">
        <v>282</v>
      </c>
      <c r="X45" s="65" t="s">
        <v>283</v>
      </c>
      <c r="Y45" s="65" t="s">
        <v>284</v>
      </c>
      <c r="Z45" s="65" t="s">
        <v>285</v>
      </c>
      <c r="AA45" s="65" t="s">
        <v>280</v>
      </c>
      <c r="AC45" s="65"/>
      <c r="AD45" s="65" t="s">
        <v>282</v>
      </c>
      <c r="AE45" s="65" t="s">
        <v>283</v>
      </c>
      <c r="AF45" s="65" t="s">
        <v>284</v>
      </c>
      <c r="AG45" s="65" t="s">
        <v>285</v>
      </c>
      <c r="AH45" s="65" t="s">
        <v>280</v>
      </c>
      <c r="AJ45" s="65"/>
      <c r="AK45" s="65" t="s">
        <v>310</v>
      </c>
      <c r="AL45" s="65" t="s">
        <v>283</v>
      </c>
      <c r="AM45" s="65" t="s">
        <v>284</v>
      </c>
      <c r="AN45" s="65" t="s">
        <v>285</v>
      </c>
      <c r="AO45" s="65" t="s">
        <v>280</v>
      </c>
      <c r="AQ45" s="65"/>
      <c r="AR45" s="65" t="s">
        <v>282</v>
      </c>
      <c r="AS45" s="65" t="s">
        <v>283</v>
      </c>
      <c r="AT45" s="65" t="s">
        <v>284</v>
      </c>
      <c r="AU45" s="65" t="s">
        <v>285</v>
      </c>
      <c r="AV45" s="65" t="s">
        <v>280</v>
      </c>
      <c r="AX45" s="65"/>
      <c r="AY45" s="65" t="s">
        <v>310</v>
      </c>
      <c r="AZ45" s="65" t="s">
        <v>283</v>
      </c>
      <c r="BA45" s="65" t="s">
        <v>284</v>
      </c>
      <c r="BB45" s="65" t="s">
        <v>345</v>
      </c>
      <c r="BC45" s="65" t="s">
        <v>280</v>
      </c>
      <c r="BE45" s="65"/>
      <c r="BF45" s="65" t="s">
        <v>282</v>
      </c>
      <c r="BG45" s="65" t="s">
        <v>346</v>
      </c>
      <c r="BH45" s="65" t="s">
        <v>284</v>
      </c>
      <c r="BI45" s="65" t="s">
        <v>285</v>
      </c>
      <c r="BJ45" s="65" t="s">
        <v>280</v>
      </c>
    </row>
    <row r="46" spans="1:68" x14ac:dyDescent="0.3">
      <c r="A46" s="65" t="s">
        <v>23</v>
      </c>
      <c r="B46" s="65">
        <v>8</v>
      </c>
      <c r="C46" s="65">
        <v>10</v>
      </c>
      <c r="D46" s="65">
        <v>0</v>
      </c>
      <c r="E46" s="65">
        <v>45</v>
      </c>
      <c r="F46" s="65">
        <v>14.07916</v>
      </c>
      <c r="H46" s="65" t="s">
        <v>24</v>
      </c>
      <c r="I46" s="65">
        <v>8</v>
      </c>
      <c r="J46" s="65">
        <v>10</v>
      </c>
      <c r="K46" s="65">
        <v>0</v>
      </c>
      <c r="L46" s="65">
        <v>35</v>
      </c>
      <c r="M46" s="65">
        <v>11.316573999999999</v>
      </c>
      <c r="O46" s="65" t="s">
        <v>347</v>
      </c>
      <c r="P46" s="65">
        <v>600</v>
      </c>
      <c r="Q46" s="65">
        <v>800</v>
      </c>
      <c r="R46" s="65">
        <v>0</v>
      </c>
      <c r="S46" s="65">
        <v>10000</v>
      </c>
      <c r="T46" s="65">
        <v>1451.7617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0.19625537000000001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3.1943336000000002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157.28307000000001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107.717896</v>
      </c>
      <c r="AX46" s="65" t="s">
        <v>298</v>
      </c>
      <c r="AY46" s="65"/>
      <c r="AZ46" s="65"/>
      <c r="BA46" s="65"/>
      <c r="BB46" s="65"/>
      <c r="BC46" s="65"/>
      <c r="BE46" s="65" t="s">
        <v>348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J23" sqref="J23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300</v>
      </c>
      <c r="B2" s="61" t="s">
        <v>301</v>
      </c>
      <c r="C2" s="61" t="s">
        <v>299</v>
      </c>
      <c r="D2" s="61">
        <v>49</v>
      </c>
      <c r="E2" s="61">
        <v>2334.6691999999998</v>
      </c>
      <c r="F2" s="61">
        <v>320.08300000000003</v>
      </c>
      <c r="G2" s="61">
        <v>45.285922999999997</v>
      </c>
      <c r="H2" s="61">
        <v>17.403292</v>
      </c>
      <c r="I2" s="61">
        <v>27.882631</v>
      </c>
      <c r="J2" s="61">
        <v>76.301060000000007</v>
      </c>
      <c r="K2" s="61">
        <v>34.953470000000003</v>
      </c>
      <c r="L2" s="61">
        <v>41.3476</v>
      </c>
      <c r="M2" s="61">
        <v>18.699235999999999</v>
      </c>
      <c r="N2" s="61">
        <v>1.830756</v>
      </c>
      <c r="O2" s="61">
        <v>9.5706419999999994</v>
      </c>
      <c r="P2" s="61">
        <v>919.11919999999998</v>
      </c>
      <c r="Q2" s="61">
        <v>18.806491999999999</v>
      </c>
      <c r="R2" s="61">
        <v>427.99400000000003</v>
      </c>
      <c r="S2" s="61">
        <v>92.504654000000002</v>
      </c>
      <c r="T2" s="61">
        <v>4025.8719999999998</v>
      </c>
      <c r="U2" s="61">
        <v>3.5486797999999999</v>
      </c>
      <c r="V2" s="61">
        <v>15.620952000000001</v>
      </c>
      <c r="W2" s="61">
        <v>171.65428</v>
      </c>
      <c r="X2" s="61">
        <v>46.623350000000002</v>
      </c>
      <c r="Y2" s="61">
        <v>1.8140223</v>
      </c>
      <c r="Z2" s="61">
        <v>1.4567741999999999</v>
      </c>
      <c r="AA2" s="61">
        <v>15.464399</v>
      </c>
      <c r="AB2" s="61">
        <v>1.6785839</v>
      </c>
      <c r="AC2" s="61">
        <v>434.95571999999999</v>
      </c>
      <c r="AD2" s="61">
        <v>13.978460999999999</v>
      </c>
      <c r="AE2" s="61">
        <v>2.3019183000000001</v>
      </c>
      <c r="AF2" s="61">
        <v>3.8263622999999997E-2</v>
      </c>
      <c r="AG2" s="61">
        <v>337.49124</v>
      </c>
      <c r="AH2" s="61">
        <v>198.05032</v>
      </c>
      <c r="AI2" s="61">
        <v>139.44093000000001</v>
      </c>
      <c r="AJ2" s="61">
        <v>1189.7101</v>
      </c>
      <c r="AK2" s="61">
        <v>4029.9746</v>
      </c>
      <c r="AL2" s="61">
        <v>40.034587999999999</v>
      </c>
      <c r="AM2" s="61">
        <v>2400.7363</v>
      </c>
      <c r="AN2" s="61">
        <v>87.987015</v>
      </c>
      <c r="AO2" s="61">
        <v>14.07916</v>
      </c>
      <c r="AP2" s="61">
        <v>7.3361549999999998</v>
      </c>
      <c r="AQ2" s="61">
        <v>6.7430050000000001</v>
      </c>
      <c r="AR2" s="61">
        <v>11.316573999999999</v>
      </c>
      <c r="AS2" s="61">
        <v>1451.7617</v>
      </c>
      <c r="AT2" s="61">
        <v>0.19625537000000001</v>
      </c>
      <c r="AU2" s="61">
        <v>3.1943336000000002</v>
      </c>
      <c r="AV2" s="61">
        <v>157.28307000000001</v>
      </c>
      <c r="AW2" s="61">
        <v>107.717896</v>
      </c>
      <c r="AX2" s="61">
        <v>3.6808E-2</v>
      </c>
      <c r="AY2" s="61">
        <v>1.2483504999999999</v>
      </c>
      <c r="AZ2" s="61">
        <v>378.41485999999998</v>
      </c>
      <c r="BA2" s="61">
        <v>43.533659999999998</v>
      </c>
      <c r="BB2" s="61">
        <v>14.147002000000001</v>
      </c>
      <c r="BC2" s="61">
        <v>17.113189999999999</v>
      </c>
      <c r="BD2" s="61">
        <v>12.263519000000001</v>
      </c>
      <c r="BE2" s="61">
        <v>0.75800573999999998</v>
      </c>
      <c r="BF2" s="61">
        <v>2.9618833000000002</v>
      </c>
      <c r="BG2" s="61">
        <v>0</v>
      </c>
      <c r="BH2" s="61">
        <v>0</v>
      </c>
      <c r="BI2" s="61">
        <v>9.2005919999999994E-5</v>
      </c>
      <c r="BJ2" s="61">
        <v>2.9020977999999999E-2</v>
      </c>
      <c r="BK2" s="61">
        <v>0</v>
      </c>
      <c r="BL2" s="61">
        <v>0.103831336</v>
      </c>
      <c r="BM2" s="61">
        <v>2.0536534999999998</v>
      </c>
      <c r="BN2" s="61">
        <v>0.51960856</v>
      </c>
      <c r="BO2" s="61">
        <v>42.279476000000003</v>
      </c>
      <c r="BP2" s="61">
        <v>6.4108460000000003</v>
      </c>
      <c r="BQ2" s="61">
        <v>13.983499</v>
      </c>
      <c r="BR2" s="61">
        <v>56.086162999999999</v>
      </c>
      <c r="BS2" s="61">
        <v>26.984299</v>
      </c>
      <c r="BT2" s="61">
        <v>5.6549589999999998</v>
      </c>
      <c r="BU2" s="61">
        <v>4.9370799999999999E-3</v>
      </c>
      <c r="BV2" s="61">
        <v>4.9440893999999999E-2</v>
      </c>
      <c r="BW2" s="61">
        <v>0.42463285000000001</v>
      </c>
      <c r="BX2" s="61">
        <v>1.0940981999999999</v>
      </c>
      <c r="BY2" s="61">
        <v>0.19475182999999999</v>
      </c>
      <c r="BZ2" s="61">
        <v>1.3027901000000001E-3</v>
      </c>
      <c r="CA2" s="61">
        <v>1.2045013</v>
      </c>
      <c r="CB2" s="61">
        <v>1.9044286000000001E-2</v>
      </c>
      <c r="CC2" s="61">
        <v>0.19814370000000001</v>
      </c>
      <c r="CD2" s="61">
        <v>1.2648543999999999</v>
      </c>
      <c r="CE2" s="61">
        <v>2.4263092999999999E-2</v>
      </c>
      <c r="CF2" s="61">
        <v>0.31976136999999999</v>
      </c>
      <c r="CG2" s="61">
        <v>0</v>
      </c>
      <c r="CH2" s="61">
        <v>3.3592509999999999E-2</v>
      </c>
      <c r="CI2" s="61">
        <v>6.3705669999999997E-3</v>
      </c>
      <c r="CJ2" s="61">
        <v>2.9352914999999999</v>
      </c>
      <c r="CK2" s="61">
        <v>6.7130675999999999E-3</v>
      </c>
      <c r="CL2" s="61">
        <v>0.49871694999999999</v>
      </c>
      <c r="CM2" s="61">
        <v>2.2102903999999999</v>
      </c>
      <c r="CN2" s="61">
        <v>2348.3022000000001</v>
      </c>
      <c r="CO2" s="61">
        <v>3999.1062000000002</v>
      </c>
      <c r="CP2" s="61">
        <v>2171.0405000000001</v>
      </c>
      <c r="CQ2" s="61">
        <v>802.41390000000001</v>
      </c>
      <c r="CR2" s="61">
        <v>433.10930000000002</v>
      </c>
      <c r="CS2" s="61">
        <v>554.83900000000006</v>
      </c>
      <c r="CT2" s="61">
        <v>2253.1752999999999</v>
      </c>
      <c r="CU2" s="61">
        <v>1254.1248000000001</v>
      </c>
      <c r="CV2" s="61">
        <v>1774.9929999999999</v>
      </c>
      <c r="CW2" s="61">
        <v>1378.8208</v>
      </c>
      <c r="CX2" s="61">
        <v>437.57882999999998</v>
      </c>
      <c r="CY2" s="61">
        <v>3150.3209999999999</v>
      </c>
      <c r="CZ2" s="61">
        <v>1399.4403</v>
      </c>
      <c r="DA2" s="61">
        <v>3454.81</v>
      </c>
      <c r="DB2" s="61">
        <v>3630.0034000000001</v>
      </c>
      <c r="DC2" s="61">
        <v>4436.2934999999998</v>
      </c>
      <c r="DD2" s="61">
        <v>6737.7837</v>
      </c>
      <c r="DE2" s="61">
        <v>1828.7253000000001</v>
      </c>
      <c r="DF2" s="61">
        <v>3900.9346</v>
      </c>
      <c r="DG2" s="61">
        <v>1547.8329000000001</v>
      </c>
      <c r="DH2" s="61">
        <v>83.636319999999998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43.533659999999998</v>
      </c>
      <c r="B6">
        <f>BB2</f>
        <v>14.147002000000001</v>
      </c>
      <c r="C6">
        <f>BC2</f>
        <v>17.113189999999999</v>
      </c>
      <c r="D6">
        <f>BD2</f>
        <v>12.263519000000001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I10" sqref="I10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26860</v>
      </c>
      <c r="C2" s="56">
        <f ca="1">YEAR(TODAY())-YEAR(B2)+IF(TODAY()&gt;=DATE(YEAR(TODAY()),MONTH(B2),DAY(B2)),0,-1)</f>
        <v>49</v>
      </c>
      <c r="E2" s="52">
        <v>163</v>
      </c>
      <c r="F2" s="53" t="s">
        <v>39</v>
      </c>
      <c r="G2" s="52">
        <v>56.6</v>
      </c>
      <c r="H2" s="51" t="s">
        <v>41</v>
      </c>
      <c r="I2" s="72">
        <f>ROUND(G3/E3^2,1)</f>
        <v>21.3</v>
      </c>
    </row>
    <row r="3" spans="1:9" x14ac:dyDescent="0.3">
      <c r="E3" s="51">
        <f>E2/100</f>
        <v>1.63</v>
      </c>
      <c r="F3" s="51" t="s">
        <v>40</v>
      </c>
      <c r="G3" s="51">
        <f>G2</f>
        <v>56.6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45110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19" sqref="T19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김형원, ID : H2300058)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2023년 07월 05일 15:45:46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8"/>
  <sheetViews>
    <sheetView tabSelected="1" view="pageBreakPreview" zoomScaleNormal="100" zoomScaleSheetLayoutView="100" zoomScalePageLayoutView="10" workbookViewId="0">
      <selection activeCell="X20" sqref="X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45110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49</v>
      </c>
      <c r="G12" s="137"/>
      <c r="H12" s="137"/>
      <c r="I12" s="137"/>
      <c r="K12" s="128">
        <f>'개인정보 및 신체계측 입력'!E2</f>
        <v>163</v>
      </c>
      <c r="L12" s="129"/>
      <c r="M12" s="122">
        <f>'개인정보 및 신체계측 입력'!G2</f>
        <v>56.6</v>
      </c>
      <c r="N12" s="123"/>
      <c r="O12" s="118" t="s">
        <v>271</v>
      </c>
      <c r="P12" s="112"/>
      <c r="Q12" s="115">
        <f>'개인정보 및 신체계측 입력'!I2</f>
        <v>21.3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김형원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72.471000000000004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10.253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17.276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75" t="s">
        <v>191</v>
      </c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7"/>
    </row>
    <row r="53" spans="1:20" ht="18" customHeight="1" thickBot="1" x14ac:dyDescent="0.35">
      <c r="B53" s="78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80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150" t="s">
        <v>164</v>
      </c>
      <c r="D68" s="150"/>
      <c r="E68" s="150"/>
      <c r="F68" s="150"/>
      <c r="G68" s="150"/>
      <c r="H68" s="143" t="s">
        <v>170</v>
      </c>
      <c r="I68" s="143"/>
      <c r="J68" s="143"/>
      <c r="K68" s="36">
        <f>ROUND('그룹 전체 사용자의 일일 입력'!B6/MAX('그룹 전체 사용자의 일일 입력'!$B$6,'그룹 전체 사용자의 일일 입력'!$C$6,'그룹 전체 사용자의 일일 입력'!$D$6),1)</f>
        <v>0.8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1</v>
      </c>
      <c r="N68" s="36" t="s">
        <v>53</v>
      </c>
      <c r="O68" s="151">
        <f>ROUND('그룹 전체 사용자의 일일 입력'!D6/MAX('그룹 전체 사용자의 일일 입력'!$B$6,'그룹 전체 사용자의 일일 입력'!$C$6,'그룹 전체 사용자의 일일 입력'!$D$6),1)</f>
        <v>0.7</v>
      </c>
      <c r="P68" s="151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5" t="s">
        <v>165</v>
      </c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150" t="s">
        <v>51</v>
      </c>
      <c r="D71" s="150"/>
      <c r="E71" s="150"/>
      <c r="F71" s="150"/>
      <c r="G71" s="150"/>
      <c r="H71" s="38"/>
      <c r="I71" s="143" t="s">
        <v>52</v>
      </c>
      <c r="J71" s="143"/>
      <c r="K71" s="36">
        <f>ROUND('DRIs DATA'!L8,1)</f>
        <v>11</v>
      </c>
      <c r="L71" s="36" t="s">
        <v>53</v>
      </c>
      <c r="M71" s="36">
        <f>ROUND('DRIs DATA'!K8,1)</f>
        <v>3.4</v>
      </c>
      <c r="N71" s="144" t="s">
        <v>54</v>
      </c>
      <c r="O71" s="144"/>
      <c r="P71" s="144"/>
      <c r="Q71" s="144"/>
      <c r="R71" s="39"/>
      <c r="S71" s="35"/>
      <c r="T71" s="6"/>
    </row>
    <row r="72" spans="2:21" ht="18" customHeight="1" x14ac:dyDescent="0.3">
      <c r="B72" s="6"/>
      <c r="C72" s="84" t="s">
        <v>181</v>
      </c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6"/>
      <c r="U72" s="13"/>
    </row>
    <row r="73" spans="2:21" ht="18" customHeight="1" thickBot="1" x14ac:dyDescent="0.35">
      <c r="B73" s="6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75" t="s">
        <v>192</v>
      </c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7"/>
    </row>
    <row r="77" spans="2:21" ht="18" customHeight="1" thickBot="1" x14ac:dyDescent="0.35">
      <c r="B77" s="78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80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86" t="s">
        <v>168</v>
      </c>
      <c r="C79" s="86"/>
      <c r="D79" s="86"/>
      <c r="E79" s="86"/>
      <c r="F79" s="21"/>
      <c r="G79" s="21"/>
      <c r="H79" s="21"/>
      <c r="L79" s="86" t="s">
        <v>172</v>
      </c>
      <c r="M79" s="86"/>
      <c r="N79" s="86"/>
      <c r="O79" s="86"/>
      <c r="P79" s="86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134" t="s">
        <v>268</v>
      </c>
      <c r="C92" s="135"/>
      <c r="D92" s="135"/>
      <c r="E92" s="135"/>
      <c r="F92" s="135"/>
      <c r="G92" s="135"/>
      <c r="H92" s="135"/>
      <c r="I92" s="135"/>
      <c r="J92" s="136"/>
      <c r="L92" s="134" t="s">
        <v>175</v>
      </c>
      <c r="M92" s="135"/>
      <c r="N92" s="135"/>
      <c r="O92" s="135"/>
      <c r="P92" s="135"/>
      <c r="Q92" s="135"/>
      <c r="R92" s="135"/>
      <c r="S92" s="135"/>
      <c r="T92" s="136"/>
    </row>
    <row r="93" spans="1:21" ht="18" customHeight="1" x14ac:dyDescent="0.3">
      <c r="B93" s="89" t="s">
        <v>171</v>
      </c>
      <c r="C93" s="87"/>
      <c r="D93" s="87"/>
      <c r="E93" s="87"/>
      <c r="F93" s="90">
        <f>ROUND('DRIs DATA'!F16/'DRIs DATA'!C16*100,2)</f>
        <v>57.07</v>
      </c>
      <c r="G93" s="90"/>
      <c r="H93" s="87" t="s">
        <v>167</v>
      </c>
      <c r="I93" s="87"/>
      <c r="J93" s="88"/>
      <c r="L93" s="89" t="s">
        <v>171</v>
      </c>
      <c r="M93" s="87"/>
      <c r="N93" s="87"/>
      <c r="O93" s="87"/>
      <c r="P93" s="87"/>
      <c r="Q93" s="23">
        <f>ROUND('DRIs DATA'!M16/'DRIs DATA'!K16*100,2)</f>
        <v>130.16999999999999</v>
      </c>
      <c r="R93" s="87" t="s">
        <v>167</v>
      </c>
      <c r="S93" s="87"/>
      <c r="T93" s="88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92" t="s">
        <v>180</v>
      </c>
      <c r="C95" s="93"/>
      <c r="D95" s="93"/>
      <c r="E95" s="93"/>
      <c r="F95" s="93"/>
      <c r="G95" s="93"/>
      <c r="H95" s="93"/>
      <c r="I95" s="93"/>
      <c r="J95" s="94"/>
      <c r="L95" s="98" t="s">
        <v>173</v>
      </c>
      <c r="M95" s="99"/>
      <c r="N95" s="99"/>
      <c r="O95" s="99"/>
      <c r="P95" s="99"/>
      <c r="Q95" s="99"/>
      <c r="R95" s="99"/>
      <c r="S95" s="99"/>
      <c r="T95" s="100"/>
    </row>
    <row r="96" spans="1:21" ht="18" customHeight="1" x14ac:dyDescent="0.3">
      <c r="B96" s="92"/>
      <c r="C96" s="93"/>
      <c r="D96" s="93"/>
      <c r="E96" s="93"/>
      <c r="F96" s="93"/>
      <c r="G96" s="93"/>
      <c r="H96" s="93"/>
      <c r="I96" s="93"/>
      <c r="J96" s="94"/>
      <c r="L96" s="98"/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  <c r="U99" s="17"/>
    </row>
    <row r="100" spans="2:21" ht="18" customHeight="1" thickBot="1" x14ac:dyDescent="0.35">
      <c r="B100" s="95"/>
      <c r="C100" s="96"/>
      <c r="D100" s="96"/>
      <c r="E100" s="96"/>
      <c r="F100" s="96"/>
      <c r="G100" s="96"/>
      <c r="H100" s="96"/>
      <c r="I100" s="96"/>
      <c r="J100" s="97"/>
      <c r="L100" s="101"/>
      <c r="M100" s="102"/>
      <c r="N100" s="102"/>
      <c r="O100" s="102"/>
      <c r="P100" s="102"/>
      <c r="Q100" s="102"/>
      <c r="R100" s="102"/>
      <c r="S100" s="102"/>
      <c r="T100" s="103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75" t="s">
        <v>193</v>
      </c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7"/>
    </row>
    <row r="104" spans="2:21" ht="18" customHeight="1" thickBot="1" x14ac:dyDescent="0.35">
      <c r="B104" s="78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80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86" t="s">
        <v>169</v>
      </c>
      <c r="C106" s="86"/>
      <c r="D106" s="86"/>
      <c r="E106" s="86"/>
      <c r="F106" s="6"/>
      <c r="G106" s="6"/>
      <c r="H106" s="6"/>
      <c r="I106" s="6"/>
      <c r="L106" s="86" t="s">
        <v>270</v>
      </c>
      <c r="M106" s="86"/>
      <c r="N106" s="86"/>
      <c r="O106" s="86"/>
      <c r="P106" s="86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81" t="s">
        <v>264</v>
      </c>
      <c r="C119" s="82"/>
      <c r="D119" s="82"/>
      <c r="E119" s="82"/>
      <c r="F119" s="82"/>
      <c r="G119" s="82"/>
      <c r="H119" s="82"/>
      <c r="I119" s="82"/>
      <c r="J119" s="83"/>
      <c r="L119" s="81" t="s">
        <v>265</v>
      </c>
      <c r="M119" s="82"/>
      <c r="N119" s="82"/>
      <c r="O119" s="82"/>
      <c r="P119" s="82"/>
      <c r="Q119" s="82"/>
      <c r="R119" s="82"/>
      <c r="S119" s="82"/>
      <c r="T119" s="83"/>
    </row>
    <row r="120" spans="2:20" ht="18" customHeight="1" x14ac:dyDescent="0.3">
      <c r="B120" s="43" t="s">
        <v>171</v>
      </c>
      <c r="C120" s="16"/>
      <c r="D120" s="16"/>
      <c r="E120" s="15"/>
      <c r="F120" s="90">
        <f>ROUND('DRIs DATA'!F26/'DRIs DATA'!C26*100,2)</f>
        <v>46.62</v>
      </c>
      <c r="G120" s="90"/>
      <c r="H120" s="87" t="s">
        <v>166</v>
      </c>
      <c r="I120" s="87"/>
      <c r="J120" s="88"/>
      <c r="L120" s="42" t="s">
        <v>171</v>
      </c>
      <c r="M120" s="20"/>
      <c r="N120" s="20"/>
      <c r="O120" s="23"/>
      <c r="P120" s="6"/>
      <c r="Q120" s="58">
        <f>ROUND('DRIs DATA'!AH26/'DRIs DATA'!AE26*100,2)</f>
        <v>111.91</v>
      </c>
      <c r="R120" s="87" t="s">
        <v>166</v>
      </c>
      <c r="S120" s="87"/>
      <c r="T120" s="88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04" t="s">
        <v>174</v>
      </c>
      <c r="C122" s="105"/>
      <c r="D122" s="105"/>
      <c r="E122" s="105"/>
      <c r="F122" s="105"/>
      <c r="G122" s="105"/>
      <c r="H122" s="105"/>
      <c r="I122" s="105"/>
      <c r="J122" s="106"/>
      <c r="L122" s="104" t="s">
        <v>269</v>
      </c>
      <c r="M122" s="105"/>
      <c r="N122" s="105"/>
      <c r="O122" s="105"/>
      <c r="P122" s="105"/>
      <c r="Q122" s="105"/>
      <c r="R122" s="105"/>
      <c r="S122" s="105"/>
      <c r="T122" s="106"/>
    </row>
    <row r="123" spans="2:20" ht="18" customHeight="1" x14ac:dyDescent="0.3">
      <c r="B123" s="104"/>
      <c r="C123" s="105"/>
      <c r="D123" s="105"/>
      <c r="E123" s="105"/>
      <c r="F123" s="105"/>
      <c r="G123" s="105"/>
      <c r="H123" s="105"/>
      <c r="I123" s="105"/>
      <c r="J123" s="106"/>
      <c r="L123" s="104"/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7.25" thickBot="1" x14ac:dyDescent="0.35">
      <c r="B127" s="107"/>
      <c r="C127" s="108"/>
      <c r="D127" s="108"/>
      <c r="E127" s="108"/>
      <c r="F127" s="108"/>
      <c r="G127" s="108"/>
      <c r="H127" s="108"/>
      <c r="I127" s="108"/>
      <c r="J127" s="109"/>
      <c r="L127" s="107"/>
      <c r="M127" s="108"/>
      <c r="N127" s="108"/>
      <c r="O127" s="108"/>
      <c r="P127" s="108"/>
      <c r="Q127" s="108"/>
      <c r="R127" s="108"/>
      <c r="S127" s="108"/>
      <c r="T127" s="109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75" t="s">
        <v>262</v>
      </c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7"/>
      <c r="N129" s="57"/>
      <c r="O129" s="75" t="s">
        <v>263</v>
      </c>
      <c r="P129" s="76"/>
      <c r="Q129" s="76"/>
      <c r="R129" s="76"/>
      <c r="S129" s="76"/>
      <c r="T129" s="77"/>
    </row>
    <row r="130" spans="2:21" ht="18" customHeight="1" thickBot="1" x14ac:dyDescent="0.35">
      <c r="B130" s="78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80"/>
      <c r="N130" s="57"/>
      <c r="O130" s="78"/>
      <c r="P130" s="79"/>
      <c r="Q130" s="79"/>
      <c r="R130" s="79"/>
      <c r="S130" s="79"/>
      <c r="T130" s="80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75" t="s">
        <v>194</v>
      </c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7"/>
    </row>
    <row r="155" spans="2:21" ht="18" customHeight="1" thickBot="1" x14ac:dyDescent="0.35">
      <c r="B155" s="78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80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86" t="s">
        <v>177</v>
      </c>
      <c r="C157" s="86"/>
      <c r="D157" s="86"/>
      <c r="E157" s="6"/>
      <c r="F157" s="6"/>
      <c r="G157" s="6"/>
      <c r="H157" s="6"/>
      <c r="I157" s="6"/>
      <c r="L157" s="86" t="s">
        <v>178</v>
      </c>
      <c r="M157" s="86"/>
      <c r="N157" s="86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81" t="s">
        <v>266</v>
      </c>
      <c r="C170" s="82"/>
      <c r="D170" s="82"/>
      <c r="E170" s="82"/>
      <c r="F170" s="82"/>
      <c r="G170" s="82"/>
      <c r="H170" s="82"/>
      <c r="I170" s="82"/>
      <c r="J170" s="83"/>
      <c r="L170" s="81" t="s">
        <v>176</v>
      </c>
      <c r="M170" s="82"/>
      <c r="N170" s="82"/>
      <c r="O170" s="82"/>
      <c r="P170" s="82"/>
      <c r="Q170" s="82"/>
      <c r="R170" s="82"/>
      <c r="S170" s="83"/>
    </row>
    <row r="171" spans="2:19" ht="18" customHeight="1" x14ac:dyDescent="0.3">
      <c r="B171" s="42" t="s">
        <v>171</v>
      </c>
      <c r="C171" s="20"/>
      <c r="D171" s="20"/>
      <c r="E171" s="6"/>
      <c r="F171" s="90">
        <f>ROUND('DRIs DATA'!F36/'DRIs DATA'!C36*100,2)</f>
        <v>42.19</v>
      </c>
      <c r="G171" s="90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268.66000000000003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04" t="s">
        <v>185</v>
      </c>
      <c r="C173" s="105"/>
      <c r="D173" s="105"/>
      <c r="E173" s="105"/>
      <c r="F173" s="105"/>
      <c r="G173" s="105"/>
      <c r="H173" s="105"/>
      <c r="I173" s="105"/>
      <c r="J173" s="106"/>
      <c r="L173" s="104" t="s">
        <v>187</v>
      </c>
      <c r="M173" s="105"/>
      <c r="N173" s="105"/>
      <c r="O173" s="105"/>
      <c r="P173" s="105"/>
      <c r="Q173" s="105"/>
      <c r="R173" s="105"/>
      <c r="S173" s="106"/>
    </row>
    <row r="174" spans="2:19" ht="18" customHeight="1" x14ac:dyDescent="0.3">
      <c r="B174" s="104"/>
      <c r="C174" s="105"/>
      <c r="D174" s="105"/>
      <c r="E174" s="105"/>
      <c r="F174" s="105"/>
      <c r="G174" s="105"/>
      <c r="H174" s="105"/>
      <c r="I174" s="105"/>
      <c r="J174" s="106"/>
      <c r="L174" s="104"/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thickBot="1" x14ac:dyDescent="0.35">
      <c r="B179" s="107"/>
      <c r="C179" s="108"/>
      <c r="D179" s="108"/>
      <c r="E179" s="108"/>
      <c r="F179" s="108"/>
      <c r="G179" s="108"/>
      <c r="H179" s="108"/>
      <c r="I179" s="108"/>
      <c r="J179" s="109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thickBot="1" x14ac:dyDescent="0.35">
      <c r="L181" s="107"/>
      <c r="M181" s="108"/>
      <c r="N181" s="108"/>
      <c r="O181" s="108"/>
      <c r="P181" s="108"/>
      <c r="Q181" s="108"/>
      <c r="R181" s="108"/>
      <c r="S181" s="109"/>
    </row>
    <row r="182" spans="2:19" ht="18" customHeight="1" x14ac:dyDescent="0.3">
      <c r="B182" s="86" t="s">
        <v>179</v>
      </c>
      <c r="C182" s="86"/>
      <c r="D182" s="86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81" t="s">
        <v>267</v>
      </c>
      <c r="C195" s="82"/>
      <c r="D195" s="82"/>
      <c r="E195" s="82"/>
      <c r="F195" s="82"/>
      <c r="G195" s="82"/>
      <c r="H195" s="82"/>
      <c r="I195" s="82"/>
      <c r="J195" s="83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90">
        <f>ROUND('DRIs DATA'!F46/'DRIs DATA'!C46*100,2)</f>
        <v>140.79</v>
      </c>
      <c r="G196" s="90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04" t="s">
        <v>186</v>
      </c>
      <c r="C198" s="105"/>
      <c r="D198" s="105"/>
      <c r="E198" s="105"/>
      <c r="F198" s="105"/>
      <c r="G198" s="105"/>
      <c r="H198" s="105"/>
      <c r="I198" s="105"/>
      <c r="J198" s="106"/>
      <c r="S198" s="6"/>
    </row>
    <row r="199" spans="2:20" ht="18" customHeight="1" x14ac:dyDescent="0.3">
      <c r="B199" s="104"/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thickBot="1" x14ac:dyDescent="0.35">
      <c r="B203" s="107"/>
      <c r="C203" s="108"/>
      <c r="D203" s="108"/>
      <c r="E203" s="108"/>
      <c r="F203" s="108"/>
      <c r="G203" s="108"/>
      <c r="H203" s="108"/>
      <c r="I203" s="108"/>
      <c r="J203" s="109"/>
      <c r="S203" s="6"/>
    </row>
    <row r="204" spans="2:20" ht="18" customHeight="1" thickBot="1" x14ac:dyDescent="0.35">
      <c r="K204" s="10"/>
    </row>
    <row r="205" spans="2:20" ht="18" customHeight="1" x14ac:dyDescent="0.3">
      <c r="B205" s="75" t="s">
        <v>195</v>
      </c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7"/>
    </row>
    <row r="206" spans="2:20" ht="18" customHeight="1" thickBot="1" x14ac:dyDescent="0.35">
      <c r="B206" s="78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80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10" t="s">
        <v>188</v>
      </c>
      <c r="C208" s="110"/>
      <c r="D208" s="110"/>
      <c r="E208" s="110"/>
      <c r="F208" s="110"/>
      <c r="G208" s="110"/>
      <c r="H208" s="110"/>
      <c r="I208" s="24">
        <f>'DRIs DATA'!B6</f>
        <v>2400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91" t="s">
        <v>190</v>
      </c>
      <c r="C209" s="91"/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2021-11-12T04:02:27Z</cp:lastPrinted>
  <dcterms:created xsi:type="dcterms:W3CDTF">2015-06-13T08:19:18Z</dcterms:created>
  <dcterms:modified xsi:type="dcterms:W3CDTF">2023-07-05T06:48:53Z</dcterms:modified>
</cp:coreProperties>
</file>