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25_전이신장암_Kidney\결과지\"/>
    </mc:Choice>
  </mc:AlternateContent>
  <bookViews>
    <workbookView xWindow="0" yWindow="0" windowWidth="28800" windowHeight="12390" tabRatio="873" firstSheet="1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<sst xmlns="http://schemas.openxmlformats.org/spreadsheetml/2006/main" count="692" uniqueCount="283">
  <si>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</si>
  <si>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</si>
  <si>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</si>
  <si>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</si>
  <si>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</si>
  <si>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</si>
  <si>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</si>
  <si>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</si>
  <si>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</si>
  <si>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</si>
  <si>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</si>
  <si>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</si>
  <si>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</si>
  <si>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</si>
  <si>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</si>
  <si>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</si>
  <si>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</si>
  <si>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</si>
  <si>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</si>
  <si>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</si>
  <si>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</si>
  <si>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</si>
  <si>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</si>
  <si>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</si>
  <si>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</si>
  <si>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</si>
  <si>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</si>
  <si>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</si>
  <si>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</si>
  <si>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</si>
  <si>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</si>
  <si>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</si>
  <si>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</si>
  <si>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</si>
  <si>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</si>
  <si>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</si>
  <si>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</si>
  <si>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</si>
  <si>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</si>
  <si>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</si>
  <si>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</si>
  <si>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</si>
  <si>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</si>
  <si>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</si>
  <si>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</si>
  <si>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</si>
  <si>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</si>
  <si>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</si>
  <si>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</si>
  <si>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</si>
  <si>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</si>
  <si>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</si>
  <si>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</si>
  <si>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</si>
  <si>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</si>
  <si>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</si>
  <si>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</si>
  <si>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</si>
  <si>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</si>
  <si>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</si>
  <si>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</si>
  <si>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</si>
  <si>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</si>
  <si>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</si>
  <si>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</si>
  <si>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</si>
  <si>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</si>
  <si>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</si>
  <si>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</si>
  <si>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</si>
  <si>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</si>
  <si>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</si>
  <si>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</si>
  <si>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</si>
  <si>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</si>
  <si>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</si>
  <si>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</si>
  <si>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</si>
  <si>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</si>
  <si>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</si>
  <si>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</si>
  <si>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</si>
  <si>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</si>
  <si>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</si>
  <si>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</si>
  <si>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</si>
  <si>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</si>
  <si>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</si>
  <si>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</si>
  <si>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</si>
  <si>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</si>
  <si>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</si>
  <si>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</si>
  <si>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</si>
  <si>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</si>
  <si>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</si>
  <si>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</si>
  <si>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</si>
  <si>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</si>
  <si>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</si>
  <si>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</si>
  <si>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</si>
  <si>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</si>
  <si>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</si>
  <si>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</si>
  <si>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</si>
  <si>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</si>
  <si>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</si>
  <si>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</si>
  <si>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</si>
  <si>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</si>
  <si>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</si>
  <si>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</si>
  <si>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</si>
  <si>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</si>
  <si>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</si>
  <si>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</si>
  <si>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</si>
  <si>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</si>
  <si>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</si>
  <si>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</si>
  <si>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</si>
  <si>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</si>
  <si>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</si>
  <si>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</si>
  <si>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</si>
  <si>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</si>
  <si>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</si>
  <si>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</si>
  <si>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</si>
  <si>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</si>
  <si>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</si>
  <si>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</si>
  <si>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</si>
  <si>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</si>
  <si>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</si>
  <si>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</si>
  <si>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</si>
  <si>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</si>
  <si>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</si>
  <si>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</si>
  <si>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</si>
  <si>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</si>
  <si>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</si>
  <si>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</si>
  <si>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</si>
  <si>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</si>
  <si>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</si>
  <si>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</si>
  <si>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</si>
  <si>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</si>
  <si>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</si>
  <si>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</si>
  <si>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</si>
  <si>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</si>
  <si>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</si>
  <si>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</si>
  <si>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</si>
  <si>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</si>
  <si>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</si>
  <si>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</si>
  <si>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</si>
  <si>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</si>
  <si>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</si>
  <si>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</si>
  <si>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</si>
  <si>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</si>
  <si>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</si>
  <si>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</si>
  <si>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</si>
  <si>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</si>
  <si>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</si>
  <si>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</si>
  <si>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</si>
  <si>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</si>
  <si>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</si>
  <si>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</si>
  <si>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</si>
  <si>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</si>
  <si>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</si>
  <si>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</si>
  <si>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</si>
  <si>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</si>
  <si>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</si>
  <si>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</si>
  <si>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</si>
  <si>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</si>
  <si>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</si>
  <si>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</si>
  <si>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</si>
  <si>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</si>
  <si>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</si>
  <si>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</si>
  <si>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</si>
  <si>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</si>
  <si>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</si>
  <si>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</si>
  <si>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</si>
  <si>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</si>
  <si>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</si>
  <si>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</si>
  <si>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</si>
  <si>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</si>
  <si>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</si>
  <si>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</si>
  <si>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</si>
  <si>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</si>
  <si>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</si>
  <si>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</si>
  <si>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</si>
  <si>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</si>
  <si>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</si>
  <si>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</si>
  <si>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</si>
  <si>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</si>
  <si>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</si>
  <si>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</si>
  <si>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</si>
  <si>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</si>
  <si>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</si>
  <si>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</si>
  <si>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</si>
  <si>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</si>
  <si>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</si>
  <si>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</si>
  <si>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</si>
  <si>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</si>
  <si>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</si>
  <si>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</si>
  <si>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</si>
  <si>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</si>
  <si>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</si>
  <si>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</si>
  <si>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</si>
  <si>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</si>
  <si>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</si>
  <si>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</si>
  <si>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</si>
  <si>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</si>
  <si>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</si>
  <si>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</si>
  <si>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</si>
  <si>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</si>
  <si>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</si>
  <si>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</si>
  <si>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</si>
  <si>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</si>
  <si>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</si>
  <si>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</si>
  <si>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</si>
  <si>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</si>
  <si>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</si>
  <si>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</si>
  <si>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</si>
  <si>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</si>
  <si>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</si>
  <si>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</si>
  <si>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</si>
  <si>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</si>
  <si>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</si>
  <si>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</si>
  <si>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</si>
  <si>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</si>
  <si>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</si>
  <si>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</si>
  <si>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</si>
  <si>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</si>
  <si>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</si>
  <si>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</si>
  <si>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</si>
  <si>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</si>
  <si>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</si>
  <si>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</si>
  <si>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</si>
  <si>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</si>
  <si>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</si>
  <si>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</si>
  <si>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</si>
  <si>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금상훈, ID : H2500017)</t>
  </si>
  <si>
    <t>출력시각</t>
  </si>
  <si>
    <t>2020년 11월 24일 16:40:33</t>
  </si>
  <si>
    <t>H2500017</t>
  </si>
  <si>
    <t>금상훈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</si>
</sst>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68.900000000000006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041552"/>
        <c:axId val="536042336"/>
      </c:barChart>
      <c:catAx>
        <c:axId val="536041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042336"/>
        <c:crosses val="autoZero"/>
        <c:auto val="1"/>
        <c:lblAlgn val="ctr"/>
        <c:lblOffset val="100"/>
        <c:noMultiLvlLbl val="0"/>
      </c:catAx>
      <c:valAx>
        <c:axId val="53604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041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030968"/>
        <c:axId val="536031752"/>
      </c:barChart>
      <c:catAx>
        <c:axId val="536030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031752"/>
        <c:crosses val="autoZero"/>
        <c:auto val="1"/>
        <c:lblAlgn val="ctr"/>
        <c:lblOffset val="100"/>
        <c:noMultiLvlLbl val="0"/>
      </c:catAx>
      <c:valAx>
        <c:axId val="536031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030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032536"/>
        <c:axId val="536032928"/>
      </c:barChart>
      <c:catAx>
        <c:axId val="536032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032928"/>
        <c:crosses val="autoZero"/>
        <c:auto val="1"/>
        <c:lblAlgn val="ctr"/>
        <c:lblOffset val="100"/>
        <c:noMultiLvlLbl val="0"/>
      </c:catAx>
      <c:valAx>
        <c:axId val="536032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032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033712"/>
        <c:axId val="536034888"/>
      </c:barChart>
      <c:catAx>
        <c:axId val="53603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034888"/>
        <c:crosses val="autoZero"/>
        <c:auto val="1"/>
        <c:lblAlgn val="ctr"/>
        <c:lblOffset val="100"/>
        <c:noMultiLvlLbl val="0"/>
      </c:catAx>
      <c:valAx>
        <c:axId val="536034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033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3262.5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267864"/>
        <c:axId val="264265904"/>
      </c:barChart>
      <c:catAx>
        <c:axId val="264267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265904"/>
        <c:crosses val="autoZero"/>
        <c:auto val="1"/>
        <c:lblAlgn val="ctr"/>
        <c:lblOffset val="100"/>
        <c:noMultiLvlLbl val="0"/>
      </c:catAx>
      <c:valAx>
        <c:axId val="26426590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267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101.9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261984"/>
        <c:axId val="264265120"/>
      </c:barChart>
      <c:catAx>
        <c:axId val="264261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265120"/>
        <c:crosses val="autoZero"/>
        <c:auto val="1"/>
        <c:lblAlgn val="ctr"/>
        <c:lblOffset val="100"/>
        <c:noMultiLvlLbl val="0"/>
      </c:catAx>
      <c:valAx>
        <c:axId val="264265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261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148.30000000000001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266296"/>
        <c:axId val="264266688"/>
      </c:barChart>
      <c:catAx>
        <c:axId val="264266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266688"/>
        <c:crosses val="autoZero"/>
        <c:auto val="1"/>
        <c:lblAlgn val="ctr"/>
        <c:lblOffset val="100"/>
        <c:noMultiLvlLbl val="0"/>
      </c:catAx>
      <c:valAx>
        <c:axId val="264266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266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261592"/>
        <c:axId val="264263552"/>
      </c:barChart>
      <c:catAx>
        <c:axId val="264261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263552"/>
        <c:crosses val="autoZero"/>
        <c:auto val="1"/>
        <c:lblAlgn val="ctr"/>
        <c:lblOffset val="100"/>
        <c:noMultiLvlLbl val="0"/>
      </c:catAx>
      <c:valAx>
        <c:axId val="264263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261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267472"/>
        <c:axId val="264262768"/>
      </c:barChart>
      <c:catAx>
        <c:axId val="264267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262768"/>
        <c:crosses val="autoZero"/>
        <c:auto val="1"/>
        <c:lblAlgn val="ctr"/>
        <c:lblOffset val="100"/>
        <c:noMultiLvlLbl val="0"/>
      </c:catAx>
      <c:valAx>
        <c:axId val="26426276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26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268648"/>
        <c:axId val="264263944"/>
      </c:barChart>
      <c:catAx>
        <c:axId val="264268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263944"/>
        <c:crosses val="autoZero"/>
        <c:auto val="1"/>
        <c:lblAlgn val="ctr"/>
        <c:lblOffset val="100"/>
        <c:noMultiLvlLbl val="0"/>
      </c:catAx>
      <c:valAx>
        <c:axId val="264263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268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8432424"/>
        <c:axId val="458427720"/>
      </c:barChart>
      <c:catAx>
        <c:axId val="458432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8427720"/>
        <c:crosses val="autoZero"/>
        <c:auto val="1"/>
        <c:lblAlgn val="ctr"/>
        <c:lblOffset val="100"/>
        <c:noMultiLvlLbl val="0"/>
      </c:catAx>
      <c:valAx>
        <c:axId val="458427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8432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29.7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035672"/>
        <c:axId val="536028224"/>
      </c:barChart>
      <c:catAx>
        <c:axId val="536035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028224"/>
        <c:crosses val="autoZero"/>
        <c:auto val="1"/>
        <c:lblAlgn val="ctr"/>
        <c:lblOffset val="100"/>
        <c:noMultiLvlLbl val="0"/>
      </c:catAx>
      <c:valAx>
        <c:axId val="536028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035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325.5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8428896"/>
        <c:axId val="458430464"/>
      </c:barChart>
      <c:catAx>
        <c:axId val="458428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8430464"/>
        <c:crosses val="autoZero"/>
        <c:auto val="1"/>
        <c:lblAlgn val="ctr"/>
        <c:lblOffset val="100"/>
        <c:noMultiLvlLbl val="0"/>
      </c:catAx>
      <c:valAx>
        <c:axId val="458430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842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8428112"/>
        <c:axId val="458432032"/>
      </c:barChart>
      <c:catAx>
        <c:axId val="458428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8432032"/>
        <c:crosses val="autoZero"/>
        <c:auto val="1"/>
        <c:lblAlgn val="ctr"/>
        <c:lblOffset val="100"/>
        <c:noMultiLvlLbl val="0"/>
      </c:catAx>
      <c:valAx>
        <c:axId val="458432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842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4.9000000000000004</c:v>
                </c:pt>
                <c:pt idx="1">
                  <c:v>9.9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8425760"/>
        <c:axId val="458429680"/>
      </c:barChart>
      <c:catAx>
        <c:axId val="458425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8429680"/>
        <c:crosses val="autoZero"/>
        <c:auto val="1"/>
        <c:lblAlgn val="ctr"/>
        <c:lblOffset val="100"/>
        <c:noMultiLvlLbl val="0"/>
      </c:catAx>
      <c:valAx>
        <c:axId val="458429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8425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8.9699209999999994</c:v>
                </c:pt>
                <c:pt idx="1">
                  <c:v>10.441812000000001</c:v>
                </c:pt>
                <c:pt idx="2">
                  <c:v>14.363602999999999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584.6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8431640"/>
        <c:axId val="458425368"/>
      </c:barChart>
      <c:catAx>
        <c:axId val="458431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8425368"/>
        <c:crosses val="autoZero"/>
        <c:auto val="1"/>
        <c:lblAlgn val="ctr"/>
        <c:lblOffset val="100"/>
        <c:noMultiLvlLbl val="0"/>
      </c:catAx>
      <c:valAx>
        <c:axId val="458425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8431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17.3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8426936"/>
        <c:axId val="458427328"/>
      </c:barChart>
      <c:catAx>
        <c:axId val="458426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8427328"/>
        <c:crosses val="autoZero"/>
        <c:auto val="1"/>
        <c:lblAlgn val="ctr"/>
        <c:lblOffset val="100"/>
        <c:noMultiLvlLbl val="0"/>
      </c:catAx>
      <c:valAx>
        <c:axId val="458427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8426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78.3</c:v>
                </c:pt>
                <c:pt idx="1">
                  <c:v>7.1</c:v>
                </c:pt>
                <c:pt idx="2">
                  <c:v>14.6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4451320"/>
        <c:axId val="534453672"/>
      </c:barChart>
      <c:catAx>
        <c:axId val="534451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453672"/>
        <c:crosses val="autoZero"/>
        <c:auto val="1"/>
        <c:lblAlgn val="ctr"/>
        <c:lblOffset val="100"/>
        <c:noMultiLvlLbl val="0"/>
      </c:catAx>
      <c:valAx>
        <c:axId val="534453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451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2061.1999999999998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451712"/>
        <c:axId val="534446616"/>
      </c:barChart>
      <c:catAx>
        <c:axId val="534451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446616"/>
        <c:crosses val="autoZero"/>
        <c:auto val="1"/>
        <c:lblAlgn val="ctr"/>
        <c:lblOffset val="100"/>
        <c:noMultiLvlLbl val="0"/>
      </c:catAx>
      <c:valAx>
        <c:axId val="534446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451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144.19999999999999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661256"/>
        <c:axId val="457662040"/>
      </c:barChart>
      <c:catAx>
        <c:axId val="457661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662040"/>
        <c:crosses val="autoZero"/>
        <c:auto val="1"/>
        <c:lblAlgn val="ctr"/>
        <c:lblOffset val="100"/>
        <c:noMultiLvlLbl val="0"/>
      </c:catAx>
      <c:valAx>
        <c:axId val="4576620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661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474.5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657728"/>
        <c:axId val="457659296"/>
      </c:barChart>
      <c:catAx>
        <c:axId val="457657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659296"/>
        <c:crosses val="autoZero"/>
        <c:auto val="1"/>
        <c:lblAlgn val="ctr"/>
        <c:lblOffset val="100"/>
        <c:noMultiLvlLbl val="0"/>
      </c:catAx>
      <c:valAx>
        <c:axId val="457659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657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034104"/>
        <c:axId val="536038808"/>
      </c:barChart>
      <c:catAx>
        <c:axId val="536034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038808"/>
        <c:crosses val="autoZero"/>
        <c:auto val="1"/>
        <c:lblAlgn val="ctr"/>
        <c:lblOffset val="100"/>
        <c:noMultiLvlLbl val="0"/>
      </c:catAx>
      <c:valAx>
        <c:axId val="536038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034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4350.8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659688"/>
        <c:axId val="457658904"/>
      </c:barChart>
      <c:catAx>
        <c:axId val="457659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658904"/>
        <c:crosses val="autoZero"/>
        <c:auto val="1"/>
        <c:lblAlgn val="ctr"/>
        <c:lblOffset val="100"/>
        <c:noMultiLvlLbl val="0"/>
      </c:catAx>
      <c:valAx>
        <c:axId val="457658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65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16.600000000000001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656944"/>
        <c:axId val="457661648"/>
      </c:barChart>
      <c:catAx>
        <c:axId val="457656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661648"/>
        <c:crosses val="autoZero"/>
        <c:auto val="1"/>
        <c:lblAlgn val="ctr"/>
        <c:lblOffset val="100"/>
        <c:noMultiLvlLbl val="0"/>
      </c:catAx>
      <c:valAx>
        <c:axId val="457661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65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654984"/>
        <c:axId val="457660472"/>
      </c:barChart>
      <c:catAx>
        <c:axId val="457654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660472"/>
        <c:crosses val="autoZero"/>
        <c:auto val="1"/>
        <c:lblAlgn val="ctr"/>
        <c:lblOffset val="100"/>
        <c:noMultiLvlLbl val="0"/>
      </c:catAx>
      <c:valAx>
        <c:axId val="457660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654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249.7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038024"/>
        <c:axId val="536037240"/>
      </c:barChart>
      <c:catAx>
        <c:axId val="536038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037240"/>
        <c:crosses val="autoZero"/>
        <c:auto val="1"/>
        <c:lblAlgn val="ctr"/>
        <c:lblOffset val="100"/>
        <c:noMultiLvlLbl val="0"/>
      </c:catAx>
      <c:valAx>
        <c:axId val="536037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038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036064"/>
        <c:axId val="536027440"/>
      </c:barChart>
      <c:catAx>
        <c:axId val="536036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027440"/>
        <c:crosses val="autoZero"/>
        <c:auto val="1"/>
        <c:lblAlgn val="ctr"/>
        <c:lblOffset val="100"/>
        <c:noMultiLvlLbl val="0"/>
      </c:catAx>
      <c:valAx>
        <c:axId val="536027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036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028616"/>
        <c:axId val="536036456"/>
      </c:barChart>
      <c:catAx>
        <c:axId val="53602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036456"/>
        <c:crosses val="autoZero"/>
        <c:auto val="1"/>
        <c:lblAlgn val="ctr"/>
        <c:lblOffset val="100"/>
        <c:noMultiLvlLbl val="0"/>
      </c:catAx>
      <c:valAx>
        <c:axId val="536036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028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030576"/>
        <c:axId val="536036848"/>
      </c:barChart>
      <c:catAx>
        <c:axId val="536030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036848"/>
        <c:crosses val="autoZero"/>
        <c:auto val="1"/>
        <c:lblAlgn val="ctr"/>
        <c:lblOffset val="100"/>
        <c:noMultiLvlLbl val="0"/>
      </c:catAx>
      <c:valAx>
        <c:axId val="536036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03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573.4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038416"/>
        <c:axId val="536039200"/>
      </c:barChart>
      <c:catAx>
        <c:axId val="536038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039200"/>
        <c:crosses val="autoZero"/>
        <c:auto val="1"/>
        <c:lblAlgn val="ctr"/>
        <c:lblOffset val="100"/>
        <c:noMultiLvlLbl val="0"/>
      </c:catAx>
      <c:valAx>
        <c:axId val="536039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03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8.8000000000000007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029008"/>
        <c:axId val="536029400"/>
      </c:barChart>
      <c:catAx>
        <c:axId val="53602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029400"/>
        <c:crosses val="autoZero"/>
        <c:auto val="1"/>
        <c:lblAlgn val="ctr"/>
        <c:lblOffset val="100"/>
        <c:noMultiLvlLbl val="0"/>
      </c:catAx>
      <c:valAx>
        <c:axId val="536029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02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금상훈, ID : H2500017)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11월 24일 16:40:33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3" t="s">
        <v>197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2" t="s">
        <v>56</v>
      </c>
      <c r="B4" s="72"/>
      <c r="C4" s="72"/>
      <c r="D4" s="46"/>
      <c r="E4" s="74" t="s">
        <v>198</v>
      </c>
      <c r="F4" s="75"/>
      <c r="G4" s="75"/>
      <c r="H4" s="76"/>
      <c r="I4" s="46"/>
      <c r="J4" s="74" t="s">
        <v>199</v>
      </c>
      <c r="K4" s="75"/>
      <c r="L4" s="76"/>
      <c r="M4" s="46"/>
      <c r="N4" s="72" t="s">
        <v>200</v>
      </c>
      <c r="O4" s="72"/>
      <c r="P4" s="72"/>
      <c r="Q4" s="72"/>
      <c r="R4" s="72"/>
      <c r="S4" s="72"/>
      <c r="T4" s="46"/>
      <c r="U4" s="72" t="s">
        <v>201</v>
      </c>
      <c r="V4" s="72"/>
      <c r="W4" s="72"/>
      <c r="X4" s="72"/>
      <c r="Y4" s="72"/>
      <c r="Z4" s="72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2061.1999999999998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68.900000000000006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29.7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78.3</v>
      </c>
      <c r="G8" s="59">
        <f>'DRIs DATA 입력'!G8</f>
        <v>7.1</v>
      </c>
      <c r="H8" s="59">
        <f>'DRIs DATA 입력'!H8</f>
        <v>14.6</v>
      </c>
      <c r="I8" s="46"/>
      <c r="J8" s="59" t="s">
        <v>216</v>
      </c>
      <c r="K8" s="59">
        <f>'DRIs DATA 입력'!K8</f>
        <v>4.9000000000000004</v>
      </c>
      <c r="L8" s="59">
        <f>'DRIs DATA 입력'!L8</f>
        <v>9.9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1" t="s">
        <v>217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2" t="s">
        <v>218</v>
      </c>
      <c r="B14" s="72"/>
      <c r="C14" s="72"/>
      <c r="D14" s="72"/>
      <c r="E14" s="72"/>
      <c r="F14" s="72"/>
      <c r="G14" s="46"/>
      <c r="H14" s="72" t="s">
        <v>219</v>
      </c>
      <c r="I14" s="72"/>
      <c r="J14" s="72"/>
      <c r="K14" s="72"/>
      <c r="L14" s="72"/>
      <c r="M14" s="72"/>
      <c r="N14" s="46"/>
      <c r="O14" s="72" t="s">
        <v>220</v>
      </c>
      <c r="P14" s="72"/>
      <c r="Q14" s="72"/>
      <c r="R14" s="72"/>
      <c r="S14" s="72"/>
      <c r="T14" s="72"/>
      <c r="U14" s="46"/>
      <c r="V14" s="72" t="s">
        <v>221</v>
      </c>
      <c r="W14" s="72"/>
      <c r="X14" s="72"/>
      <c r="Y14" s="72"/>
      <c r="Z14" s="72"/>
      <c r="AA14" s="72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584.6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17.3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249.7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1" t="s">
        <v>223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2" t="s">
        <v>224</v>
      </c>
      <c r="B24" s="72"/>
      <c r="C24" s="72"/>
      <c r="D24" s="72"/>
      <c r="E24" s="72"/>
      <c r="F24" s="72"/>
      <c r="G24" s="46"/>
      <c r="H24" s="72" t="s">
        <v>225</v>
      </c>
      <c r="I24" s="72"/>
      <c r="J24" s="72"/>
      <c r="K24" s="72"/>
      <c r="L24" s="72"/>
      <c r="M24" s="72"/>
      <c r="N24" s="46"/>
      <c r="O24" s="72" t="s">
        <v>226</v>
      </c>
      <c r="P24" s="72"/>
      <c r="Q24" s="72"/>
      <c r="R24" s="72"/>
      <c r="S24" s="72"/>
      <c r="T24" s="72"/>
      <c r="U24" s="46"/>
      <c r="V24" s="72" t="s">
        <v>227</v>
      </c>
      <c r="W24" s="72"/>
      <c r="X24" s="72"/>
      <c r="Y24" s="72"/>
      <c r="Z24" s="72"/>
      <c r="AA24" s="72"/>
      <c r="AB24" s="46"/>
      <c r="AC24" s="72" t="s">
        <v>228</v>
      </c>
      <c r="AD24" s="72"/>
      <c r="AE24" s="72"/>
      <c r="AF24" s="72"/>
      <c r="AG24" s="72"/>
      <c r="AH24" s="72"/>
      <c r="AI24" s="46"/>
      <c r="AJ24" s="72" t="s">
        <v>229</v>
      </c>
      <c r="AK24" s="72"/>
      <c r="AL24" s="72"/>
      <c r="AM24" s="72"/>
      <c r="AN24" s="72"/>
      <c r="AO24" s="72"/>
      <c r="AP24" s="46"/>
      <c r="AQ24" s="72" t="s">
        <v>230</v>
      </c>
      <c r="AR24" s="72"/>
      <c r="AS24" s="72"/>
      <c r="AT24" s="72"/>
      <c r="AU24" s="72"/>
      <c r="AV24" s="72"/>
      <c r="AW24" s="46"/>
      <c r="AX24" s="72" t="s">
        <v>231</v>
      </c>
      <c r="AY24" s="72"/>
      <c r="AZ24" s="72"/>
      <c r="BA24" s="72"/>
      <c r="BB24" s="72"/>
      <c r="BC24" s="72"/>
      <c r="BD24" s="46"/>
      <c r="BE24" s="72" t="s">
        <v>232</v>
      </c>
      <c r="BF24" s="72"/>
      <c r="BG24" s="72"/>
      <c r="BH24" s="72"/>
      <c r="BI24" s="72"/>
      <c r="BJ24" s="72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144.19999999999999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16.3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2.4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573.4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8.8000000000000007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1" t="s">
        <v>234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2" t="s">
        <v>235</v>
      </c>
      <c r="B34" s="72"/>
      <c r="C34" s="72"/>
      <c r="D34" s="72"/>
      <c r="E34" s="72"/>
      <c r="F34" s="72"/>
      <c r="G34" s="46"/>
      <c r="H34" s="72" t="s">
        <v>236</v>
      </c>
      <c r="I34" s="72"/>
      <c r="J34" s="72"/>
      <c r="K34" s="72"/>
      <c r="L34" s="72"/>
      <c r="M34" s="72"/>
      <c r="N34" s="46"/>
      <c r="O34" s="72" t="s">
        <v>237</v>
      </c>
      <c r="P34" s="72"/>
      <c r="Q34" s="72"/>
      <c r="R34" s="72"/>
      <c r="S34" s="72"/>
      <c r="T34" s="72"/>
      <c r="U34" s="46"/>
      <c r="V34" s="72" t="s">
        <v>238</v>
      </c>
      <c r="W34" s="72"/>
      <c r="X34" s="72"/>
      <c r="Y34" s="72"/>
      <c r="Z34" s="72"/>
      <c r="AA34" s="72"/>
      <c r="AB34" s="46"/>
      <c r="AC34" s="72" t="s">
        <v>239</v>
      </c>
      <c r="AD34" s="72"/>
      <c r="AE34" s="72"/>
      <c r="AF34" s="72"/>
      <c r="AG34" s="72"/>
      <c r="AH34" s="72"/>
      <c r="AI34" s="46"/>
      <c r="AJ34" s="72" t="s">
        <v>240</v>
      </c>
      <c r="AK34" s="72"/>
      <c r="AL34" s="72"/>
      <c r="AM34" s="72"/>
      <c r="AN34" s="72"/>
      <c r="AO34" s="72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474.5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1300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4350.8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3262.5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101.9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148.30000000000001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1" t="s">
        <v>241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6"/>
    </row>
    <row r="44" spans="1:68" x14ac:dyDescent="0.3">
      <c r="A44" s="72" t="s">
        <v>242</v>
      </c>
      <c r="B44" s="72"/>
      <c r="C44" s="72"/>
      <c r="D44" s="72"/>
      <c r="E44" s="72"/>
      <c r="F44" s="72"/>
      <c r="G44" s="46"/>
      <c r="H44" s="72" t="s">
        <v>243</v>
      </c>
      <c r="I44" s="72"/>
      <c r="J44" s="72"/>
      <c r="K44" s="72"/>
      <c r="L44" s="72"/>
      <c r="M44" s="72"/>
      <c r="N44" s="46"/>
      <c r="O44" s="72" t="s">
        <v>244</v>
      </c>
      <c r="P44" s="72"/>
      <c r="Q44" s="72"/>
      <c r="R44" s="72"/>
      <c r="S44" s="72"/>
      <c r="T44" s="72"/>
      <c r="U44" s="46"/>
      <c r="V44" s="72" t="s">
        <v>245</v>
      </c>
      <c r="W44" s="72"/>
      <c r="X44" s="72"/>
      <c r="Y44" s="72"/>
      <c r="Z44" s="72"/>
      <c r="AA44" s="72"/>
      <c r="AB44" s="46"/>
      <c r="AC44" s="72" t="s">
        <v>246</v>
      </c>
      <c r="AD44" s="72"/>
      <c r="AE44" s="72"/>
      <c r="AF44" s="72"/>
      <c r="AG44" s="72"/>
      <c r="AH44" s="72"/>
      <c r="AI44" s="46"/>
      <c r="AJ44" s="72" t="s">
        <v>247</v>
      </c>
      <c r="AK44" s="72"/>
      <c r="AL44" s="72"/>
      <c r="AM44" s="72"/>
      <c r="AN44" s="72"/>
      <c r="AO44" s="72"/>
      <c r="AP44" s="46"/>
      <c r="AQ44" s="72" t="s">
        <v>248</v>
      </c>
      <c r="AR44" s="72"/>
      <c r="AS44" s="72"/>
      <c r="AT44" s="72"/>
      <c r="AU44" s="72"/>
      <c r="AV44" s="72"/>
      <c r="AW44" s="46"/>
      <c r="AX44" s="72" t="s">
        <v>249</v>
      </c>
      <c r="AY44" s="72"/>
      <c r="AZ44" s="72"/>
      <c r="BA44" s="72"/>
      <c r="BB44" s="72"/>
      <c r="BC44" s="72"/>
      <c r="BD44" s="46"/>
      <c r="BE44" s="72" t="s">
        <v>250</v>
      </c>
      <c r="BF44" s="72"/>
      <c r="BG44" s="72"/>
      <c r="BH44" s="72"/>
      <c r="BI44" s="72"/>
      <c r="BJ44" s="72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16.600000000000001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880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325.5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81.5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3" sqref="H53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278</v>
      </c>
      <c r="G1" s="62" t="s">
        <v>279</v>
      </c>
      <c r="H1" s="61" t="s">
        <v>280</v>
      </c>
    </row>
    <row r="3" spans="1:27" x14ac:dyDescent="0.3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7" x14ac:dyDescent="0.3">
      <c r="A4" s="68" t="s">
        <v>56</v>
      </c>
      <c r="B4" s="68"/>
      <c r="C4" s="68"/>
      <c r="E4" s="65" t="s">
        <v>198</v>
      </c>
      <c r="F4" s="66"/>
      <c r="G4" s="66"/>
      <c r="H4" s="67"/>
      <c r="J4" s="65" t="s">
        <v>199</v>
      </c>
      <c r="K4" s="66"/>
      <c r="L4" s="67"/>
      <c r="N4" s="68" t="s">
        <v>200</v>
      </c>
      <c r="O4" s="68"/>
      <c r="P4" s="68"/>
      <c r="Q4" s="68"/>
      <c r="R4" s="68"/>
      <c r="S4" s="68"/>
      <c r="U4" s="68" t="s">
        <v>201</v>
      </c>
      <c r="V4" s="68"/>
      <c r="W4" s="68"/>
      <c r="X4" s="68"/>
      <c r="Y4" s="68"/>
      <c r="Z4" s="68"/>
    </row>
    <row r="5" spans="1:27" x14ac:dyDescent="0.3">
      <c r="A5" s="68"/>
      <c r="B5" s="68" t="s">
        <v>202</v>
      </c>
      <c r="C5" s="68" t="s">
        <v>203</v>
      </c>
      <c r="E5" s="68"/>
      <c r="F5" s="68" t="s">
        <v>204</v>
      </c>
      <c r="G5" s="68" t="s">
        <v>205</v>
      </c>
      <c r="H5" s="68" t="s">
        <v>200</v>
      </c>
      <c r="J5" s="68"/>
      <c r="K5" s="68" t="s">
        <v>206</v>
      </c>
      <c r="L5" s="68" t="s">
        <v>207</v>
      </c>
      <c r="N5" s="68"/>
      <c r="O5" s="68" t="s">
        <v>208</v>
      </c>
      <c r="P5" s="68" t="s">
        <v>209</v>
      </c>
      <c r="Q5" s="68" t="s">
        <v>210</v>
      </c>
      <c r="R5" s="68" t="s">
        <v>211</v>
      </c>
      <c r="S5" s="68" t="s">
        <v>203</v>
      </c>
      <c r="U5" s="68"/>
      <c r="V5" s="68" t="s">
        <v>208</v>
      </c>
      <c r="W5" s="68" t="s">
        <v>209</v>
      </c>
      <c r="X5" s="68" t="s">
        <v>210</v>
      </c>
      <c r="Y5" s="68" t="s">
        <v>211</v>
      </c>
      <c r="Z5" s="68" t="s">
        <v>203</v>
      </c>
    </row>
    <row r="6" spans="1:27" x14ac:dyDescent="0.3">
      <c r="A6" s="68" t="s">
        <v>56</v>
      </c>
      <c r="B6" s="68">
        <v>2200</v>
      </c>
      <c r="C6" s="68">
        <v>2061.1999999999998</v>
      </c>
      <c r="E6" s="68" t="s">
        <v>212</v>
      </c>
      <c r="F6" s="68">
        <v>55</v>
      </c>
      <c r="G6" s="68">
        <v>15</v>
      </c>
      <c r="H6" s="68">
        <v>7</v>
      </c>
      <c r="J6" s="68" t="s">
        <v>212</v>
      </c>
      <c r="K6" s="68">
        <v>0.1</v>
      </c>
      <c r="L6" s="68">
        <v>4</v>
      </c>
      <c r="N6" s="68" t="s">
        <v>213</v>
      </c>
      <c r="O6" s="68">
        <v>50</v>
      </c>
      <c r="P6" s="68">
        <v>60</v>
      </c>
      <c r="Q6" s="68">
        <v>0</v>
      </c>
      <c r="R6" s="68">
        <v>0</v>
      </c>
      <c r="S6" s="68">
        <v>68.900000000000006</v>
      </c>
      <c r="U6" s="68" t="s">
        <v>214</v>
      </c>
      <c r="V6" s="68">
        <v>0</v>
      </c>
      <c r="W6" s="68">
        <v>0</v>
      </c>
      <c r="X6" s="68">
        <v>25</v>
      </c>
      <c r="Y6" s="68">
        <v>0</v>
      </c>
      <c r="Z6" s="68">
        <v>29.7</v>
      </c>
    </row>
    <row r="7" spans="1:27" x14ac:dyDescent="0.3">
      <c r="E7" s="68" t="s">
        <v>215</v>
      </c>
      <c r="F7" s="68">
        <v>65</v>
      </c>
      <c r="G7" s="68">
        <v>30</v>
      </c>
      <c r="H7" s="68">
        <v>20</v>
      </c>
      <c r="J7" s="68" t="s">
        <v>215</v>
      </c>
      <c r="K7" s="68">
        <v>1</v>
      </c>
      <c r="L7" s="68">
        <v>10</v>
      </c>
    </row>
    <row r="8" spans="1:27" x14ac:dyDescent="0.3">
      <c r="E8" s="68" t="s">
        <v>216</v>
      </c>
      <c r="F8" s="68">
        <v>78.3</v>
      </c>
      <c r="G8" s="68">
        <v>7.1</v>
      </c>
      <c r="H8" s="68">
        <v>14.6</v>
      </c>
      <c r="J8" s="68" t="s">
        <v>216</v>
      </c>
      <c r="K8" s="68">
        <v>4.9000000000000004</v>
      </c>
      <c r="L8" s="68">
        <v>9.9</v>
      </c>
    </row>
    <row r="13" spans="1:27" x14ac:dyDescent="0.3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 x14ac:dyDescent="0.3">
      <c r="A14" s="68" t="s">
        <v>218</v>
      </c>
      <c r="B14" s="68"/>
      <c r="C14" s="68"/>
      <c r="D14" s="68"/>
      <c r="E14" s="68"/>
      <c r="F14" s="68"/>
      <c r="H14" s="68" t="s">
        <v>219</v>
      </c>
      <c r="I14" s="68"/>
      <c r="J14" s="68"/>
      <c r="K14" s="68"/>
      <c r="L14" s="68"/>
      <c r="M14" s="68"/>
      <c r="O14" s="68" t="s">
        <v>220</v>
      </c>
      <c r="P14" s="68"/>
      <c r="Q14" s="68"/>
      <c r="R14" s="68"/>
      <c r="S14" s="68"/>
      <c r="T14" s="68"/>
      <c r="V14" s="68" t="s">
        <v>221</v>
      </c>
      <c r="W14" s="68"/>
      <c r="X14" s="68"/>
      <c r="Y14" s="68"/>
      <c r="Z14" s="68"/>
      <c r="AA14" s="68"/>
    </row>
    <row r="15" spans="1:27" x14ac:dyDescent="0.3">
      <c r="A15" s="68"/>
      <c r="B15" s="68" t="s">
        <v>208</v>
      </c>
      <c r="C15" s="68" t="s">
        <v>209</v>
      </c>
      <c r="D15" s="68" t="s">
        <v>210</v>
      </c>
      <c r="E15" s="68" t="s">
        <v>211</v>
      </c>
      <c r="F15" s="68" t="s">
        <v>203</v>
      </c>
      <c r="H15" s="68"/>
      <c r="I15" s="68" t="s">
        <v>208</v>
      </c>
      <c r="J15" s="68" t="s">
        <v>209</v>
      </c>
      <c r="K15" s="68" t="s">
        <v>210</v>
      </c>
      <c r="L15" s="68" t="s">
        <v>211</v>
      </c>
      <c r="M15" s="68" t="s">
        <v>203</v>
      </c>
      <c r="O15" s="68"/>
      <c r="P15" s="68" t="s">
        <v>208</v>
      </c>
      <c r="Q15" s="68" t="s">
        <v>209</v>
      </c>
      <c r="R15" s="68" t="s">
        <v>210</v>
      </c>
      <c r="S15" s="68" t="s">
        <v>211</v>
      </c>
      <c r="T15" s="68" t="s">
        <v>203</v>
      </c>
      <c r="V15" s="68"/>
      <c r="W15" s="68" t="s">
        <v>208</v>
      </c>
      <c r="X15" s="68" t="s">
        <v>209</v>
      </c>
      <c r="Y15" s="68" t="s">
        <v>210</v>
      </c>
      <c r="Z15" s="68" t="s">
        <v>211</v>
      </c>
      <c r="AA15" s="68" t="s">
        <v>203</v>
      </c>
    </row>
    <row r="16" spans="1:27" x14ac:dyDescent="0.3">
      <c r="A16" s="68" t="s">
        <v>222</v>
      </c>
      <c r="B16" s="68">
        <v>530</v>
      </c>
      <c r="C16" s="68">
        <v>750</v>
      </c>
      <c r="D16" s="68">
        <v>0</v>
      </c>
      <c r="E16" s="68">
        <v>3000</v>
      </c>
      <c r="F16" s="68">
        <v>584.6</v>
      </c>
      <c r="H16" s="68" t="s">
        <v>3</v>
      </c>
      <c r="I16" s="68">
        <v>0</v>
      </c>
      <c r="J16" s="68">
        <v>0</v>
      </c>
      <c r="K16" s="68">
        <v>12</v>
      </c>
      <c r="L16" s="68">
        <v>540</v>
      </c>
      <c r="M16" s="68">
        <v>17.3</v>
      </c>
      <c r="O16" s="68" t="s">
        <v>4</v>
      </c>
      <c r="P16" s="68">
        <v>0</v>
      </c>
      <c r="Q16" s="68">
        <v>0</v>
      </c>
      <c r="R16" s="68">
        <v>10</v>
      </c>
      <c r="S16" s="68">
        <v>100</v>
      </c>
      <c r="T16" s="68">
        <v>3</v>
      </c>
      <c r="V16" s="68" t="s">
        <v>5</v>
      </c>
      <c r="W16" s="68">
        <v>0</v>
      </c>
      <c r="X16" s="68">
        <v>0</v>
      </c>
      <c r="Y16" s="68">
        <v>75</v>
      </c>
      <c r="Z16" s="68">
        <v>0</v>
      </c>
      <c r="AA16" s="68">
        <v>249.7</v>
      </c>
    </row>
    <row r="23" spans="1:62" x14ac:dyDescent="0.3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 x14ac:dyDescent="0.3">
      <c r="A24" s="68" t="s">
        <v>224</v>
      </c>
      <c r="B24" s="68"/>
      <c r="C24" s="68"/>
      <c r="D24" s="68"/>
      <c r="E24" s="68"/>
      <c r="F24" s="68"/>
      <c r="H24" s="68" t="s">
        <v>225</v>
      </c>
      <c r="I24" s="68"/>
      <c r="J24" s="68"/>
      <c r="K24" s="68"/>
      <c r="L24" s="68"/>
      <c r="M24" s="68"/>
      <c r="O24" s="68" t="s">
        <v>226</v>
      </c>
      <c r="P24" s="68"/>
      <c r="Q24" s="68"/>
      <c r="R24" s="68"/>
      <c r="S24" s="68"/>
      <c r="T24" s="68"/>
      <c r="V24" s="68" t="s">
        <v>227</v>
      </c>
      <c r="W24" s="68"/>
      <c r="X24" s="68"/>
      <c r="Y24" s="68"/>
      <c r="Z24" s="68"/>
      <c r="AA24" s="68"/>
      <c r="AC24" s="68" t="s">
        <v>228</v>
      </c>
      <c r="AD24" s="68"/>
      <c r="AE24" s="68"/>
      <c r="AF24" s="68"/>
      <c r="AG24" s="68"/>
      <c r="AH24" s="68"/>
      <c r="AJ24" s="68" t="s">
        <v>229</v>
      </c>
      <c r="AK24" s="68"/>
      <c r="AL24" s="68"/>
      <c r="AM24" s="68"/>
      <c r="AN24" s="68"/>
      <c r="AO24" s="68"/>
      <c r="AQ24" s="68" t="s">
        <v>230</v>
      </c>
      <c r="AR24" s="68"/>
      <c r="AS24" s="68"/>
      <c r="AT24" s="68"/>
      <c r="AU24" s="68"/>
      <c r="AV24" s="68"/>
      <c r="AX24" s="68" t="s">
        <v>231</v>
      </c>
      <c r="AY24" s="68"/>
      <c r="AZ24" s="68"/>
      <c r="BA24" s="68"/>
      <c r="BB24" s="68"/>
      <c r="BC24" s="68"/>
      <c r="BE24" s="68" t="s">
        <v>232</v>
      </c>
      <c r="BF24" s="68"/>
      <c r="BG24" s="68"/>
      <c r="BH24" s="68"/>
      <c r="BI24" s="68"/>
      <c r="BJ24" s="68"/>
    </row>
    <row r="25" spans="1:62" x14ac:dyDescent="0.3">
      <c r="A25" s="68"/>
      <c r="B25" s="68" t="s">
        <v>208</v>
      </c>
      <c r="C25" s="68" t="s">
        <v>209</v>
      </c>
      <c r="D25" s="68" t="s">
        <v>210</v>
      </c>
      <c r="E25" s="68" t="s">
        <v>211</v>
      </c>
      <c r="F25" s="68" t="s">
        <v>203</v>
      </c>
      <c r="H25" s="68"/>
      <c r="I25" s="68" t="s">
        <v>208</v>
      </c>
      <c r="J25" s="68" t="s">
        <v>209</v>
      </c>
      <c r="K25" s="68" t="s">
        <v>210</v>
      </c>
      <c r="L25" s="68" t="s">
        <v>211</v>
      </c>
      <c r="M25" s="68" t="s">
        <v>203</v>
      </c>
      <c r="O25" s="68"/>
      <c r="P25" s="68" t="s">
        <v>208</v>
      </c>
      <c r="Q25" s="68" t="s">
        <v>209</v>
      </c>
      <c r="R25" s="68" t="s">
        <v>210</v>
      </c>
      <c r="S25" s="68" t="s">
        <v>211</v>
      </c>
      <c r="T25" s="68" t="s">
        <v>203</v>
      </c>
      <c r="V25" s="68"/>
      <c r="W25" s="68" t="s">
        <v>208</v>
      </c>
      <c r="X25" s="68" t="s">
        <v>209</v>
      </c>
      <c r="Y25" s="68" t="s">
        <v>210</v>
      </c>
      <c r="Z25" s="68" t="s">
        <v>211</v>
      </c>
      <c r="AA25" s="68" t="s">
        <v>203</v>
      </c>
      <c r="AC25" s="68"/>
      <c r="AD25" s="68" t="s">
        <v>208</v>
      </c>
      <c r="AE25" s="68" t="s">
        <v>209</v>
      </c>
      <c r="AF25" s="68" t="s">
        <v>210</v>
      </c>
      <c r="AG25" s="68" t="s">
        <v>211</v>
      </c>
      <c r="AH25" s="68" t="s">
        <v>203</v>
      </c>
      <c r="AJ25" s="68"/>
      <c r="AK25" s="68" t="s">
        <v>208</v>
      </c>
      <c r="AL25" s="68" t="s">
        <v>209</v>
      </c>
      <c r="AM25" s="68" t="s">
        <v>210</v>
      </c>
      <c r="AN25" s="68" t="s">
        <v>211</v>
      </c>
      <c r="AO25" s="68" t="s">
        <v>203</v>
      </c>
      <c r="AQ25" s="68"/>
      <c r="AR25" s="68" t="s">
        <v>208</v>
      </c>
      <c r="AS25" s="68" t="s">
        <v>209</v>
      </c>
      <c r="AT25" s="68" t="s">
        <v>210</v>
      </c>
      <c r="AU25" s="68" t="s">
        <v>211</v>
      </c>
      <c r="AV25" s="68" t="s">
        <v>203</v>
      </c>
      <c r="AX25" s="68"/>
      <c r="AY25" s="68" t="s">
        <v>208</v>
      </c>
      <c r="AZ25" s="68" t="s">
        <v>209</v>
      </c>
      <c r="BA25" s="68" t="s">
        <v>210</v>
      </c>
      <c r="BB25" s="68" t="s">
        <v>211</v>
      </c>
      <c r="BC25" s="68" t="s">
        <v>203</v>
      </c>
      <c r="BE25" s="68"/>
      <c r="BF25" s="68" t="s">
        <v>208</v>
      </c>
      <c r="BG25" s="68" t="s">
        <v>209</v>
      </c>
      <c r="BH25" s="68" t="s">
        <v>210</v>
      </c>
      <c r="BI25" s="68" t="s">
        <v>211</v>
      </c>
      <c r="BJ25" s="68" t="s">
        <v>203</v>
      </c>
    </row>
    <row r="26" spans="1:62" x14ac:dyDescent="0.3">
      <c r="A26" s="68" t="s">
        <v>8</v>
      </c>
      <c r="B26" s="68">
        <v>75</v>
      </c>
      <c r="C26" s="68">
        <v>100</v>
      </c>
      <c r="D26" s="68">
        <v>0</v>
      </c>
      <c r="E26" s="68">
        <v>2000</v>
      </c>
      <c r="F26" s="68">
        <v>144.19999999999999</v>
      </c>
      <c r="H26" s="68" t="s">
        <v>9</v>
      </c>
      <c r="I26" s="68">
        <v>1</v>
      </c>
      <c r="J26" s="68">
        <v>1.2</v>
      </c>
      <c r="K26" s="68">
        <v>0</v>
      </c>
      <c r="L26" s="68">
        <v>0</v>
      </c>
      <c r="M26" s="68">
        <v>1.7</v>
      </c>
      <c r="O26" s="68" t="s">
        <v>10</v>
      </c>
      <c r="P26" s="68">
        <v>1.3</v>
      </c>
      <c r="Q26" s="68">
        <v>1.5</v>
      </c>
      <c r="R26" s="68">
        <v>0</v>
      </c>
      <c r="S26" s="68">
        <v>0</v>
      </c>
      <c r="T26" s="68">
        <v>1.3</v>
      </c>
      <c r="V26" s="68" t="s">
        <v>11</v>
      </c>
      <c r="W26" s="68">
        <v>12</v>
      </c>
      <c r="X26" s="68">
        <v>16</v>
      </c>
      <c r="Y26" s="68">
        <v>0</v>
      </c>
      <c r="Z26" s="68">
        <v>35</v>
      </c>
      <c r="AA26" s="68">
        <v>16.3</v>
      </c>
      <c r="AC26" s="68" t="s">
        <v>12</v>
      </c>
      <c r="AD26" s="68">
        <v>1.3</v>
      </c>
      <c r="AE26" s="68">
        <v>1.5</v>
      </c>
      <c r="AF26" s="68">
        <v>0</v>
      </c>
      <c r="AG26" s="68">
        <v>100</v>
      </c>
      <c r="AH26" s="68">
        <v>2.4</v>
      </c>
      <c r="AJ26" s="68" t="s">
        <v>233</v>
      </c>
      <c r="AK26" s="68">
        <v>320</v>
      </c>
      <c r="AL26" s="68">
        <v>400</v>
      </c>
      <c r="AM26" s="68">
        <v>0</v>
      </c>
      <c r="AN26" s="68">
        <v>1000</v>
      </c>
      <c r="AO26" s="68">
        <v>573.4</v>
      </c>
      <c r="AQ26" s="68" t="s">
        <v>13</v>
      </c>
      <c r="AR26" s="68">
        <v>2</v>
      </c>
      <c r="AS26" s="68">
        <v>2.4</v>
      </c>
      <c r="AT26" s="68">
        <v>0</v>
      </c>
      <c r="AU26" s="68">
        <v>0</v>
      </c>
      <c r="AV26" s="68">
        <v>8.8000000000000007</v>
      </c>
      <c r="AX26" s="68" t="s">
        <v>14</v>
      </c>
      <c r="AY26" s="68">
        <v>0</v>
      </c>
      <c r="AZ26" s="68">
        <v>0</v>
      </c>
      <c r="BA26" s="68">
        <v>5</v>
      </c>
      <c r="BB26" s="68">
        <v>0</v>
      </c>
      <c r="BC26" s="68">
        <v>2.6</v>
      </c>
      <c r="BE26" s="68" t="s">
        <v>15</v>
      </c>
      <c r="BF26" s="68">
        <v>0</v>
      </c>
      <c r="BG26" s="68">
        <v>0</v>
      </c>
      <c r="BH26" s="68">
        <v>30</v>
      </c>
      <c r="BI26" s="68">
        <v>0</v>
      </c>
      <c r="BJ26" s="68">
        <v>4.8</v>
      </c>
    </row>
    <row r="33" spans="1:68" x14ac:dyDescent="0.3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8" t="s">
        <v>235</v>
      </c>
      <c r="B34" s="68"/>
      <c r="C34" s="68"/>
      <c r="D34" s="68"/>
      <c r="E34" s="68"/>
      <c r="F34" s="68"/>
      <c r="H34" s="68" t="s">
        <v>236</v>
      </c>
      <c r="I34" s="68"/>
      <c r="J34" s="68"/>
      <c r="K34" s="68"/>
      <c r="L34" s="68"/>
      <c r="M34" s="68"/>
      <c r="O34" s="68" t="s">
        <v>237</v>
      </c>
      <c r="P34" s="68"/>
      <c r="Q34" s="68"/>
      <c r="R34" s="68"/>
      <c r="S34" s="68"/>
      <c r="T34" s="68"/>
      <c r="V34" s="68" t="s">
        <v>238</v>
      </c>
      <c r="W34" s="68"/>
      <c r="X34" s="68"/>
      <c r="Y34" s="68"/>
      <c r="Z34" s="68"/>
      <c r="AA34" s="68"/>
      <c r="AC34" s="68" t="s">
        <v>239</v>
      </c>
      <c r="AD34" s="68"/>
      <c r="AE34" s="68"/>
      <c r="AF34" s="68"/>
      <c r="AG34" s="68"/>
      <c r="AH34" s="68"/>
      <c r="AJ34" s="68" t="s">
        <v>240</v>
      </c>
      <c r="AK34" s="68"/>
      <c r="AL34" s="68"/>
      <c r="AM34" s="68"/>
      <c r="AN34" s="68"/>
      <c r="AO34" s="68"/>
    </row>
    <row r="35" spans="1:68" x14ac:dyDescent="0.3">
      <c r="A35" s="68"/>
      <c r="B35" s="68" t="s">
        <v>208</v>
      </c>
      <c r="C35" s="68" t="s">
        <v>209</v>
      </c>
      <c r="D35" s="68" t="s">
        <v>210</v>
      </c>
      <c r="E35" s="68" t="s">
        <v>211</v>
      </c>
      <c r="F35" s="68" t="s">
        <v>203</v>
      </c>
      <c r="H35" s="68"/>
      <c r="I35" s="68" t="s">
        <v>208</v>
      </c>
      <c r="J35" s="68" t="s">
        <v>209</v>
      </c>
      <c r="K35" s="68" t="s">
        <v>210</v>
      </c>
      <c r="L35" s="68" t="s">
        <v>211</v>
      </c>
      <c r="M35" s="68" t="s">
        <v>203</v>
      </c>
      <c r="O35" s="68"/>
      <c r="P35" s="68" t="s">
        <v>208</v>
      </c>
      <c r="Q35" s="68" t="s">
        <v>209</v>
      </c>
      <c r="R35" s="68" t="s">
        <v>210</v>
      </c>
      <c r="S35" s="68" t="s">
        <v>211</v>
      </c>
      <c r="T35" s="68" t="s">
        <v>203</v>
      </c>
      <c r="V35" s="68"/>
      <c r="W35" s="68" t="s">
        <v>208</v>
      </c>
      <c r="X35" s="68" t="s">
        <v>209</v>
      </c>
      <c r="Y35" s="68" t="s">
        <v>210</v>
      </c>
      <c r="Z35" s="68" t="s">
        <v>211</v>
      </c>
      <c r="AA35" s="68" t="s">
        <v>203</v>
      </c>
      <c r="AC35" s="68"/>
      <c r="AD35" s="68" t="s">
        <v>208</v>
      </c>
      <c r="AE35" s="68" t="s">
        <v>209</v>
      </c>
      <c r="AF35" s="68" t="s">
        <v>210</v>
      </c>
      <c r="AG35" s="68" t="s">
        <v>211</v>
      </c>
      <c r="AH35" s="68" t="s">
        <v>203</v>
      </c>
      <c r="AJ35" s="68"/>
      <c r="AK35" s="68" t="s">
        <v>208</v>
      </c>
      <c r="AL35" s="68" t="s">
        <v>209</v>
      </c>
      <c r="AM35" s="68" t="s">
        <v>210</v>
      </c>
      <c r="AN35" s="68" t="s">
        <v>211</v>
      </c>
      <c r="AO35" s="68" t="s">
        <v>203</v>
      </c>
    </row>
    <row r="36" spans="1:68" x14ac:dyDescent="0.3">
      <c r="A36" s="68" t="s">
        <v>17</v>
      </c>
      <c r="B36" s="68">
        <v>600</v>
      </c>
      <c r="C36" s="68">
        <v>750</v>
      </c>
      <c r="D36" s="68">
        <v>0</v>
      </c>
      <c r="E36" s="68">
        <v>2000</v>
      </c>
      <c r="F36" s="68">
        <v>474.5</v>
      </c>
      <c r="H36" s="68" t="s">
        <v>18</v>
      </c>
      <c r="I36" s="68">
        <v>580</v>
      </c>
      <c r="J36" s="68">
        <v>700</v>
      </c>
      <c r="K36" s="68">
        <v>0</v>
      </c>
      <c r="L36" s="68">
        <v>3500</v>
      </c>
      <c r="M36" s="68">
        <v>1300</v>
      </c>
      <c r="O36" s="68" t="s">
        <v>19</v>
      </c>
      <c r="P36" s="68">
        <v>0</v>
      </c>
      <c r="Q36" s="68">
        <v>0</v>
      </c>
      <c r="R36" s="68">
        <v>1500</v>
      </c>
      <c r="S36" s="68">
        <v>2000</v>
      </c>
      <c r="T36" s="68">
        <v>4350.8</v>
      </c>
      <c r="V36" s="68" t="s">
        <v>20</v>
      </c>
      <c r="W36" s="68">
        <v>0</v>
      </c>
      <c r="X36" s="68">
        <v>0</v>
      </c>
      <c r="Y36" s="68">
        <v>3500</v>
      </c>
      <c r="Z36" s="68">
        <v>0</v>
      </c>
      <c r="AA36" s="68">
        <v>3262.5</v>
      </c>
      <c r="AC36" s="68" t="s">
        <v>21</v>
      </c>
      <c r="AD36" s="68">
        <v>0</v>
      </c>
      <c r="AE36" s="68">
        <v>0</v>
      </c>
      <c r="AF36" s="68">
        <v>2300</v>
      </c>
      <c r="AG36" s="68">
        <v>0</v>
      </c>
      <c r="AH36" s="68">
        <v>101.9</v>
      </c>
      <c r="AJ36" s="68" t="s">
        <v>22</v>
      </c>
      <c r="AK36" s="68">
        <v>305</v>
      </c>
      <c r="AL36" s="68">
        <v>370</v>
      </c>
      <c r="AM36" s="68">
        <v>0</v>
      </c>
      <c r="AN36" s="68">
        <v>350</v>
      </c>
      <c r="AO36" s="68">
        <v>148.30000000000001</v>
      </c>
    </row>
    <row r="43" spans="1:68" x14ac:dyDescent="0.3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</row>
    <row r="44" spans="1:68" x14ac:dyDescent="0.3">
      <c r="A44" s="68" t="s">
        <v>242</v>
      </c>
      <c r="B44" s="68"/>
      <c r="C44" s="68"/>
      <c r="D44" s="68"/>
      <c r="E44" s="68"/>
      <c r="F44" s="68"/>
      <c r="H44" s="68" t="s">
        <v>243</v>
      </c>
      <c r="I44" s="68"/>
      <c r="J44" s="68"/>
      <c r="K44" s="68"/>
      <c r="L44" s="68"/>
      <c r="M44" s="68"/>
      <c r="O44" s="68" t="s">
        <v>244</v>
      </c>
      <c r="P44" s="68"/>
      <c r="Q44" s="68"/>
      <c r="R44" s="68"/>
      <c r="S44" s="68"/>
      <c r="T44" s="68"/>
      <c r="V44" s="68" t="s">
        <v>245</v>
      </c>
      <c r="W44" s="68"/>
      <c r="X44" s="68"/>
      <c r="Y44" s="68"/>
      <c r="Z44" s="68"/>
      <c r="AA44" s="68"/>
      <c r="AC44" s="68" t="s">
        <v>246</v>
      </c>
      <c r="AD44" s="68"/>
      <c r="AE44" s="68"/>
      <c r="AF44" s="68"/>
      <c r="AG44" s="68"/>
      <c r="AH44" s="68"/>
      <c r="AJ44" s="68" t="s">
        <v>247</v>
      </c>
      <c r="AK44" s="68"/>
      <c r="AL44" s="68"/>
      <c r="AM44" s="68"/>
      <c r="AN44" s="68"/>
      <c r="AO44" s="68"/>
      <c r="AQ44" s="68" t="s">
        <v>248</v>
      </c>
      <c r="AR44" s="68"/>
      <c r="AS44" s="68"/>
      <c r="AT44" s="68"/>
      <c r="AU44" s="68"/>
      <c r="AV44" s="68"/>
      <c r="AX44" s="68" t="s">
        <v>249</v>
      </c>
      <c r="AY44" s="68"/>
      <c r="AZ44" s="68"/>
      <c r="BA44" s="68"/>
      <c r="BB44" s="68"/>
      <c r="BC44" s="68"/>
      <c r="BE44" s="68" t="s">
        <v>250</v>
      </c>
      <c r="BF44" s="68"/>
      <c r="BG44" s="68"/>
      <c r="BH44" s="68"/>
      <c r="BI44" s="68"/>
      <c r="BJ44" s="68"/>
    </row>
    <row r="45" spans="1:68" x14ac:dyDescent="0.3">
      <c r="A45" s="68"/>
      <c r="B45" s="68" t="s">
        <v>208</v>
      </c>
      <c r="C45" s="68" t="s">
        <v>209</v>
      </c>
      <c r="D45" s="68" t="s">
        <v>210</v>
      </c>
      <c r="E45" s="68" t="s">
        <v>211</v>
      </c>
      <c r="F45" s="68" t="s">
        <v>203</v>
      </c>
      <c r="H45" s="68"/>
      <c r="I45" s="68" t="s">
        <v>208</v>
      </c>
      <c r="J45" s="68" t="s">
        <v>209</v>
      </c>
      <c r="K45" s="68" t="s">
        <v>210</v>
      </c>
      <c r="L45" s="68" t="s">
        <v>211</v>
      </c>
      <c r="M45" s="68" t="s">
        <v>203</v>
      </c>
      <c r="O45" s="68"/>
      <c r="P45" s="68" t="s">
        <v>208</v>
      </c>
      <c r="Q45" s="68" t="s">
        <v>209</v>
      </c>
      <c r="R45" s="68" t="s">
        <v>210</v>
      </c>
      <c r="S45" s="68" t="s">
        <v>211</v>
      </c>
      <c r="T45" s="68" t="s">
        <v>203</v>
      </c>
      <c r="V45" s="68"/>
      <c r="W45" s="68" t="s">
        <v>208</v>
      </c>
      <c r="X45" s="68" t="s">
        <v>209</v>
      </c>
      <c r="Y45" s="68" t="s">
        <v>210</v>
      </c>
      <c r="Z45" s="68" t="s">
        <v>211</v>
      </c>
      <c r="AA45" s="68" t="s">
        <v>203</v>
      </c>
      <c r="AC45" s="68"/>
      <c r="AD45" s="68" t="s">
        <v>208</v>
      </c>
      <c r="AE45" s="68" t="s">
        <v>209</v>
      </c>
      <c r="AF45" s="68" t="s">
        <v>210</v>
      </c>
      <c r="AG45" s="68" t="s">
        <v>211</v>
      </c>
      <c r="AH45" s="68" t="s">
        <v>203</v>
      </c>
      <c r="AJ45" s="68"/>
      <c r="AK45" s="68" t="s">
        <v>208</v>
      </c>
      <c r="AL45" s="68" t="s">
        <v>209</v>
      </c>
      <c r="AM45" s="68" t="s">
        <v>210</v>
      </c>
      <c r="AN45" s="68" t="s">
        <v>211</v>
      </c>
      <c r="AO45" s="68" t="s">
        <v>203</v>
      </c>
      <c r="AQ45" s="68"/>
      <c r="AR45" s="68" t="s">
        <v>208</v>
      </c>
      <c r="AS45" s="68" t="s">
        <v>209</v>
      </c>
      <c r="AT45" s="68" t="s">
        <v>210</v>
      </c>
      <c r="AU45" s="68" t="s">
        <v>211</v>
      </c>
      <c r="AV45" s="68" t="s">
        <v>203</v>
      </c>
      <c r="AX45" s="68"/>
      <c r="AY45" s="68" t="s">
        <v>208</v>
      </c>
      <c r="AZ45" s="68" t="s">
        <v>209</v>
      </c>
      <c r="BA45" s="68" t="s">
        <v>210</v>
      </c>
      <c r="BB45" s="68" t="s">
        <v>211</v>
      </c>
      <c r="BC45" s="68" t="s">
        <v>203</v>
      </c>
      <c r="BE45" s="68"/>
      <c r="BF45" s="68" t="s">
        <v>208</v>
      </c>
      <c r="BG45" s="68" t="s">
        <v>209</v>
      </c>
      <c r="BH45" s="68" t="s">
        <v>210</v>
      </c>
      <c r="BI45" s="68" t="s">
        <v>211</v>
      </c>
      <c r="BJ45" s="68" t="s">
        <v>203</v>
      </c>
    </row>
    <row r="46" spans="1:68" x14ac:dyDescent="0.3">
      <c r="A46" s="68" t="s">
        <v>23</v>
      </c>
      <c r="B46" s="68">
        <v>7</v>
      </c>
      <c r="C46" s="68">
        <v>10</v>
      </c>
      <c r="D46" s="68">
        <v>0</v>
      </c>
      <c r="E46" s="68">
        <v>45</v>
      </c>
      <c r="F46" s="68">
        <v>16.600000000000001</v>
      </c>
      <c r="H46" s="68" t="s">
        <v>24</v>
      </c>
      <c r="I46" s="68">
        <v>8</v>
      </c>
      <c r="J46" s="68">
        <v>9</v>
      </c>
      <c r="K46" s="68">
        <v>0</v>
      </c>
      <c r="L46" s="68">
        <v>35</v>
      </c>
      <c r="M46" s="68">
        <v>12.8</v>
      </c>
      <c r="O46" s="68" t="s">
        <v>251</v>
      </c>
      <c r="P46" s="68">
        <v>600</v>
      </c>
      <c r="Q46" s="68">
        <v>800</v>
      </c>
      <c r="R46" s="68">
        <v>0</v>
      </c>
      <c r="S46" s="68">
        <v>10000</v>
      </c>
      <c r="T46" s="68">
        <v>880</v>
      </c>
      <c r="V46" s="68" t="s">
        <v>29</v>
      </c>
      <c r="W46" s="68">
        <v>0</v>
      </c>
      <c r="X46" s="68">
        <v>0</v>
      </c>
      <c r="Y46" s="68">
        <v>3</v>
      </c>
      <c r="Z46" s="68">
        <v>10</v>
      </c>
      <c r="AA46" s="68">
        <v>0</v>
      </c>
      <c r="AC46" s="68" t="s">
        <v>25</v>
      </c>
      <c r="AD46" s="68">
        <v>0</v>
      </c>
      <c r="AE46" s="68">
        <v>0</v>
      </c>
      <c r="AF46" s="68">
        <v>4</v>
      </c>
      <c r="AG46" s="68">
        <v>11</v>
      </c>
      <c r="AH46" s="68">
        <v>4.7</v>
      </c>
      <c r="AJ46" s="68" t="s">
        <v>26</v>
      </c>
      <c r="AK46" s="68">
        <v>95</v>
      </c>
      <c r="AL46" s="68">
        <v>150</v>
      </c>
      <c r="AM46" s="68">
        <v>0</v>
      </c>
      <c r="AN46" s="68">
        <v>2400</v>
      </c>
      <c r="AO46" s="68">
        <v>325.5</v>
      </c>
      <c r="AQ46" s="68" t="s">
        <v>27</v>
      </c>
      <c r="AR46" s="68">
        <v>50</v>
      </c>
      <c r="AS46" s="68">
        <v>60</v>
      </c>
      <c r="AT46" s="68">
        <v>0</v>
      </c>
      <c r="AU46" s="68">
        <v>400</v>
      </c>
      <c r="AV46" s="68">
        <v>81.5</v>
      </c>
      <c r="AX46" s="68" t="s">
        <v>252</v>
      </c>
      <c r="AY46" s="68"/>
      <c r="AZ46" s="68"/>
      <c r="BA46" s="68"/>
      <c r="BB46" s="68"/>
      <c r="BC46" s="68"/>
      <c r="BE46" s="68" t="s">
        <v>253</v>
      </c>
      <c r="BF46" s="68"/>
      <c r="BG46" s="68"/>
      <c r="BH46" s="68"/>
      <c r="BI46" s="68"/>
      <c r="BJ46" s="6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11" sqref="G11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281</v>
      </c>
      <c r="B2" s="61" t="s">
        <v>282</v>
      </c>
      <c r="C2" s="61" t="s">
        <v>275</v>
      </c>
      <c r="D2" s="61">
        <v>51</v>
      </c>
      <c r="E2" s="61">
        <v>2061.2055999999998</v>
      </c>
      <c r="F2" s="61">
        <v>369.78167999999999</v>
      </c>
      <c r="G2" s="61">
        <v>33.554214000000002</v>
      </c>
      <c r="H2" s="61">
        <v>21.97287</v>
      </c>
      <c r="I2" s="61">
        <v>11.581346999999999</v>
      </c>
      <c r="J2" s="61">
        <v>68.898600000000002</v>
      </c>
      <c r="K2" s="61">
        <v>46.647190000000002</v>
      </c>
      <c r="L2" s="61">
        <v>22.251411000000001</v>
      </c>
      <c r="M2" s="61">
        <v>29.726883000000001</v>
      </c>
      <c r="N2" s="61">
        <v>3.7456798999999998</v>
      </c>
      <c r="O2" s="61">
        <v>16.128544000000002</v>
      </c>
      <c r="P2" s="61">
        <v>908.79552999999999</v>
      </c>
      <c r="Q2" s="61">
        <v>21.839592</v>
      </c>
      <c r="R2" s="61">
        <v>584.60130000000004</v>
      </c>
      <c r="S2" s="61">
        <v>83.026275999999996</v>
      </c>
      <c r="T2" s="61">
        <v>6018.8969999999999</v>
      </c>
      <c r="U2" s="61">
        <v>3.0022506999999998</v>
      </c>
      <c r="V2" s="61">
        <v>17.262661000000001</v>
      </c>
      <c r="W2" s="61">
        <v>249.66972000000001</v>
      </c>
      <c r="X2" s="61">
        <v>144.18597</v>
      </c>
      <c r="Y2" s="61">
        <v>1.6615911999999999</v>
      </c>
      <c r="Z2" s="61">
        <v>1.293515</v>
      </c>
      <c r="AA2" s="61">
        <v>16.336855</v>
      </c>
      <c r="AB2" s="61">
        <v>2.391918</v>
      </c>
      <c r="AC2" s="61">
        <v>573.39499999999998</v>
      </c>
      <c r="AD2" s="61">
        <v>8.8248139999999999</v>
      </c>
      <c r="AE2" s="61">
        <v>2.6212751999999999</v>
      </c>
      <c r="AF2" s="61">
        <v>4.8450220000000002</v>
      </c>
      <c r="AG2" s="61">
        <v>474.48552999999998</v>
      </c>
      <c r="AH2" s="61">
        <v>279.72631999999999</v>
      </c>
      <c r="AI2" s="61">
        <v>194.75922</v>
      </c>
      <c r="AJ2" s="61">
        <v>1300.0063</v>
      </c>
      <c r="AK2" s="61">
        <v>4350.8266999999996</v>
      </c>
      <c r="AL2" s="61">
        <v>101.87349</v>
      </c>
      <c r="AM2" s="61">
        <v>3262.4827</v>
      </c>
      <c r="AN2" s="61">
        <v>148.28406000000001</v>
      </c>
      <c r="AO2" s="61">
        <v>16.619232</v>
      </c>
      <c r="AP2" s="61">
        <v>13.180323</v>
      </c>
      <c r="AQ2" s="61">
        <v>3.4389088000000001</v>
      </c>
      <c r="AR2" s="61">
        <v>12.765954000000001</v>
      </c>
      <c r="AS2" s="61">
        <v>879.95230000000004</v>
      </c>
      <c r="AT2" s="61">
        <v>1.2402465E-2</v>
      </c>
      <c r="AU2" s="61">
        <v>4.6569333000000004</v>
      </c>
      <c r="AV2" s="61">
        <v>325.49014</v>
      </c>
      <c r="AW2" s="61">
        <v>81.460980000000006</v>
      </c>
      <c r="AX2" s="61">
        <v>8.5710733999999997E-2</v>
      </c>
      <c r="AY2" s="61">
        <v>1.0454519</v>
      </c>
      <c r="AZ2" s="61">
        <v>230.94197</v>
      </c>
      <c r="BA2" s="61">
        <v>33.808920000000001</v>
      </c>
      <c r="BB2" s="61">
        <v>8.9699209999999994</v>
      </c>
      <c r="BC2" s="61">
        <v>10.441812000000001</v>
      </c>
      <c r="BD2" s="61">
        <v>14.363602999999999</v>
      </c>
      <c r="BE2" s="61">
        <v>1.1774652000000001</v>
      </c>
      <c r="BF2" s="61">
        <v>7.1654739999999997</v>
      </c>
      <c r="BG2" s="61">
        <v>2.7754899999999998E-3</v>
      </c>
      <c r="BH2" s="61">
        <v>1.3660353E-2</v>
      </c>
      <c r="BI2" s="61">
        <v>1.02322E-2</v>
      </c>
      <c r="BJ2" s="61">
        <v>5.3173386000000003E-2</v>
      </c>
      <c r="BK2" s="61">
        <v>2.13499E-4</v>
      </c>
      <c r="BL2" s="61">
        <v>0.19028592</v>
      </c>
      <c r="BM2" s="61">
        <v>2.5640532999999999</v>
      </c>
      <c r="BN2" s="61">
        <v>0.66861219999999999</v>
      </c>
      <c r="BO2" s="61">
        <v>40.886833000000003</v>
      </c>
      <c r="BP2" s="61">
        <v>7.4182576999999998</v>
      </c>
      <c r="BQ2" s="61">
        <v>13.542573000000001</v>
      </c>
      <c r="BR2" s="61">
        <v>48.693779999999997</v>
      </c>
      <c r="BS2" s="61">
        <v>21.853407000000001</v>
      </c>
      <c r="BT2" s="61">
        <v>8.6931039999999999</v>
      </c>
      <c r="BU2" s="61">
        <v>4.6412002000000001E-2</v>
      </c>
      <c r="BV2" s="61">
        <v>5.4305289999999999E-2</v>
      </c>
      <c r="BW2" s="61">
        <v>0.58443915999999996</v>
      </c>
      <c r="BX2" s="61">
        <v>0.89080179999999998</v>
      </c>
      <c r="BY2" s="61">
        <v>7.6728279999999996E-2</v>
      </c>
      <c r="BZ2" s="61">
        <v>1.390273E-3</v>
      </c>
      <c r="CA2" s="61">
        <v>0.70067959999999996</v>
      </c>
      <c r="CB2" s="61">
        <v>3.7262327999999997E-2</v>
      </c>
      <c r="CC2" s="61">
        <v>0.10972952</v>
      </c>
      <c r="CD2" s="61">
        <v>1.0140199999999999</v>
      </c>
      <c r="CE2" s="61">
        <v>6.5589750000000002E-2</v>
      </c>
      <c r="CF2" s="61">
        <v>0.20529716000000001</v>
      </c>
      <c r="CG2" s="61">
        <v>0</v>
      </c>
      <c r="CH2" s="61">
        <v>1.7715921999999999E-2</v>
      </c>
      <c r="CI2" s="61">
        <v>6.3703730000000004E-3</v>
      </c>
      <c r="CJ2" s="61">
        <v>2.3476050000000002</v>
      </c>
      <c r="CK2" s="61">
        <v>1.5353352000000001E-2</v>
      </c>
      <c r="CL2" s="61">
        <v>0.56961660000000003</v>
      </c>
      <c r="CM2" s="61">
        <v>2.2668360000000001</v>
      </c>
      <c r="CN2" s="61">
        <v>2653.5063</v>
      </c>
      <c r="CO2" s="61">
        <v>4643.1054999999997</v>
      </c>
      <c r="CP2" s="61">
        <v>2569.9854</v>
      </c>
      <c r="CQ2" s="61">
        <v>914.92474000000004</v>
      </c>
      <c r="CR2" s="61">
        <v>539.86632999999995</v>
      </c>
      <c r="CS2" s="61">
        <v>525.44604000000004</v>
      </c>
      <c r="CT2" s="61">
        <v>2677.2698</v>
      </c>
      <c r="CU2" s="61">
        <v>1573.326</v>
      </c>
      <c r="CV2" s="61">
        <v>1632.9894999999999</v>
      </c>
      <c r="CW2" s="61">
        <v>1724.992</v>
      </c>
      <c r="CX2" s="61">
        <v>522.01880000000006</v>
      </c>
      <c r="CY2" s="61">
        <v>3369.9796999999999</v>
      </c>
      <c r="CZ2" s="61">
        <v>1407.5793000000001</v>
      </c>
      <c r="DA2" s="61">
        <v>4078.9279999999999</v>
      </c>
      <c r="DB2" s="61">
        <v>3785.3613</v>
      </c>
      <c r="DC2" s="61">
        <v>5858.9179999999997</v>
      </c>
      <c r="DD2" s="61">
        <v>9111.9</v>
      </c>
      <c r="DE2" s="61">
        <v>1791.7212999999999</v>
      </c>
      <c r="DF2" s="61">
        <v>4187.4260000000004</v>
      </c>
      <c r="DG2" s="61">
        <v>2145.375</v>
      </c>
      <c r="DH2" s="61">
        <v>97.527929999999998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33.808920000000001</v>
      </c>
      <c r="B6">
        <f>BB2</f>
        <v>8.9699209999999994</v>
      </c>
      <c r="C6">
        <f>BC2</f>
        <v>10.441812000000001</v>
      </c>
      <c r="D6">
        <f>BD2</f>
        <v>14.363602999999999</v>
      </c>
    </row>
    <row r="7" spans="1:113" x14ac:dyDescent="0.3">
      <c r="B7">
        <f>ROUND(B6/MAX($B$6,$C$6,$D$6),1)</f>
        <v>0.6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8" sqref="G8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7" t="s">
        <v>36</v>
      </c>
      <c r="F1" s="77"/>
      <c r="G1" s="77" t="s">
        <v>37</v>
      </c>
      <c r="H1" s="77"/>
      <c r="I1" s="51" t="s">
        <v>38</v>
      </c>
    </row>
    <row r="2" spans="1:9" x14ac:dyDescent="0.3">
      <c r="A2" s="54" t="s">
        <v>255</v>
      </c>
      <c r="B2" s="55">
        <v>25340</v>
      </c>
      <c r="C2" s="56">
        <f ca="1">YEAR(TODAY())-YEAR(B2)+IF(TODAY()&gt;=DATE(YEAR(TODAY()),MONTH(B2),DAY(B2)),0,-1)</f>
        <v>51</v>
      </c>
      <c r="E2" s="52">
        <v>172.6</v>
      </c>
      <c r="F2" s="53" t="s">
        <v>39</v>
      </c>
      <c r="G2" s="52">
        <v>68.849999999999994</v>
      </c>
      <c r="H2" s="51" t="s">
        <v>41</v>
      </c>
      <c r="I2" s="77">
        <f>ROUND(G3/E3^2,1)</f>
        <v>23.1</v>
      </c>
    </row>
    <row r="3" spans="1:9" x14ac:dyDescent="0.3">
      <c r="E3" s="51">
        <f>E2/100</f>
        <v>1.726</v>
      </c>
      <c r="F3" s="51" t="s">
        <v>40</v>
      </c>
      <c r="G3" s="51">
        <f>G2</f>
        <v>68.849999999999994</v>
      </c>
      <c r="H3" s="51" t="s">
        <v>41</v>
      </c>
      <c r="I3" s="77"/>
    </row>
    <row r="4" spans="1:9" x14ac:dyDescent="0.3">
      <c r="A4" t="s">
        <v>273</v>
      </c>
    </row>
    <row r="5" spans="1:9" x14ac:dyDescent="0.3">
      <c r="B5" s="60">
        <v>44089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x14ac:dyDescent="0.3">
      <c r="E2" s="79" t="str">
        <f>'DRIs DATA'!B1</f>
        <v>(설문지 : FFQ 95문항 설문지, 사용자 : 금상훈, ID : H2500017)</v>
      </c>
      <c r="F2" s="79"/>
      <c r="G2" s="79"/>
      <c r="H2" s="79"/>
      <c r="I2" s="79"/>
      <c r="J2" s="79"/>
    </row>
    <row r="3" spans="1:14" ht="8.1" customHeight="1" x14ac:dyDescent="0.3"/>
    <row r="4" spans="1:14" x14ac:dyDescent="0.3">
      <c r="K4" t="s">
        <v>2</v>
      </c>
      <c r="L4" t="str">
        <f>'DRIs DATA'!H1</f>
        <v>2020년 11월 24일 16:40:33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E50" sqref="E5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82" t="s">
        <v>196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</row>
    <row r="3" spans="1:19" ht="18" customHeight="1" x14ac:dyDescent="0.3">
      <c r="A3" s="6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</row>
    <row r="4" spans="1:19" ht="18" customHeight="1" thickBot="1" x14ac:dyDescent="0.35">
      <c r="A4" s="6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</row>
    <row r="5" spans="1:19" ht="18" customHeight="1" x14ac:dyDescent="0.3">
      <c r="A5" s="6"/>
      <c r="B5" s="80" t="s">
        <v>276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</row>
    <row r="6" spans="1:19" ht="18" customHeight="1" x14ac:dyDescent="0.3"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</row>
    <row r="7" spans="1:19" ht="18" customHeight="1" x14ac:dyDescent="0.3"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</row>
    <row r="8" spans="1:19" ht="18" customHeight="1" x14ac:dyDescent="0.3"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</row>
    <row r="9" spans="1:19" ht="18" customHeight="1" thickBot="1" x14ac:dyDescent="0.35"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</row>
    <row r="10" spans="1:19" ht="18" customHeight="1" x14ac:dyDescent="0.3">
      <c r="C10" s="90" t="s">
        <v>30</v>
      </c>
      <c r="D10" s="90"/>
      <c r="E10" s="91"/>
      <c r="F10" s="94">
        <f>'개인정보 및 신체계측 입력'!B5</f>
        <v>44089</v>
      </c>
      <c r="G10" s="95"/>
      <c r="H10" s="95"/>
      <c r="I10" s="9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92"/>
      <c r="D11" s="92"/>
      <c r="E11" s="93"/>
      <c r="F11" s="96"/>
      <c r="G11" s="96"/>
      <c r="H11" s="96"/>
      <c r="I11" s="9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90" t="s">
        <v>32</v>
      </c>
      <c r="D12" s="90"/>
      <c r="E12" s="91"/>
      <c r="F12" s="99">
        <f ca="1">'개인정보 및 신체계측 입력'!C2</f>
        <v>51</v>
      </c>
      <c r="G12" s="99"/>
      <c r="H12" s="99"/>
      <c r="I12" s="99"/>
      <c r="K12" s="128">
        <f>'개인정보 및 신체계측 입력'!E2</f>
        <v>172.6</v>
      </c>
      <c r="L12" s="129"/>
      <c r="M12" s="122">
        <f>'개인정보 및 신체계측 입력'!G2</f>
        <v>68.849999999999994</v>
      </c>
      <c r="N12" s="123"/>
      <c r="O12" s="118" t="s">
        <v>271</v>
      </c>
      <c r="P12" s="112"/>
      <c r="Q12" s="95">
        <f>'개인정보 및 신체계측 입력'!I2</f>
        <v>23.1</v>
      </c>
      <c r="R12" s="95"/>
      <c r="S12" s="95"/>
    </row>
    <row r="13" spans="1:19" ht="18" customHeight="1" thickBot="1" x14ac:dyDescent="0.35">
      <c r="C13" s="97"/>
      <c r="D13" s="97"/>
      <c r="E13" s="98"/>
      <c r="F13" s="100"/>
      <c r="G13" s="100"/>
      <c r="H13" s="100"/>
      <c r="I13" s="100"/>
      <c r="K13" s="130"/>
      <c r="L13" s="131"/>
      <c r="M13" s="124"/>
      <c r="N13" s="125"/>
      <c r="O13" s="119"/>
      <c r="P13" s="120"/>
      <c r="Q13" s="96"/>
      <c r="R13" s="96"/>
      <c r="S13" s="96"/>
    </row>
    <row r="14" spans="1:19" ht="18" customHeight="1" x14ac:dyDescent="0.3">
      <c r="C14" s="92" t="s">
        <v>31</v>
      </c>
      <c r="D14" s="92"/>
      <c r="E14" s="93"/>
      <c r="F14" s="96" t="str">
        <f>MID('DRIs DATA'!B1,28,3)</f>
        <v>금상훈</v>
      </c>
      <c r="G14" s="96"/>
      <c r="H14" s="96"/>
      <c r="I14" s="96"/>
      <c r="K14" s="130"/>
      <c r="L14" s="131"/>
      <c r="M14" s="124"/>
      <c r="N14" s="125"/>
      <c r="O14" s="119"/>
      <c r="P14" s="120"/>
      <c r="Q14" s="96"/>
      <c r="R14" s="96"/>
      <c r="S14" s="96"/>
    </row>
    <row r="15" spans="1:19" ht="18" customHeight="1" thickBot="1" x14ac:dyDescent="0.35">
      <c r="C15" s="97"/>
      <c r="D15" s="97"/>
      <c r="E15" s="98"/>
      <c r="F15" s="105"/>
      <c r="G15" s="105"/>
      <c r="H15" s="105"/>
      <c r="I15" s="105"/>
      <c r="K15" s="132"/>
      <c r="L15" s="133"/>
      <c r="M15" s="126"/>
      <c r="N15" s="127"/>
      <c r="O15" s="121"/>
      <c r="P15" s="114"/>
      <c r="Q15" s="105"/>
      <c r="R15" s="105"/>
      <c r="S15" s="105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34" t="s">
        <v>42</v>
      </c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6"/>
    </row>
    <row r="20" spans="2:20" ht="18" customHeight="1" thickBot="1" x14ac:dyDescent="0.35">
      <c r="B20" s="137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9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5" t="s">
        <v>43</v>
      </c>
      <c r="E36" s="85"/>
      <c r="F36" s="85"/>
      <c r="G36" s="85"/>
      <c r="H36" s="85"/>
      <c r="I36" s="34">
        <f>'DRIs DATA'!F8</f>
        <v>78.3</v>
      </c>
      <c r="J36" s="88" t="s">
        <v>44</v>
      </c>
      <c r="K36" s="88"/>
      <c r="L36" s="88"/>
      <c r="M36" s="88"/>
      <c r="N36" s="35"/>
      <c r="O36" s="108" t="s">
        <v>45</v>
      </c>
      <c r="P36" s="108"/>
      <c r="Q36" s="108"/>
      <c r="R36" s="108"/>
      <c r="S36" s="108"/>
      <c r="T36" s="6"/>
    </row>
    <row r="37" spans="2:20" ht="18" customHeight="1" x14ac:dyDescent="0.3">
      <c r="B37" s="12"/>
      <c r="C37" s="106" t="s">
        <v>182</v>
      </c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6"/>
    </row>
    <row r="38" spans="2:20" ht="18" customHeight="1" x14ac:dyDescent="0.3">
      <c r="B38" s="12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6"/>
    </row>
    <row r="39" spans="2:20" ht="18" customHeight="1" thickBot="1" x14ac:dyDescent="0.35">
      <c r="B39" s="12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5" t="s">
        <v>43</v>
      </c>
      <c r="E41" s="85"/>
      <c r="F41" s="85"/>
      <c r="G41" s="85"/>
      <c r="H41" s="85"/>
      <c r="I41" s="34">
        <f>'DRIs DATA'!G8</f>
        <v>7.1</v>
      </c>
      <c r="J41" s="88" t="s">
        <v>44</v>
      </c>
      <c r="K41" s="88"/>
      <c r="L41" s="88"/>
      <c r="M41" s="88"/>
      <c r="N41" s="35"/>
      <c r="O41" s="89" t="s">
        <v>49</v>
      </c>
      <c r="P41" s="89"/>
      <c r="Q41" s="89"/>
      <c r="R41" s="89"/>
      <c r="S41" s="89"/>
      <c r="T41" s="6"/>
    </row>
    <row r="42" spans="2:20" ht="18" customHeight="1" x14ac:dyDescent="0.3">
      <c r="B42" s="6"/>
      <c r="C42" s="110" t="s">
        <v>184</v>
      </c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6"/>
    </row>
    <row r="43" spans="2:20" ht="18" customHeight="1" x14ac:dyDescent="0.3">
      <c r="B43" s="6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6"/>
    </row>
    <row r="44" spans="2:20" ht="18" customHeight="1" thickBot="1" x14ac:dyDescent="0.35">
      <c r="B44" s="6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9" t="s">
        <v>43</v>
      </c>
      <c r="E46" s="109"/>
      <c r="F46" s="109"/>
      <c r="G46" s="109"/>
      <c r="H46" s="109"/>
      <c r="I46" s="34">
        <f>'DRIs DATA'!H8</f>
        <v>14.6</v>
      </c>
      <c r="J46" s="88" t="s">
        <v>44</v>
      </c>
      <c r="K46" s="88"/>
      <c r="L46" s="88"/>
      <c r="M46" s="88"/>
      <c r="N46" s="35"/>
      <c r="O46" s="89" t="s">
        <v>48</v>
      </c>
      <c r="P46" s="89"/>
      <c r="Q46" s="89"/>
      <c r="R46" s="89"/>
      <c r="S46" s="89"/>
      <c r="T46" s="6"/>
    </row>
    <row r="47" spans="2:20" ht="18" customHeight="1" x14ac:dyDescent="0.3">
      <c r="B47" s="6"/>
      <c r="C47" s="110" t="s">
        <v>183</v>
      </c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6"/>
    </row>
    <row r="48" spans="2:20" ht="18" customHeight="1" thickBot="1" x14ac:dyDescent="0.35">
      <c r="B48" s="6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134" t="s">
        <v>191</v>
      </c>
      <c r="C52" s="135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6"/>
    </row>
    <row r="53" spans="1:20" ht="18" customHeight="1" thickBot="1" x14ac:dyDescent="0.35">
      <c r="B53" s="137"/>
      <c r="C53" s="138"/>
      <c r="D53" s="138"/>
      <c r="E53" s="138"/>
      <c r="F53" s="138"/>
      <c r="G53" s="138"/>
      <c r="H53" s="138"/>
      <c r="I53" s="138"/>
      <c r="J53" s="138"/>
      <c r="K53" s="138"/>
      <c r="L53" s="138"/>
      <c r="M53" s="138"/>
      <c r="N53" s="138"/>
      <c r="O53" s="138"/>
      <c r="P53" s="138"/>
      <c r="Q53" s="138"/>
      <c r="R53" s="138"/>
      <c r="S53" s="138"/>
      <c r="T53" s="139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84" t="s">
        <v>164</v>
      </c>
      <c r="D68" s="84"/>
      <c r="E68" s="84"/>
      <c r="F68" s="84"/>
      <c r="G68" s="84"/>
      <c r="H68" s="85" t="s">
        <v>170</v>
      </c>
      <c r="I68" s="85"/>
      <c r="J68" s="85"/>
      <c r="K68" s="36">
        <f>ROUND('그룹 전체 사용자의 일일 입력'!B6/MAX('그룹 전체 사용자의 일일 입력'!$B$6,'그룹 전체 사용자의 일일 입력'!$C$6,'그룹 전체 사용자의 일일 입력'!$D$6),1)</f>
        <v>0.6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0.7</v>
      </c>
      <c r="N68" s="36" t="s">
        <v>53</v>
      </c>
      <c r="O68" s="86">
        <f>ROUND('그룹 전체 사용자의 일일 입력'!D6/MAX('그룹 전체 사용자의 일일 입력'!$B$6,'그룹 전체 사용자의 일일 입력'!$C$6,'그룹 전체 사용자의 일일 입력'!$D$6),1)</f>
        <v>1</v>
      </c>
      <c r="P68" s="86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7" t="s">
        <v>165</v>
      </c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84" t="s">
        <v>51</v>
      </c>
      <c r="D71" s="84"/>
      <c r="E71" s="84"/>
      <c r="F71" s="84"/>
      <c r="G71" s="84"/>
      <c r="H71" s="38"/>
      <c r="I71" s="85" t="s">
        <v>52</v>
      </c>
      <c r="J71" s="85"/>
      <c r="K71" s="36">
        <f>ROUND('DRIs DATA'!L8,1)</f>
        <v>9.9</v>
      </c>
      <c r="L71" s="36" t="s">
        <v>53</v>
      </c>
      <c r="M71" s="36">
        <f>ROUND('DRIs DATA'!K8,1)</f>
        <v>4.9000000000000004</v>
      </c>
      <c r="N71" s="88" t="s">
        <v>54</v>
      </c>
      <c r="O71" s="88"/>
      <c r="P71" s="88"/>
      <c r="Q71" s="88"/>
      <c r="R71" s="39"/>
      <c r="S71" s="35"/>
      <c r="T71" s="6"/>
    </row>
    <row r="72" spans="2:21" ht="18" customHeight="1" x14ac:dyDescent="0.3">
      <c r="B72" s="6"/>
      <c r="C72" s="110" t="s">
        <v>181</v>
      </c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6"/>
      <c r="U72" s="13"/>
    </row>
    <row r="73" spans="2:21" ht="18" customHeight="1" thickBot="1" x14ac:dyDescent="0.35">
      <c r="B73" s="6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134" t="s">
        <v>192</v>
      </c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6"/>
    </row>
    <row r="77" spans="2:21" ht="18" customHeight="1" thickBot="1" x14ac:dyDescent="0.35">
      <c r="B77" s="137"/>
      <c r="C77" s="138"/>
      <c r="D77" s="138"/>
      <c r="E77" s="138"/>
      <c r="F77" s="138"/>
      <c r="G77" s="138"/>
      <c r="H77" s="138"/>
      <c r="I77" s="138"/>
      <c r="J77" s="138"/>
      <c r="K77" s="138"/>
      <c r="L77" s="138"/>
      <c r="M77" s="138"/>
      <c r="N77" s="138"/>
      <c r="O77" s="138"/>
      <c r="P77" s="138"/>
      <c r="Q77" s="138"/>
      <c r="R77" s="138"/>
      <c r="S77" s="138"/>
      <c r="T77" s="139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101" t="s">
        <v>168</v>
      </c>
      <c r="C79" s="101"/>
      <c r="D79" s="101"/>
      <c r="E79" s="101"/>
      <c r="F79" s="21"/>
      <c r="G79" s="21"/>
      <c r="H79" s="21"/>
      <c r="L79" s="101" t="s">
        <v>172</v>
      </c>
      <c r="M79" s="101"/>
      <c r="N79" s="101"/>
      <c r="O79" s="101"/>
      <c r="P79" s="101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102" t="s">
        <v>268</v>
      </c>
      <c r="C92" s="103"/>
      <c r="D92" s="103"/>
      <c r="E92" s="103"/>
      <c r="F92" s="103"/>
      <c r="G92" s="103"/>
      <c r="H92" s="103"/>
      <c r="I92" s="103"/>
      <c r="J92" s="104"/>
      <c r="L92" s="102" t="s">
        <v>175</v>
      </c>
      <c r="M92" s="103"/>
      <c r="N92" s="103"/>
      <c r="O92" s="103"/>
      <c r="P92" s="103"/>
      <c r="Q92" s="103"/>
      <c r="R92" s="103"/>
      <c r="S92" s="103"/>
      <c r="T92" s="104"/>
    </row>
    <row r="93" spans="1:21" ht="18" customHeight="1" x14ac:dyDescent="0.3">
      <c r="B93" s="163" t="s">
        <v>171</v>
      </c>
      <c r="C93" s="161"/>
      <c r="D93" s="161"/>
      <c r="E93" s="161"/>
      <c r="F93" s="159">
        <f>ROUND('DRIs DATA'!F16/'DRIs DATA'!C16*100,2)</f>
        <v>77.95</v>
      </c>
      <c r="G93" s="159"/>
      <c r="H93" s="161" t="s">
        <v>167</v>
      </c>
      <c r="I93" s="161"/>
      <c r="J93" s="162"/>
      <c r="L93" s="163" t="s">
        <v>171</v>
      </c>
      <c r="M93" s="161"/>
      <c r="N93" s="161"/>
      <c r="O93" s="161"/>
      <c r="P93" s="161"/>
      <c r="Q93" s="23">
        <f>ROUND('DRIs DATA'!M16/'DRIs DATA'!K16*100,2)</f>
        <v>144.16999999999999</v>
      </c>
      <c r="R93" s="161" t="s">
        <v>167</v>
      </c>
      <c r="S93" s="161"/>
      <c r="T93" s="162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147" t="s">
        <v>180</v>
      </c>
      <c r="C95" s="148"/>
      <c r="D95" s="148"/>
      <c r="E95" s="148"/>
      <c r="F95" s="148"/>
      <c r="G95" s="148"/>
      <c r="H95" s="148"/>
      <c r="I95" s="148"/>
      <c r="J95" s="149"/>
      <c r="L95" s="153" t="s">
        <v>173</v>
      </c>
      <c r="M95" s="154"/>
      <c r="N95" s="154"/>
      <c r="O95" s="154"/>
      <c r="P95" s="154"/>
      <c r="Q95" s="154"/>
      <c r="R95" s="154"/>
      <c r="S95" s="154"/>
      <c r="T95" s="155"/>
    </row>
    <row r="96" spans="1:21" ht="18" customHeight="1" x14ac:dyDescent="0.3">
      <c r="B96" s="147"/>
      <c r="C96" s="148"/>
      <c r="D96" s="148"/>
      <c r="E96" s="148"/>
      <c r="F96" s="148"/>
      <c r="G96" s="148"/>
      <c r="H96" s="148"/>
      <c r="I96" s="148"/>
      <c r="J96" s="149"/>
      <c r="L96" s="153"/>
      <c r="M96" s="154"/>
      <c r="N96" s="154"/>
      <c r="O96" s="154"/>
      <c r="P96" s="154"/>
      <c r="Q96" s="154"/>
      <c r="R96" s="154"/>
      <c r="S96" s="154"/>
      <c r="T96" s="155"/>
    </row>
    <row r="97" spans="2:21" ht="18" customHeight="1" x14ac:dyDescent="0.3">
      <c r="B97" s="147"/>
      <c r="C97" s="148"/>
      <c r="D97" s="148"/>
      <c r="E97" s="148"/>
      <c r="F97" s="148"/>
      <c r="G97" s="148"/>
      <c r="H97" s="148"/>
      <c r="I97" s="148"/>
      <c r="J97" s="149"/>
      <c r="L97" s="153"/>
      <c r="M97" s="154"/>
      <c r="N97" s="154"/>
      <c r="O97" s="154"/>
      <c r="P97" s="154"/>
      <c r="Q97" s="154"/>
      <c r="R97" s="154"/>
      <c r="S97" s="154"/>
      <c r="T97" s="155"/>
    </row>
    <row r="98" spans="2:21" ht="18" customHeight="1" x14ac:dyDescent="0.3">
      <c r="B98" s="147"/>
      <c r="C98" s="148"/>
      <c r="D98" s="148"/>
      <c r="E98" s="148"/>
      <c r="F98" s="148"/>
      <c r="G98" s="148"/>
      <c r="H98" s="148"/>
      <c r="I98" s="148"/>
      <c r="J98" s="149"/>
      <c r="L98" s="153"/>
      <c r="M98" s="154"/>
      <c r="N98" s="154"/>
      <c r="O98" s="154"/>
      <c r="P98" s="154"/>
      <c r="Q98" s="154"/>
      <c r="R98" s="154"/>
      <c r="S98" s="154"/>
      <c r="T98" s="155"/>
    </row>
    <row r="99" spans="2:21" ht="18" customHeight="1" x14ac:dyDescent="0.3">
      <c r="B99" s="147"/>
      <c r="C99" s="148"/>
      <c r="D99" s="148"/>
      <c r="E99" s="148"/>
      <c r="F99" s="148"/>
      <c r="G99" s="148"/>
      <c r="H99" s="148"/>
      <c r="I99" s="148"/>
      <c r="J99" s="149"/>
      <c r="L99" s="153"/>
      <c r="M99" s="154"/>
      <c r="N99" s="154"/>
      <c r="O99" s="154"/>
      <c r="P99" s="154"/>
      <c r="Q99" s="154"/>
      <c r="R99" s="154"/>
      <c r="S99" s="154"/>
      <c r="T99" s="155"/>
      <c r="U99" s="17"/>
    </row>
    <row r="100" spans="2:21" ht="18" customHeight="1" thickBot="1" x14ac:dyDescent="0.35">
      <c r="B100" s="150"/>
      <c r="C100" s="151"/>
      <c r="D100" s="151"/>
      <c r="E100" s="151"/>
      <c r="F100" s="151"/>
      <c r="G100" s="151"/>
      <c r="H100" s="151"/>
      <c r="I100" s="151"/>
      <c r="J100" s="152"/>
      <c r="L100" s="156"/>
      <c r="M100" s="157"/>
      <c r="N100" s="157"/>
      <c r="O100" s="157"/>
      <c r="P100" s="157"/>
      <c r="Q100" s="157"/>
      <c r="R100" s="157"/>
      <c r="S100" s="157"/>
      <c r="T100" s="158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134" t="s">
        <v>193</v>
      </c>
      <c r="C103" s="135"/>
      <c r="D103" s="135"/>
      <c r="E103" s="135"/>
      <c r="F103" s="135"/>
      <c r="G103" s="135"/>
      <c r="H103" s="135"/>
      <c r="I103" s="135"/>
      <c r="J103" s="135"/>
      <c r="K103" s="135"/>
      <c r="L103" s="135"/>
      <c r="M103" s="135"/>
      <c r="N103" s="135"/>
      <c r="O103" s="135"/>
      <c r="P103" s="135"/>
      <c r="Q103" s="135"/>
      <c r="R103" s="135"/>
      <c r="S103" s="135"/>
      <c r="T103" s="136"/>
    </row>
    <row r="104" spans="2:21" ht="18" customHeight="1" thickBot="1" x14ac:dyDescent="0.35">
      <c r="B104" s="137"/>
      <c r="C104" s="138"/>
      <c r="D104" s="138"/>
      <c r="E104" s="138"/>
      <c r="F104" s="138"/>
      <c r="G104" s="138"/>
      <c r="H104" s="138"/>
      <c r="I104" s="138"/>
      <c r="J104" s="138"/>
      <c r="K104" s="138"/>
      <c r="L104" s="138"/>
      <c r="M104" s="138"/>
      <c r="N104" s="138"/>
      <c r="O104" s="138"/>
      <c r="P104" s="138"/>
      <c r="Q104" s="138"/>
      <c r="R104" s="138"/>
      <c r="S104" s="138"/>
      <c r="T104" s="139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101" t="s">
        <v>169</v>
      </c>
      <c r="C106" s="101"/>
      <c r="D106" s="101"/>
      <c r="E106" s="101"/>
      <c r="F106" s="6"/>
      <c r="G106" s="6"/>
      <c r="H106" s="6"/>
      <c r="I106" s="6"/>
      <c r="L106" s="101" t="s">
        <v>270</v>
      </c>
      <c r="M106" s="101"/>
      <c r="N106" s="101"/>
      <c r="O106" s="101"/>
      <c r="P106" s="101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115" t="s">
        <v>264</v>
      </c>
      <c r="C119" s="116"/>
      <c r="D119" s="116"/>
      <c r="E119" s="116"/>
      <c r="F119" s="116"/>
      <c r="G119" s="116"/>
      <c r="H119" s="116"/>
      <c r="I119" s="116"/>
      <c r="J119" s="117"/>
      <c r="L119" s="115" t="s">
        <v>265</v>
      </c>
      <c r="M119" s="116"/>
      <c r="N119" s="116"/>
      <c r="O119" s="116"/>
      <c r="P119" s="116"/>
      <c r="Q119" s="116"/>
      <c r="R119" s="116"/>
      <c r="S119" s="116"/>
      <c r="T119" s="117"/>
    </row>
    <row r="120" spans="2:20" ht="18" customHeight="1" x14ac:dyDescent="0.3">
      <c r="B120" s="43" t="s">
        <v>171</v>
      </c>
      <c r="C120" s="16"/>
      <c r="D120" s="16"/>
      <c r="E120" s="15"/>
      <c r="F120" s="159">
        <f>ROUND('DRIs DATA'!F26/'DRIs DATA'!C26*100,2)</f>
        <v>144.19999999999999</v>
      </c>
      <c r="G120" s="159"/>
      <c r="H120" s="161" t="s">
        <v>166</v>
      </c>
      <c r="I120" s="161"/>
      <c r="J120" s="162"/>
      <c r="L120" s="42" t="s">
        <v>171</v>
      </c>
      <c r="M120" s="20"/>
      <c r="N120" s="20"/>
      <c r="O120" s="23"/>
      <c r="P120" s="6"/>
      <c r="Q120" s="58">
        <f>ROUND('DRIs DATA'!AH26/'DRIs DATA'!AE26*100,2)</f>
        <v>160</v>
      </c>
      <c r="R120" s="161" t="s">
        <v>166</v>
      </c>
      <c r="S120" s="161"/>
      <c r="T120" s="162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40" t="s">
        <v>174</v>
      </c>
      <c r="C122" s="141"/>
      <c r="D122" s="141"/>
      <c r="E122" s="141"/>
      <c r="F122" s="141"/>
      <c r="G122" s="141"/>
      <c r="H122" s="141"/>
      <c r="I122" s="141"/>
      <c r="J122" s="142"/>
      <c r="L122" s="140" t="s">
        <v>269</v>
      </c>
      <c r="M122" s="141"/>
      <c r="N122" s="141"/>
      <c r="O122" s="141"/>
      <c r="P122" s="141"/>
      <c r="Q122" s="141"/>
      <c r="R122" s="141"/>
      <c r="S122" s="141"/>
      <c r="T122" s="142"/>
    </row>
    <row r="123" spans="2:20" ht="18" customHeight="1" x14ac:dyDescent="0.3">
      <c r="B123" s="140"/>
      <c r="C123" s="141"/>
      <c r="D123" s="141"/>
      <c r="E123" s="141"/>
      <c r="F123" s="141"/>
      <c r="G123" s="141"/>
      <c r="H123" s="141"/>
      <c r="I123" s="141"/>
      <c r="J123" s="142"/>
      <c r="L123" s="140"/>
      <c r="M123" s="141"/>
      <c r="N123" s="141"/>
      <c r="O123" s="141"/>
      <c r="P123" s="141"/>
      <c r="Q123" s="141"/>
      <c r="R123" s="141"/>
      <c r="S123" s="141"/>
      <c r="T123" s="142"/>
    </row>
    <row r="124" spans="2:20" ht="18" customHeight="1" x14ac:dyDescent="0.3">
      <c r="B124" s="140"/>
      <c r="C124" s="141"/>
      <c r="D124" s="141"/>
      <c r="E124" s="141"/>
      <c r="F124" s="141"/>
      <c r="G124" s="141"/>
      <c r="H124" s="141"/>
      <c r="I124" s="141"/>
      <c r="J124" s="142"/>
      <c r="L124" s="140"/>
      <c r="M124" s="141"/>
      <c r="N124" s="141"/>
      <c r="O124" s="141"/>
      <c r="P124" s="141"/>
      <c r="Q124" s="141"/>
      <c r="R124" s="141"/>
      <c r="S124" s="141"/>
      <c r="T124" s="142"/>
    </row>
    <row r="125" spans="2:20" ht="18" customHeight="1" x14ac:dyDescent="0.3">
      <c r="B125" s="140"/>
      <c r="C125" s="141"/>
      <c r="D125" s="141"/>
      <c r="E125" s="141"/>
      <c r="F125" s="141"/>
      <c r="G125" s="141"/>
      <c r="H125" s="141"/>
      <c r="I125" s="141"/>
      <c r="J125" s="142"/>
      <c r="L125" s="140"/>
      <c r="M125" s="141"/>
      <c r="N125" s="141"/>
      <c r="O125" s="141"/>
      <c r="P125" s="141"/>
      <c r="Q125" s="141"/>
      <c r="R125" s="141"/>
      <c r="S125" s="141"/>
      <c r="T125" s="142"/>
    </row>
    <row r="126" spans="2:20" ht="18" customHeight="1" x14ac:dyDescent="0.3">
      <c r="B126" s="140"/>
      <c r="C126" s="141"/>
      <c r="D126" s="141"/>
      <c r="E126" s="141"/>
      <c r="F126" s="141"/>
      <c r="G126" s="141"/>
      <c r="H126" s="141"/>
      <c r="I126" s="141"/>
      <c r="J126" s="142"/>
      <c r="L126" s="140"/>
      <c r="M126" s="141"/>
      <c r="N126" s="141"/>
      <c r="O126" s="141"/>
      <c r="P126" s="141"/>
      <c r="Q126" s="141"/>
      <c r="R126" s="141"/>
      <c r="S126" s="141"/>
      <c r="T126" s="142"/>
    </row>
    <row r="127" spans="2:20" ht="17.25" thickBot="1" x14ac:dyDescent="0.35">
      <c r="B127" s="143"/>
      <c r="C127" s="144"/>
      <c r="D127" s="144"/>
      <c r="E127" s="144"/>
      <c r="F127" s="144"/>
      <c r="G127" s="144"/>
      <c r="H127" s="144"/>
      <c r="I127" s="144"/>
      <c r="J127" s="145"/>
      <c r="L127" s="143"/>
      <c r="M127" s="144"/>
      <c r="N127" s="144"/>
      <c r="O127" s="144"/>
      <c r="P127" s="144"/>
      <c r="Q127" s="144"/>
      <c r="R127" s="144"/>
      <c r="S127" s="144"/>
      <c r="T127" s="145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134" t="s">
        <v>262</v>
      </c>
      <c r="C129" s="135"/>
      <c r="D129" s="135"/>
      <c r="E129" s="135"/>
      <c r="F129" s="135"/>
      <c r="G129" s="135"/>
      <c r="H129" s="135"/>
      <c r="I129" s="135"/>
      <c r="J129" s="135"/>
      <c r="K129" s="135"/>
      <c r="L129" s="135"/>
      <c r="M129" s="136"/>
      <c r="N129" s="57"/>
      <c r="O129" s="134" t="s">
        <v>263</v>
      </c>
      <c r="P129" s="135"/>
      <c r="Q129" s="135"/>
      <c r="R129" s="135"/>
      <c r="S129" s="135"/>
      <c r="T129" s="136"/>
    </row>
    <row r="130" spans="2:21" ht="18" customHeight="1" thickBot="1" x14ac:dyDescent="0.35">
      <c r="B130" s="137"/>
      <c r="C130" s="138"/>
      <c r="D130" s="138"/>
      <c r="E130" s="138"/>
      <c r="F130" s="138"/>
      <c r="G130" s="138"/>
      <c r="H130" s="138"/>
      <c r="I130" s="138"/>
      <c r="J130" s="138"/>
      <c r="K130" s="138"/>
      <c r="L130" s="138"/>
      <c r="M130" s="139"/>
      <c r="N130" s="57"/>
      <c r="O130" s="137"/>
      <c r="P130" s="138"/>
      <c r="Q130" s="138"/>
      <c r="R130" s="138"/>
      <c r="S130" s="138"/>
      <c r="T130" s="139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134" t="s">
        <v>194</v>
      </c>
      <c r="C154" s="135"/>
      <c r="D154" s="135"/>
      <c r="E154" s="135"/>
      <c r="F154" s="135"/>
      <c r="G154" s="135"/>
      <c r="H154" s="135"/>
      <c r="I154" s="135"/>
      <c r="J154" s="135"/>
      <c r="K154" s="135"/>
      <c r="L154" s="135"/>
      <c r="M154" s="135"/>
      <c r="N154" s="135"/>
      <c r="O154" s="135"/>
      <c r="P154" s="135"/>
      <c r="Q154" s="135"/>
      <c r="R154" s="135"/>
      <c r="S154" s="135"/>
      <c r="T154" s="136"/>
    </row>
    <row r="155" spans="2:21" ht="18" customHeight="1" thickBot="1" x14ac:dyDescent="0.35">
      <c r="B155" s="137"/>
      <c r="C155" s="138"/>
      <c r="D155" s="138"/>
      <c r="E155" s="138"/>
      <c r="F155" s="138"/>
      <c r="G155" s="138"/>
      <c r="H155" s="138"/>
      <c r="I155" s="138"/>
      <c r="J155" s="138"/>
      <c r="K155" s="138"/>
      <c r="L155" s="138"/>
      <c r="M155" s="138"/>
      <c r="N155" s="138"/>
      <c r="O155" s="138"/>
      <c r="P155" s="138"/>
      <c r="Q155" s="138"/>
      <c r="R155" s="138"/>
      <c r="S155" s="138"/>
      <c r="T155" s="139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101" t="s">
        <v>177</v>
      </c>
      <c r="C157" s="101"/>
      <c r="D157" s="101"/>
      <c r="E157" s="6"/>
      <c r="F157" s="6"/>
      <c r="G157" s="6"/>
      <c r="H157" s="6"/>
      <c r="I157" s="6"/>
      <c r="L157" s="101" t="s">
        <v>178</v>
      </c>
      <c r="M157" s="101"/>
      <c r="N157" s="101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115" t="s">
        <v>266</v>
      </c>
      <c r="C170" s="116"/>
      <c r="D170" s="116"/>
      <c r="E170" s="116"/>
      <c r="F170" s="116"/>
      <c r="G170" s="116"/>
      <c r="H170" s="116"/>
      <c r="I170" s="116"/>
      <c r="J170" s="117"/>
      <c r="L170" s="115" t="s">
        <v>176</v>
      </c>
      <c r="M170" s="116"/>
      <c r="N170" s="116"/>
      <c r="O170" s="116"/>
      <c r="P170" s="116"/>
      <c r="Q170" s="116"/>
      <c r="R170" s="116"/>
      <c r="S170" s="117"/>
    </row>
    <row r="171" spans="2:19" ht="18" customHeight="1" x14ac:dyDescent="0.3">
      <c r="B171" s="42" t="s">
        <v>171</v>
      </c>
      <c r="C171" s="20"/>
      <c r="D171" s="20"/>
      <c r="E171" s="6"/>
      <c r="F171" s="159">
        <f>ROUND('DRIs DATA'!F36/'DRIs DATA'!C36*100,2)</f>
        <v>59.31</v>
      </c>
      <c r="G171" s="159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290.05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40" t="s">
        <v>185</v>
      </c>
      <c r="C173" s="141"/>
      <c r="D173" s="141"/>
      <c r="E173" s="141"/>
      <c r="F173" s="141"/>
      <c r="G173" s="141"/>
      <c r="H173" s="141"/>
      <c r="I173" s="141"/>
      <c r="J173" s="142"/>
      <c r="L173" s="140" t="s">
        <v>187</v>
      </c>
      <c r="M173" s="141"/>
      <c r="N173" s="141"/>
      <c r="O173" s="141"/>
      <c r="P173" s="141"/>
      <c r="Q173" s="141"/>
      <c r="R173" s="141"/>
      <c r="S173" s="142"/>
    </row>
    <row r="174" spans="2:19" ht="18" customHeight="1" x14ac:dyDescent="0.3">
      <c r="B174" s="140"/>
      <c r="C174" s="141"/>
      <c r="D174" s="141"/>
      <c r="E174" s="141"/>
      <c r="F174" s="141"/>
      <c r="G174" s="141"/>
      <c r="H174" s="141"/>
      <c r="I174" s="141"/>
      <c r="J174" s="142"/>
      <c r="L174" s="140"/>
      <c r="M174" s="141"/>
      <c r="N174" s="141"/>
      <c r="O174" s="141"/>
      <c r="P174" s="141"/>
      <c r="Q174" s="141"/>
      <c r="R174" s="141"/>
      <c r="S174" s="142"/>
    </row>
    <row r="175" spans="2:19" ht="18" customHeight="1" x14ac:dyDescent="0.3">
      <c r="B175" s="140"/>
      <c r="C175" s="141"/>
      <c r="D175" s="141"/>
      <c r="E175" s="141"/>
      <c r="F175" s="141"/>
      <c r="G175" s="141"/>
      <c r="H175" s="141"/>
      <c r="I175" s="141"/>
      <c r="J175" s="142"/>
      <c r="L175" s="140"/>
      <c r="M175" s="141"/>
      <c r="N175" s="141"/>
      <c r="O175" s="141"/>
      <c r="P175" s="141"/>
      <c r="Q175" s="141"/>
      <c r="R175" s="141"/>
      <c r="S175" s="142"/>
    </row>
    <row r="176" spans="2:19" ht="18" customHeight="1" x14ac:dyDescent="0.3">
      <c r="B176" s="140"/>
      <c r="C176" s="141"/>
      <c r="D176" s="141"/>
      <c r="E176" s="141"/>
      <c r="F176" s="141"/>
      <c r="G176" s="141"/>
      <c r="H176" s="141"/>
      <c r="I176" s="141"/>
      <c r="J176" s="142"/>
      <c r="L176" s="140"/>
      <c r="M176" s="141"/>
      <c r="N176" s="141"/>
      <c r="O176" s="141"/>
      <c r="P176" s="141"/>
      <c r="Q176" s="141"/>
      <c r="R176" s="141"/>
      <c r="S176" s="142"/>
    </row>
    <row r="177" spans="2:19" ht="18" customHeight="1" x14ac:dyDescent="0.3">
      <c r="B177" s="140"/>
      <c r="C177" s="141"/>
      <c r="D177" s="141"/>
      <c r="E177" s="141"/>
      <c r="F177" s="141"/>
      <c r="G177" s="141"/>
      <c r="H177" s="141"/>
      <c r="I177" s="141"/>
      <c r="J177" s="142"/>
      <c r="L177" s="140"/>
      <c r="M177" s="141"/>
      <c r="N177" s="141"/>
      <c r="O177" s="141"/>
      <c r="P177" s="141"/>
      <c r="Q177" s="141"/>
      <c r="R177" s="141"/>
      <c r="S177" s="142"/>
    </row>
    <row r="178" spans="2:19" ht="18" customHeight="1" x14ac:dyDescent="0.3">
      <c r="B178" s="140"/>
      <c r="C178" s="141"/>
      <c r="D178" s="141"/>
      <c r="E178" s="141"/>
      <c r="F178" s="141"/>
      <c r="G178" s="141"/>
      <c r="H178" s="141"/>
      <c r="I178" s="141"/>
      <c r="J178" s="142"/>
      <c r="L178" s="140"/>
      <c r="M178" s="141"/>
      <c r="N178" s="141"/>
      <c r="O178" s="141"/>
      <c r="P178" s="141"/>
      <c r="Q178" s="141"/>
      <c r="R178" s="141"/>
      <c r="S178" s="142"/>
    </row>
    <row r="179" spans="2:19" ht="18" customHeight="1" thickBot="1" x14ac:dyDescent="0.35">
      <c r="B179" s="143"/>
      <c r="C179" s="144"/>
      <c r="D179" s="144"/>
      <c r="E179" s="144"/>
      <c r="F179" s="144"/>
      <c r="G179" s="144"/>
      <c r="H179" s="144"/>
      <c r="I179" s="144"/>
      <c r="J179" s="145"/>
      <c r="L179" s="140"/>
      <c r="M179" s="141"/>
      <c r="N179" s="141"/>
      <c r="O179" s="141"/>
      <c r="P179" s="141"/>
      <c r="Q179" s="141"/>
      <c r="R179" s="141"/>
      <c r="S179" s="142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40"/>
      <c r="M180" s="141"/>
      <c r="N180" s="141"/>
      <c r="O180" s="141"/>
      <c r="P180" s="141"/>
      <c r="Q180" s="141"/>
      <c r="R180" s="141"/>
      <c r="S180" s="142"/>
    </row>
    <row r="181" spans="2:19" ht="18" customHeight="1" thickBot="1" x14ac:dyDescent="0.35">
      <c r="L181" s="143"/>
      <c r="M181" s="144"/>
      <c r="N181" s="144"/>
      <c r="O181" s="144"/>
      <c r="P181" s="144"/>
      <c r="Q181" s="144"/>
      <c r="R181" s="144"/>
      <c r="S181" s="145"/>
    </row>
    <row r="182" spans="2:19" ht="18" customHeight="1" x14ac:dyDescent="0.3">
      <c r="B182" s="101" t="s">
        <v>179</v>
      </c>
      <c r="C182" s="101"/>
      <c r="D182" s="101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115" t="s">
        <v>267</v>
      </c>
      <c r="C195" s="116"/>
      <c r="D195" s="116"/>
      <c r="E195" s="116"/>
      <c r="F195" s="116"/>
      <c r="G195" s="116"/>
      <c r="H195" s="116"/>
      <c r="I195" s="116"/>
      <c r="J195" s="117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159">
        <f>ROUND('DRIs DATA'!F46/'DRIs DATA'!C46*100,2)</f>
        <v>166</v>
      </c>
      <c r="G196" s="159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40" t="s">
        <v>186</v>
      </c>
      <c r="C198" s="141"/>
      <c r="D198" s="141"/>
      <c r="E198" s="141"/>
      <c r="F198" s="141"/>
      <c r="G198" s="141"/>
      <c r="H198" s="141"/>
      <c r="I198" s="141"/>
      <c r="J198" s="142"/>
      <c r="S198" s="6"/>
    </row>
    <row r="199" spans="2:20" ht="18" customHeight="1" x14ac:dyDescent="0.3">
      <c r="B199" s="140"/>
      <c r="C199" s="141"/>
      <c r="D199" s="141"/>
      <c r="E199" s="141"/>
      <c r="F199" s="141"/>
      <c r="G199" s="141"/>
      <c r="H199" s="141"/>
      <c r="I199" s="141"/>
      <c r="J199" s="142"/>
      <c r="S199" s="6"/>
    </row>
    <row r="200" spans="2:20" ht="18" customHeight="1" x14ac:dyDescent="0.3">
      <c r="B200" s="140"/>
      <c r="C200" s="141"/>
      <c r="D200" s="141"/>
      <c r="E200" s="141"/>
      <c r="F200" s="141"/>
      <c r="G200" s="141"/>
      <c r="H200" s="141"/>
      <c r="I200" s="141"/>
      <c r="J200" s="142"/>
      <c r="S200" s="6"/>
    </row>
    <row r="201" spans="2:20" ht="18" customHeight="1" x14ac:dyDescent="0.3">
      <c r="B201" s="140"/>
      <c r="C201" s="141"/>
      <c r="D201" s="141"/>
      <c r="E201" s="141"/>
      <c r="F201" s="141"/>
      <c r="G201" s="141"/>
      <c r="H201" s="141"/>
      <c r="I201" s="141"/>
      <c r="J201" s="142"/>
      <c r="S201" s="6"/>
    </row>
    <row r="202" spans="2:20" ht="18" customHeight="1" x14ac:dyDescent="0.3">
      <c r="B202" s="140"/>
      <c r="C202" s="141"/>
      <c r="D202" s="141"/>
      <c r="E202" s="141"/>
      <c r="F202" s="141"/>
      <c r="G202" s="141"/>
      <c r="H202" s="141"/>
      <c r="I202" s="141"/>
      <c r="J202" s="142"/>
      <c r="S202" s="6"/>
    </row>
    <row r="203" spans="2:20" ht="18" customHeight="1" thickBot="1" x14ac:dyDescent="0.35">
      <c r="B203" s="143"/>
      <c r="C203" s="144"/>
      <c r="D203" s="144"/>
      <c r="E203" s="144"/>
      <c r="F203" s="144"/>
      <c r="G203" s="144"/>
      <c r="H203" s="144"/>
      <c r="I203" s="144"/>
      <c r="J203" s="145"/>
      <c r="S203" s="6"/>
    </row>
    <row r="204" spans="2:20" ht="18" customHeight="1" thickBot="1" x14ac:dyDescent="0.35">
      <c r="K204" s="10"/>
    </row>
    <row r="205" spans="2:20" ht="18" customHeight="1" x14ac:dyDescent="0.3">
      <c r="B205" s="134" t="s">
        <v>195</v>
      </c>
      <c r="C205" s="135"/>
      <c r="D205" s="135"/>
      <c r="E205" s="135"/>
      <c r="F205" s="135"/>
      <c r="G205" s="135"/>
      <c r="H205" s="135"/>
      <c r="I205" s="135"/>
      <c r="J205" s="135"/>
      <c r="K205" s="135"/>
      <c r="L205" s="135"/>
      <c r="M205" s="135"/>
      <c r="N205" s="135"/>
      <c r="O205" s="135"/>
      <c r="P205" s="135"/>
      <c r="Q205" s="135"/>
      <c r="R205" s="135"/>
      <c r="S205" s="135"/>
      <c r="T205" s="136"/>
    </row>
    <row r="206" spans="2:20" ht="18" customHeight="1" thickBot="1" x14ac:dyDescent="0.35">
      <c r="B206" s="137"/>
      <c r="C206" s="138"/>
      <c r="D206" s="138"/>
      <c r="E206" s="138"/>
      <c r="F206" s="138"/>
      <c r="G206" s="138"/>
      <c r="H206" s="138"/>
      <c r="I206" s="138"/>
      <c r="J206" s="138"/>
      <c r="K206" s="138"/>
      <c r="L206" s="138"/>
      <c r="M206" s="138"/>
      <c r="N206" s="138"/>
      <c r="O206" s="138"/>
      <c r="P206" s="138"/>
      <c r="Q206" s="138"/>
      <c r="R206" s="138"/>
      <c r="S206" s="138"/>
      <c r="T206" s="139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60" t="s">
        <v>188</v>
      </c>
      <c r="C208" s="160"/>
      <c r="D208" s="160"/>
      <c r="E208" s="160"/>
      <c r="F208" s="160"/>
      <c r="G208" s="160"/>
      <c r="H208" s="160"/>
      <c r="I208" s="24">
        <f>'DRIs DATA'!B6</f>
        <v>2200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146" t="s">
        <v>190</v>
      </c>
      <c r="C209" s="146"/>
      <c r="D209" s="146"/>
      <c r="E209" s="146"/>
      <c r="F209" s="146"/>
      <c r="G209" s="146"/>
      <c r="H209" s="146"/>
      <c r="I209" s="146"/>
      <c r="J209" s="146"/>
      <c r="K209" s="146"/>
      <c r="L209" s="146"/>
      <c r="M209" s="146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4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2020-10-23T06:11:56Z</cp:lastPrinted>
  <dcterms:created xsi:type="dcterms:W3CDTF">2015-06-13T08:19:18Z</dcterms:created>
  <dcterms:modified xsi:type="dcterms:W3CDTF">2020-11-26T01:17:31Z</dcterms:modified>
</cp:coreProperties>
</file>