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<sst xmlns="http://schemas.openxmlformats.org/spreadsheetml/2006/main" count="692" uniqueCount="340">
  <si>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</si>
  <si>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</si>
  <si>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</si>
  <si>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</si>
  <si>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</si>
  <si>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</si>
  <si>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</si>
  <si>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</si>
  <si>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</si>
  <si>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</si>
  <si>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</si>
  <si>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</si>
  <si>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</si>
  <si>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</si>
  <si>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</si>
  <si>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</si>
  <si>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</si>
  <si>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</si>
  <si>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</si>
  <si>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</si>
  <si>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</si>
  <si>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</si>
  <si>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</si>
  <si>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</si>
  <si>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</si>
  <si>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</si>
  <si>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</si>
  <si>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</si>
  <si>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</si>
  <si>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</si>
  <si>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</si>
  <si>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</si>
  <si>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</si>
  <si>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</si>
  <si>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</si>
  <si>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</si>
  <si>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</si>
  <si>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</si>
  <si>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</si>
  <si>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</si>
  <si>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</si>
  <si>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</si>
  <si>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</si>
  <si>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</si>
  <si>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</si>
  <si>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</si>
  <si>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</si>
  <si>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</si>
  <si>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</si>
  <si>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</si>
  <si>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</si>
  <si>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</si>
  <si>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</si>
  <si>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</si>
  <si>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</si>
  <si>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</si>
  <si>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</si>
  <si>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</si>
  <si>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</si>
  <si>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</si>
  <si>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</si>
  <si>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</si>
  <si>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</si>
  <si>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</si>
  <si>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</si>
  <si>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</si>
  <si>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</si>
  <si>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</si>
  <si>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</si>
  <si>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</si>
  <si>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</si>
  <si>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</si>
  <si>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</si>
  <si>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</si>
  <si>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</si>
  <si>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</si>
  <si>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</si>
  <si>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</si>
  <si>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</si>
  <si>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</si>
  <si>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</si>
  <si>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</si>
  <si>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</si>
  <si>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</si>
  <si>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</si>
  <si>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</si>
  <si>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</si>
  <si>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</si>
  <si>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</si>
  <si>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</si>
  <si>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</si>
  <si>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</si>
  <si>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</si>
  <si>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</si>
  <si>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</si>
  <si>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</si>
  <si>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</si>
  <si>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</si>
  <si>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</si>
  <si>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</si>
  <si>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</si>
  <si>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</si>
  <si>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</si>
  <si>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</si>
  <si>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</si>
  <si>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</si>
  <si>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</si>
  <si>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</si>
  <si>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</si>
  <si>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</si>
  <si>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</si>
  <si>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</si>
  <si>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</si>
  <si>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</si>
  <si>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</si>
  <si>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</si>
  <si>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</si>
  <si>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</si>
  <si>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</si>
  <si>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</si>
  <si>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</si>
  <si>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</si>
  <si>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</si>
  <si>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</si>
  <si>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</si>
  <si>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</si>
  <si>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</si>
  <si>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</si>
  <si>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</si>
  <si>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</si>
  <si>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</si>
  <si>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</si>
  <si>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</si>
  <si>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</si>
  <si>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</si>
  <si>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</si>
  <si>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</si>
  <si>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</si>
  <si>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</si>
  <si>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</si>
  <si>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</si>
  <si>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</si>
  <si>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</si>
  <si>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</si>
  <si>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</si>
  <si>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</si>
  <si>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</si>
  <si>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</si>
  <si>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</si>
  <si>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</si>
  <si>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</si>
  <si>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</si>
  <si>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</si>
  <si>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</si>
  <si>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</si>
  <si>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</si>
  <si>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</si>
  <si>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</si>
  <si>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</si>
  <si>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</si>
  <si>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</si>
  <si>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</si>
  <si>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</si>
  <si>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</si>
  <si>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</si>
  <si>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</si>
  <si>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</si>
  <si>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</si>
  <si>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</si>
  <si>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</si>
  <si>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</si>
  <si>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</si>
  <si>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</si>
  <si>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</si>
  <si>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</si>
  <si>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</si>
  <si>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</si>
  <si>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</si>
  <si>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</si>
  <si>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</si>
  <si>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</si>
  <si>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</si>
  <si>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</si>
  <si>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</si>
  <si>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</si>
  <si>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</si>
  <si>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</si>
  <si>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</si>
  <si>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</si>
  <si>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</si>
  <si>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</si>
  <si>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</si>
  <si>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</si>
  <si>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</si>
  <si>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</si>
  <si>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</si>
  <si>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</si>
  <si>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</si>
  <si>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</si>
  <si>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</si>
  <si>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</si>
  <si>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</si>
  <si>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</si>
  <si>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</si>
  <si>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</si>
  <si>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</si>
  <si>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</si>
  <si>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</si>
  <si>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</si>
  <si>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</si>
  <si>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</si>
  <si>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</si>
  <si>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</si>
  <si>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</si>
  <si>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</si>
  <si>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</si>
  <si>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</si>
  <si>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</si>
  <si>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</si>
  <si>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</si>
  <si>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</si>
  <si>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</si>
  <si>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</si>
  <si>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</si>
  <si>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</si>
  <si>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</si>
  <si>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</si>
  <si>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</si>
  <si>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</si>
  <si>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</si>
  <si>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</si>
  <si>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</si>
  <si>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</si>
  <si>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</si>
  <si>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</si>
  <si>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</si>
  <si>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</si>
  <si>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</si>
  <si>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</si>
  <si>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</si>
  <si>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</si>
  <si>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</si>
  <si>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</si>
  <si>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</si>
  <si>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</si>
  <si>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</si>
  <si>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</si>
  <si>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</si>
  <si>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</si>
  <si>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</si>
  <si>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</si>
  <si>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</si>
  <si>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</si>
  <si>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</si>
  <si>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</si>
  <si>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</si>
  <si>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</si>
  <si>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</si>
  <si>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</si>
  <si>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</si>
  <si>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</si>
  <si>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</si>
  <si>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</si>
  <si>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</si>
  <si>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</si>
  <si>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</si>
  <si>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</si>
  <si>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</si>
  <si>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</si>
  <si>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</si>
  <si>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</si>
  <si>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</si>
  <si>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</si>
  <si>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</si>
  <si>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</si>
  <si>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</si>
  <si>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</si>
  <si>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</si>
  <si>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김종환, ID : H2500026)</t>
  </si>
  <si>
    <t>출력시각</t>
    <phoneticPr fontId="1" type="noConversion"/>
  </si>
  <si>
    <t>2020년 11월 24일 16:17:43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</si>
  <si>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</si>
  <si>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</si>
  <si>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</si>
  <si>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</si>
  <si>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</si>
  <si>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</si>
  <si>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</si>
  <si>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</si>
  <si>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</si>
  <si>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</si>
  <si>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</si>
  <si>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</si>
  <si>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</si>
  <si>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</si>
  <si>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</si>
  <si>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</si>
  <si>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</si>
  <si>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</si>
  <si>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</si>
  <si>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</si>
  <si>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</si>
  <si>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</si>
  <si>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</si>
  <si>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</si>
  <si>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</si>
  <si>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</si>
  <si>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</si>
  <si>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</si>
  <si>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</si>
  <si>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</si>
  <si>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</si>
  <si>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</si>
  <si>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</si>
  <si>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</si>
  <si>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</si>
  <si>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</si>
  <si>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</si>
  <si>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</si>
  <si>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</si>
  <si>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</si>
  <si>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</si>
  <si>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</si>
  <si>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</si>
  <si>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</si>
  <si>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</si>
  <si>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</si>
  <si>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</si>
  <si>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</si>
  <si>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</si>
  <si>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</si>
  <si>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</si>
  <si>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</si>
  <si>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</si>
  <si>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</si>
  <si>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</si>
  <si>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</si>
  <si>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</si>
  <si>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H2500026</t>
  </si>
  <si>
    <t>김종환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</si>
</sst>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0" xfId="0" applyNumberForma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71.028880000000001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73664"/>
        <c:axId val="493970136"/>
      </c:barChart>
      <c:catAx>
        <c:axId val="49397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0136"/>
        <c:crosses val="autoZero"/>
        <c:auto val="1"/>
        <c:lblAlgn val="ctr"/>
        <c:lblOffset val="100"/>
        <c:noMultiLvlLbl val="0"/>
      </c:catAx>
      <c:valAx>
        <c:axId val="49397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2.2371984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2776"/>
        <c:axId val="495045520"/>
      </c:barChart>
      <c:catAx>
        <c:axId val="49504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5520"/>
        <c:crosses val="autoZero"/>
        <c:auto val="1"/>
        <c:lblAlgn val="ctr"/>
        <c:lblOffset val="100"/>
        <c:noMultiLvlLbl val="0"/>
      </c:catAx>
      <c:valAx>
        <c:axId val="49504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0.88970894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3952"/>
        <c:axId val="495043560"/>
      </c:barChart>
      <c:catAx>
        <c:axId val="49504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3560"/>
        <c:crosses val="autoZero"/>
        <c:auto val="1"/>
        <c:lblAlgn val="ctr"/>
        <c:lblOffset val="100"/>
        <c:noMultiLvlLbl val="0"/>
      </c:catAx>
      <c:valAx>
        <c:axId val="49504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1230.2746999999999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6304"/>
        <c:axId val="495046696"/>
      </c:barChart>
      <c:catAx>
        <c:axId val="49504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6696"/>
        <c:crosses val="autoZero"/>
        <c:auto val="1"/>
        <c:lblAlgn val="ctr"/>
        <c:lblOffset val="100"/>
        <c:noMultiLvlLbl val="0"/>
      </c:catAx>
      <c:valAx>
        <c:axId val="49504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3223.1287000000002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68176"/>
        <c:axId val="493974840"/>
      </c:barChart>
      <c:catAx>
        <c:axId val="49396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4840"/>
        <c:crosses val="autoZero"/>
        <c:auto val="1"/>
        <c:lblAlgn val="ctr"/>
        <c:lblOffset val="100"/>
        <c:noMultiLvlLbl val="0"/>
      </c:catAx>
      <c:valAx>
        <c:axId val="4939748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6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65.446235999999999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1424"/>
        <c:axId val="495673776"/>
      </c:barChart>
      <c:catAx>
        <c:axId val="4956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3776"/>
        <c:crosses val="autoZero"/>
        <c:auto val="1"/>
        <c:lblAlgn val="ctr"/>
        <c:lblOffset val="100"/>
        <c:noMultiLvlLbl val="0"/>
      </c:catAx>
      <c:valAx>
        <c:axId val="49567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111.47741000000001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69072"/>
        <c:axId val="495669856"/>
      </c:barChart>
      <c:catAx>
        <c:axId val="4956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69856"/>
        <c:crosses val="autoZero"/>
        <c:auto val="1"/>
        <c:lblAlgn val="ctr"/>
        <c:lblOffset val="100"/>
        <c:noMultiLvlLbl val="0"/>
      </c:catAx>
      <c:valAx>
        <c:axId val="49566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6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11.540362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5736"/>
        <c:axId val="495670248"/>
      </c:barChart>
      <c:catAx>
        <c:axId val="49567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0248"/>
        <c:crosses val="autoZero"/>
        <c:auto val="1"/>
        <c:lblAlgn val="ctr"/>
        <c:lblOffset val="100"/>
        <c:noMultiLvlLbl val="0"/>
      </c:catAx>
      <c:valAx>
        <c:axId val="495670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1103.4628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1032"/>
        <c:axId val="495671816"/>
      </c:barChart>
      <c:catAx>
        <c:axId val="49567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1816"/>
        <c:crosses val="autoZero"/>
        <c:auto val="1"/>
        <c:lblAlgn val="ctr"/>
        <c:lblOffset val="100"/>
        <c:noMultiLvlLbl val="0"/>
      </c:catAx>
      <c:valAx>
        <c:axId val="495671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9.9363400000000004E-2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4952"/>
        <c:axId val="495673384"/>
      </c:barChart>
      <c:catAx>
        <c:axId val="49567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3384"/>
        <c:crosses val="autoZero"/>
        <c:auto val="1"/>
        <c:lblAlgn val="ctr"/>
        <c:lblOffset val="100"/>
        <c:noMultiLvlLbl val="0"/>
      </c:catAx>
      <c:valAx>
        <c:axId val="49567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3.3792930000000001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6128"/>
        <c:axId val="495672208"/>
      </c:barChart>
      <c:catAx>
        <c:axId val="49567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2208"/>
        <c:crosses val="autoZero"/>
        <c:auto val="1"/>
        <c:lblAlgn val="ctr"/>
        <c:lblOffset val="100"/>
        <c:noMultiLvlLbl val="0"/>
      </c:catAx>
      <c:valAx>
        <c:axId val="49567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25.206593999999999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70528"/>
        <c:axId val="493972488"/>
      </c:barChart>
      <c:catAx>
        <c:axId val="49397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2488"/>
        <c:crosses val="autoZero"/>
        <c:auto val="1"/>
        <c:lblAlgn val="ctr"/>
        <c:lblOffset val="100"/>
        <c:noMultiLvlLbl val="0"/>
      </c:catAx>
      <c:valAx>
        <c:axId val="49397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101.76364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76520"/>
        <c:axId val="495820112"/>
      </c:barChart>
      <c:catAx>
        <c:axId val="49567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20112"/>
        <c:crosses val="autoZero"/>
        <c:auto val="1"/>
        <c:lblAlgn val="ctr"/>
        <c:lblOffset val="100"/>
        <c:noMultiLvlLbl val="0"/>
      </c:catAx>
      <c:valAx>
        <c:axId val="49582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7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86.549094999999994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22856"/>
        <c:axId val="495816584"/>
      </c:barChart>
      <c:catAx>
        <c:axId val="4958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6584"/>
        <c:crosses val="autoZero"/>
        <c:auto val="1"/>
        <c:lblAlgn val="ctr"/>
        <c:lblOffset val="100"/>
        <c:noMultiLvlLbl val="0"/>
      </c:catAx>
      <c:valAx>
        <c:axId val="49581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2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5.2850000000000001</c:v>
                </c:pt>
                <c:pt idx="1">
                  <c:v>14.141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817368"/>
        <c:axId val="495822072"/>
      </c:barChart>
      <c:catAx>
        <c:axId val="49581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22072"/>
        <c:crosses val="autoZero"/>
        <c:auto val="1"/>
        <c:lblAlgn val="ctr"/>
        <c:lblOffset val="100"/>
        <c:noMultiLvlLbl val="0"/>
      </c:catAx>
      <c:valAx>
        <c:axId val="49582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13.380579000000001</c:v>
                </c:pt>
                <c:pt idx="1">
                  <c:v>16.757245999999999</c:v>
                </c:pt>
                <c:pt idx="2">
                  <c:v>17.190111000000002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645.35509999999999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20896"/>
        <c:axId val="495823248"/>
      </c:barChart>
      <c:catAx>
        <c:axId val="4958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23248"/>
        <c:crosses val="autoZero"/>
        <c:auto val="1"/>
        <c:lblAlgn val="ctr"/>
        <c:lblOffset val="100"/>
        <c:noMultiLvlLbl val="0"/>
      </c:catAx>
      <c:valAx>
        <c:axId val="49582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19.10716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18936"/>
        <c:axId val="495817760"/>
      </c:barChart>
      <c:catAx>
        <c:axId val="495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7760"/>
        <c:crosses val="autoZero"/>
        <c:auto val="1"/>
        <c:lblAlgn val="ctr"/>
        <c:lblOffset val="100"/>
        <c:noMultiLvlLbl val="0"/>
      </c:catAx>
      <c:valAx>
        <c:axId val="4958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74.676000000000002</c:v>
                </c:pt>
                <c:pt idx="1">
                  <c:v>9.5399999999999991</c:v>
                </c:pt>
                <c:pt idx="2">
                  <c:v>15.784000000000001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5818544"/>
        <c:axId val="495816976"/>
      </c:barChart>
      <c:catAx>
        <c:axId val="495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16976"/>
        <c:crosses val="autoZero"/>
        <c:auto val="1"/>
        <c:lblAlgn val="ctr"/>
        <c:lblOffset val="100"/>
        <c:noMultiLvlLbl val="0"/>
      </c:catAx>
      <c:valAx>
        <c:axId val="495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2022.0464999999999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819720"/>
        <c:axId val="495821680"/>
      </c:barChart>
      <c:catAx>
        <c:axId val="495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821680"/>
        <c:crosses val="autoZero"/>
        <c:auto val="1"/>
        <c:lblAlgn val="ctr"/>
        <c:lblOffset val="100"/>
        <c:noMultiLvlLbl val="0"/>
      </c:catAx>
      <c:valAx>
        <c:axId val="49582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81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113.37478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67832"/>
        <c:axId val="496864696"/>
      </c:barChart>
      <c:catAx>
        <c:axId val="49686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64696"/>
        <c:crosses val="autoZero"/>
        <c:auto val="1"/>
        <c:lblAlgn val="ctr"/>
        <c:lblOffset val="100"/>
        <c:noMultiLvlLbl val="0"/>
      </c:catAx>
      <c:valAx>
        <c:axId val="49686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6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429.19263000000001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63912"/>
        <c:axId val="496865872"/>
      </c:barChart>
      <c:catAx>
        <c:axId val="4968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65872"/>
        <c:crosses val="autoZero"/>
        <c:auto val="1"/>
        <c:lblAlgn val="ctr"/>
        <c:lblOffset val="100"/>
        <c:noMultiLvlLbl val="0"/>
      </c:catAx>
      <c:valAx>
        <c:axId val="4968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3.3175838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67784"/>
        <c:axId val="493972096"/>
      </c:barChart>
      <c:catAx>
        <c:axId val="49396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2096"/>
        <c:crosses val="autoZero"/>
        <c:auto val="1"/>
        <c:lblAlgn val="ctr"/>
        <c:lblOffset val="100"/>
        <c:noMultiLvlLbl val="0"/>
      </c:catAx>
      <c:valAx>
        <c:axId val="49397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6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4989.8370000000004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65480"/>
        <c:axId val="496866264"/>
      </c:barChart>
      <c:catAx>
        <c:axId val="4968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66264"/>
        <c:crosses val="autoZero"/>
        <c:auto val="1"/>
        <c:lblAlgn val="ctr"/>
        <c:lblOffset val="100"/>
        <c:noMultiLvlLbl val="0"/>
      </c:catAx>
      <c:valAx>
        <c:axId val="49686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15.011729000000001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62344"/>
        <c:axId val="496861168"/>
      </c:barChart>
      <c:catAx>
        <c:axId val="49686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61168"/>
        <c:crosses val="autoZero"/>
        <c:auto val="1"/>
        <c:lblAlgn val="ctr"/>
        <c:lblOffset val="100"/>
        <c:noMultiLvlLbl val="0"/>
      </c:catAx>
      <c:valAx>
        <c:axId val="49686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6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2.1574165999999999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866656"/>
        <c:axId val="496867048"/>
      </c:barChart>
      <c:catAx>
        <c:axId val="49686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867048"/>
        <c:crosses val="autoZero"/>
        <c:auto val="1"/>
        <c:lblAlgn val="ctr"/>
        <c:lblOffset val="100"/>
        <c:noMultiLvlLbl val="0"/>
      </c:catAx>
      <c:valAx>
        <c:axId val="4968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86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214.80162000000001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74056"/>
        <c:axId val="493975232"/>
      </c:barChart>
      <c:catAx>
        <c:axId val="49397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5232"/>
        <c:crosses val="autoZero"/>
        <c:auto val="1"/>
        <c:lblAlgn val="ctr"/>
        <c:lblOffset val="100"/>
        <c:noMultiLvlLbl val="0"/>
      </c:catAx>
      <c:valAx>
        <c:axId val="49397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7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1.3021402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68568"/>
        <c:axId val="493974448"/>
      </c:barChart>
      <c:catAx>
        <c:axId val="49396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74448"/>
        <c:crosses val="autoZero"/>
        <c:auto val="1"/>
        <c:lblAlgn val="ctr"/>
        <c:lblOffset val="100"/>
        <c:noMultiLvlLbl val="0"/>
      </c:catAx>
      <c:valAx>
        <c:axId val="49397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6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16.387799999999999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7480"/>
        <c:axId val="495047088"/>
      </c:barChart>
      <c:catAx>
        <c:axId val="4950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7088"/>
        <c:crosses val="autoZero"/>
        <c:auto val="1"/>
        <c:lblAlgn val="ctr"/>
        <c:lblOffset val="100"/>
        <c:noMultiLvlLbl val="0"/>
      </c:catAx>
      <c:valAx>
        <c:axId val="49504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2.1574165999999999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1208"/>
        <c:axId val="495044344"/>
      </c:barChart>
      <c:catAx>
        <c:axId val="4950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4344"/>
        <c:crosses val="autoZero"/>
        <c:auto val="1"/>
        <c:lblAlgn val="ctr"/>
        <c:lblOffset val="100"/>
        <c:noMultiLvlLbl val="0"/>
      </c:catAx>
      <c:valAx>
        <c:axId val="49504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517.66560000000004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1600"/>
        <c:axId val="495040816"/>
      </c:barChart>
      <c:catAx>
        <c:axId val="49504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0816"/>
        <c:crosses val="autoZero"/>
        <c:auto val="1"/>
        <c:lblAlgn val="ctr"/>
        <c:lblOffset val="100"/>
        <c:noMultiLvlLbl val="0"/>
      </c:catAx>
      <c:valAx>
        <c:axId val="49504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7.4913509999999999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044736"/>
        <c:axId val="495042384"/>
      </c:barChart>
      <c:catAx>
        <c:axId val="4950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042384"/>
        <c:crosses val="autoZero"/>
        <c:auto val="1"/>
        <c:lblAlgn val="ctr"/>
        <c:lblOffset val="100"/>
        <c:noMultiLvlLbl val="0"/>
      </c:catAx>
      <c:valAx>
        <c:axId val="49504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0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3979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4882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5990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48879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47833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김종환, ID : H2500026)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16:17:43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2400</v>
      </c>
      <c r="C6" s="59">
        <f>'DRIs DATA 입력'!C6</f>
        <v>2022.0464999999999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71.028880000000001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25.206593999999999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74.676000000000002</v>
      </c>
      <c r="G8" s="59">
        <f>'DRIs DATA 입력'!G8</f>
        <v>9.5399999999999991</v>
      </c>
      <c r="H8" s="59">
        <f>'DRIs DATA 입력'!H8</f>
        <v>15.784000000000001</v>
      </c>
      <c r="I8" s="46"/>
      <c r="J8" s="59" t="s">
        <v>216</v>
      </c>
      <c r="K8" s="59">
        <f>'DRIs DATA 입력'!K8</f>
        <v>5.2850000000000001</v>
      </c>
      <c r="L8" s="59">
        <f>'DRIs DATA 입력'!L8</f>
        <v>14.141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645.35509999999999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19.10716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3.3175838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214.80162000000001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113.37478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1.6962626000000001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1.3021402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16.387799999999999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2.1574165999999999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517.66560000000004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7.4913509999999999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2.2371984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0.88970894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429.19263000000001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1230.2746999999999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4989.8370000000004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3223.1287000000002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65.446235999999999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111.47741000000001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15.011729000000001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11.540362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1103.4628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9.9363400000000004E-2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3.3792930000000001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101.76364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86.549094999999994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62" sqref="O62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>
      <c r="A3" s="72" t="s">
        <v>281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282</v>
      </c>
      <c r="B4" s="70"/>
      <c r="C4" s="70"/>
      <c r="E4" s="67" t="s">
        <v>283</v>
      </c>
      <c r="F4" s="68"/>
      <c r="G4" s="68"/>
      <c r="H4" s="69"/>
      <c r="J4" s="67" t="s">
        <v>284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5"/>
      <c r="B5" s="65" t="s">
        <v>286</v>
      </c>
      <c r="C5" s="65" t="s">
        <v>287</v>
      </c>
      <c r="E5" s="65"/>
      <c r="F5" s="65" t="s">
        <v>50</v>
      </c>
      <c r="G5" s="65" t="s">
        <v>288</v>
      </c>
      <c r="H5" s="65" t="s">
        <v>46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287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287</v>
      </c>
    </row>
    <row r="6" spans="1:27">
      <c r="A6" s="65" t="s">
        <v>282</v>
      </c>
      <c r="B6" s="65">
        <v>2400</v>
      </c>
      <c r="C6" s="65">
        <v>2022.0464999999999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296</v>
      </c>
      <c r="O6" s="65">
        <v>50</v>
      </c>
      <c r="P6" s="65">
        <v>60</v>
      </c>
      <c r="Q6" s="65">
        <v>0</v>
      </c>
      <c r="R6" s="65">
        <v>0</v>
      </c>
      <c r="S6" s="65">
        <v>71.028880000000001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25.206593999999999</v>
      </c>
    </row>
    <row r="7" spans="1:27">
      <c r="E7" s="65" t="s">
        <v>298</v>
      </c>
      <c r="F7" s="65">
        <v>65</v>
      </c>
      <c r="G7" s="65">
        <v>30</v>
      </c>
      <c r="H7" s="65">
        <v>20</v>
      </c>
      <c r="J7" s="65" t="s">
        <v>299</v>
      </c>
      <c r="K7" s="65">
        <v>1</v>
      </c>
      <c r="L7" s="65">
        <v>10</v>
      </c>
    </row>
    <row r="8" spans="1:27">
      <c r="E8" s="65" t="s">
        <v>300</v>
      </c>
      <c r="F8" s="65">
        <v>74.676000000000002</v>
      </c>
      <c r="G8" s="65">
        <v>9.5399999999999991</v>
      </c>
      <c r="H8" s="65">
        <v>15.784000000000001</v>
      </c>
      <c r="J8" s="65" t="s">
        <v>300</v>
      </c>
      <c r="K8" s="65">
        <v>5.2850000000000001</v>
      </c>
      <c r="L8" s="65">
        <v>14.141</v>
      </c>
    </row>
    <row r="13" spans="1:27">
      <c r="A13" s="71" t="s">
        <v>301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302</v>
      </c>
      <c r="B14" s="70"/>
      <c r="C14" s="70"/>
      <c r="D14" s="70"/>
      <c r="E14" s="70"/>
      <c r="F14" s="70"/>
      <c r="H14" s="70" t="s">
        <v>303</v>
      </c>
      <c r="I14" s="70"/>
      <c r="J14" s="70"/>
      <c r="K14" s="70"/>
      <c r="L14" s="70"/>
      <c r="M14" s="70"/>
      <c r="O14" s="70" t="s">
        <v>304</v>
      </c>
      <c r="P14" s="70"/>
      <c r="Q14" s="70"/>
      <c r="R14" s="70"/>
      <c r="S14" s="70"/>
      <c r="T14" s="70"/>
      <c r="V14" s="70" t="s">
        <v>305</v>
      </c>
      <c r="W14" s="70"/>
      <c r="X14" s="70"/>
      <c r="Y14" s="70"/>
      <c r="Z14" s="70"/>
      <c r="AA14" s="70"/>
    </row>
    <row r="15" spans="1:27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287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287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287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287</v>
      </c>
    </row>
    <row r="16" spans="1:27">
      <c r="A16" s="65" t="s">
        <v>306</v>
      </c>
      <c r="B16" s="65">
        <v>550</v>
      </c>
      <c r="C16" s="65">
        <v>750</v>
      </c>
      <c r="D16" s="65">
        <v>0</v>
      </c>
      <c r="E16" s="65">
        <v>3000</v>
      </c>
      <c r="F16" s="65">
        <v>645.35509999999999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19.10716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3.3175838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214.80162000000001</v>
      </c>
    </row>
    <row r="23" spans="1:62">
      <c r="A23" s="71" t="s">
        <v>307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308</v>
      </c>
      <c r="B24" s="70"/>
      <c r="C24" s="70"/>
      <c r="D24" s="70"/>
      <c r="E24" s="70"/>
      <c r="F24" s="70"/>
      <c r="H24" s="70" t="s">
        <v>309</v>
      </c>
      <c r="I24" s="70"/>
      <c r="J24" s="70"/>
      <c r="K24" s="70"/>
      <c r="L24" s="70"/>
      <c r="M24" s="70"/>
      <c r="O24" s="70" t="s">
        <v>310</v>
      </c>
      <c r="P24" s="70"/>
      <c r="Q24" s="70"/>
      <c r="R24" s="70"/>
      <c r="S24" s="70"/>
      <c r="T24" s="70"/>
      <c r="V24" s="70" t="s">
        <v>311</v>
      </c>
      <c r="W24" s="70"/>
      <c r="X24" s="70"/>
      <c r="Y24" s="70"/>
      <c r="Z24" s="70"/>
      <c r="AA24" s="70"/>
      <c r="AC24" s="70" t="s">
        <v>312</v>
      </c>
      <c r="AD24" s="70"/>
      <c r="AE24" s="70"/>
      <c r="AF24" s="70"/>
      <c r="AG24" s="70"/>
      <c r="AH24" s="70"/>
      <c r="AJ24" s="70" t="s">
        <v>313</v>
      </c>
      <c r="AK24" s="70"/>
      <c r="AL24" s="70"/>
      <c r="AM24" s="70"/>
      <c r="AN24" s="70"/>
      <c r="AO24" s="70"/>
      <c r="AQ24" s="70" t="s">
        <v>314</v>
      </c>
      <c r="AR24" s="70"/>
      <c r="AS24" s="70"/>
      <c r="AT24" s="70"/>
      <c r="AU24" s="70"/>
      <c r="AV24" s="70"/>
      <c r="AX24" s="70" t="s">
        <v>315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287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287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287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287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287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287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287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287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287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113.37478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1.6962626000000001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1.3021402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16.387799999999999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2.1574165999999999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517.66560000000004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7.4913509999999999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2.2371984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0.88970894</v>
      </c>
    </row>
    <row r="33" spans="1:68">
      <c r="A33" s="71" t="s">
        <v>318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70" t="s">
        <v>319</v>
      </c>
      <c r="B34" s="70"/>
      <c r="C34" s="70"/>
      <c r="D34" s="70"/>
      <c r="E34" s="70"/>
      <c r="F34" s="70"/>
      <c r="H34" s="70" t="s">
        <v>320</v>
      </c>
      <c r="I34" s="70"/>
      <c r="J34" s="70"/>
      <c r="K34" s="70"/>
      <c r="L34" s="70"/>
      <c r="M34" s="70"/>
      <c r="O34" s="70" t="s">
        <v>321</v>
      </c>
      <c r="P34" s="70"/>
      <c r="Q34" s="70"/>
      <c r="R34" s="70"/>
      <c r="S34" s="70"/>
      <c r="T34" s="70"/>
      <c r="V34" s="70" t="s">
        <v>322</v>
      </c>
      <c r="W34" s="70"/>
      <c r="X34" s="70"/>
      <c r="Y34" s="70"/>
      <c r="Z34" s="70"/>
      <c r="AA34" s="70"/>
      <c r="AC34" s="70" t="s">
        <v>323</v>
      </c>
      <c r="AD34" s="70"/>
      <c r="AE34" s="70"/>
      <c r="AF34" s="70"/>
      <c r="AG34" s="70"/>
      <c r="AH34" s="70"/>
      <c r="AJ34" s="70" t="s">
        <v>324</v>
      </c>
      <c r="AK34" s="70"/>
      <c r="AL34" s="70"/>
      <c r="AM34" s="70"/>
      <c r="AN34" s="70"/>
      <c r="AO34" s="70"/>
    </row>
    <row r="35" spans="1:68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287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287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287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287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287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287</v>
      </c>
    </row>
    <row r="36" spans="1:68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429.19263000000001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1230.2746999999999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4989.8370000000004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3223.1287000000002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65.446235999999999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111.47741000000001</v>
      </c>
    </row>
    <row r="43" spans="1:68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326</v>
      </c>
      <c r="B44" s="70"/>
      <c r="C44" s="70"/>
      <c r="D44" s="70"/>
      <c r="E44" s="70"/>
      <c r="F44" s="70"/>
      <c r="H44" s="70" t="s">
        <v>327</v>
      </c>
      <c r="I44" s="70"/>
      <c r="J44" s="70"/>
      <c r="K44" s="70"/>
      <c r="L44" s="70"/>
      <c r="M44" s="70"/>
      <c r="O44" s="70" t="s">
        <v>328</v>
      </c>
      <c r="P44" s="70"/>
      <c r="Q44" s="70"/>
      <c r="R44" s="70"/>
      <c r="S44" s="70"/>
      <c r="T44" s="70"/>
      <c r="V44" s="70" t="s">
        <v>329</v>
      </c>
      <c r="W44" s="70"/>
      <c r="X44" s="70"/>
      <c r="Y44" s="70"/>
      <c r="Z44" s="70"/>
      <c r="AA44" s="70"/>
      <c r="AC44" s="70" t="s">
        <v>330</v>
      </c>
      <c r="AD44" s="70"/>
      <c r="AE44" s="70"/>
      <c r="AF44" s="70"/>
      <c r="AG44" s="70"/>
      <c r="AH44" s="70"/>
      <c r="AJ44" s="70" t="s">
        <v>331</v>
      </c>
      <c r="AK44" s="70"/>
      <c r="AL44" s="70"/>
      <c r="AM44" s="70"/>
      <c r="AN44" s="70"/>
      <c r="AO44" s="70"/>
      <c r="AQ44" s="70" t="s">
        <v>332</v>
      </c>
      <c r="AR44" s="70"/>
      <c r="AS44" s="70"/>
      <c r="AT44" s="70"/>
      <c r="AU44" s="70"/>
      <c r="AV44" s="70"/>
      <c r="AX44" s="70" t="s">
        <v>333</v>
      </c>
      <c r="AY44" s="70"/>
      <c r="AZ44" s="70"/>
      <c r="BA44" s="70"/>
      <c r="BB44" s="70"/>
      <c r="BC44" s="70"/>
      <c r="BE44" s="70" t="s">
        <v>334</v>
      </c>
      <c r="BF44" s="70"/>
      <c r="BG44" s="70"/>
      <c r="BH44" s="70"/>
      <c r="BI44" s="70"/>
      <c r="BJ44" s="70"/>
    </row>
    <row r="45" spans="1:68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287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287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287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287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287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287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287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287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287</v>
      </c>
    </row>
    <row r="46" spans="1:68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15.011729000000001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11.540362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1103.4628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9.9363400000000004E-2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3.3792930000000001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101.76364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86.549094999999994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30" sqref="N3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338</v>
      </c>
      <c r="B2" s="61" t="s">
        <v>339</v>
      </c>
      <c r="C2" s="61" t="s">
        <v>275</v>
      </c>
      <c r="D2" s="61">
        <v>47</v>
      </c>
      <c r="E2" s="61">
        <v>2022.0464999999999</v>
      </c>
      <c r="F2" s="61">
        <v>336.05074999999999</v>
      </c>
      <c r="G2" s="61">
        <v>42.930573000000003</v>
      </c>
      <c r="H2" s="61">
        <v>23.689309999999999</v>
      </c>
      <c r="I2" s="61">
        <v>19.241261999999999</v>
      </c>
      <c r="J2" s="61">
        <v>71.028880000000001</v>
      </c>
      <c r="K2" s="61">
        <v>39.409072999999999</v>
      </c>
      <c r="L2" s="61">
        <v>31.619802</v>
      </c>
      <c r="M2" s="61">
        <v>25.206593999999999</v>
      </c>
      <c r="N2" s="61">
        <v>3.0624449999999999</v>
      </c>
      <c r="O2" s="61">
        <v>15.317793</v>
      </c>
      <c r="P2" s="61">
        <v>1031.6466</v>
      </c>
      <c r="Q2" s="61">
        <v>23.273512</v>
      </c>
      <c r="R2" s="61">
        <v>645.35509999999999</v>
      </c>
      <c r="S2" s="61">
        <v>95.86054</v>
      </c>
      <c r="T2" s="61">
        <v>6593.9279999999999</v>
      </c>
      <c r="U2" s="61">
        <v>3.3175838</v>
      </c>
      <c r="V2" s="61">
        <v>19.10716</v>
      </c>
      <c r="W2" s="61">
        <v>214.80162000000001</v>
      </c>
      <c r="X2" s="61">
        <v>113.37478</v>
      </c>
      <c r="Y2" s="61">
        <v>1.6962626000000001</v>
      </c>
      <c r="Z2" s="61">
        <v>1.3021402</v>
      </c>
      <c r="AA2" s="61">
        <v>16.387799999999999</v>
      </c>
      <c r="AB2" s="61">
        <v>2.1574165999999999</v>
      </c>
      <c r="AC2" s="61">
        <v>517.66560000000004</v>
      </c>
      <c r="AD2" s="61">
        <v>7.4913509999999999</v>
      </c>
      <c r="AE2" s="61">
        <v>2.2371984</v>
      </c>
      <c r="AF2" s="61">
        <v>0.88970894</v>
      </c>
      <c r="AG2" s="61">
        <v>429.19263000000001</v>
      </c>
      <c r="AH2" s="61">
        <v>273.85784999999998</v>
      </c>
      <c r="AI2" s="61">
        <v>155.33477999999999</v>
      </c>
      <c r="AJ2" s="61">
        <v>1230.2746999999999</v>
      </c>
      <c r="AK2" s="61">
        <v>4989.8370000000004</v>
      </c>
      <c r="AL2" s="61">
        <v>65.446235999999999</v>
      </c>
      <c r="AM2" s="61">
        <v>3223.1287000000002</v>
      </c>
      <c r="AN2" s="61">
        <v>111.47741000000001</v>
      </c>
      <c r="AO2" s="61">
        <v>15.011729000000001</v>
      </c>
      <c r="AP2" s="61">
        <v>10.975286499999999</v>
      </c>
      <c r="AQ2" s="61">
        <v>4.0364423</v>
      </c>
      <c r="AR2" s="61">
        <v>11.540362</v>
      </c>
      <c r="AS2" s="61">
        <v>1103.4628</v>
      </c>
      <c r="AT2" s="61">
        <v>9.9363400000000004E-2</v>
      </c>
      <c r="AU2" s="61">
        <v>3.3792930000000001</v>
      </c>
      <c r="AV2" s="61">
        <v>101.76364</v>
      </c>
      <c r="AW2" s="61">
        <v>86.549094999999994</v>
      </c>
      <c r="AX2" s="61">
        <v>0.12615243000000001</v>
      </c>
      <c r="AY2" s="61">
        <v>1.0092293000000001</v>
      </c>
      <c r="AZ2" s="61">
        <v>312.84055000000001</v>
      </c>
      <c r="BA2" s="61">
        <v>47.335410000000003</v>
      </c>
      <c r="BB2" s="61">
        <v>13.380579000000001</v>
      </c>
      <c r="BC2" s="61">
        <v>16.757245999999999</v>
      </c>
      <c r="BD2" s="61">
        <v>17.190111000000002</v>
      </c>
      <c r="BE2" s="61">
        <v>1.2478178</v>
      </c>
      <c r="BF2" s="61">
        <v>6.8713693999999998</v>
      </c>
      <c r="BG2" s="61">
        <v>1.3877449999999999E-3</v>
      </c>
      <c r="BH2" s="61">
        <v>1.715018E-3</v>
      </c>
      <c r="BI2" s="61">
        <v>4.4675390000000004E-3</v>
      </c>
      <c r="BJ2" s="61">
        <v>6.467038E-2</v>
      </c>
      <c r="BK2" s="61">
        <v>1.0675000000000001E-4</v>
      </c>
      <c r="BL2" s="61">
        <v>0.36898044000000002</v>
      </c>
      <c r="BM2" s="61">
        <v>2.8832195</v>
      </c>
      <c r="BN2" s="61">
        <v>0.70424980000000004</v>
      </c>
      <c r="BO2" s="61">
        <v>48.744267000000001</v>
      </c>
      <c r="BP2" s="61">
        <v>8.2550500000000007</v>
      </c>
      <c r="BQ2" s="61">
        <v>16.217464</v>
      </c>
      <c r="BR2" s="61">
        <v>66.77458</v>
      </c>
      <c r="BS2" s="61">
        <v>30.487767999999999</v>
      </c>
      <c r="BT2" s="61">
        <v>8.4453739999999993</v>
      </c>
      <c r="BU2" s="61">
        <v>9.5053620000000005E-2</v>
      </c>
      <c r="BV2" s="61">
        <v>5.4919521999999998E-2</v>
      </c>
      <c r="BW2" s="61">
        <v>0.62127100000000002</v>
      </c>
      <c r="BX2" s="61">
        <v>1.1390079</v>
      </c>
      <c r="BY2" s="61">
        <v>0.14580831</v>
      </c>
      <c r="BZ2" s="61">
        <v>8.6438800000000001E-4</v>
      </c>
      <c r="CA2" s="61">
        <v>0.98138979999999998</v>
      </c>
      <c r="CB2" s="66">
        <v>3.1368699999999999E-2</v>
      </c>
      <c r="CC2" s="61">
        <v>0.14866176</v>
      </c>
      <c r="CD2" s="61">
        <v>1.4971080999999999</v>
      </c>
      <c r="CE2" s="61">
        <v>0.14476563000000001</v>
      </c>
      <c r="CF2" s="66">
        <v>0.27768280000000001</v>
      </c>
      <c r="CG2" s="66">
        <v>1.2449999999999999E-6</v>
      </c>
      <c r="CH2" s="61">
        <v>2.791654E-2</v>
      </c>
      <c r="CI2" s="66">
        <v>6.3705669999999997E-3</v>
      </c>
      <c r="CJ2" s="61">
        <v>3.3148941999999999</v>
      </c>
      <c r="CK2" s="61">
        <v>3.9767935999999997E-2</v>
      </c>
      <c r="CL2" s="61">
        <v>1.0797223</v>
      </c>
      <c r="CM2" s="61">
        <v>2.9176517</v>
      </c>
      <c r="CN2" s="61">
        <v>2580.3723</v>
      </c>
      <c r="CO2" s="61">
        <v>4525.1130000000003</v>
      </c>
      <c r="CP2" s="61">
        <v>2791.7</v>
      </c>
      <c r="CQ2" s="61">
        <v>938.92412999999999</v>
      </c>
      <c r="CR2" s="61">
        <v>528.98126000000002</v>
      </c>
      <c r="CS2" s="61">
        <v>449.30099999999999</v>
      </c>
      <c r="CT2" s="61">
        <v>2634.3092999999999</v>
      </c>
      <c r="CU2" s="61">
        <v>1586.5724</v>
      </c>
      <c r="CV2" s="61">
        <v>1367.7689</v>
      </c>
      <c r="CW2" s="61">
        <v>1804.7017000000001</v>
      </c>
      <c r="CX2" s="61">
        <v>555.11176</v>
      </c>
      <c r="CY2" s="61">
        <v>3222.0214999999998</v>
      </c>
      <c r="CZ2" s="61">
        <v>1514.769</v>
      </c>
      <c r="DA2" s="61">
        <v>4026.2534000000001</v>
      </c>
      <c r="DB2" s="61">
        <v>3696.1972999999998</v>
      </c>
      <c r="DC2" s="61">
        <v>5989.3247000000001</v>
      </c>
      <c r="DD2" s="61">
        <v>9763.1299999999992</v>
      </c>
      <c r="DE2" s="61">
        <v>2027.104</v>
      </c>
      <c r="DF2" s="61">
        <v>4087.6781999999998</v>
      </c>
      <c r="DG2" s="61">
        <v>2228.7166000000002</v>
      </c>
      <c r="DH2" s="61">
        <v>78.414709999999999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47.335410000000003</v>
      </c>
      <c r="B6">
        <f>BB2</f>
        <v>13.380579000000001</v>
      </c>
      <c r="C6">
        <f>BC2</f>
        <v>16.757245999999999</v>
      </c>
      <c r="D6">
        <f>BD2</f>
        <v>17.190111000000002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2" sqref="G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26605</v>
      </c>
      <c r="C2" s="56">
        <f ca="1">YEAR(TODAY())-YEAR(B2)+IF(TODAY()&gt;=DATE(YEAR(TODAY()),MONTH(B2),DAY(B2)),0,-1)</f>
        <v>48</v>
      </c>
      <c r="E2" s="52">
        <v>168</v>
      </c>
      <c r="F2" s="53" t="s">
        <v>39</v>
      </c>
      <c r="G2" s="52">
        <v>77</v>
      </c>
      <c r="H2" s="51" t="s">
        <v>41</v>
      </c>
      <c r="I2" s="73">
        <f>ROUND(G3/E3^2,1)</f>
        <v>27.3</v>
      </c>
    </row>
    <row r="3" spans="1:9">
      <c r="E3" s="51">
        <f>E2/100</f>
        <v>1.68</v>
      </c>
      <c r="F3" s="51" t="s">
        <v>40</v>
      </c>
      <c r="G3" s="51">
        <f>G2</f>
        <v>77</v>
      </c>
      <c r="H3" s="51" t="s">
        <v>41</v>
      </c>
      <c r="I3" s="73"/>
    </row>
    <row r="4" spans="1:9">
      <c r="A4" t="s">
        <v>273</v>
      </c>
    </row>
    <row r="5" spans="1:9">
      <c r="B5" s="60">
        <v>44096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김종환, ID : H2500026)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11월 24일 16:17:43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Normal="100" zoomScaleSheetLayoutView="100" zoomScalePageLayoutView="10" workbookViewId="0">
      <selection activeCell="E50" sqref="E50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276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44096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48</v>
      </c>
      <c r="G12" s="138"/>
      <c r="H12" s="138"/>
      <c r="I12" s="138"/>
      <c r="K12" s="129">
        <f>'개인정보 및 신체계측 입력'!E2</f>
        <v>168</v>
      </c>
      <c r="L12" s="130"/>
      <c r="M12" s="123">
        <f>'개인정보 및 신체계측 입력'!G2</f>
        <v>77</v>
      </c>
      <c r="N12" s="124"/>
      <c r="O12" s="119" t="s">
        <v>271</v>
      </c>
      <c r="P12" s="113"/>
      <c r="Q12" s="116">
        <f>'개인정보 및 신체계측 입력'!I2</f>
        <v>27.3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김종환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74.676000000000002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9.5399999999999991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15.784000000000001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76" t="s">
        <v>191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8"/>
    </row>
    <row r="53" spans="1:20" ht="18" customHeight="1" thickBot="1">
      <c r="B53" s="79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1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1" t="s">
        <v>164</v>
      </c>
      <c r="D68" s="151"/>
      <c r="E68" s="151"/>
      <c r="F68" s="151"/>
      <c r="G68" s="151"/>
      <c r="H68" s="144" t="s">
        <v>170</v>
      </c>
      <c r="I68" s="144"/>
      <c r="J68" s="144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2">
        <f>ROUND('그룹 전체 사용자의 일일 입력'!D6/MAX('그룹 전체 사용자의 일일 입력'!$B$6,'그룹 전체 사용자의 일일 입력'!$C$6,'그룹 전체 사용자의 일일 입력'!$D$6),1)</f>
        <v>1</v>
      </c>
      <c r="P68" s="152"/>
      <c r="Q68" s="37" t="s">
        <v>54</v>
      </c>
      <c r="R68" s="35"/>
      <c r="S68" s="35"/>
      <c r="T68" s="6"/>
    </row>
    <row r="69" spans="2:21" ht="18" customHeight="1" thickBot="1">
      <c r="B69" s="6"/>
      <c r="C69" s="86" t="s">
        <v>165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1" t="s">
        <v>51</v>
      </c>
      <c r="D71" s="151"/>
      <c r="E71" s="151"/>
      <c r="F71" s="151"/>
      <c r="G71" s="151"/>
      <c r="H71" s="38"/>
      <c r="I71" s="144" t="s">
        <v>52</v>
      </c>
      <c r="J71" s="144"/>
      <c r="K71" s="36">
        <f>ROUND('DRIs DATA'!L8,1)</f>
        <v>14.1</v>
      </c>
      <c r="L71" s="36" t="s">
        <v>53</v>
      </c>
      <c r="M71" s="36">
        <f>ROUND('DRIs DATA'!K8,1)</f>
        <v>5.3</v>
      </c>
      <c r="N71" s="145" t="s">
        <v>54</v>
      </c>
      <c r="O71" s="145"/>
      <c r="P71" s="145"/>
      <c r="Q71" s="145"/>
      <c r="R71" s="39"/>
      <c r="S71" s="35"/>
      <c r="T71" s="6"/>
    </row>
    <row r="72" spans="2:21" ht="18" customHeight="1">
      <c r="B72" s="6"/>
      <c r="C72" s="85" t="s">
        <v>181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6"/>
      <c r="U72" s="13"/>
    </row>
    <row r="73" spans="2:21" ht="18" customHeight="1" thickBot="1">
      <c r="B73" s="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76" t="s">
        <v>192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8"/>
    </row>
    <row r="77" spans="2:21" ht="18" customHeight="1" thickBot="1">
      <c r="B77" s="79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1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87" t="s">
        <v>168</v>
      </c>
      <c r="C79" s="87"/>
      <c r="D79" s="87"/>
      <c r="E79" s="87"/>
      <c r="F79" s="21"/>
      <c r="G79" s="21"/>
      <c r="H79" s="21"/>
      <c r="L79" s="87" t="s">
        <v>172</v>
      </c>
      <c r="M79" s="87"/>
      <c r="N79" s="87"/>
      <c r="O79" s="87"/>
      <c r="P79" s="87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35" t="s">
        <v>268</v>
      </c>
      <c r="C92" s="136"/>
      <c r="D92" s="136"/>
      <c r="E92" s="136"/>
      <c r="F92" s="136"/>
      <c r="G92" s="136"/>
      <c r="H92" s="136"/>
      <c r="I92" s="136"/>
      <c r="J92" s="137"/>
      <c r="L92" s="135" t="s">
        <v>175</v>
      </c>
      <c r="M92" s="136"/>
      <c r="N92" s="136"/>
      <c r="O92" s="136"/>
      <c r="P92" s="136"/>
      <c r="Q92" s="136"/>
      <c r="R92" s="136"/>
      <c r="S92" s="136"/>
      <c r="T92" s="137"/>
    </row>
    <row r="93" spans="1:21" ht="18" customHeight="1">
      <c r="B93" s="90" t="s">
        <v>171</v>
      </c>
      <c r="C93" s="88"/>
      <c r="D93" s="88"/>
      <c r="E93" s="88"/>
      <c r="F93" s="91">
        <f>ROUND('DRIs DATA'!F16/'DRIs DATA'!C16*100,2)</f>
        <v>86.05</v>
      </c>
      <c r="G93" s="91"/>
      <c r="H93" s="88" t="s">
        <v>167</v>
      </c>
      <c r="I93" s="88"/>
      <c r="J93" s="89"/>
      <c r="L93" s="90" t="s">
        <v>171</v>
      </c>
      <c r="M93" s="88"/>
      <c r="N93" s="88"/>
      <c r="O93" s="88"/>
      <c r="P93" s="88"/>
      <c r="Q93" s="23">
        <f>ROUND('DRIs DATA'!M16/'DRIs DATA'!K16*100,2)</f>
        <v>159.22999999999999</v>
      </c>
      <c r="R93" s="88" t="s">
        <v>167</v>
      </c>
      <c r="S93" s="88"/>
      <c r="T93" s="89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3" t="s">
        <v>180</v>
      </c>
      <c r="C95" s="94"/>
      <c r="D95" s="94"/>
      <c r="E95" s="94"/>
      <c r="F95" s="94"/>
      <c r="G95" s="94"/>
      <c r="H95" s="94"/>
      <c r="I95" s="94"/>
      <c r="J95" s="95"/>
      <c r="L95" s="99" t="s">
        <v>173</v>
      </c>
      <c r="M95" s="100"/>
      <c r="N95" s="100"/>
      <c r="O95" s="100"/>
      <c r="P95" s="100"/>
      <c r="Q95" s="100"/>
      <c r="R95" s="100"/>
      <c r="S95" s="100"/>
      <c r="T95" s="101"/>
    </row>
    <row r="96" spans="1:21" ht="18" customHeight="1">
      <c r="B96" s="93"/>
      <c r="C96" s="94"/>
      <c r="D96" s="94"/>
      <c r="E96" s="94"/>
      <c r="F96" s="94"/>
      <c r="G96" s="94"/>
      <c r="H96" s="94"/>
      <c r="I96" s="94"/>
      <c r="J96" s="95"/>
      <c r="L96" s="99"/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  <c r="U99" s="17"/>
    </row>
    <row r="100" spans="2:21" ht="18" customHeight="1" thickBot="1">
      <c r="B100" s="96"/>
      <c r="C100" s="97"/>
      <c r="D100" s="97"/>
      <c r="E100" s="97"/>
      <c r="F100" s="97"/>
      <c r="G100" s="97"/>
      <c r="H100" s="97"/>
      <c r="I100" s="97"/>
      <c r="J100" s="98"/>
      <c r="L100" s="102"/>
      <c r="M100" s="103"/>
      <c r="N100" s="103"/>
      <c r="O100" s="103"/>
      <c r="P100" s="103"/>
      <c r="Q100" s="103"/>
      <c r="R100" s="103"/>
      <c r="S100" s="103"/>
      <c r="T100" s="104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76" t="s">
        <v>193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8"/>
    </row>
    <row r="104" spans="2:21" ht="18" customHeight="1" thickBot="1">
      <c r="B104" s="79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1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87" t="s">
        <v>169</v>
      </c>
      <c r="C106" s="87"/>
      <c r="D106" s="87"/>
      <c r="E106" s="87"/>
      <c r="F106" s="6"/>
      <c r="G106" s="6"/>
      <c r="H106" s="6"/>
      <c r="I106" s="6"/>
      <c r="L106" s="87" t="s">
        <v>270</v>
      </c>
      <c r="M106" s="87"/>
      <c r="N106" s="87"/>
      <c r="O106" s="87"/>
      <c r="P106" s="87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2" t="s">
        <v>264</v>
      </c>
      <c r="C119" s="83"/>
      <c r="D119" s="83"/>
      <c r="E119" s="83"/>
      <c r="F119" s="83"/>
      <c r="G119" s="83"/>
      <c r="H119" s="83"/>
      <c r="I119" s="83"/>
      <c r="J119" s="84"/>
      <c r="L119" s="82" t="s">
        <v>265</v>
      </c>
      <c r="M119" s="83"/>
      <c r="N119" s="83"/>
      <c r="O119" s="83"/>
      <c r="P119" s="83"/>
      <c r="Q119" s="83"/>
      <c r="R119" s="83"/>
      <c r="S119" s="83"/>
      <c r="T119" s="84"/>
    </row>
    <row r="120" spans="2:20" ht="18" customHeight="1">
      <c r="B120" s="43" t="s">
        <v>171</v>
      </c>
      <c r="C120" s="16"/>
      <c r="D120" s="16"/>
      <c r="E120" s="15"/>
      <c r="F120" s="91">
        <f>ROUND('DRIs DATA'!F26/'DRIs DATA'!C26*100,2)</f>
        <v>113.37</v>
      </c>
      <c r="G120" s="91"/>
      <c r="H120" s="88" t="s">
        <v>166</v>
      </c>
      <c r="I120" s="88"/>
      <c r="J120" s="89"/>
      <c r="L120" s="42" t="s">
        <v>171</v>
      </c>
      <c r="M120" s="20"/>
      <c r="N120" s="20"/>
      <c r="O120" s="23"/>
      <c r="P120" s="6"/>
      <c r="Q120" s="58">
        <f>ROUND('DRIs DATA'!AH26/'DRIs DATA'!AE26*100,2)</f>
        <v>143.83000000000001</v>
      </c>
      <c r="R120" s="88" t="s">
        <v>166</v>
      </c>
      <c r="S120" s="88"/>
      <c r="T120" s="89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05" t="s">
        <v>174</v>
      </c>
      <c r="C122" s="106"/>
      <c r="D122" s="106"/>
      <c r="E122" s="106"/>
      <c r="F122" s="106"/>
      <c r="G122" s="106"/>
      <c r="H122" s="106"/>
      <c r="I122" s="106"/>
      <c r="J122" s="107"/>
      <c r="L122" s="105" t="s">
        <v>269</v>
      </c>
      <c r="M122" s="106"/>
      <c r="N122" s="106"/>
      <c r="O122" s="106"/>
      <c r="P122" s="106"/>
      <c r="Q122" s="106"/>
      <c r="R122" s="106"/>
      <c r="S122" s="106"/>
      <c r="T122" s="107"/>
    </row>
    <row r="123" spans="2:20" ht="18" customHeight="1">
      <c r="B123" s="105"/>
      <c r="C123" s="106"/>
      <c r="D123" s="106"/>
      <c r="E123" s="106"/>
      <c r="F123" s="106"/>
      <c r="G123" s="106"/>
      <c r="H123" s="106"/>
      <c r="I123" s="106"/>
      <c r="J123" s="107"/>
      <c r="L123" s="105"/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5.75" thickBot="1">
      <c r="B127" s="108"/>
      <c r="C127" s="109"/>
      <c r="D127" s="109"/>
      <c r="E127" s="109"/>
      <c r="F127" s="109"/>
      <c r="G127" s="109"/>
      <c r="H127" s="109"/>
      <c r="I127" s="109"/>
      <c r="J127" s="110"/>
      <c r="L127" s="108"/>
      <c r="M127" s="109"/>
      <c r="N127" s="109"/>
      <c r="O127" s="109"/>
      <c r="P127" s="109"/>
      <c r="Q127" s="109"/>
      <c r="R127" s="109"/>
      <c r="S127" s="109"/>
      <c r="T127" s="110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76" t="s">
        <v>262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8"/>
      <c r="N129" s="57"/>
      <c r="O129" s="76" t="s">
        <v>263</v>
      </c>
      <c r="P129" s="77"/>
      <c r="Q129" s="77"/>
      <c r="R129" s="77"/>
      <c r="S129" s="77"/>
      <c r="T129" s="78"/>
    </row>
    <row r="130" spans="2:21" ht="18" customHeight="1" thickBot="1">
      <c r="B130" s="79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1"/>
      <c r="N130" s="57"/>
      <c r="O130" s="79"/>
      <c r="P130" s="80"/>
      <c r="Q130" s="80"/>
      <c r="R130" s="80"/>
      <c r="S130" s="80"/>
      <c r="T130" s="81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76" t="s">
        <v>194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8"/>
    </row>
    <row r="155" spans="2:21" ht="18" customHeight="1" thickBot="1">
      <c r="B155" s="79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1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87" t="s">
        <v>177</v>
      </c>
      <c r="C157" s="87"/>
      <c r="D157" s="87"/>
      <c r="E157" s="6"/>
      <c r="F157" s="6"/>
      <c r="G157" s="6"/>
      <c r="H157" s="6"/>
      <c r="I157" s="6"/>
      <c r="L157" s="87" t="s">
        <v>178</v>
      </c>
      <c r="M157" s="87"/>
      <c r="N157" s="87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2" t="s">
        <v>266</v>
      </c>
      <c r="C170" s="83"/>
      <c r="D170" s="83"/>
      <c r="E170" s="83"/>
      <c r="F170" s="83"/>
      <c r="G170" s="83"/>
      <c r="H170" s="83"/>
      <c r="I170" s="83"/>
      <c r="J170" s="84"/>
      <c r="L170" s="82" t="s">
        <v>176</v>
      </c>
      <c r="M170" s="83"/>
      <c r="N170" s="83"/>
      <c r="O170" s="83"/>
      <c r="P170" s="83"/>
      <c r="Q170" s="83"/>
      <c r="R170" s="83"/>
      <c r="S170" s="84"/>
    </row>
    <row r="171" spans="2:19" ht="18" customHeight="1">
      <c r="B171" s="42" t="s">
        <v>171</v>
      </c>
      <c r="C171" s="20"/>
      <c r="D171" s="20"/>
      <c r="E171" s="6"/>
      <c r="F171" s="91">
        <f>ROUND('DRIs DATA'!F36/'DRIs DATA'!C36*100,2)</f>
        <v>53.65</v>
      </c>
      <c r="G171" s="91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332.66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05" t="s">
        <v>185</v>
      </c>
      <c r="C173" s="106"/>
      <c r="D173" s="106"/>
      <c r="E173" s="106"/>
      <c r="F173" s="106"/>
      <c r="G173" s="106"/>
      <c r="H173" s="106"/>
      <c r="I173" s="106"/>
      <c r="J173" s="107"/>
      <c r="L173" s="105" t="s">
        <v>187</v>
      </c>
      <c r="M173" s="106"/>
      <c r="N173" s="106"/>
      <c r="O173" s="106"/>
      <c r="P173" s="106"/>
      <c r="Q173" s="106"/>
      <c r="R173" s="106"/>
      <c r="S173" s="107"/>
    </row>
    <row r="174" spans="2:19" ht="18" customHeight="1">
      <c r="B174" s="105"/>
      <c r="C174" s="106"/>
      <c r="D174" s="106"/>
      <c r="E174" s="106"/>
      <c r="F174" s="106"/>
      <c r="G174" s="106"/>
      <c r="H174" s="106"/>
      <c r="I174" s="106"/>
      <c r="J174" s="107"/>
      <c r="L174" s="105"/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 thickBot="1">
      <c r="B179" s="108"/>
      <c r="C179" s="109"/>
      <c r="D179" s="109"/>
      <c r="E179" s="109"/>
      <c r="F179" s="109"/>
      <c r="G179" s="109"/>
      <c r="H179" s="109"/>
      <c r="I179" s="109"/>
      <c r="J179" s="110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 thickBot="1">
      <c r="L181" s="108"/>
      <c r="M181" s="109"/>
      <c r="N181" s="109"/>
      <c r="O181" s="109"/>
      <c r="P181" s="109"/>
      <c r="Q181" s="109"/>
      <c r="R181" s="109"/>
      <c r="S181" s="110"/>
    </row>
    <row r="182" spans="2:19" ht="18" customHeight="1">
      <c r="B182" s="87" t="s">
        <v>179</v>
      </c>
      <c r="C182" s="87"/>
      <c r="D182" s="87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2" t="s">
        <v>267</v>
      </c>
      <c r="C195" s="83"/>
      <c r="D195" s="83"/>
      <c r="E195" s="83"/>
      <c r="F195" s="83"/>
      <c r="G195" s="83"/>
      <c r="H195" s="83"/>
      <c r="I195" s="83"/>
      <c r="J195" s="84"/>
      <c r="S195" s="6"/>
    </row>
    <row r="196" spans="2:20" ht="18" customHeight="1">
      <c r="B196" s="42" t="s">
        <v>171</v>
      </c>
      <c r="C196" s="20"/>
      <c r="D196" s="20"/>
      <c r="E196" s="6"/>
      <c r="F196" s="91">
        <f>ROUND('DRIs DATA'!F46/'DRIs DATA'!C46*100,2)</f>
        <v>150.12</v>
      </c>
      <c r="G196" s="91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05" t="s">
        <v>186</v>
      </c>
      <c r="C198" s="106"/>
      <c r="D198" s="106"/>
      <c r="E198" s="106"/>
      <c r="F198" s="106"/>
      <c r="G198" s="106"/>
      <c r="H198" s="106"/>
      <c r="I198" s="106"/>
      <c r="J198" s="107"/>
      <c r="S198" s="6"/>
    </row>
    <row r="199" spans="2:20" ht="18" customHeight="1">
      <c r="B199" s="105"/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 thickBot="1">
      <c r="B203" s="108"/>
      <c r="C203" s="109"/>
      <c r="D203" s="109"/>
      <c r="E203" s="109"/>
      <c r="F203" s="109"/>
      <c r="G203" s="109"/>
      <c r="H203" s="109"/>
      <c r="I203" s="109"/>
      <c r="J203" s="110"/>
      <c r="S203" s="6"/>
    </row>
    <row r="204" spans="2:20" ht="18" customHeight="1" thickBot="1">
      <c r="K204" s="10"/>
    </row>
    <row r="205" spans="2:20" ht="18" customHeight="1">
      <c r="B205" s="76" t="s">
        <v>195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8"/>
    </row>
    <row r="206" spans="2:20" ht="18" customHeight="1" thickBot="1">
      <c r="B206" s="79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1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1" t="s">
        <v>188</v>
      </c>
      <c r="C208" s="111"/>
      <c r="D208" s="111"/>
      <c r="E208" s="111"/>
      <c r="F208" s="111"/>
      <c r="G208" s="111"/>
      <c r="H208" s="111"/>
      <c r="I208" s="24">
        <f>'DRIs DATA'!B6</f>
        <v>2400</v>
      </c>
      <c r="J208" s="6" t="s">
        <v>189</v>
      </c>
      <c r="K208" s="6"/>
      <c r="L208" s="6"/>
      <c r="M208" s="6"/>
      <c r="N208" s="6"/>
    </row>
    <row r="209" spans="2:14" ht="18" customHeight="1">
      <c r="B209" s="92" t="s">
        <v>190</v>
      </c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2020-11-26T01:13:56Z</dcterms:modified>
</cp:coreProperties>
</file>