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<sst xmlns="http://schemas.openxmlformats.org/spreadsheetml/2006/main" count="692" uniqueCount="283">
  <si>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</si>
  <si>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</si>
  <si>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</si>
  <si>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</si>
  <si>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</si>
  <si>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</si>
  <si>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</si>
  <si>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</si>
  <si>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</si>
  <si>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</si>
  <si>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</si>
  <si>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</si>
  <si>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</si>
  <si>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</si>
  <si>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</si>
  <si>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</si>
  <si>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</si>
  <si>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</si>
  <si>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</si>
  <si>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</si>
  <si>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</si>
  <si>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</si>
  <si>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</si>
  <si>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</si>
  <si>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</si>
  <si>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</si>
  <si>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</si>
  <si>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</si>
  <si>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</si>
  <si>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</si>
  <si>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</si>
  <si>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</si>
  <si>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</si>
  <si>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</si>
  <si>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</si>
  <si>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</si>
  <si>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</si>
  <si>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</si>
  <si>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</si>
  <si>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</si>
  <si>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</si>
  <si>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</si>
  <si>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</si>
  <si>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</si>
  <si>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</si>
  <si>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</si>
  <si>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</si>
  <si>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</si>
  <si>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</si>
  <si>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</si>
  <si>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</si>
  <si>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</si>
  <si>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</si>
  <si>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</si>
  <si>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</si>
  <si>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</si>
  <si>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</si>
  <si>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</si>
  <si>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</si>
  <si>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</si>
  <si>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</si>
  <si>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</si>
  <si>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</si>
  <si>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</si>
  <si>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</si>
  <si>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</si>
  <si>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</si>
  <si>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</si>
  <si>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</si>
  <si>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</si>
  <si>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</si>
  <si>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</si>
  <si>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</si>
  <si>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</si>
  <si>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</si>
  <si>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</si>
  <si>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</si>
  <si>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</si>
  <si>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</si>
  <si>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</si>
  <si>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</si>
  <si>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</si>
  <si>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</si>
  <si>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</si>
  <si>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</si>
  <si>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</si>
  <si>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</si>
  <si>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</si>
  <si>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</si>
  <si>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</si>
  <si>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</si>
  <si>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</si>
  <si>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</si>
  <si>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</si>
  <si>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</si>
  <si>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</si>
  <si>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</si>
  <si>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</si>
  <si>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</si>
  <si>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</si>
  <si>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</si>
  <si>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</si>
  <si>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</si>
  <si>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</si>
  <si>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</si>
  <si>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</si>
  <si>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</si>
  <si>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</si>
  <si>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</si>
  <si>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</si>
  <si>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</si>
  <si>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</si>
  <si>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</si>
  <si>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</si>
  <si>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</si>
  <si>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</si>
  <si>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</si>
  <si>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</si>
  <si>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</si>
  <si>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</si>
  <si>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</si>
  <si>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</si>
  <si>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</si>
  <si>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</si>
  <si>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</si>
  <si>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</si>
  <si>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</si>
  <si>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</si>
  <si>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</si>
  <si>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</si>
  <si>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</si>
  <si>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</si>
  <si>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</si>
  <si>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</si>
  <si>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</si>
  <si>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</si>
  <si>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</si>
  <si>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</si>
  <si>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</si>
  <si>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</si>
  <si>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</si>
  <si>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</si>
  <si>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</si>
  <si>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</si>
  <si>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</si>
  <si>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</si>
  <si>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</si>
  <si>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</si>
  <si>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</si>
  <si>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</si>
  <si>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</si>
  <si>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</si>
  <si>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</si>
  <si>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</si>
  <si>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</si>
  <si>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</si>
  <si>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</si>
  <si>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</si>
  <si>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</si>
  <si>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</si>
  <si>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</si>
  <si>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</si>
  <si>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</si>
  <si>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</si>
  <si>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</si>
  <si>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</si>
  <si>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</si>
  <si>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</si>
  <si>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</si>
  <si>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</si>
  <si>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</si>
  <si>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</si>
  <si>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</si>
  <si>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</si>
  <si>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</si>
  <si>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</si>
  <si>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</si>
  <si>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</si>
  <si>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</si>
  <si>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</si>
  <si>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</si>
  <si>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</si>
  <si>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</si>
  <si>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</si>
  <si>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</si>
  <si>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</si>
  <si>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</si>
  <si>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</si>
  <si>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</si>
  <si>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</si>
  <si>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</si>
  <si>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</si>
  <si>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</si>
  <si>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</si>
  <si>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</si>
  <si>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</si>
  <si>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</si>
  <si>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</si>
  <si>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</si>
  <si>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</si>
  <si>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</si>
  <si>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</si>
  <si>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</si>
  <si>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</si>
  <si>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</si>
  <si>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</si>
  <si>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</si>
  <si>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</si>
  <si>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</si>
  <si>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</si>
  <si>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</si>
  <si>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</si>
  <si>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</si>
  <si>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</si>
  <si>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</si>
  <si>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</si>
  <si>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</si>
  <si>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</si>
  <si>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</si>
  <si>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</si>
  <si>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</si>
  <si>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</si>
  <si>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</si>
  <si>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</si>
  <si>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</si>
  <si>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</si>
  <si>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</si>
  <si>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</si>
  <si>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</si>
  <si>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</si>
  <si>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</si>
  <si>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</si>
  <si>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</si>
  <si>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</si>
  <si>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</si>
  <si>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</si>
  <si>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</si>
  <si>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</si>
  <si>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</si>
  <si>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</si>
  <si>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</si>
  <si>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</si>
  <si>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</si>
  <si>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</si>
  <si>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</si>
  <si>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</si>
  <si>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</si>
  <si>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</si>
  <si>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</si>
  <si>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</si>
  <si>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</si>
  <si>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</si>
  <si>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</si>
  <si>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</si>
  <si>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</si>
  <si>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</si>
  <si>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</si>
  <si>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</si>
  <si>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</si>
  <si>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</si>
  <si>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</si>
  <si>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</si>
  <si>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</si>
  <si>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</si>
  <si>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</si>
  <si>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</si>
  <si>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</si>
  <si>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</si>
  <si>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</si>
  <si>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</si>
  <si>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</si>
  <si>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</si>
  <si>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</si>
  <si>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</si>
  <si>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</si>
  <si>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</si>
  <si>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M</t>
  </si>
  <si>
    <t>정보</t>
  </si>
  <si>
    <t>출력시각</t>
  </si>
  <si>
    <t>(설문지 : FFQ 95문항 설문지, 사용자 : 김두수, ID : H2500031)</t>
  </si>
  <si>
    <t>2021년 02월 15일 11:07:27</t>
  </si>
  <si>
    <t>H2500031</t>
  </si>
  <si>
    <t>김두수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</si>
</sst>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8" fillId="0" borderId="0" xfId="2"/>
    <xf numFmtId="11" fontId="18" fillId="0" borderId="0" xfId="2" applyNumberForma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017768"/>
        <c:axId val="219018160"/>
      </c:barChart>
      <c:catAx>
        <c:axId val="21901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018160"/>
        <c:crosses val="autoZero"/>
        <c:auto val="1"/>
        <c:lblAlgn val="ctr"/>
        <c:lblOffset val="100"/>
        <c:noMultiLvlLbl val="0"/>
      </c:catAx>
      <c:valAx>
        <c:axId val="21901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01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05024"/>
        <c:axId val="453302280"/>
      </c:barChart>
      <c:catAx>
        <c:axId val="45330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02280"/>
        <c:crosses val="autoZero"/>
        <c:auto val="1"/>
        <c:lblAlgn val="ctr"/>
        <c:lblOffset val="100"/>
        <c:noMultiLvlLbl val="0"/>
      </c:catAx>
      <c:valAx>
        <c:axId val="45330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0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01104"/>
        <c:axId val="453307376"/>
      </c:barChart>
      <c:catAx>
        <c:axId val="45330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07376"/>
        <c:crosses val="autoZero"/>
        <c:auto val="1"/>
        <c:lblAlgn val="ctr"/>
        <c:lblOffset val="100"/>
        <c:noMultiLvlLbl val="0"/>
      </c:catAx>
      <c:valAx>
        <c:axId val="45330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0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1158.5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03848"/>
        <c:axId val="453301496"/>
      </c:barChart>
      <c:catAx>
        <c:axId val="45330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01496"/>
        <c:crosses val="autoZero"/>
        <c:auto val="1"/>
        <c:lblAlgn val="ctr"/>
        <c:lblOffset val="100"/>
        <c:noMultiLvlLbl val="0"/>
      </c:catAx>
      <c:valAx>
        <c:axId val="453301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0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2337.8000000000002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05416"/>
        <c:axId val="453305808"/>
      </c:barChart>
      <c:catAx>
        <c:axId val="45330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05808"/>
        <c:crosses val="autoZero"/>
        <c:auto val="1"/>
        <c:lblAlgn val="ctr"/>
        <c:lblOffset val="100"/>
        <c:noMultiLvlLbl val="0"/>
      </c:catAx>
      <c:valAx>
        <c:axId val="4533058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0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191992"/>
        <c:axId val="453187680"/>
      </c:barChart>
      <c:catAx>
        <c:axId val="45319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187680"/>
        <c:crosses val="autoZero"/>
        <c:auto val="1"/>
        <c:lblAlgn val="ctr"/>
        <c:lblOffset val="100"/>
        <c:noMultiLvlLbl val="0"/>
      </c:catAx>
      <c:valAx>
        <c:axId val="45318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19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188072"/>
        <c:axId val="453188464"/>
      </c:barChart>
      <c:catAx>
        <c:axId val="45318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188464"/>
        <c:crosses val="autoZero"/>
        <c:auto val="1"/>
        <c:lblAlgn val="ctr"/>
        <c:lblOffset val="100"/>
        <c:noMultiLvlLbl val="0"/>
      </c:catAx>
      <c:valAx>
        <c:axId val="45318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18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97376"/>
        <c:axId val="454295024"/>
      </c:barChart>
      <c:catAx>
        <c:axId val="45429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95024"/>
        <c:crosses val="autoZero"/>
        <c:auto val="1"/>
        <c:lblAlgn val="ctr"/>
        <c:lblOffset val="100"/>
        <c:noMultiLvlLbl val="0"/>
      </c:catAx>
      <c:valAx>
        <c:axId val="454295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9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414.5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98944"/>
        <c:axId val="454293456"/>
      </c:barChart>
      <c:catAx>
        <c:axId val="45429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93456"/>
        <c:crosses val="autoZero"/>
        <c:auto val="1"/>
        <c:lblAlgn val="ctr"/>
        <c:lblOffset val="100"/>
        <c:noMultiLvlLbl val="0"/>
      </c:catAx>
      <c:valAx>
        <c:axId val="454293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9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91888"/>
        <c:axId val="454295808"/>
      </c:barChart>
      <c:catAx>
        <c:axId val="45429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95808"/>
        <c:crosses val="autoZero"/>
        <c:auto val="1"/>
        <c:lblAlgn val="ctr"/>
        <c:lblOffset val="100"/>
        <c:noMultiLvlLbl val="0"/>
      </c:catAx>
      <c:valAx>
        <c:axId val="45429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9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98552"/>
        <c:axId val="454296592"/>
      </c:barChart>
      <c:catAx>
        <c:axId val="45429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96592"/>
        <c:crosses val="autoZero"/>
        <c:auto val="1"/>
        <c:lblAlgn val="ctr"/>
        <c:lblOffset val="100"/>
        <c:noMultiLvlLbl val="0"/>
      </c:catAx>
      <c:valAx>
        <c:axId val="454296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9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013848"/>
        <c:axId val="453185720"/>
      </c:barChart>
      <c:catAx>
        <c:axId val="21901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185720"/>
        <c:crosses val="autoZero"/>
        <c:auto val="1"/>
        <c:lblAlgn val="ctr"/>
        <c:lblOffset val="100"/>
        <c:noMultiLvlLbl val="0"/>
      </c:catAx>
      <c:valAx>
        <c:axId val="453185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01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98160"/>
        <c:axId val="454295416"/>
      </c:barChart>
      <c:catAx>
        <c:axId val="45429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95416"/>
        <c:crosses val="autoZero"/>
        <c:auto val="1"/>
        <c:lblAlgn val="ctr"/>
        <c:lblOffset val="100"/>
        <c:noMultiLvlLbl val="0"/>
      </c:catAx>
      <c:valAx>
        <c:axId val="45429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9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292280"/>
        <c:axId val="454292672"/>
      </c:barChart>
      <c:catAx>
        <c:axId val="45429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292672"/>
        <c:crosses val="autoZero"/>
        <c:auto val="1"/>
        <c:lblAlgn val="ctr"/>
        <c:lblOffset val="100"/>
        <c:noMultiLvlLbl val="0"/>
      </c:catAx>
      <c:valAx>
        <c:axId val="454292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9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</c:v>
                </c:pt>
                <c:pt idx="1">
                  <c:v>9.1999999999999993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293064"/>
        <c:axId val="454634016"/>
      </c:barChart>
      <c:catAx>
        <c:axId val="45429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634016"/>
        <c:crosses val="autoZero"/>
        <c:auto val="1"/>
        <c:lblAlgn val="ctr"/>
        <c:lblOffset val="100"/>
        <c:noMultiLvlLbl val="0"/>
      </c:catAx>
      <c:valAx>
        <c:axId val="454634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29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13.424396</c:v>
                </c:pt>
                <c:pt idx="1">
                  <c:v>13.577207</c:v>
                </c:pt>
                <c:pt idx="2">
                  <c:v>10.472685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629312"/>
        <c:axId val="454636368"/>
      </c:barChart>
      <c:catAx>
        <c:axId val="45462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636368"/>
        <c:crosses val="autoZero"/>
        <c:auto val="1"/>
        <c:lblAlgn val="ctr"/>
        <c:lblOffset val="100"/>
        <c:noMultiLvlLbl val="0"/>
      </c:catAx>
      <c:valAx>
        <c:axId val="454636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62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629704"/>
        <c:axId val="454635976"/>
      </c:barChart>
      <c:catAx>
        <c:axId val="45462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635976"/>
        <c:crosses val="autoZero"/>
        <c:auto val="1"/>
        <c:lblAlgn val="ctr"/>
        <c:lblOffset val="100"/>
        <c:noMultiLvlLbl val="0"/>
      </c:catAx>
      <c:valAx>
        <c:axId val="45463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62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73.5</c:v>
                </c:pt>
                <c:pt idx="1">
                  <c:v>9.8000000000000007</c:v>
                </c:pt>
                <c:pt idx="2">
                  <c:v>16.7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628920"/>
        <c:axId val="454630096"/>
      </c:barChart>
      <c:catAx>
        <c:axId val="45462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630096"/>
        <c:crosses val="autoZero"/>
        <c:auto val="1"/>
        <c:lblAlgn val="ctr"/>
        <c:lblOffset val="100"/>
        <c:noMultiLvlLbl val="0"/>
      </c:catAx>
      <c:valAx>
        <c:axId val="45463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62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1758.1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630488"/>
        <c:axId val="454631664"/>
      </c:barChart>
      <c:catAx>
        <c:axId val="45463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631664"/>
        <c:crosses val="autoZero"/>
        <c:auto val="1"/>
        <c:lblAlgn val="ctr"/>
        <c:lblOffset val="100"/>
        <c:noMultiLvlLbl val="0"/>
      </c:catAx>
      <c:valAx>
        <c:axId val="454631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63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632448"/>
        <c:axId val="454632840"/>
      </c:barChart>
      <c:catAx>
        <c:axId val="45463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632840"/>
        <c:crosses val="autoZero"/>
        <c:auto val="1"/>
        <c:lblAlgn val="ctr"/>
        <c:lblOffset val="100"/>
        <c:noMultiLvlLbl val="0"/>
      </c:catAx>
      <c:valAx>
        <c:axId val="454632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63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635192"/>
        <c:axId val="454632056"/>
      </c:barChart>
      <c:catAx>
        <c:axId val="45463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632056"/>
        <c:crosses val="autoZero"/>
        <c:auto val="1"/>
        <c:lblAlgn val="ctr"/>
        <c:lblOffset val="100"/>
        <c:noMultiLvlLbl val="0"/>
      </c:catAx>
      <c:valAx>
        <c:axId val="45463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63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192384"/>
        <c:axId val="453186112"/>
      </c:barChart>
      <c:catAx>
        <c:axId val="45319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186112"/>
        <c:crosses val="autoZero"/>
        <c:auto val="1"/>
        <c:lblAlgn val="ctr"/>
        <c:lblOffset val="100"/>
        <c:noMultiLvlLbl val="0"/>
      </c:catAx>
      <c:valAx>
        <c:axId val="45318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19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3415.8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177608"/>
        <c:axId val="455184664"/>
      </c:barChart>
      <c:catAx>
        <c:axId val="45517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184664"/>
        <c:crosses val="autoZero"/>
        <c:auto val="1"/>
        <c:lblAlgn val="ctr"/>
        <c:lblOffset val="100"/>
        <c:noMultiLvlLbl val="0"/>
      </c:catAx>
      <c:valAx>
        <c:axId val="45518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17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181136"/>
        <c:axId val="455180352"/>
      </c:barChart>
      <c:catAx>
        <c:axId val="45518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180352"/>
        <c:crosses val="autoZero"/>
        <c:auto val="1"/>
        <c:lblAlgn val="ctr"/>
        <c:lblOffset val="100"/>
        <c:noMultiLvlLbl val="0"/>
      </c:catAx>
      <c:valAx>
        <c:axId val="455180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18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179176"/>
        <c:axId val="455185056"/>
      </c:barChart>
      <c:catAx>
        <c:axId val="45517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185056"/>
        <c:crosses val="autoZero"/>
        <c:auto val="1"/>
        <c:lblAlgn val="ctr"/>
        <c:lblOffset val="100"/>
        <c:noMultiLvlLbl val="0"/>
      </c:catAx>
      <c:valAx>
        <c:axId val="45518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17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186504"/>
        <c:axId val="453186896"/>
      </c:barChart>
      <c:catAx>
        <c:axId val="453186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186896"/>
        <c:crosses val="autoZero"/>
        <c:auto val="1"/>
        <c:lblAlgn val="ctr"/>
        <c:lblOffset val="100"/>
        <c:noMultiLvlLbl val="0"/>
      </c:catAx>
      <c:valAx>
        <c:axId val="4531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18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188856"/>
        <c:axId val="453189248"/>
      </c:barChart>
      <c:catAx>
        <c:axId val="45318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189248"/>
        <c:crosses val="autoZero"/>
        <c:auto val="1"/>
        <c:lblAlgn val="ctr"/>
        <c:lblOffset val="100"/>
        <c:noMultiLvlLbl val="0"/>
      </c:catAx>
      <c:valAx>
        <c:axId val="453189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18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190032"/>
        <c:axId val="453185328"/>
      </c:barChart>
      <c:catAx>
        <c:axId val="45319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185328"/>
        <c:crosses val="autoZero"/>
        <c:auto val="1"/>
        <c:lblAlgn val="ctr"/>
        <c:lblOffset val="100"/>
        <c:noMultiLvlLbl val="0"/>
      </c:catAx>
      <c:valAx>
        <c:axId val="453185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19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190816"/>
        <c:axId val="453308160"/>
      </c:barChart>
      <c:catAx>
        <c:axId val="45319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08160"/>
        <c:crosses val="autoZero"/>
        <c:auto val="1"/>
        <c:lblAlgn val="ctr"/>
        <c:lblOffset val="100"/>
        <c:noMultiLvlLbl val="0"/>
      </c:catAx>
      <c:valAx>
        <c:axId val="45330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19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06200"/>
        <c:axId val="453306984"/>
      </c:barChart>
      <c:catAx>
        <c:axId val="45330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06984"/>
        <c:crosses val="autoZero"/>
        <c:auto val="1"/>
        <c:lblAlgn val="ctr"/>
        <c:lblOffset val="100"/>
        <c:noMultiLvlLbl val="0"/>
      </c:catAx>
      <c:valAx>
        <c:axId val="45330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0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01888"/>
        <c:axId val="453306592"/>
      </c:barChart>
      <c:catAx>
        <c:axId val="45330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06592"/>
        <c:crosses val="autoZero"/>
        <c:auto val="1"/>
        <c:lblAlgn val="ctr"/>
        <c:lblOffset val="100"/>
        <c:noMultiLvlLbl val="0"/>
      </c:catAx>
      <c:valAx>
        <c:axId val="45330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0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김두수, ID : H2500031)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11:07:27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5" t="s">
        <v>197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4" t="s">
        <v>56</v>
      </c>
      <c r="B4" s="74"/>
      <c r="C4" s="74"/>
      <c r="D4" s="46"/>
      <c r="E4" s="76" t="s">
        <v>198</v>
      </c>
      <c r="F4" s="77"/>
      <c r="G4" s="77"/>
      <c r="H4" s="78"/>
      <c r="I4" s="46"/>
      <c r="J4" s="76" t="s">
        <v>199</v>
      </c>
      <c r="K4" s="77"/>
      <c r="L4" s="78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2400</v>
      </c>
      <c r="C6" s="59">
        <f>'DRIs DATA 입력'!C6</f>
        <v>1758.1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64.400000000000006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73.5</v>
      </c>
      <c r="G8" s="59">
        <f>'DRIs DATA 입력'!G8</f>
        <v>9.8000000000000007</v>
      </c>
      <c r="H8" s="59">
        <f>'DRIs DATA 입력'!H8</f>
        <v>16.7</v>
      </c>
      <c r="I8" s="46"/>
      <c r="J8" s="59" t="s">
        <v>216</v>
      </c>
      <c r="K8" s="59">
        <f>'DRIs DATA 입력'!K8</f>
        <v>5.4</v>
      </c>
      <c r="L8" s="59">
        <f>'DRIs DATA 입력'!L8</f>
        <v>9.1999999999999993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3" t="s">
        <v>217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359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115.9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3" t="s">
        <v>223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</row>
    <row r="24" spans="1:62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373.6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3" t="s">
        <v>234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551.9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1158.5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3415.8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2337.8000000000002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262.8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68.7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3" t="s">
        <v>241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46"/>
    </row>
    <row r="44" spans="1:68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9.6999999999999993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414.5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205.2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96.4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61" sqref="L61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277</v>
      </c>
      <c r="B1" s="61" t="s">
        <v>279</v>
      </c>
      <c r="G1" s="62" t="s">
        <v>278</v>
      </c>
      <c r="H1" s="61" t="s">
        <v>280</v>
      </c>
    </row>
    <row r="3" spans="1:27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>
      <c r="A6" s="66" t="s">
        <v>56</v>
      </c>
      <c r="B6" s="66">
        <v>2400</v>
      </c>
      <c r="C6" s="66">
        <v>1758.1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50</v>
      </c>
      <c r="P6" s="66">
        <v>60</v>
      </c>
      <c r="Q6" s="66">
        <v>0</v>
      </c>
      <c r="R6" s="66">
        <v>0</v>
      </c>
      <c r="S6" s="66">
        <v>64.400000000000006</v>
      </c>
      <c r="U6" s="66" t="s">
        <v>214</v>
      </c>
      <c r="V6" s="66">
        <v>0</v>
      </c>
      <c r="W6" s="66">
        <v>0</v>
      </c>
      <c r="X6" s="66">
        <v>25</v>
      </c>
      <c r="Y6" s="66">
        <v>0</v>
      </c>
      <c r="Z6" s="66">
        <v>14.6</v>
      </c>
    </row>
    <row r="7" spans="1:27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>
      <c r="E8" s="66" t="s">
        <v>216</v>
      </c>
      <c r="F8" s="66">
        <v>73.5</v>
      </c>
      <c r="G8" s="66">
        <v>9.8000000000000007</v>
      </c>
      <c r="H8" s="66">
        <v>16.7</v>
      </c>
      <c r="J8" s="66" t="s">
        <v>216</v>
      </c>
      <c r="K8" s="66">
        <v>5.4</v>
      </c>
      <c r="L8" s="66">
        <v>9.1999999999999993</v>
      </c>
    </row>
    <row r="13" spans="1:27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>
      <c r="A16" s="66" t="s">
        <v>222</v>
      </c>
      <c r="B16" s="66">
        <v>550</v>
      </c>
      <c r="C16" s="66">
        <v>750</v>
      </c>
      <c r="D16" s="66">
        <v>0</v>
      </c>
      <c r="E16" s="66">
        <v>3000</v>
      </c>
      <c r="F16" s="66">
        <v>359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14.2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5.8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115.9</v>
      </c>
    </row>
    <row r="23" spans="1:62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65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1.3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1.3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12.7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1.7</v>
      </c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373.6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10.6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2.4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1.8</v>
      </c>
    </row>
    <row r="33" spans="1:68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>
      <c r="A36" s="66" t="s">
        <v>17</v>
      </c>
      <c r="B36" s="66">
        <v>630</v>
      </c>
      <c r="C36" s="66">
        <v>800</v>
      </c>
      <c r="D36" s="66">
        <v>0</v>
      </c>
      <c r="E36" s="66">
        <v>2500</v>
      </c>
      <c r="F36" s="66">
        <v>551.9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1158.5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3415.8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2337.8000000000002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262.8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68.7</v>
      </c>
    </row>
    <row r="43" spans="1:68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>
      <c r="A46" s="66" t="s">
        <v>23</v>
      </c>
      <c r="B46" s="66">
        <v>8</v>
      </c>
      <c r="C46" s="66">
        <v>10</v>
      </c>
      <c r="D46" s="66">
        <v>0</v>
      </c>
      <c r="E46" s="66">
        <v>45</v>
      </c>
      <c r="F46" s="66">
        <v>9.4</v>
      </c>
      <c r="H46" s="66" t="s">
        <v>24</v>
      </c>
      <c r="I46" s="66">
        <v>8</v>
      </c>
      <c r="J46" s="66">
        <v>10</v>
      </c>
      <c r="K46" s="66">
        <v>0</v>
      </c>
      <c r="L46" s="66">
        <v>35</v>
      </c>
      <c r="M46" s="66">
        <v>9.6999999999999993</v>
      </c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414.5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3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205.2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96.4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32" sqref="I3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71" t="s">
        <v>281</v>
      </c>
      <c r="B2" s="71" t="s">
        <v>282</v>
      </c>
      <c r="C2" s="71" t="s">
        <v>276</v>
      </c>
      <c r="D2" s="71">
        <v>47</v>
      </c>
      <c r="E2" s="71">
        <v>1758.1161</v>
      </c>
      <c r="F2" s="71">
        <v>283.16201999999998</v>
      </c>
      <c r="G2" s="71">
        <v>37.783700000000003</v>
      </c>
      <c r="H2" s="71">
        <v>16.342614999999999</v>
      </c>
      <c r="I2" s="71">
        <v>21.441088000000001</v>
      </c>
      <c r="J2" s="71">
        <v>64.383089999999996</v>
      </c>
      <c r="K2" s="71">
        <v>27.735873999999999</v>
      </c>
      <c r="L2" s="71">
        <v>36.647210000000001</v>
      </c>
      <c r="M2" s="71">
        <v>14.572227</v>
      </c>
      <c r="N2" s="71">
        <v>1.4620972000000001</v>
      </c>
      <c r="O2" s="71">
        <v>7.0111746999999998</v>
      </c>
      <c r="P2" s="71">
        <v>675.28252999999995</v>
      </c>
      <c r="Q2" s="71">
        <v>17.009519999999998</v>
      </c>
      <c r="R2" s="71">
        <v>358.98352</v>
      </c>
      <c r="S2" s="71">
        <v>134.1054</v>
      </c>
      <c r="T2" s="71">
        <v>2698.5378000000001</v>
      </c>
      <c r="U2" s="71">
        <v>5.8238124999999998</v>
      </c>
      <c r="V2" s="71">
        <v>14.222898000000001</v>
      </c>
      <c r="W2" s="71">
        <v>115.882454</v>
      </c>
      <c r="X2" s="71">
        <v>65.025475</v>
      </c>
      <c r="Y2" s="71">
        <v>1.2950873000000001</v>
      </c>
      <c r="Z2" s="71">
        <v>1.2607222</v>
      </c>
      <c r="AA2" s="71">
        <v>12.667607</v>
      </c>
      <c r="AB2" s="71">
        <v>1.7004824000000001</v>
      </c>
      <c r="AC2" s="71">
        <v>373.60921999999999</v>
      </c>
      <c r="AD2" s="71">
        <v>10.591942</v>
      </c>
      <c r="AE2" s="71">
        <v>2.4304366000000002</v>
      </c>
      <c r="AF2" s="71">
        <v>1.7528087999999999</v>
      </c>
      <c r="AG2" s="71">
        <v>551.94929999999999</v>
      </c>
      <c r="AH2" s="71">
        <v>147.75304</v>
      </c>
      <c r="AI2" s="71">
        <v>404.19623000000001</v>
      </c>
      <c r="AJ2" s="71">
        <v>1158.5238999999999</v>
      </c>
      <c r="AK2" s="71">
        <v>3415.8105</v>
      </c>
      <c r="AL2" s="71">
        <v>262.81234999999998</v>
      </c>
      <c r="AM2" s="71">
        <v>2337.7750999999998</v>
      </c>
      <c r="AN2" s="71">
        <v>68.720314000000002</v>
      </c>
      <c r="AO2" s="71">
        <v>9.4348039999999997</v>
      </c>
      <c r="AP2" s="71">
        <v>5.6079116000000004</v>
      </c>
      <c r="AQ2" s="71">
        <v>3.8268924000000002</v>
      </c>
      <c r="AR2" s="71">
        <v>9.7457659999999997</v>
      </c>
      <c r="AS2" s="71">
        <v>414.48935</v>
      </c>
      <c r="AT2" s="71">
        <v>7.1699950000000002E-3</v>
      </c>
      <c r="AU2" s="71">
        <v>2.979835</v>
      </c>
      <c r="AV2" s="71">
        <v>205.19466</v>
      </c>
      <c r="AW2" s="71">
        <v>96.398240000000001</v>
      </c>
      <c r="AX2" s="71">
        <v>3.8632369999999999E-2</v>
      </c>
      <c r="AY2" s="71">
        <v>0.93871987000000001</v>
      </c>
      <c r="AZ2" s="71">
        <v>270.12835999999999</v>
      </c>
      <c r="BA2" s="71">
        <v>37.483080000000001</v>
      </c>
      <c r="BB2" s="71">
        <v>13.424396</v>
      </c>
      <c r="BC2" s="71">
        <v>13.577207</v>
      </c>
      <c r="BD2" s="71">
        <v>10.472685</v>
      </c>
      <c r="BE2" s="71">
        <v>0.76381593999999997</v>
      </c>
      <c r="BF2" s="71">
        <v>2.2623084000000002</v>
      </c>
      <c r="BG2" s="71">
        <v>5.5509790000000002E-3</v>
      </c>
      <c r="BH2" s="71">
        <v>5.7900069999999998E-2</v>
      </c>
      <c r="BI2" s="71">
        <v>4.3432023E-2</v>
      </c>
      <c r="BJ2" s="71">
        <v>0.13332248999999999</v>
      </c>
      <c r="BK2" s="71">
        <v>4.2699799999999999E-4</v>
      </c>
      <c r="BL2" s="71">
        <v>0.31247744</v>
      </c>
      <c r="BM2" s="71">
        <v>3.0567335999999998</v>
      </c>
      <c r="BN2" s="71">
        <v>0.74519270000000004</v>
      </c>
      <c r="BO2" s="71">
        <v>38.90531</v>
      </c>
      <c r="BP2" s="71">
        <v>7.2674656000000004</v>
      </c>
      <c r="BQ2" s="71">
        <v>12.568861</v>
      </c>
      <c r="BR2" s="71">
        <v>47.051279999999998</v>
      </c>
      <c r="BS2" s="71">
        <v>16.856804</v>
      </c>
      <c r="BT2" s="71">
        <v>6.7031210000000003</v>
      </c>
      <c r="BU2" s="71">
        <v>5.3428433999999997E-2</v>
      </c>
      <c r="BV2" s="71">
        <v>5.5525020000000001E-2</v>
      </c>
      <c r="BW2" s="71">
        <v>0.48741087</v>
      </c>
      <c r="BX2" s="71">
        <v>1.0635072999999999</v>
      </c>
      <c r="BY2" s="71">
        <v>0.121687636</v>
      </c>
      <c r="BZ2" s="71">
        <v>6.56998E-4</v>
      </c>
      <c r="CA2" s="71">
        <v>0.78885309999999997</v>
      </c>
      <c r="CB2" s="71">
        <v>2.8358866999999999E-2</v>
      </c>
      <c r="CC2" s="71">
        <v>0.11993026</v>
      </c>
      <c r="CD2" s="71">
        <v>1.6726291</v>
      </c>
      <c r="CE2" s="71">
        <v>3.3328987999999997E-2</v>
      </c>
      <c r="CF2" s="71">
        <v>0.4141534</v>
      </c>
      <c r="CG2" s="72">
        <v>9.9000000000000005E-7</v>
      </c>
      <c r="CH2" s="71">
        <v>3.9866680000000002E-2</v>
      </c>
      <c r="CI2" s="71">
        <v>5.0656750000000004E-3</v>
      </c>
      <c r="CJ2" s="71">
        <v>3.6357206999999998</v>
      </c>
      <c r="CK2" s="71">
        <v>6.2685800000000002E-3</v>
      </c>
      <c r="CL2" s="71">
        <v>0.67837082999999998</v>
      </c>
      <c r="CM2" s="71">
        <v>2.4851415000000001</v>
      </c>
      <c r="CN2" s="71">
        <v>2465.5127000000002</v>
      </c>
      <c r="CO2" s="71">
        <v>4245.2039999999997</v>
      </c>
      <c r="CP2" s="71">
        <v>2327.6484</v>
      </c>
      <c r="CQ2" s="71">
        <v>975.80309999999997</v>
      </c>
      <c r="CR2" s="71">
        <v>412.34424000000001</v>
      </c>
      <c r="CS2" s="71">
        <v>626.50365999999997</v>
      </c>
      <c r="CT2" s="71">
        <v>2311.8710000000001</v>
      </c>
      <c r="CU2" s="71">
        <v>1432.1392000000001</v>
      </c>
      <c r="CV2" s="71">
        <v>1967.2247</v>
      </c>
      <c r="CW2" s="71">
        <v>1516.0952</v>
      </c>
      <c r="CX2" s="71">
        <v>428.82740000000001</v>
      </c>
      <c r="CY2" s="71">
        <v>3240.2415000000001</v>
      </c>
      <c r="CZ2" s="71">
        <v>1475.992</v>
      </c>
      <c r="DA2" s="71">
        <v>3277.4067</v>
      </c>
      <c r="DB2" s="71">
        <v>3373.5742</v>
      </c>
      <c r="DC2" s="71">
        <v>4380.7866000000004</v>
      </c>
      <c r="DD2" s="71">
        <v>6868.2389999999996</v>
      </c>
      <c r="DE2" s="71">
        <v>1328.7742000000001</v>
      </c>
      <c r="DF2" s="71">
        <v>3925.1003000000001</v>
      </c>
      <c r="DG2" s="71">
        <v>1631.2891</v>
      </c>
      <c r="DH2" s="71">
        <v>126.20689400000001</v>
      </c>
      <c r="DI2" s="7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37.483080000000001</v>
      </c>
      <c r="B6">
        <f>BB2</f>
        <v>13.424396</v>
      </c>
      <c r="C6">
        <f>BC2</f>
        <v>13.577207</v>
      </c>
      <c r="D6">
        <f>BD2</f>
        <v>10.472685</v>
      </c>
    </row>
    <row r="7" spans="1:11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7" sqref="F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255</v>
      </c>
      <c r="B2" s="55">
        <v>26794</v>
      </c>
      <c r="C2" s="56">
        <f ca="1">YEAR(TODAY())-YEAR(B2)+IF(TODAY()&gt;=DATE(YEAR(TODAY()),MONTH(B2),DAY(B2)),0,-1)</f>
        <v>47</v>
      </c>
      <c r="E2" s="52">
        <v>171.3</v>
      </c>
      <c r="F2" s="53" t="s">
        <v>39</v>
      </c>
      <c r="G2" s="52">
        <v>67.5</v>
      </c>
      <c r="H2" s="51" t="s">
        <v>41</v>
      </c>
      <c r="I2" s="79">
        <f>ROUND(G3/E3^2,1)</f>
        <v>23</v>
      </c>
    </row>
    <row r="3" spans="1:9">
      <c r="E3" s="51">
        <f>E2/100</f>
        <v>1.7130000000000001</v>
      </c>
      <c r="F3" s="51" t="s">
        <v>40</v>
      </c>
      <c r="G3" s="51">
        <f>G2</f>
        <v>67.5</v>
      </c>
      <c r="H3" s="51" t="s">
        <v>41</v>
      </c>
      <c r="I3" s="79"/>
    </row>
    <row r="4" spans="1:9">
      <c r="A4" t="s">
        <v>273</v>
      </c>
    </row>
    <row r="5" spans="1:9">
      <c r="B5" s="60">
        <v>44211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김두수, ID : H2500031)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02월 15일 11:07:27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22" zoomScaleNormal="100" zoomScaleSheetLayoutView="100" zoomScalePageLayoutView="10" workbookViewId="0">
      <selection activeCell="AE1" sqref="AE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4" t="s">
        <v>196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ht="18" customHeight="1">
      <c r="A3" s="6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18" customHeight="1" thickBot="1">
      <c r="A4" s="6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5" spans="1:19" ht="18" customHeight="1">
      <c r="A5" s="6"/>
      <c r="B5" s="82" t="s">
        <v>275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</row>
    <row r="9" spans="1:19" ht="18" customHeight="1" thickBot="1"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</row>
    <row r="10" spans="1:19" ht="18" customHeight="1">
      <c r="C10" s="92" t="s">
        <v>30</v>
      </c>
      <c r="D10" s="92"/>
      <c r="E10" s="93"/>
      <c r="F10" s="96">
        <f>'개인정보 및 신체계측 입력'!B5</f>
        <v>44211</v>
      </c>
      <c r="G10" s="97"/>
      <c r="H10" s="97"/>
      <c r="I10" s="97"/>
      <c r="K10" s="113" t="s">
        <v>33</v>
      </c>
      <c r="L10" s="114"/>
      <c r="M10" s="113" t="s">
        <v>34</v>
      </c>
      <c r="N10" s="114"/>
      <c r="O10" s="113" t="s">
        <v>35</v>
      </c>
      <c r="P10" s="113"/>
      <c r="Q10" s="113"/>
      <c r="R10" s="113"/>
      <c r="S10" s="113"/>
    </row>
    <row r="11" spans="1:19" ht="18" customHeight="1" thickBot="1">
      <c r="C11" s="94"/>
      <c r="D11" s="94"/>
      <c r="E11" s="95"/>
      <c r="F11" s="98"/>
      <c r="G11" s="98"/>
      <c r="H11" s="98"/>
      <c r="I11" s="98"/>
      <c r="K11" s="115"/>
      <c r="L11" s="116"/>
      <c r="M11" s="115"/>
      <c r="N11" s="116"/>
      <c r="O11" s="115"/>
      <c r="P11" s="115"/>
      <c r="Q11" s="115"/>
      <c r="R11" s="115"/>
      <c r="S11" s="115"/>
    </row>
    <row r="12" spans="1:19" ht="18" customHeight="1">
      <c r="C12" s="92" t="s">
        <v>32</v>
      </c>
      <c r="D12" s="92"/>
      <c r="E12" s="93"/>
      <c r="F12" s="101">
        <f ca="1">'개인정보 및 신체계측 입력'!C2</f>
        <v>47</v>
      </c>
      <c r="G12" s="101"/>
      <c r="H12" s="101"/>
      <c r="I12" s="101"/>
      <c r="K12" s="130">
        <f>'개인정보 및 신체계측 입력'!E2</f>
        <v>171.3</v>
      </c>
      <c r="L12" s="131"/>
      <c r="M12" s="124">
        <f>'개인정보 및 신체계측 입력'!G2</f>
        <v>67.5</v>
      </c>
      <c r="N12" s="125"/>
      <c r="O12" s="120" t="s">
        <v>271</v>
      </c>
      <c r="P12" s="114"/>
      <c r="Q12" s="97">
        <f>'개인정보 및 신체계측 입력'!I2</f>
        <v>23</v>
      </c>
      <c r="R12" s="97"/>
      <c r="S12" s="97"/>
    </row>
    <row r="13" spans="1:19" ht="18" customHeight="1" thickBot="1">
      <c r="C13" s="99"/>
      <c r="D13" s="99"/>
      <c r="E13" s="100"/>
      <c r="F13" s="102"/>
      <c r="G13" s="102"/>
      <c r="H13" s="102"/>
      <c r="I13" s="102"/>
      <c r="K13" s="132"/>
      <c r="L13" s="133"/>
      <c r="M13" s="126"/>
      <c r="N13" s="127"/>
      <c r="O13" s="121"/>
      <c r="P13" s="122"/>
      <c r="Q13" s="98"/>
      <c r="R13" s="98"/>
      <c r="S13" s="98"/>
    </row>
    <row r="14" spans="1:19" ht="18" customHeight="1">
      <c r="C14" s="94" t="s">
        <v>31</v>
      </c>
      <c r="D14" s="94"/>
      <c r="E14" s="95"/>
      <c r="F14" s="98" t="str">
        <f>MID('DRIs DATA'!B1,28,3)</f>
        <v>김두수</v>
      </c>
      <c r="G14" s="98"/>
      <c r="H14" s="98"/>
      <c r="I14" s="98"/>
      <c r="K14" s="132"/>
      <c r="L14" s="133"/>
      <c r="M14" s="126"/>
      <c r="N14" s="127"/>
      <c r="O14" s="121"/>
      <c r="P14" s="122"/>
      <c r="Q14" s="98"/>
      <c r="R14" s="98"/>
      <c r="S14" s="98"/>
    </row>
    <row r="15" spans="1:19" ht="18" customHeight="1" thickBot="1">
      <c r="C15" s="99"/>
      <c r="D15" s="99"/>
      <c r="E15" s="100"/>
      <c r="F15" s="107"/>
      <c r="G15" s="107"/>
      <c r="H15" s="107"/>
      <c r="I15" s="107"/>
      <c r="K15" s="134"/>
      <c r="L15" s="135"/>
      <c r="M15" s="128"/>
      <c r="N15" s="129"/>
      <c r="O15" s="123"/>
      <c r="P15" s="116"/>
      <c r="Q15" s="107"/>
      <c r="R15" s="107"/>
      <c r="S15" s="10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6" t="s">
        <v>42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8"/>
    </row>
    <row r="20" spans="2:20" ht="18" customHeight="1" thickBot="1">
      <c r="B20" s="13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7" t="s">
        <v>43</v>
      </c>
      <c r="E36" s="87"/>
      <c r="F36" s="87"/>
      <c r="G36" s="87"/>
      <c r="H36" s="87"/>
      <c r="I36" s="34">
        <f>'DRIs DATA'!F8</f>
        <v>73.5</v>
      </c>
      <c r="J36" s="90" t="s">
        <v>44</v>
      </c>
      <c r="K36" s="90"/>
      <c r="L36" s="90"/>
      <c r="M36" s="90"/>
      <c r="N36" s="35"/>
      <c r="O36" s="110" t="s">
        <v>45</v>
      </c>
      <c r="P36" s="110"/>
      <c r="Q36" s="110"/>
      <c r="R36" s="110"/>
      <c r="S36" s="110"/>
      <c r="T36" s="6"/>
    </row>
    <row r="37" spans="2:20" ht="18" customHeight="1">
      <c r="B37" s="12"/>
      <c r="C37" s="108" t="s">
        <v>182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6"/>
    </row>
    <row r="38" spans="2:20" ht="18" customHeight="1">
      <c r="B38" s="12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6"/>
    </row>
    <row r="39" spans="2:20" ht="18" customHeight="1" thickBot="1">
      <c r="B39" s="12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7" t="s">
        <v>43</v>
      </c>
      <c r="E41" s="87"/>
      <c r="F41" s="87"/>
      <c r="G41" s="87"/>
      <c r="H41" s="87"/>
      <c r="I41" s="34">
        <f>'DRIs DATA'!G8</f>
        <v>9.8000000000000007</v>
      </c>
      <c r="J41" s="90" t="s">
        <v>44</v>
      </c>
      <c r="K41" s="90"/>
      <c r="L41" s="90"/>
      <c r="M41" s="90"/>
      <c r="N41" s="35"/>
      <c r="O41" s="91" t="s">
        <v>49</v>
      </c>
      <c r="P41" s="91"/>
      <c r="Q41" s="91"/>
      <c r="R41" s="91"/>
      <c r="S41" s="91"/>
      <c r="T41" s="6"/>
    </row>
    <row r="42" spans="2:20" ht="18" customHeight="1">
      <c r="B42" s="6"/>
      <c r="C42" s="112" t="s">
        <v>184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>
      <c r="B44" s="6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11" t="s">
        <v>43</v>
      </c>
      <c r="E46" s="111"/>
      <c r="F46" s="111"/>
      <c r="G46" s="111"/>
      <c r="H46" s="111"/>
      <c r="I46" s="34">
        <f>'DRIs DATA'!H8</f>
        <v>16.7</v>
      </c>
      <c r="J46" s="90" t="s">
        <v>44</v>
      </c>
      <c r="K46" s="90"/>
      <c r="L46" s="90"/>
      <c r="M46" s="90"/>
      <c r="N46" s="35"/>
      <c r="O46" s="91" t="s">
        <v>48</v>
      </c>
      <c r="P46" s="91"/>
      <c r="Q46" s="91"/>
      <c r="R46" s="91"/>
      <c r="S46" s="91"/>
      <c r="T46" s="6"/>
    </row>
    <row r="47" spans="2:20" ht="18" customHeight="1">
      <c r="B47" s="6"/>
      <c r="C47" s="112" t="s">
        <v>183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>
      <c r="B48" s="6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6" t="s">
        <v>191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8"/>
    </row>
    <row r="54" spans="1:20" ht="18" customHeight="1" thickBot="1">
      <c r="B54" s="139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6" t="s">
        <v>164</v>
      </c>
      <c r="D69" s="86"/>
      <c r="E69" s="86"/>
      <c r="F69" s="86"/>
      <c r="G69" s="86"/>
      <c r="H69" s="87" t="s">
        <v>170</v>
      </c>
      <c r="I69" s="87"/>
      <c r="J69" s="87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8">
        <f>ROUND('그룹 전체 사용자의 일일 입력'!D6/MAX('그룹 전체 사용자의 일일 입력'!$B$6,'그룹 전체 사용자의 일일 입력'!$C$6,'그룹 전체 사용자의 일일 입력'!$D$6),1)</f>
        <v>0.8</v>
      </c>
      <c r="P69" s="88"/>
      <c r="Q69" s="37" t="s">
        <v>54</v>
      </c>
      <c r="R69" s="35"/>
      <c r="S69" s="35"/>
      <c r="T69" s="6"/>
    </row>
    <row r="70" spans="2:21" ht="18" customHeight="1" thickBot="1">
      <c r="B70" s="6"/>
      <c r="C70" s="89" t="s">
        <v>165</v>
      </c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6" t="s">
        <v>51</v>
      </c>
      <c r="D72" s="86"/>
      <c r="E72" s="86"/>
      <c r="F72" s="86"/>
      <c r="G72" s="86"/>
      <c r="H72" s="38"/>
      <c r="I72" s="87" t="s">
        <v>52</v>
      </c>
      <c r="J72" s="87"/>
      <c r="K72" s="36">
        <f>ROUND('DRIs DATA'!L8,1)</f>
        <v>9.1999999999999993</v>
      </c>
      <c r="L72" s="36" t="s">
        <v>53</v>
      </c>
      <c r="M72" s="36">
        <f>ROUND('DRIs DATA'!K8,1)</f>
        <v>5.4</v>
      </c>
      <c r="N72" s="90" t="s">
        <v>54</v>
      </c>
      <c r="O72" s="90"/>
      <c r="P72" s="90"/>
      <c r="Q72" s="90"/>
      <c r="R72" s="39"/>
      <c r="S72" s="35"/>
      <c r="T72" s="6"/>
    </row>
    <row r="73" spans="2:21" ht="18" customHeight="1">
      <c r="B73" s="6"/>
      <c r="C73" s="112" t="s">
        <v>181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>
      <c r="B74" s="6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6" t="s">
        <v>192</v>
      </c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8"/>
    </row>
    <row r="78" spans="2:21" ht="18" customHeight="1" thickBot="1">
      <c r="B78" s="139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1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3" t="s">
        <v>168</v>
      </c>
      <c r="C80" s="103"/>
      <c r="D80" s="103"/>
      <c r="E80" s="103"/>
      <c r="F80" s="21"/>
      <c r="G80" s="21"/>
      <c r="H80" s="21"/>
      <c r="L80" s="103" t="s">
        <v>172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4" t="s">
        <v>268</v>
      </c>
      <c r="C93" s="105"/>
      <c r="D93" s="105"/>
      <c r="E93" s="105"/>
      <c r="F93" s="105"/>
      <c r="G93" s="105"/>
      <c r="H93" s="105"/>
      <c r="I93" s="105"/>
      <c r="J93" s="106"/>
      <c r="L93" s="104" t="s">
        <v>175</v>
      </c>
      <c r="M93" s="105"/>
      <c r="N93" s="105"/>
      <c r="O93" s="105"/>
      <c r="P93" s="105"/>
      <c r="Q93" s="105"/>
      <c r="R93" s="105"/>
      <c r="S93" s="105"/>
      <c r="T93" s="106"/>
    </row>
    <row r="94" spans="1:21" ht="18" customHeight="1">
      <c r="B94" s="165" t="s">
        <v>171</v>
      </c>
      <c r="C94" s="163"/>
      <c r="D94" s="163"/>
      <c r="E94" s="163"/>
      <c r="F94" s="161">
        <f>ROUND('DRIs DATA'!F16/'DRIs DATA'!C16*100,2)</f>
        <v>47.87</v>
      </c>
      <c r="G94" s="161"/>
      <c r="H94" s="163" t="s">
        <v>167</v>
      </c>
      <c r="I94" s="163"/>
      <c r="J94" s="164"/>
      <c r="L94" s="165" t="s">
        <v>171</v>
      </c>
      <c r="M94" s="163"/>
      <c r="N94" s="163"/>
      <c r="O94" s="163"/>
      <c r="P94" s="163"/>
      <c r="Q94" s="23">
        <f>ROUND('DRIs DATA'!M16/'DRIs DATA'!K16*100,2)</f>
        <v>118.33</v>
      </c>
      <c r="R94" s="163" t="s">
        <v>167</v>
      </c>
      <c r="S94" s="163"/>
      <c r="T94" s="16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9" t="s">
        <v>180</v>
      </c>
      <c r="C96" s="150"/>
      <c r="D96" s="150"/>
      <c r="E96" s="150"/>
      <c r="F96" s="150"/>
      <c r="G96" s="150"/>
      <c r="H96" s="150"/>
      <c r="I96" s="150"/>
      <c r="J96" s="151"/>
      <c r="L96" s="155" t="s">
        <v>173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6" t="s">
        <v>193</v>
      </c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8"/>
    </row>
    <row r="105" spans="2:21" ht="18" customHeight="1" thickBot="1">
      <c r="B105" s="139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1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3" t="s">
        <v>169</v>
      </c>
      <c r="C107" s="103"/>
      <c r="D107" s="103"/>
      <c r="E107" s="103"/>
      <c r="F107" s="6"/>
      <c r="G107" s="6"/>
      <c r="H107" s="6"/>
      <c r="I107" s="6"/>
      <c r="L107" s="103" t="s">
        <v>270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7" t="s">
        <v>264</v>
      </c>
      <c r="C120" s="118"/>
      <c r="D120" s="118"/>
      <c r="E120" s="118"/>
      <c r="F120" s="118"/>
      <c r="G120" s="118"/>
      <c r="H120" s="118"/>
      <c r="I120" s="118"/>
      <c r="J120" s="119"/>
      <c r="L120" s="117" t="s">
        <v>265</v>
      </c>
      <c r="M120" s="118"/>
      <c r="N120" s="118"/>
      <c r="O120" s="118"/>
      <c r="P120" s="118"/>
      <c r="Q120" s="118"/>
      <c r="R120" s="118"/>
      <c r="S120" s="118"/>
      <c r="T120" s="119"/>
    </row>
    <row r="121" spans="2:20" ht="18" customHeight="1">
      <c r="B121" s="43" t="s">
        <v>171</v>
      </c>
      <c r="C121" s="16"/>
      <c r="D121" s="16"/>
      <c r="E121" s="15"/>
      <c r="F121" s="161">
        <f>ROUND('DRIs DATA'!F26/'DRIs DATA'!C26*100,2)</f>
        <v>65</v>
      </c>
      <c r="G121" s="161"/>
      <c r="H121" s="163" t="s">
        <v>166</v>
      </c>
      <c r="I121" s="163"/>
      <c r="J121" s="164"/>
      <c r="L121" s="42" t="s">
        <v>171</v>
      </c>
      <c r="M121" s="20"/>
      <c r="N121" s="20"/>
      <c r="O121" s="23"/>
      <c r="P121" s="6"/>
      <c r="Q121" s="58">
        <f>ROUND('DRIs DATA'!AH26/'DRIs DATA'!AE26*100,2)</f>
        <v>113.33</v>
      </c>
      <c r="R121" s="163" t="s">
        <v>166</v>
      </c>
      <c r="S121" s="163"/>
      <c r="T121" s="16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2" t="s">
        <v>174</v>
      </c>
      <c r="C123" s="143"/>
      <c r="D123" s="143"/>
      <c r="E123" s="143"/>
      <c r="F123" s="143"/>
      <c r="G123" s="143"/>
      <c r="H123" s="143"/>
      <c r="I123" s="143"/>
      <c r="J123" s="144"/>
      <c r="L123" s="142" t="s">
        <v>269</v>
      </c>
      <c r="M123" s="143"/>
      <c r="N123" s="143"/>
      <c r="O123" s="143"/>
      <c r="P123" s="143"/>
      <c r="Q123" s="143"/>
      <c r="R123" s="143"/>
      <c r="S123" s="143"/>
      <c r="T123" s="144"/>
    </row>
    <row r="124" spans="2:20" ht="18" customHeight="1">
      <c r="B124" s="142"/>
      <c r="C124" s="143"/>
      <c r="D124" s="143"/>
      <c r="E124" s="143"/>
      <c r="F124" s="143"/>
      <c r="G124" s="143"/>
      <c r="H124" s="143"/>
      <c r="I124" s="143"/>
      <c r="J124" s="144"/>
      <c r="L124" s="142"/>
      <c r="M124" s="143"/>
      <c r="N124" s="143"/>
      <c r="O124" s="143"/>
      <c r="P124" s="143"/>
      <c r="Q124" s="143"/>
      <c r="R124" s="143"/>
      <c r="S124" s="143"/>
      <c r="T124" s="144"/>
    </row>
    <row r="125" spans="2:20" ht="18" customHeight="1">
      <c r="B125" s="142"/>
      <c r="C125" s="143"/>
      <c r="D125" s="143"/>
      <c r="E125" s="143"/>
      <c r="F125" s="143"/>
      <c r="G125" s="143"/>
      <c r="H125" s="143"/>
      <c r="I125" s="143"/>
      <c r="J125" s="144"/>
      <c r="L125" s="142"/>
      <c r="M125" s="143"/>
      <c r="N125" s="143"/>
      <c r="O125" s="143"/>
      <c r="P125" s="143"/>
      <c r="Q125" s="143"/>
      <c r="R125" s="143"/>
      <c r="S125" s="143"/>
      <c r="T125" s="144"/>
    </row>
    <row r="126" spans="2:20" ht="18" customHeight="1">
      <c r="B126" s="142"/>
      <c r="C126" s="143"/>
      <c r="D126" s="143"/>
      <c r="E126" s="143"/>
      <c r="F126" s="143"/>
      <c r="G126" s="143"/>
      <c r="H126" s="143"/>
      <c r="I126" s="143"/>
      <c r="J126" s="144"/>
      <c r="L126" s="142"/>
      <c r="M126" s="143"/>
      <c r="N126" s="143"/>
      <c r="O126" s="143"/>
      <c r="P126" s="143"/>
      <c r="Q126" s="143"/>
      <c r="R126" s="143"/>
      <c r="S126" s="143"/>
      <c r="T126" s="144"/>
    </row>
    <row r="127" spans="2:20" ht="18" customHeight="1">
      <c r="B127" s="142"/>
      <c r="C127" s="143"/>
      <c r="D127" s="143"/>
      <c r="E127" s="143"/>
      <c r="F127" s="143"/>
      <c r="G127" s="143"/>
      <c r="H127" s="143"/>
      <c r="I127" s="143"/>
      <c r="J127" s="144"/>
      <c r="L127" s="142"/>
      <c r="M127" s="143"/>
      <c r="N127" s="143"/>
      <c r="O127" s="143"/>
      <c r="P127" s="143"/>
      <c r="Q127" s="143"/>
      <c r="R127" s="143"/>
      <c r="S127" s="143"/>
      <c r="T127" s="144"/>
    </row>
    <row r="128" spans="2:20" ht="15.75" thickBot="1">
      <c r="B128" s="145"/>
      <c r="C128" s="146"/>
      <c r="D128" s="146"/>
      <c r="E128" s="146"/>
      <c r="F128" s="146"/>
      <c r="G128" s="146"/>
      <c r="H128" s="146"/>
      <c r="I128" s="146"/>
      <c r="J128" s="147"/>
      <c r="L128" s="145"/>
      <c r="M128" s="146"/>
      <c r="N128" s="146"/>
      <c r="O128" s="146"/>
      <c r="P128" s="146"/>
      <c r="Q128" s="146"/>
      <c r="R128" s="146"/>
      <c r="S128" s="146"/>
      <c r="T128" s="14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6" t="s">
        <v>262</v>
      </c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8"/>
      <c r="N130" s="57"/>
      <c r="O130" s="136" t="s">
        <v>263</v>
      </c>
      <c r="P130" s="137"/>
      <c r="Q130" s="137"/>
      <c r="R130" s="137"/>
      <c r="S130" s="137"/>
      <c r="T130" s="138"/>
    </row>
    <row r="131" spans="2:21" ht="18" customHeight="1" thickBot="1">
      <c r="B131" s="139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1"/>
      <c r="N131" s="57"/>
      <c r="O131" s="139"/>
      <c r="P131" s="140"/>
      <c r="Q131" s="140"/>
      <c r="R131" s="140"/>
      <c r="S131" s="140"/>
      <c r="T131" s="14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6" t="s">
        <v>194</v>
      </c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8"/>
    </row>
    <row r="156" spans="2:21" ht="18" customHeight="1" thickBot="1">
      <c r="B156" s="139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1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3" t="s">
        <v>177</v>
      </c>
      <c r="C158" s="103"/>
      <c r="D158" s="103"/>
      <c r="E158" s="6"/>
      <c r="F158" s="6"/>
      <c r="G158" s="6"/>
      <c r="H158" s="6"/>
      <c r="I158" s="6"/>
      <c r="L158" s="103" t="s">
        <v>178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7" t="s">
        <v>266</v>
      </c>
      <c r="C171" s="118"/>
      <c r="D171" s="118"/>
      <c r="E171" s="118"/>
      <c r="F171" s="118"/>
      <c r="G171" s="118"/>
      <c r="H171" s="118"/>
      <c r="I171" s="118"/>
      <c r="J171" s="119"/>
      <c r="L171" s="117" t="s">
        <v>176</v>
      </c>
      <c r="M171" s="118"/>
      <c r="N171" s="118"/>
      <c r="O171" s="118"/>
      <c r="P171" s="118"/>
      <c r="Q171" s="118"/>
      <c r="R171" s="118"/>
      <c r="S171" s="119"/>
    </row>
    <row r="172" spans="2:19" ht="18" customHeight="1">
      <c r="B172" s="42" t="s">
        <v>171</v>
      </c>
      <c r="C172" s="20"/>
      <c r="D172" s="20"/>
      <c r="E172" s="6"/>
      <c r="F172" s="161">
        <f>ROUND('DRIs DATA'!F36/'DRIs DATA'!C36*100,2)</f>
        <v>68.989999999999995</v>
      </c>
      <c r="G172" s="16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227.72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2" t="s">
        <v>185</v>
      </c>
      <c r="C174" s="143"/>
      <c r="D174" s="143"/>
      <c r="E174" s="143"/>
      <c r="F174" s="143"/>
      <c r="G174" s="143"/>
      <c r="H174" s="143"/>
      <c r="I174" s="143"/>
      <c r="J174" s="144"/>
      <c r="L174" s="142" t="s">
        <v>187</v>
      </c>
      <c r="M174" s="143"/>
      <c r="N174" s="143"/>
      <c r="O174" s="143"/>
      <c r="P174" s="143"/>
      <c r="Q174" s="143"/>
      <c r="R174" s="143"/>
      <c r="S174" s="144"/>
    </row>
    <row r="175" spans="2:19" ht="18" customHeight="1">
      <c r="B175" s="142"/>
      <c r="C175" s="143"/>
      <c r="D175" s="143"/>
      <c r="E175" s="143"/>
      <c r="F175" s="143"/>
      <c r="G175" s="143"/>
      <c r="H175" s="143"/>
      <c r="I175" s="143"/>
      <c r="J175" s="144"/>
      <c r="L175" s="142"/>
      <c r="M175" s="143"/>
      <c r="N175" s="143"/>
      <c r="O175" s="143"/>
      <c r="P175" s="143"/>
      <c r="Q175" s="143"/>
      <c r="R175" s="143"/>
      <c r="S175" s="144"/>
    </row>
    <row r="176" spans="2:19" ht="18" customHeight="1">
      <c r="B176" s="142"/>
      <c r="C176" s="143"/>
      <c r="D176" s="143"/>
      <c r="E176" s="143"/>
      <c r="F176" s="143"/>
      <c r="G176" s="143"/>
      <c r="H176" s="143"/>
      <c r="I176" s="143"/>
      <c r="J176" s="144"/>
      <c r="L176" s="142"/>
      <c r="M176" s="143"/>
      <c r="N176" s="143"/>
      <c r="O176" s="143"/>
      <c r="P176" s="143"/>
      <c r="Q176" s="143"/>
      <c r="R176" s="143"/>
      <c r="S176" s="144"/>
    </row>
    <row r="177" spans="2:19" ht="18" customHeight="1">
      <c r="B177" s="142"/>
      <c r="C177" s="143"/>
      <c r="D177" s="143"/>
      <c r="E177" s="143"/>
      <c r="F177" s="143"/>
      <c r="G177" s="143"/>
      <c r="H177" s="143"/>
      <c r="I177" s="143"/>
      <c r="J177" s="144"/>
      <c r="L177" s="142"/>
      <c r="M177" s="143"/>
      <c r="N177" s="143"/>
      <c r="O177" s="143"/>
      <c r="P177" s="143"/>
      <c r="Q177" s="143"/>
      <c r="R177" s="143"/>
      <c r="S177" s="144"/>
    </row>
    <row r="178" spans="2:19" ht="18" customHeight="1">
      <c r="B178" s="142"/>
      <c r="C178" s="143"/>
      <c r="D178" s="143"/>
      <c r="E178" s="143"/>
      <c r="F178" s="143"/>
      <c r="G178" s="143"/>
      <c r="H178" s="143"/>
      <c r="I178" s="143"/>
      <c r="J178" s="144"/>
      <c r="L178" s="142"/>
      <c r="M178" s="143"/>
      <c r="N178" s="143"/>
      <c r="O178" s="143"/>
      <c r="P178" s="143"/>
      <c r="Q178" s="143"/>
      <c r="R178" s="143"/>
      <c r="S178" s="144"/>
    </row>
    <row r="179" spans="2:19" ht="18" customHeight="1">
      <c r="B179" s="142"/>
      <c r="C179" s="143"/>
      <c r="D179" s="143"/>
      <c r="E179" s="143"/>
      <c r="F179" s="143"/>
      <c r="G179" s="143"/>
      <c r="H179" s="143"/>
      <c r="I179" s="143"/>
      <c r="J179" s="144"/>
      <c r="L179" s="142"/>
      <c r="M179" s="143"/>
      <c r="N179" s="143"/>
      <c r="O179" s="143"/>
      <c r="P179" s="143"/>
      <c r="Q179" s="143"/>
      <c r="R179" s="143"/>
      <c r="S179" s="144"/>
    </row>
    <row r="180" spans="2:19" ht="18" customHeight="1" thickBot="1">
      <c r="B180" s="145"/>
      <c r="C180" s="146"/>
      <c r="D180" s="146"/>
      <c r="E180" s="146"/>
      <c r="F180" s="146"/>
      <c r="G180" s="146"/>
      <c r="H180" s="146"/>
      <c r="I180" s="146"/>
      <c r="J180" s="147"/>
      <c r="L180" s="142"/>
      <c r="M180" s="143"/>
      <c r="N180" s="143"/>
      <c r="O180" s="143"/>
      <c r="P180" s="143"/>
      <c r="Q180" s="143"/>
      <c r="R180" s="143"/>
      <c r="S180" s="14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2"/>
      <c r="M181" s="143"/>
      <c r="N181" s="143"/>
      <c r="O181" s="143"/>
      <c r="P181" s="143"/>
      <c r="Q181" s="143"/>
      <c r="R181" s="143"/>
      <c r="S181" s="144"/>
    </row>
    <row r="182" spans="2:19" ht="18" customHeight="1" thickBot="1">
      <c r="L182" s="145"/>
      <c r="M182" s="146"/>
      <c r="N182" s="146"/>
      <c r="O182" s="146"/>
      <c r="P182" s="146"/>
      <c r="Q182" s="146"/>
      <c r="R182" s="146"/>
      <c r="S182" s="147"/>
    </row>
    <row r="183" spans="2:19" ht="18" customHeight="1">
      <c r="B183" s="103" t="s">
        <v>179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7" t="s">
        <v>267</v>
      </c>
      <c r="C196" s="118"/>
      <c r="D196" s="118"/>
      <c r="E196" s="118"/>
      <c r="F196" s="118"/>
      <c r="G196" s="118"/>
      <c r="H196" s="118"/>
      <c r="I196" s="118"/>
      <c r="J196" s="119"/>
      <c r="S196" s="6"/>
    </row>
    <row r="197" spans="2:20" ht="18" customHeight="1">
      <c r="B197" s="42" t="s">
        <v>171</v>
      </c>
      <c r="C197" s="20"/>
      <c r="D197" s="20"/>
      <c r="E197" s="6"/>
      <c r="F197" s="161">
        <f>ROUND('DRIs DATA'!F46/'DRIs DATA'!C46*100,2)</f>
        <v>94</v>
      </c>
      <c r="G197" s="161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2" t="s">
        <v>186</v>
      </c>
      <c r="C199" s="143"/>
      <c r="D199" s="143"/>
      <c r="E199" s="143"/>
      <c r="F199" s="143"/>
      <c r="G199" s="143"/>
      <c r="H199" s="143"/>
      <c r="I199" s="143"/>
      <c r="J199" s="144"/>
      <c r="S199" s="6"/>
    </row>
    <row r="200" spans="2:20" ht="18" customHeight="1">
      <c r="B200" s="142"/>
      <c r="C200" s="143"/>
      <c r="D200" s="143"/>
      <c r="E200" s="143"/>
      <c r="F200" s="143"/>
      <c r="G200" s="143"/>
      <c r="H200" s="143"/>
      <c r="I200" s="143"/>
      <c r="J200" s="144"/>
      <c r="S200" s="6"/>
    </row>
    <row r="201" spans="2:20" ht="18" customHeight="1">
      <c r="B201" s="142"/>
      <c r="C201" s="143"/>
      <c r="D201" s="143"/>
      <c r="E201" s="143"/>
      <c r="F201" s="143"/>
      <c r="G201" s="143"/>
      <c r="H201" s="143"/>
      <c r="I201" s="143"/>
      <c r="J201" s="144"/>
      <c r="S201" s="6"/>
    </row>
    <row r="202" spans="2:20" ht="18" customHeight="1">
      <c r="B202" s="142"/>
      <c r="C202" s="143"/>
      <c r="D202" s="143"/>
      <c r="E202" s="143"/>
      <c r="F202" s="143"/>
      <c r="G202" s="143"/>
      <c r="H202" s="143"/>
      <c r="I202" s="143"/>
      <c r="J202" s="144"/>
      <c r="S202" s="6"/>
    </row>
    <row r="203" spans="2:20" ht="18" customHeight="1">
      <c r="B203" s="142"/>
      <c r="C203" s="143"/>
      <c r="D203" s="143"/>
      <c r="E203" s="143"/>
      <c r="F203" s="143"/>
      <c r="G203" s="143"/>
      <c r="H203" s="143"/>
      <c r="I203" s="143"/>
      <c r="J203" s="144"/>
      <c r="S203" s="6"/>
    </row>
    <row r="204" spans="2:20" ht="18" customHeight="1" thickBot="1">
      <c r="B204" s="145"/>
      <c r="C204" s="146"/>
      <c r="D204" s="146"/>
      <c r="E204" s="146"/>
      <c r="F204" s="146"/>
      <c r="G204" s="146"/>
      <c r="H204" s="146"/>
      <c r="I204" s="146"/>
      <c r="J204" s="147"/>
      <c r="S204" s="6"/>
    </row>
    <row r="205" spans="2:20" ht="18" customHeight="1" thickBot="1">
      <c r="K205" s="10"/>
    </row>
    <row r="206" spans="2:20" ht="18" customHeight="1">
      <c r="B206" s="136" t="s">
        <v>195</v>
      </c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8"/>
    </row>
    <row r="207" spans="2:20" ht="18" customHeight="1" thickBot="1">
      <c r="B207" s="139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2" t="s">
        <v>188</v>
      </c>
      <c r="C209" s="162"/>
      <c r="D209" s="162"/>
      <c r="E209" s="162"/>
      <c r="F209" s="162"/>
      <c r="G209" s="162"/>
      <c r="H209" s="162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>
      <c r="B210" s="148" t="s">
        <v>190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2021-02-15T02:28:28Z</dcterms:modified>
</cp:coreProperties>
</file>