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C2" i="4"/>
  <c r="F12" i="7" s="1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<sst xmlns="http://schemas.openxmlformats.org/spreadsheetml/2006/main" count="692" uniqueCount="339">
  <si>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</si>
  <si>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</si>
  <si>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</si>
  <si>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</si>
  <si>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</si>
  <si>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</si>
  <si>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</si>
  <si>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</si>
  <si>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</si>
  <si>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</si>
  <si>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</si>
  <si>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</si>
  <si>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</si>
  <si>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</si>
  <si>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</si>
  <si>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</si>
  <si>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</si>
  <si>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</si>
  <si>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</si>
  <si>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</si>
  <si>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</si>
  <si>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</si>
  <si>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</si>
  <si>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</si>
  <si>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</si>
  <si>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</si>
  <si>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</si>
  <si>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</si>
  <si>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</si>
  <si>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</si>
  <si>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</si>
  <si>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</si>
  <si>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</si>
  <si>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</si>
  <si>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</si>
  <si>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</si>
  <si>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</si>
  <si>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</si>
  <si>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</si>
  <si>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</si>
  <si>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</si>
  <si>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</si>
  <si>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</si>
  <si>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</si>
  <si>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</si>
  <si>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</si>
  <si>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</si>
  <si>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</si>
  <si>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</si>
  <si>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</si>
  <si>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</si>
  <si>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</si>
  <si>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</si>
  <si>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</si>
  <si>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</si>
  <si>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</si>
  <si>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</si>
  <si>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</si>
  <si>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</si>
  <si>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</si>
  <si>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</si>
  <si>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</si>
  <si>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</si>
  <si>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</si>
  <si>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</si>
  <si>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</si>
  <si>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</si>
  <si>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</si>
  <si>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</si>
  <si>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</si>
  <si>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</si>
  <si>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</si>
  <si>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</si>
  <si>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</si>
  <si>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</si>
  <si>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</si>
  <si>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</si>
  <si>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</si>
  <si>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</si>
  <si>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</si>
  <si>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</si>
  <si>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</si>
  <si>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</si>
  <si>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</si>
  <si>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</si>
  <si>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</si>
  <si>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</si>
  <si>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</si>
  <si>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</si>
  <si>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</si>
  <si>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</si>
  <si>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</si>
  <si>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</si>
  <si>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</si>
  <si>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</si>
  <si>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</si>
  <si>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</si>
  <si>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</si>
  <si>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</si>
  <si>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</si>
  <si>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</si>
  <si>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</si>
  <si>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</si>
  <si>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</si>
  <si>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</si>
  <si>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</si>
  <si>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</si>
  <si>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</si>
  <si>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</si>
  <si>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</si>
  <si>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</si>
  <si>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</si>
  <si>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</si>
  <si>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</si>
  <si>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</si>
  <si>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</si>
  <si>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</si>
  <si>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</si>
  <si>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</si>
  <si>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</si>
  <si>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</si>
  <si>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</si>
  <si>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</si>
  <si>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</si>
  <si>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</si>
  <si>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</si>
  <si>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</si>
  <si>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</si>
  <si>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</si>
  <si>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</si>
  <si>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</si>
  <si>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</si>
  <si>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</si>
  <si>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</si>
  <si>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</si>
  <si>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</si>
  <si>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</si>
  <si>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</si>
  <si>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</si>
  <si>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</si>
  <si>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</si>
  <si>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</si>
  <si>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</si>
  <si>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</si>
  <si>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</si>
  <si>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</si>
  <si>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</si>
  <si>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</si>
  <si>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</si>
  <si>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</si>
  <si>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</si>
  <si>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</si>
  <si>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</si>
  <si>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</si>
  <si>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</si>
  <si>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</si>
  <si>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</si>
  <si>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</si>
  <si>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</si>
  <si>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</si>
  <si>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</si>
  <si>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</si>
  <si>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</si>
  <si>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</si>
  <si>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</si>
  <si>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</si>
  <si>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</si>
  <si>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</si>
  <si>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</si>
  <si>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</si>
  <si>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</si>
  <si>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</si>
  <si>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</si>
  <si>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</si>
  <si>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</si>
  <si>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</si>
  <si>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</si>
  <si>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</si>
  <si>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</si>
  <si>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</si>
  <si>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</si>
  <si>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</si>
  <si>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</si>
  <si>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</si>
  <si>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</si>
  <si>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</si>
  <si>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</si>
  <si>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</si>
  <si>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</si>
  <si>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</si>
  <si>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</si>
  <si>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</si>
  <si>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</si>
  <si>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</si>
  <si>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</si>
  <si>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</si>
  <si>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</si>
  <si>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</si>
  <si>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</si>
  <si>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</si>
  <si>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</si>
  <si>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</si>
  <si>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</si>
  <si>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</si>
  <si>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</si>
  <si>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</si>
  <si>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</si>
  <si>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</si>
  <si>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</si>
  <si>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</si>
  <si>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</si>
  <si>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</si>
  <si>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</si>
  <si>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</si>
  <si>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</si>
  <si>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</si>
  <si>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</si>
  <si>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</si>
  <si>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</si>
  <si>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</si>
  <si>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</si>
  <si>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</si>
  <si>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</si>
  <si>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</si>
  <si>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</si>
  <si>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</si>
  <si>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</si>
  <si>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</si>
  <si>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</si>
  <si>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</si>
  <si>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</si>
  <si>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</si>
  <si>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</si>
  <si>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</si>
  <si>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</si>
  <si>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</si>
  <si>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</si>
  <si>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</si>
  <si>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</si>
  <si>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</si>
  <si>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</si>
  <si>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</si>
  <si>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</si>
  <si>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</si>
  <si>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</si>
  <si>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</si>
  <si>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</si>
  <si>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</si>
  <si>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</si>
  <si>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</si>
  <si>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</si>
  <si>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</si>
  <si>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</si>
  <si>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</si>
  <si>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</si>
  <si>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</si>
  <si>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</si>
  <si>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</si>
  <si>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</si>
  <si>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</si>
  <si>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</si>
  <si>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</si>
  <si>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</si>
  <si>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</si>
  <si>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</si>
  <si>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</si>
  <si>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</si>
  <si>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</si>
  <si>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</si>
  <si>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</si>
  <si>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</si>
  <si>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</si>
  <si>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</si>
  <si>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</si>
  <si>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</si>
  <si>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</si>
  <si>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</si>
  <si>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</si>
  <si>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(설문지 : FFQ 95문항 설문지, 사용자 : 이충열, ID : H2500095)</t>
  </si>
  <si>
    <t>출력시각</t>
    <phoneticPr fontId="1" type="noConversion"/>
  </si>
  <si>
    <t>2022년 09월 05일 10:22:49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</si>
  <si>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</si>
  <si>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</si>
  <si>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</si>
  <si>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</si>
  <si>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</si>
  <si>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</si>
  <si>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</si>
  <si>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</si>
  <si>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</si>
  <si>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</si>
  <si>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</si>
  <si>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</si>
  <si>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</si>
  <si>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</si>
  <si>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</si>
  <si>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</si>
  <si>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</si>
  <si>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</si>
  <si>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</si>
  <si>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</si>
  <si>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</si>
  <si>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</si>
  <si>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</si>
  <si>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</si>
  <si>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</si>
  <si>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</si>
  <si>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</si>
  <si>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</si>
  <si>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</si>
  <si>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</si>
  <si>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</si>
  <si>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</si>
  <si>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</si>
  <si>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</si>
  <si>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</si>
  <si>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</si>
  <si>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</si>
  <si>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</si>
  <si>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</si>
  <si>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</si>
  <si>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</si>
  <si>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</si>
  <si>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</si>
  <si>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</si>
  <si>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</si>
  <si>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</si>
  <si>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</si>
  <si>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</si>
  <si>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</si>
  <si>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</si>
  <si>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</si>
  <si>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</si>
  <si>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</si>
  <si>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</si>
  <si>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</si>
  <si>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</si>
  <si>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H2500095</t>
  </si>
  <si>
    <t>이충열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</si>
</sst>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112.570656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877248"/>
        <c:axId val="262879600"/>
      </c:barChart>
      <c:catAx>
        <c:axId val="262877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879600"/>
        <c:crosses val="autoZero"/>
        <c:auto val="1"/>
        <c:lblAlgn val="ctr"/>
        <c:lblOffset val="100"/>
        <c:noMultiLvlLbl val="0"/>
      </c:catAx>
      <c:valAx>
        <c:axId val="262879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877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3.0639427000000001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978416"/>
        <c:axId val="566977240"/>
      </c:barChart>
      <c:catAx>
        <c:axId val="566978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977240"/>
        <c:crosses val="autoZero"/>
        <c:auto val="1"/>
        <c:lblAlgn val="ctr"/>
        <c:lblOffset val="100"/>
        <c:noMultiLvlLbl val="0"/>
      </c:catAx>
      <c:valAx>
        <c:axId val="566977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978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1.3148477000000001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976848"/>
        <c:axId val="566981160"/>
      </c:barChart>
      <c:catAx>
        <c:axId val="566976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981160"/>
        <c:crosses val="autoZero"/>
        <c:auto val="1"/>
        <c:lblAlgn val="ctr"/>
        <c:lblOffset val="100"/>
        <c:noMultiLvlLbl val="0"/>
      </c:catAx>
      <c:valAx>
        <c:axId val="56698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976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1712.3196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0637800"/>
        <c:axId val="570635056"/>
      </c:barChart>
      <c:catAx>
        <c:axId val="570637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0635056"/>
        <c:crosses val="autoZero"/>
        <c:auto val="1"/>
        <c:lblAlgn val="ctr"/>
        <c:lblOffset val="100"/>
        <c:noMultiLvlLbl val="0"/>
      </c:catAx>
      <c:valAx>
        <c:axId val="570635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0637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3759.8789999999999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0635448"/>
        <c:axId val="570636624"/>
      </c:barChart>
      <c:catAx>
        <c:axId val="570635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0636624"/>
        <c:crosses val="autoZero"/>
        <c:auto val="1"/>
        <c:lblAlgn val="ctr"/>
        <c:lblOffset val="100"/>
        <c:noMultiLvlLbl val="0"/>
      </c:catAx>
      <c:valAx>
        <c:axId val="57063662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0635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106.2332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0641720"/>
        <c:axId val="570636232"/>
      </c:barChart>
      <c:catAx>
        <c:axId val="570641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0636232"/>
        <c:crosses val="autoZero"/>
        <c:auto val="1"/>
        <c:lblAlgn val="ctr"/>
        <c:lblOffset val="100"/>
        <c:noMultiLvlLbl val="0"/>
      </c:catAx>
      <c:valAx>
        <c:axId val="570636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0641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133.79348999999999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0638584"/>
        <c:axId val="570637016"/>
      </c:barChart>
      <c:catAx>
        <c:axId val="570638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0637016"/>
        <c:crosses val="autoZero"/>
        <c:auto val="1"/>
        <c:lblAlgn val="ctr"/>
        <c:lblOffset val="100"/>
        <c:noMultiLvlLbl val="0"/>
      </c:catAx>
      <c:valAx>
        <c:axId val="570637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0638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16.551214000000002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0637408"/>
        <c:axId val="570638192"/>
      </c:barChart>
      <c:catAx>
        <c:axId val="57063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0638192"/>
        <c:crosses val="autoZero"/>
        <c:auto val="1"/>
        <c:lblAlgn val="ctr"/>
        <c:lblOffset val="100"/>
        <c:noMultiLvlLbl val="0"/>
      </c:catAx>
      <c:valAx>
        <c:axId val="570638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063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858.94135000000006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0640936"/>
        <c:axId val="570635840"/>
      </c:barChart>
      <c:catAx>
        <c:axId val="570640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0635840"/>
        <c:crosses val="autoZero"/>
        <c:auto val="1"/>
        <c:lblAlgn val="ctr"/>
        <c:lblOffset val="100"/>
        <c:noMultiLvlLbl val="0"/>
      </c:catAx>
      <c:valAx>
        <c:axId val="57063584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0640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1.7679244E-2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0639760"/>
        <c:axId val="570640152"/>
      </c:barChart>
      <c:catAx>
        <c:axId val="570639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0640152"/>
        <c:crosses val="autoZero"/>
        <c:auto val="1"/>
        <c:lblAlgn val="ctr"/>
        <c:lblOffset val="100"/>
        <c:noMultiLvlLbl val="0"/>
      </c:catAx>
      <c:valAx>
        <c:axId val="570640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0639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3.9848222999999998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7129536"/>
        <c:axId val="787127184"/>
      </c:barChart>
      <c:catAx>
        <c:axId val="787129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7127184"/>
        <c:crosses val="autoZero"/>
        <c:auto val="1"/>
        <c:lblAlgn val="ctr"/>
        <c:lblOffset val="100"/>
        <c:noMultiLvlLbl val="0"/>
      </c:catAx>
      <c:valAx>
        <c:axId val="7871271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7129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29.280415999999999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878424"/>
        <c:axId val="570048864"/>
      </c:barChart>
      <c:catAx>
        <c:axId val="262878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0048864"/>
        <c:crosses val="autoZero"/>
        <c:auto val="1"/>
        <c:lblAlgn val="ctr"/>
        <c:lblOffset val="100"/>
        <c:noMultiLvlLbl val="0"/>
      </c:catAx>
      <c:valAx>
        <c:axId val="5700488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878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175.90535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7130712"/>
        <c:axId val="787126792"/>
      </c:barChart>
      <c:catAx>
        <c:axId val="787130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7126792"/>
        <c:crosses val="autoZero"/>
        <c:auto val="1"/>
        <c:lblAlgn val="ctr"/>
        <c:lblOffset val="100"/>
        <c:noMultiLvlLbl val="0"/>
      </c:catAx>
      <c:valAx>
        <c:axId val="787126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7130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139.87058999999999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7130320"/>
        <c:axId val="787126400"/>
      </c:barChart>
      <c:catAx>
        <c:axId val="787130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7126400"/>
        <c:crosses val="autoZero"/>
        <c:auto val="1"/>
        <c:lblAlgn val="ctr"/>
        <c:lblOffset val="100"/>
        <c:noMultiLvlLbl val="0"/>
      </c:catAx>
      <c:valAx>
        <c:axId val="787126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7130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5.1879999999999997</c:v>
                </c:pt>
                <c:pt idx="1">
                  <c:v>12.204000000000001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87131104"/>
        <c:axId val="787131888"/>
      </c:barChart>
      <c:catAx>
        <c:axId val="787131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7131888"/>
        <c:crosses val="autoZero"/>
        <c:auto val="1"/>
        <c:lblAlgn val="ctr"/>
        <c:lblOffset val="100"/>
        <c:noMultiLvlLbl val="0"/>
      </c:catAx>
      <c:valAx>
        <c:axId val="787131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7131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18.164860000000001</c:v>
                </c:pt>
                <c:pt idx="1">
                  <c:v>20.757632999999998</c:v>
                </c:pt>
                <c:pt idx="2">
                  <c:v>19.195437999999999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628.78430000000003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7124832"/>
        <c:axId val="787125224"/>
      </c:barChart>
      <c:catAx>
        <c:axId val="787124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7125224"/>
        <c:crosses val="autoZero"/>
        <c:auto val="1"/>
        <c:lblAlgn val="ctr"/>
        <c:lblOffset val="100"/>
        <c:noMultiLvlLbl val="0"/>
      </c:catAx>
      <c:valAx>
        <c:axId val="787125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7124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22.416136000000002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7127576"/>
        <c:axId val="787127968"/>
      </c:barChart>
      <c:catAx>
        <c:axId val="787127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7127968"/>
        <c:crosses val="autoZero"/>
        <c:auto val="1"/>
        <c:lblAlgn val="ctr"/>
        <c:lblOffset val="100"/>
        <c:noMultiLvlLbl val="0"/>
      </c:catAx>
      <c:valAx>
        <c:axId val="787127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7127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68.385000000000005</c:v>
                </c:pt>
                <c:pt idx="1">
                  <c:v>11.834</c:v>
                </c:pt>
                <c:pt idx="2">
                  <c:v>19.780999999999999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856306248"/>
        <c:axId val="856308208"/>
      </c:barChart>
      <c:catAx>
        <c:axId val="856306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6308208"/>
        <c:crosses val="autoZero"/>
        <c:auto val="1"/>
        <c:lblAlgn val="ctr"/>
        <c:lblOffset val="100"/>
        <c:noMultiLvlLbl val="0"/>
      </c:catAx>
      <c:valAx>
        <c:axId val="856308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56306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2636.3528000000001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56304680"/>
        <c:axId val="856304288"/>
      </c:barChart>
      <c:catAx>
        <c:axId val="856304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6304288"/>
        <c:crosses val="autoZero"/>
        <c:auto val="1"/>
        <c:lblAlgn val="ctr"/>
        <c:lblOffset val="100"/>
        <c:noMultiLvlLbl val="0"/>
      </c:catAx>
      <c:valAx>
        <c:axId val="8563042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56304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98.177549999999997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56310168"/>
        <c:axId val="856305856"/>
      </c:barChart>
      <c:catAx>
        <c:axId val="856310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6305856"/>
        <c:crosses val="autoZero"/>
        <c:auto val="1"/>
        <c:lblAlgn val="ctr"/>
        <c:lblOffset val="100"/>
        <c:noMultiLvlLbl val="0"/>
      </c:catAx>
      <c:valAx>
        <c:axId val="8563058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56310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619.86689999999999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56309776"/>
        <c:axId val="856308600"/>
      </c:barChart>
      <c:catAx>
        <c:axId val="856309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6308600"/>
        <c:crosses val="autoZero"/>
        <c:auto val="1"/>
        <c:lblAlgn val="ctr"/>
        <c:lblOffset val="100"/>
        <c:noMultiLvlLbl val="0"/>
      </c:catAx>
      <c:valAx>
        <c:axId val="856308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56309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4.8311086000000003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0045728"/>
        <c:axId val="570044552"/>
      </c:barChart>
      <c:catAx>
        <c:axId val="570045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0044552"/>
        <c:crosses val="autoZero"/>
        <c:auto val="1"/>
        <c:lblAlgn val="ctr"/>
        <c:lblOffset val="100"/>
        <c:noMultiLvlLbl val="0"/>
      </c:catAx>
      <c:valAx>
        <c:axId val="570044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0045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6450.1972999999998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56306640"/>
        <c:axId val="856307816"/>
      </c:barChart>
      <c:catAx>
        <c:axId val="856306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6307816"/>
        <c:crosses val="autoZero"/>
        <c:auto val="1"/>
        <c:lblAlgn val="ctr"/>
        <c:lblOffset val="100"/>
        <c:noMultiLvlLbl val="0"/>
      </c:catAx>
      <c:valAx>
        <c:axId val="856307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56306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22.609052999999999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56309384"/>
        <c:axId val="856310952"/>
      </c:barChart>
      <c:catAx>
        <c:axId val="856309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6310952"/>
        <c:crosses val="autoZero"/>
        <c:auto val="1"/>
        <c:lblAlgn val="ctr"/>
        <c:lblOffset val="100"/>
        <c:noMultiLvlLbl val="0"/>
      </c:catAx>
      <c:valAx>
        <c:axId val="856310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56309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2.9460137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56303896"/>
        <c:axId val="856307424"/>
      </c:barChart>
      <c:catAx>
        <c:axId val="856303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6307424"/>
        <c:crosses val="autoZero"/>
        <c:auto val="1"/>
        <c:lblAlgn val="ctr"/>
        <c:lblOffset val="100"/>
        <c:noMultiLvlLbl val="0"/>
      </c:catAx>
      <c:valAx>
        <c:axId val="856307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56303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212.9768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0047296"/>
        <c:axId val="263063840"/>
      </c:barChart>
      <c:catAx>
        <c:axId val="570047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063840"/>
        <c:crosses val="autoZero"/>
        <c:auto val="1"/>
        <c:lblAlgn val="ctr"/>
        <c:lblOffset val="100"/>
        <c:noMultiLvlLbl val="0"/>
      </c:catAx>
      <c:valAx>
        <c:axId val="263063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0047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2.0148888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978808"/>
        <c:axId val="566980376"/>
      </c:barChart>
      <c:catAx>
        <c:axId val="566978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980376"/>
        <c:crosses val="autoZero"/>
        <c:auto val="1"/>
        <c:lblAlgn val="ctr"/>
        <c:lblOffset val="100"/>
        <c:noMultiLvlLbl val="0"/>
      </c:catAx>
      <c:valAx>
        <c:axId val="5669803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978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21.858107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975280"/>
        <c:axId val="566980768"/>
      </c:barChart>
      <c:catAx>
        <c:axId val="566975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980768"/>
        <c:crosses val="autoZero"/>
        <c:auto val="1"/>
        <c:lblAlgn val="ctr"/>
        <c:lblOffset val="100"/>
        <c:noMultiLvlLbl val="0"/>
      </c:catAx>
      <c:valAx>
        <c:axId val="566980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975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2.9460137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979200"/>
        <c:axId val="566978024"/>
      </c:barChart>
      <c:catAx>
        <c:axId val="56697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978024"/>
        <c:crosses val="autoZero"/>
        <c:auto val="1"/>
        <c:lblAlgn val="ctr"/>
        <c:lblOffset val="100"/>
        <c:noMultiLvlLbl val="0"/>
      </c:catAx>
      <c:valAx>
        <c:axId val="566978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97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575.10419999999999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974496"/>
        <c:axId val="566974888"/>
      </c:barChart>
      <c:catAx>
        <c:axId val="566974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974888"/>
        <c:crosses val="autoZero"/>
        <c:auto val="1"/>
        <c:lblAlgn val="ctr"/>
        <c:lblOffset val="100"/>
        <c:noMultiLvlLbl val="0"/>
      </c:catAx>
      <c:valAx>
        <c:axId val="566974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974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19.368668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976064"/>
        <c:axId val="566979984"/>
      </c:barChart>
      <c:catAx>
        <c:axId val="566976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979984"/>
        <c:crosses val="autoZero"/>
        <c:auto val="1"/>
        <c:lblAlgn val="ctr"/>
        <c:lblOffset val="100"/>
        <c:noMultiLvlLbl val="0"/>
      </c:catAx>
      <c:valAx>
        <c:axId val="566979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976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이충열, ID : H2500095)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09월 05일 10:22:49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2636.3528000000001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112.570656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29.280415999999999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68.385000000000005</v>
      </c>
      <c r="G8" s="59">
        <f>'DRIs DATA 입력'!G8</f>
        <v>11.834</v>
      </c>
      <c r="H8" s="59">
        <f>'DRIs DATA 입력'!H8</f>
        <v>19.780999999999999</v>
      </c>
      <c r="I8" s="46"/>
      <c r="J8" s="59" t="s">
        <v>216</v>
      </c>
      <c r="K8" s="59">
        <f>'DRIs DATA 입력'!K8</f>
        <v>5.1879999999999997</v>
      </c>
      <c r="L8" s="59">
        <f>'DRIs DATA 입력'!L8</f>
        <v>12.204000000000001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628.78430000000003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22.416136000000002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4.8311086000000003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212.9768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98.177549999999997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2.8567939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2.0148888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21.858107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2.9460137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575.10419999999999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19.368668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3.0639427000000001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1.3148477000000001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619.86689999999999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1712.3196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6450.1972999999998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3759.8789999999999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106.2332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133.79348999999999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22.609052999999999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16.551214000000002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858.94135000000006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1.7679244E-2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3.9848222999999998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175.90535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139.87058999999999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L56" sqref="L5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277</v>
      </c>
      <c r="B1" s="61" t="s">
        <v>278</v>
      </c>
      <c r="G1" s="62" t="s">
        <v>279</v>
      </c>
      <c r="H1" s="61" t="s">
        <v>280</v>
      </c>
    </row>
    <row r="3" spans="1:27" x14ac:dyDescent="0.3">
      <c r="A3" s="71" t="s">
        <v>281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282</v>
      </c>
      <c r="B4" s="69"/>
      <c r="C4" s="69"/>
      <c r="E4" s="66" t="s">
        <v>283</v>
      </c>
      <c r="F4" s="67"/>
      <c r="G4" s="67"/>
      <c r="H4" s="68"/>
      <c r="J4" s="66" t="s">
        <v>284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285</v>
      </c>
      <c r="V4" s="69"/>
      <c r="W4" s="69"/>
      <c r="X4" s="69"/>
      <c r="Y4" s="69"/>
      <c r="Z4" s="69"/>
    </row>
    <row r="5" spans="1:27" x14ac:dyDescent="0.3">
      <c r="A5" s="65"/>
      <c r="B5" s="65" t="s">
        <v>286</v>
      </c>
      <c r="C5" s="65" t="s">
        <v>287</v>
      </c>
      <c r="E5" s="65"/>
      <c r="F5" s="65" t="s">
        <v>50</v>
      </c>
      <c r="G5" s="65" t="s">
        <v>288</v>
      </c>
      <c r="H5" s="65" t="s">
        <v>46</v>
      </c>
      <c r="J5" s="65"/>
      <c r="K5" s="65" t="s">
        <v>289</v>
      </c>
      <c r="L5" s="65" t="s">
        <v>290</v>
      </c>
      <c r="N5" s="65"/>
      <c r="O5" s="65" t="s">
        <v>291</v>
      </c>
      <c r="P5" s="65" t="s">
        <v>292</v>
      </c>
      <c r="Q5" s="65" t="s">
        <v>293</v>
      </c>
      <c r="R5" s="65" t="s">
        <v>294</v>
      </c>
      <c r="S5" s="65" t="s">
        <v>287</v>
      </c>
      <c r="U5" s="65"/>
      <c r="V5" s="65" t="s">
        <v>291</v>
      </c>
      <c r="W5" s="65" t="s">
        <v>292</v>
      </c>
      <c r="X5" s="65" t="s">
        <v>293</v>
      </c>
      <c r="Y5" s="65" t="s">
        <v>294</v>
      </c>
      <c r="Z5" s="65" t="s">
        <v>287</v>
      </c>
    </row>
    <row r="6" spans="1:27" x14ac:dyDescent="0.3">
      <c r="A6" s="65" t="s">
        <v>282</v>
      </c>
      <c r="B6" s="65">
        <v>2200</v>
      </c>
      <c r="C6" s="65">
        <v>2636.3528000000001</v>
      </c>
      <c r="E6" s="65" t="s">
        <v>295</v>
      </c>
      <c r="F6" s="65">
        <v>55</v>
      </c>
      <c r="G6" s="65">
        <v>15</v>
      </c>
      <c r="H6" s="65">
        <v>7</v>
      </c>
      <c r="J6" s="65" t="s">
        <v>295</v>
      </c>
      <c r="K6" s="65">
        <v>0.1</v>
      </c>
      <c r="L6" s="65">
        <v>4</v>
      </c>
      <c r="N6" s="65" t="s">
        <v>296</v>
      </c>
      <c r="O6" s="65">
        <v>50</v>
      </c>
      <c r="P6" s="65">
        <v>60</v>
      </c>
      <c r="Q6" s="65">
        <v>0</v>
      </c>
      <c r="R6" s="65">
        <v>0</v>
      </c>
      <c r="S6" s="65">
        <v>112.570656</v>
      </c>
      <c r="U6" s="65" t="s">
        <v>297</v>
      </c>
      <c r="V6" s="65">
        <v>0</v>
      </c>
      <c r="W6" s="65">
        <v>0</v>
      </c>
      <c r="X6" s="65">
        <v>25</v>
      </c>
      <c r="Y6" s="65">
        <v>0</v>
      </c>
      <c r="Z6" s="65">
        <v>29.280415999999999</v>
      </c>
    </row>
    <row r="7" spans="1:27" x14ac:dyDescent="0.3">
      <c r="E7" s="65" t="s">
        <v>298</v>
      </c>
      <c r="F7" s="65">
        <v>65</v>
      </c>
      <c r="G7" s="65">
        <v>30</v>
      </c>
      <c r="H7" s="65">
        <v>20</v>
      </c>
      <c r="J7" s="65" t="s">
        <v>298</v>
      </c>
      <c r="K7" s="65">
        <v>1</v>
      </c>
      <c r="L7" s="65">
        <v>10</v>
      </c>
    </row>
    <row r="8" spans="1:27" x14ac:dyDescent="0.3">
      <c r="E8" s="65" t="s">
        <v>299</v>
      </c>
      <c r="F8" s="65">
        <v>68.385000000000005</v>
      </c>
      <c r="G8" s="65">
        <v>11.834</v>
      </c>
      <c r="H8" s="65">
        <v>19.780999999999999</v>
      </c>
      <c r="J8" s="65" t="s">
        <v>299</v>
      </c>
      <c r="K8" s="65">
        <v>5.1879999999999997</v>
      </c>
      <c r="L8" s="65">
        <v>12.204000000000001</v>
      </c>
    </row>
    <row r="13" spans="1:27" x14ac:dyDescent="0.3">
      <c r="A13" s="70" t="s">
        <v>300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301</v>
      </c>
      <c r="B14" s="69"/>
      <c r="C14" s="69"/>
      <c r="D14" s="69"/>
      <c r="E14" s="69"/>
      <c r="F14" s="69"/>
      <c r="H14" s="69" t="s">
        <v>302</v>
      </c>
      <c r="I14" s="69"/>
      <c r="J14" s="69"/>
      <c r="K14" s="69"/>
      <c r="L14" s="69"/>
      <c r="M14" s="69"/>
      <c r="O14" s="69" t="s">
        <v>303</v>
      </c>
      <c r="P14" s="69"/>
      <c r="Q14" s="69"/>
      <c r="R14" s="69"/>
      <c r="S14" s="69"/>
      <c r="T14" s="69"/>
      <c r="V14" s="69" t="s">
        <v>304</v>
      </c>
      <c r="W14" s="69"/>
      <c r="X14" s="69"/>
      <c r="Y14" s="69"/>
      <c r="Z14" s="69"/>
      <c r="AA14" s="69"/>
    </row>
    <row r="15" spans="1:27" x14ac:dyDescent="0.3">
      <c r="A15" s="65"/>
      <c r="B15" s="65" t="s">
        <v>291</v>
      </c>
      <c r="C15" s="65" t="s">
        <v>292</v>
      </c>
      <c r="D15" s="65" t="s">
        <v>293</v>
      </c>
      <c r="E15" s="65" t="s">
        <v>294</v>
      </c>
      <c r="F15" s="65" t="s">
        <v>287</v>
      </c>
      <c r="H15" s="65"/>
      <c r="I15" s="65" t="s">
        <v>291</v>
      </c>
      <c r="J15" s="65" t="s">
        <v>292</v>
      </c>
      <c r="K15" s="65" t="s">
        <v>293</v>
      </c>
      <c r="L15" s="65" t="s">
        <v>294</v>
      </c>
      <c r="M15" s="65" t="s">
        <v>287</v>
      </c>
      <c r="O15" s="65"/>
      <c r="P15" s="65" t="s">
        <v>291</v>
      </c>
      <c r="Q15" s="65" t="s">
        <v>292</v>
      </c>
      <c r="R15" s="65" t="s">
        <v>293</v>
      </c>
      <c r="S15" s="65" t="s">
        <v>294</v>
      </c>
      <c r="T15" s="65" t="s">
        <v>287</v>
      </c>
      <c r="V15" s="65"/>
      <c r="W15" s="65" t="s">
        <v>291</v>
      </c>
      <c r="X15" s="65" t="s">
        <v>292</v>
      </c>
      <c r="Y15" s="65" t="s">
        <v>293</v>
      </c>
      <c r="Z15" s="65" t="s">
        <v>294</v>
      </c>
      <c r="AA15" s="65" t="s">
        <v>287</v>
      </c>
    </row>
    <row r="16" spans="1:27" x14ac:dyDescent="0.3">
      <c r="A16" s="65" t="s">
        <v>305</v>
      </c>
      <c r="B16" s="65">
        <v>530</v>
      </c>
      <c r="C16" s="65">
        <v>750</v>
      </c>
      <c r="D16" s="65">
        <v>0</v>
      </c>
      <c r="E16" s="65">
        <v>3000</v>
      </c>
      <c r="F16" s="65">
        <v>628.78430000000003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22.416136000000002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4.8311086000000003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212.9768</v>
      </c>
    </row>
    <row r="23" spans="1:62" x14ac:dyDescent="0.3">
      <c r="A23" s="70" t="s">
        <v>306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307</v>
      </c>
      <c r="B24" s="69"/>
      <c r="C24" s="69"/>
      <c r="D24" s="69"/>
      <c r="E24" s="69"/>
      <c r="F24" s="69"/>
      <c r="H24" s="69" t="s">
        <v>308</v>
      </c>
      <c r="I24" s="69"/>
      <c r="J24" s="69"/>
      <c r="K24" s="69"/>
      <c r="L24" s="69"/>
      <c r="M24" s="69"/>
      <c r="O24" s="69" t="s">
        <v>309</v>
      </c>
      <c r="P24" s="69"/>
      <c r="Q24" s="69"/>
      <c r="R24" s="69"/>
      <c r="S24" s="69"/>
      <c r="T24" s="69"/>
      <c r="V24" s="69" t="s">
        <v>310</v>
      </c>
      <c r="W24" s="69"/>
      <c r="X24" s="69"/>
      <c r="Y24" s="69"/>
      <c r="Z24" s="69"/>
      <c r="AA24" s="69"/>
      <c r="AC24" s="69" t="s">
        <v>311</v>
      </c>
      <c r="AD24" s="69"/>
      <c r="AE24" s="69"/>
      <c r="AF24" s="69"/>
      <c r="AG24" s="69"/>
      <c r="AH24" s="69"/>
      <c r="AJ24" s="69" t="s">
        <v>312</v>
      </c>
      <c r="AK24" s="69"/>
      <c r="AL24" s="69"/>
      <c r="AM24" s="69"/>
      <c r="AN24" s="69"/>
      <c r="AO24" s="69"/>
      <c r="AQ24" s="69" t="s">
        <v>313</v>
      </c>
      <c r="AR24" s="69"/>
      <c r="AS24" s="69"/>
      <c r="AT24" s="69"/>
      <c r="AU24" s="69"/>
      <c r="AV24" s="69"/>
      <c r="AX24" s="69" t="s">
        <v>314</v>
      </c>
      <c r="AY24" s="69"/>
      <c r="AZ24" s="69"/>
      <c r="BA24" s="69"/>
      <c r="BB24" s="69"/>
      <c r="BC24" s="69"/>
      <c r="BE24" s="69" t="s">
        <v>315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291</v>
      </c>
      <c r="C25" s="65" t="s">
        <v>292</v>
      </c>
      <c r="D25" s="65" t="s">
        <v>293</v>
      </c>
      <c r="E25" s="65" t="s">
        <v>294</v>
      </c>
      <c r="F25" s="65" t="s">
        <v>287</v>
      </c>
      <c r="H25" s="65"/>
      <c r="I25" s="65" t="s">
        <v>291</v>
      </c>
      <c r="J25" s="65" t="s">
        <v>292</v>
      </c>
      <c r="K25" s="65" t="s">
        <v>293</v>
      </c>
      <c r="L25" s="65" t="s">
        <v>294</v>
      </c>
      <c r="M25" s="65" t="s">
        <v>287</v>
      </c>
      <c r="O25" s="65"/>
      <c r="P25" s="65" t="s">
        <v>291</v>
      </c>
      <c r="Q25" s="65" t="s">
        <v>292</v>
      </c>
      <c r="R25" s="65" t="s">
        <v>293</v>
      </c>
      <c r="S25" s="65" t="s">
        <v>294</v>
      </c>
      <c r="T25" s="65" t="s">
        <v>287</v>
      </c>
      <c r="V25" s="65"/>
      <c r="W25" s="65" t="s">
        <v>291</v>
      </c>
      <c r="X25" s="65" t="s">
        <v>292</v>
      </c>
      <c r="Y25" s="65" t="s">
        <v>293</v>
      </c>
      <c r="Z25" s="65" t="s">
        <v>294</v>
      </c>
      <c r="AA25" s="65" t="s">
        <v>287</v>
      </c>
      <c r="AC25" s="65"/>
      <c r="AD25" s="65" t="s">
        <v>291</v>
      </c>
      <c r="AE25" s="65" t="s">
        <v>292</v>
      </c>
      <c r="AF25" s="65" t="s">
        <v>293</v>
      </c>
      <c r="AG25" s="65" t="s">
        <v>294</v>
      </c>
      <c r="AH25" s="65" t="s">
        <v>287</v>
      </c>
      <c r="AJ25" s="65"/>
      <c r="AK25" s="65" t="s">
        <v>291</v>
      </c>
      <c r="AL25" s="65" t="s">
        <v>292</v>
      </c>
      <c r="AM25" s="65" t="s">
        <v>293</v>
      </c>
      <c r="AN25" s="65" t="s">
        <v>294</v>
      </c>
      <c r="AO25" s="65" t="s">
        <v>287</v>
      </c>
      <c r="AQ25" s="65"/>
      <c r="AR25" s="65" t="s">
        <v>291</v>
      </c>
      <c r="AS25" s="65" t="s">
        <v>292</v>
      </c>
      <c r="AT25" s="65" t="s">
        <v>293</v>
      </c>
      <c r="AU25" s="65" t="s">
        <v>294</v>
      </c>
      <c r="AV25" s="65" t="s">
        <v>287</v>
      </c>
      <c r="AX25" s="65"/>
      <c r="AY25" s="65" t="s">
        <v>291</v>
      </c>
      <c r="AZ25" s="65" t="s">
        <v>292</v>
      </c>
      <c r="BA25" s="65" t="s">
        <v>293</v>
      </c>
      <c r="BB25" s="65" t="s">
        <v>294</v>
      </c>
      <c r="BC25" s="65" t="s">
        <v>287</v>
      </c>
      <c r="BE25" s="65"/>
      <c r="BF25" s="65" t="s">
        <v>291</v>
      </c>
      <c r="BG25" s="65" t="s">
        <v>292</v>
      </c>
      <c r="BH25" s="65" t="s">
        <v>293</v>
      </c>
      <c r="BI25" s="65" t="s">
        <v>294</v>
      </c>
      <c r="BJ25" s="65" t="s">
        <v>287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98.177549999999997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2.8567939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2.0148888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21.858107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2.9460137</v>
      </c>
      <c r="AJ26" s="65" t="s">
        <v>316</v>
      </c>
      <c r="AK26" s="65">
        <v>320</v>
      </c>
      <c r="AL26" s="65">
        <v>400</v>
      </c>
      <c r="AM26" s="65">
        <v>0</v>
      </c>
      <c r="AN26" s="65">
        <v>1000</v>
      </c>
      <c r="AO26" s="65">
        <v>575.10419999999999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19.368668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3.0639427000000001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1.3148477000000001</v>
      </c>
    </row>
    <row r="33" spans="1:68" x14ac:dyDescent="0.3">
      <c r="A33" s="70" t="s">
        <v>317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318</v>
      </c>
      <c r="B34" s="69"/>
      <c r="C34" s="69"/>
      <c r="D34" s="69"/>
      <c r="E34" s="69"/>
      <c r="F34" s="69"/>
      <c r="H34" s="69" t="s">
        <v>319</v>
      </c>
      <c r="I34" s="69"/>
      <c r="J34" s="69"/>
      <c r="K34" s="69"/>
      <c r="L34" s="69"/>
      <c r="M34" s="69"/>
      <c r="O34" s="69" t="s">
        <v>320</v>
      </c>
      <c r="P34" s="69"/>
      <c r="Q34" s="69"/>
      <c r="R34" s="69"/>
      <c r="S34" s="69"/>
      <c r="T34" s="69"/>
      <c r="V34" s="69" t="s">
        <v>321</v>
      </c>
      <c r="W34" s="69"/>
      <c r="X34" s="69"/>
      <c r="Y34" s="69"/>
      <c r="Z34" s="69"/>
      <c r="AA34" s="69"/>
      <c r="AC34" s="69" t="s">
        <v>322</v>
      </c>
      <c r="AD34" s="69"/>
      <c r="AE34" s="69"/>
      <c r="AF34" s="69"/>
      <c r="AG34" s="69"/>
      <c r="AH34" s="69"/>
      <c r="AJ34" s="69" t="s">
        <v>323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291</v>
      </c>
      <c r="C35" s="65" t="s">
        <v>292</v>
      </c>
      <c r="D35" s="65" t="s">
        <v>293</v>
      </c>
      <c r="E35" s="65" t="s">
        <v>294</v>
      </c>
      <c r="F35" s="65" t="s">
        <v>287</v>
      </c>
      <c r="H35" s="65"/>
      <c r="I35" s="65" t="s">
        <v>291</v>
      </c>
      <c r="J35" s="65" t="s">
        <v>292</v>
      </c>
      <c r="K35" s="65" t="s">
        <v>293</v>
      </c>
      <c r="L35" s="65" t="s">
        <v>294</v>
      </c>
      <c r="M35" s="65" t="s">
        <v>287</v>
      </c>
      <c r="O35" s="65"/>
      <c r="P35" s="65" t="s">
        <v>291</v>
      </c>
      <c r="Q35" s="65" t="s">
        <v>292</v>
      </c>
      <c r="R35" s="65" t="s">
        <v>293</v>
      </c>
      <c r="S35" s="65" t="s">
        <v>294</v>
      </c>
      <c r="T35" s="65" t="s">
        <v>287</v>
      </c>
      <c r="V35" s="65"/>
      <c r="W35" s="65" t="s">
        <v>291</v>
      </c>
      <c r="X35" s="65" t="s">
        <v>292</v>
      </c>
      <c r="Y35" s="65" t="s">
        <v>293</v>
      </c>
      <c r="Z35" s="65" t="s">
        <v>294</v>
      </c>
      <c r="AA35" s="65" t="s">
        <v>287</v>
      </c>
      <c r="AC35" s="65"/>
      <c r="AD35" s="65" t="s">
        <v>291</v>
      </c>
      <c r="AE35" s="65" t="s">
        <v>292</v>
      </c>
      <c r="AF35" s="65" t="s">
        <v>293</v>
      </c>
      <c r="AG35" s="65" t="s">
        <v>294</v>
      </c>
      <c r="AH35" s="65" t="s">
        <v>287</v>
      </c>
      <c r="AJ35" s="65"/>
      <c r="AK35" s="65" t="s">
        <v>291</v>
      </c>
      <c r="AL35" s="65" t="s">
        <v>292</v>
      </c>
      <c r="AM35" s="65" t="s">
        <v>293</v>
      </c>
      <c r="AN35" s="65" t="s">
        <v>294</v>
      </c>
      <c r="AO35" s="65" t="s">
        <v>287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619.86689999999999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1712.3196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6450.1972999999998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3759.8789999999999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106.2332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133.79348999999999</v>
      </c>
    </row>
    <row r="43" spans="1:68" x14ac:dyDescent="0.3">
      <c r="A43" s="70" t="s">
        <v>324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325</v>
      </c>
      <c r="B44" s="69"/>
      <c r="C44" s="69"/>
      <c r="D44" s="69"/>
      <c r="E44" s="69"/>
      <c r="F44" s="69"/>
      <c r="H44" s="69" t="s">
        <v>326</v>
      </c>
      <c r="I44" s="69"/>
      <c r="J44" s="69"/>
      <c r="K44" s="69"/>
      <c r="L44" s="69"/>
      <c r="M44" s="69"/>
      <c r="O44" s="69" t="s">
        <v>327</v>
      </c>
      <c r="P44" s="69"/>
      <c r="Q44" s="69"/>
      <c r="R44" s="69"/>
      <c r="S44" s="69"/>
      <c r="T44" s="69"/>
      <c r="V44" s="69" t="s">
        <v>328</v>
      </c>
      <c r="W44" s="69"/>
      <c r="X44" s="69"/>
      <c r="Y44" s="69"/>
      <c r="Z44" s="69"/>
      <c r="AA44" s="69"/>
      <c r="AC44" s="69" t="s">
        <v>329</v>
      </c>
      <c r="AD44" s="69"/>
      <c r="AE44" s="69"/>
      <c r="AF44" s="69"/>
      <c r="AG44" s="69"/>
      <c r="AH44" s="69"/>
      <c r="AJ44" s="69" t="s">
        <v>330</v>
      </c>
      <c r="AK44" s="69"/>
      <c r="AL44" s="69"/>
      <c r="AM44" s="69"/>
      <c r="AN44" s="69"/>
      <c r="AO44" s="69"/>
      <c r="AQ44" s="69" t="s">
        <v>331</v>
      </c>
      <c r="AR44" s="69"/>
      <c r="AS44" s="69"/>
      <c r="AT44" s="69"/>
      <c r="AU44" s="69"/>
      <c r="AV44" s="69"/>
      <c r="AX44" s="69" t="s">
        <v>332</v>
      </c>
      <c r="AY44" s="69"/>
      <c r="AZ44" s="69"/>
      <c r="BA44" s="69"/>
      <c r="BB44" s="69"/>
      <c r="BC44" s="69"/>
      <c r="BE44" s="69" t="s">
        <v>333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291</v>
      </c>
      <c r="C45" s="65" t="s">
        <v>292</v>
      </c>
      <c r="D45" s="65" t="s">
        <v>293</v>
      </c>
      <c r="E45" s="65" t="s">
        <v>294</v>
      </c>
      <c r="F45" s="65" t="s">
        <v>287</v>
      </c>
      <c r="H45" s="65"/>
      <c r="I45" s="65" t="s">
        <v>291</v>
      </c>
      <c r="J45" s="65" t="s">
        <v>292</v>
      </c>
      <c r="K45" s="65" t="s">
        <v>293</v>
      </c>
      <c r="L45" s="65" t="s">
        <v>294</v>
      </c>
      <c r="M45" s="65" t="s">
        <v>287</v>
      </c>
      <c r="O45" s="65"/>
      <c r="P45" s="65" t="s">
        <v>291</v>
      </c>
      <c r="Q45" s="65" t="s">
        <v>292</v>
      </c>
      <c r="R45" s="65" t="s">
        <v>293</v>
      </c>
      <c r="S45" s="65" t="s">
        <v>294</v>
      </c>
      <c r="T45" s="65" t="s">
        <v>287</v>
      </c>
      <c r="V45" s="65"/>
      <c r="W45" s="65" t="s">
        <v>291</v>
      </c>
      <c r="X45" s="65" t="s">
        <v>292</v>
      </c>
      <c r="Y45" s="65" t="s">
        <v>293</v>
      </c>
      <c r="Z45" s="65" t="s">
        <v>294</v>
      </c>
      <c r="AA45" s="65" t="s">
        <v>287</v>
      </c>
      <c r="AC45" s="65"/>
      <c r="AD45" s="65" t="s">
        <v>291</v>
      </c>
      <c r="AE45" s="65" t="s">
        <v>292</v>
      </c>
      <c r="AF45" s="65" t="s">
        <v>293</v>
      </c>
      <c r="AG45" s="65" t="s">
        <v>294</v>
      </c>
      <c r="AH45" s="65" t="s">
        <v>287</v>
      </c>
      <c r="AJ45" s="65"/>
      <c r="AK45" s="65" t="s">
        <v>291</v>
      </c>
      <c r="AL45" s="65" t="s">
        <v>292</v>
      </c>
      <c r="AM45" s="65" t="s">
        <v>293</v>
      </c>
      <c r="AN45" s="65" t="s">
        <v>294</v>
      </c>
      <c r="AO45" s="65" t="s">
        <v>287</v>
      </c>
      <c r="AQ45" s="65"/>
      <c r="AR45" s="65" t="s">
        <v>291</v>
      </c>
      <c r="AS45" s="65" t="s">
        <v>292</v>
      </c>
      <c r="AT45" s="65" t="s">
        <v>293</v>
      </c>
      <c r="AU45" s="65" t="s">
        <v>294</v>
      </c>
      <c r="AV45" s="65" t="s">
        <v>287</v>
      </c>
      <c r="AX45" s="65"/>
      <c r="AY45" s="65" t="s">
        <v>291</v>
      </c>
      <c r="AZ45" s="65" t="s">
        <v>292</v>
      </c>
      <c r="BA45" s="65" t="s">
        <v>293</v>
      </c>
      <c r="BB45" s="65" t="s">
        <v>294</v>
      </c>
      <c r="BC45" s="65" t="s">
        <v>287</v>
      </c>
      <c r="BE45" s="65"/>
      <c r="BF45" s="65" t="s">
        <v>291</v>
      </c>
      <c r="BG45" s="65" t="s">
        <v>292</v>
      </c>
      <c r="BH45" s="65" t="s">
        <v>293</v>
      </c>
      <c r="BI45" s="65" t="s">
        <v>294</v>
      </c>
      <c r="BJ45" s="65" t="s">
        <v>287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22.609052999999999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16.551214000000002</v>
      </c>
      <c r="O46" s="65" t="s">
        <v>334</v>
      </c>
      <c r="P46" s="65">
        <v>600</v>
      </c>
      <c r="Q46" s="65">
        <v>800</v>
      </c>
      <c r="R46" s="65">
        <v>0</v>
      </c>
      <c r="S46" s="65">
        <v>10000</v>
      </c>
      <c r="T46" s="65">
        <v>858.94135000000006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1.7679244E-2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3.9848222999999998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175.90535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139.87058999999999</v>
      </c>
      <c r="AX46" s="65" t="s">
        <v>335</v>
      </c>
      <c r="AY46" s="65"/>
      <c r="AZ46" s="65"/>
      <c r="BA46" s="65"/>
      <c r="BB46" s="65"/>
      <c r="BC46" s="65"/>
      <c r="BE46" s="65" t="s">
        <v>336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13:AA13"/>
    <mergeCell ref="A14:F14"/>
    <mergeCell ref="H14:M14"/>
    <mergeCell ref="O14:T14"/>
    <mergeCell ref="V14:AA14"/>
    <mergeCell ref="A23:BJ23"/>
    <mergeCell ref="A3:Z3"/>
    <mergeCell ref="A4:C4"/>
    <mergeCell ref="E4:H4"/>
    <mergeCell ref="J4:L4"/>
    <mergeCell ref="N4:S4"/>
    <mergeCell ref="U4:Z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15" sqref="H15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337</v>
      </c>
      <c r="B2" s="61" t="s">
        <v>338</v>
      </c>
      <c r="C2" s="61" t="s">
        <v>275</v>
      </c>
      <c r="D2" s="61">
        <v>52</v>
      </c>
      <c r="E2" s="61">
        <v>2636.3528000000001</v>
      </c>
      <c r="F2" s="61">
        <v>389.16237999999998</v>
      </c>
      <c r="G2" s="61">
        <v>67.341489999999993</v>
      </c>
      <c r="H2" s="61">
        <v>31.318633999999999</v>
      </c>
      <c r="I2" s="61">
        <v>36.022860000000001</v>
      </c>
      <c r="J2" s="61">
        <v>112.570656</v>
      </c>
      <c r="K2" s="61">
        <v>48.932555999999998</v>
      </c>
      <c r="L2" s="61">
        <v>63.638100000000001</v>
      </c>
      <c r="M2" s="61">
        <v>29.280415999999999</v>
      </c>
      <c r="N2" s="61">
        <v>2.796017</v>
      </c>
      <c r="O2" s="61">
        <v>15.9574795</v>
      </c>
      <c r="P2" s="61">
        <v>1092.8047999999999</v>
      </c>
      <c r="Q2" s="61">
        <v>30.298211999999999</v>
      </c>
      <c r="R2" s="61">
        <v>628.78430000000003</v>
      </c>
      <c r="S2" s="61">
        <v>127.70379</v>
      </c>
      <c r="T2" s="61">
        <v>6012.9652999999998</v>
      </c>
      <c r="U2" s="61">
        <v>4.8311086000000003</v>
      </c>
      <c r="V2" s="61">
        <v>22.416136000000002</v>
      </c>
      <c r="W2" s="61">
        <v>212.9768</v>
      </c>
      <c r="X2" s="61">
        <v>98.177549999999997</v>
      </c>
      <c r="Y2" s="61">
        <v>2.8567939</v>
      </c>
      <c r="Z2" s="61">
        <v>2.0148888</v>
      </c>
      <c r="AA2" s="61">
        <v>21.858107</v>
      </c>
      <c r="AB2" s="61">
        <v>2.9460137</v>
      </c>
      <c r="AC2" s="61">
        <v>575.10419999999999</v>
      </c>
      <c r="AD2" s="61">
        <v>19.368668</v>
      </c>
      <c r="AE2" s="61">
        <v>3.0639427000000001</v>
      </c>
      <c r="AF2" s="61">
        <v>1.3148477000000001</v>
      </c>
      <c r="AG2" s="61">
        <v>619.86689999999999</v>
      </c>
      <c r="AH2" s="61">
        <v>362.46111999999999</v>
      </c>
      <c r="AI2" s="61">
        <v>257.4058</v>
      </c>
      <c r="AJ2" s="61">
        <v>1712.3196</v>
      </c>
      <c r="AK2" s="61">
        <v>6450.1972999999998</v>
      </c>
      <c r="AL2" s="61">
        <v>106.2332</v>
      </c>
      <c r="AM2" s="61">
        <v>3759.8789999999999</v>
      </c>
      <c r="AN2" s="61">
        <v>133.79348999999999</v>
      </c>
      <c r="AO2" s="61">
        <v>22.609052999999999</v>
      </c>
      <c r="AP2" s="61">
        <v>12.5195265</v>
      </c>
      <c r="AQ2" s="61">
        <v>10.089527</v>
      </c>
      <c r="AR2" s="61">
        <v>16.551214000000002</v>
      </c>
      <c r="AS2" s="61">
        <v>858.94135000000006</v>
      </c>
      <c r="AT2" s="61">
        <v>1.7679244E-2</v>
      </c>
      <c r="AU2" s="61">
        <v>3.9848222999999998</v>
      </c>
      <c r="AV2" s="61">
        <v>175.90535</v>
      </c>
      <c r="AW2" s="61">
        <v>139.87058999999999</v>
      </c>
      <c r="AX2" s="61">
        <v>0.1705247</v>
      </c>
      <c r="AY2" s="61">
        <v>2.7661703000000002</v>
      </c>
      <c r="AZ2" s="61">
        <v>442.17687999999998</v>
      </c>
      <c r="BA2" s="61">
        <v>58.123089999999998</v>
      </c>
      <c r="BB2" s="61">
        <v>18.164860000000001</v>
      </c>
      <c r="BC2" s="61">
        <v>20.757632999999998</v>
      </c>
      <c r="BD2" s="61">
        <v>19.195437999999999</v>
      </c>
      <c r="BE2" s="61">
        <v>1.5790571</v>
      </c>
      <c r="BF2" s="61">
        <v>8.7651599999999998</v>
      </c>
      <c r="BG2" s="61">
        <v>6.9387240000000003E-3</v>
      </c>
      <c r="BH2" s="61">
        <v>1.2946664E-2</v>
      </c>
      <c r="BI2" s="61">
        <v>9.9117379999999998E-3</v>
      </c>
      <c r="BJ2" s="61">
        <v>7.0455480000000001E-2</v>
      </c>
      <c r="BK2" s="61">
        <v>5.3374800000000001E-4</v>
      </c>
      <c r="BL2" s="61">
        <v>0.17140514000000001</v>
      </c>
      <c r="BM2" s="61">
        <v>3.1999575999999998</v>
      </c>
      <c r="BN2" s="61">
        <v>0.77242549999999999</v>
      </c>
      <c r="BO2" s="61">
        <v>48.600132000000002</v>
      </c>
      <c r="BP2" s="61">
        <v>8.7182390000000005</v>
      </c>
      <c r="BQ2" s="61">
        <v>14.720992000000001</v>
      </c>
      <c r="BR2" s="61">
        <v>58.493769999999998</v>
      </c>
      <c r="BS2" s="61">
        <v>33.851640000000003</v>
      </c>
      <c r="BT2" s="61">
        <v>7.2620405999999997</v>
      </c>
      <c r="BU2" s="61">
        <v>2.1368341999999999E-2</v>
      </c>
      <c r="BV2" s="61">
        <v>0.17973436000000001</v>
      </c>
      <c r="BW2" s="61">
        <v>0.51882064000000006</v>
      </c>
      <c r="BX2" s="61">
        <v>1.6642129999999999</v>
      </c>
      <c r="BY2" s="61">
        <v>0.26039210000000002</v>
      </c>
      <c r="BZ2" s="61">
        <v>9.7645119999999999E-4</v>
      </c>
      <c r="CA2" s="61">
        <v>1.1737579</v>
      </c>
      <c r="CB2" s="61">
        <v>7.1798349999999997E-2</v>
      </c>
      <c r="CC2" s="61">
        <v>0.45734831999999997</v>
      </c>
      <c r="CD2" s="61">
        <v>3.9256077</v>
      </c>
      <c r="CE2" s="61">
        <v>7.1422874999999997E-2</v>
      </c>
      <c r="CF2" s="61">
        <v>0.42454803000000002</v>
      </c>
      <c r="CG2" s="61">
        <v>0</v>
      </c>
      <c r="CH2" s="61">
        <v>6.9109909999999997E-2</v>
      </c>
      <c r="CI2" s="61">
        <v>6.3708406000000002E-3</v>
      </c>
      <c r="CJ2" s="61">
        <v>7.6154593999999998</v>
      </c>
      <c r="CK2" s="61">
        <v>1.9043714E-2</v>
      </c>
      <c r="CL2" s="61">
        <v>0.61940170000000006</v>
      </c>
      <c r="CM2" s="61">
        <v>3.0098288000000002</v>
      </c>
      <c r="CN2" s="61">
        <v>3754.9969999999998</v>
      </c>
      <c r="CO2" s="61">
        <v>6370.2169999999996</v>
      </c>
      <c r="CP2" s="61">
        <v>4433.8212999999996</v>
      </c>
      <c r="CQ2" s="61">
        <v>1431.3345999999999</v>
      </c>
      <c r="CR2" s="61">
        <v>748.83240000000001</v>
      </c>
      <c r="CS2" s="61">
        <v>682.90099999999995</v>
      </c>
      <c r="CT2" s="61">
        <v>3727.6394</v>
      </c>
      <c r="CU2" s="61">
        <v>2365.8813</v>
      </c>
      <c r="CV2" s="61">
        <v>2053.3236999999999</v>
      </c>
      <c r="CW2" s="61">
        <v>2779.2658999999999</v>
      </c>
      <c r="CX2" s="61">
        <v>827.5915</v>
      </c>
      <c r="CY2" s="61">
        <v>4485.3239999999996</v>
      </c>
      <c r="CZ2" s="61">
        <v>2191.636</v>
      </c>
      <c r="DA2" s="61">
        <v>5881.8622999999998</v>
      </c>
      <c r="DB2" s="61">
        <v>5229.3037000000004</v>
      </c>
      <c r="DC2" s="61">
        <v>8417.3040000000001</v>
      </c>
      <c r="DD2" s="61">
        <v>13724.385</v>
      </c>
      <c r="DE2" s="61">
        <v>3172.2782999999999</v>
      </c>
      <c r="DF2" s="61">
        <v>5802.6714000000002</v>
      </c>
      <c r="DG2" s="61">
        <v>3214.8317999999999</v>
      </c>
      <c r="DH2" s="61">
        <v>200.63956999999999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58.123089999999998</v>
      </c>
      <c r="B6">
        <f>BB2</f>
        <v>18.164860000000001</v>
      </c>
      <c r="C6">
        <f>BC2</f>
        <v>20.757632999999998</v>
      </c>
      <c r="D6">
        <f>BD2</f>
        <v>19.195437999999999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25472</v>
      </c>
      <c r="C2" s="56">
        <f ca="1">YEAR(TODAY())-YEAR(B2)+IF(TODAY()&gt;=DATE(YEAR(TODAY()),MONTH(B2),DAY(B2)),0,-1)</f>
        <v>52</v>
      </c>
      <c r="E2" s="52">
        <v>172.1</v>
      </c>
      <c r="F2" s="53" t="s">
        <v>39</v>
      </c>
      <c r="G2" s="52">
        <v>83.5</v>
      </c>
      <c r="H2" s="51" t="s">
        <v>41</v>
      </c>
      <c r="I2" s="72">
        <f>ROUND(G3/E3^2,1)</f>
        <v>28.2</v>
      </c>
    </row>
    <row r="3" spans="1:9" x14ac:dyDescent="0.3">
      <c r="E3" s="51">
        <f>E2/100</f>
        <v>1.7209999999999999</v>
      </c>
      <c r="F3" s="51" t="s">
        <v>40</v>
      </c>
      <c r="G3" s="51">
        <f>G2</f>
        <v>83.5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44796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이충열, ID : H2500095)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09월 05일 10:22:49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8"/>
  <sheetViews>
    <sheetView tabSelected="1" view="pageBreakPreview" zoomScaleNormal="100" zoomScaleSheetLayoutView="100" zoomScalePageLayoutView="10" workbookViewId="0">
      <selection activeCell="E50" sqref="E5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276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44796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52</v>
      </c>
      <c r="G12" s="137"/>
      <c r="H12" s="137"/>
      <c r="I12" s="137"/>
      <c r="K12" s="128">
        <f>'개인정보 및 신체계측 입력'!E2</f>
        <v>172.1</v>
      </c>
      <c r="L12" s="129"/>
      <c r="M12" s="122">
        <f>'개인정보 및 신체계측 입력'!G2</f>
        <v>83.5</v>
      </c>
      <c r="N12" s="123"/>
      <c r="O12" s="118" t="s">
        <v>271</v>
      </c>
      <c r="P12" s="112"/>
      <c r="Q12" s="115">
        <f>'개인정보 및 신체계측 입력'!I2</f>
        <v>28.2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이충열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68.385000000000005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11.834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19.780999999999999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75" t="s">
        <v>191</v>
      </c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7"/>
    </row>
    <row r="53" spans="1:20" ht="18" customHeight="1" thickBot="1" x14ac:dyDescent="0.35">
      <c r="B53" s="78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80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150" t="s">
        <v>164</v>
      </c>
      <c r="D68" s="150"/>
      <c r="E68" s="150"/>
      <c r="F68" s="150"/>
      <c r="G68" s="150"/>
      <c r="H68" s="143" t="s">
        <v>170</v>
      </c>
      <c r="I68" s="143"/>
      <c r="J68" s="143"/>
      <c r="K68" s="36">
        <f>ROUND('그룹 전체 사용자의 일일 입력'!B6/MAX('그룹 전체 사용자의 일일 입력'!$B$6,'그룹 전체 사용자의 일일 입력'!$C$6,'그룹 전체 사용자의 일일 입력'!$D$6),1)</f>
        <v>0.9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1</v>
      </c>
      <c r="N68" s="36" t="s">
        <v>53</v>
      </c>
      <c r="O68" s="151">
        <f>ROUND('그룹 전체 사용자의 일일 입력'!D6/MAX('그룹 전체 사용자의 일일 입력'!$B$6,'그룹 전체 사용자의 일일 입력'!$C$6,'그룹 전체 사용자의 일일 입력'!$D$6),1)</f>
        <v>0.9</v>
      </c>
      <c r="P68" s="151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5" t="s">
        <v>165</v>
      </c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150" t="s">
        <v>51</v>
      </c>
      <c r="D71" s="150"/>
      <c r="E71" s="150"/>
      <c r="F71" s="150"/>
      <c r="G71" s="150"/>
      <c r="H71" s="38"/>
      <c r="I71" s="143" t="s">
        <v>52</v>
      </c>
      <c r="J71" s="143"/>
      <c r="K71" s="36">
        <f>ROUND('DRIs DATA'!L8,1)</f>
        <v>12.2</v>
      </c>
      <c r="L71" s="36" t="s">
        <v>53</v>
      </c>
      <c r="M71" s="36">
        <f>ROUND('DRIs DATA'!K8,1)</f>
        <v>5.2</v>
      </c>
      <c r="N71" s="144" t="s">
        <v>54</v>
      </c>
      <c r="O71" s="144"/>
      <c r="P71" s="144"/>
      <c r="Q71" s="144"/>
      <c r="R71" s="39"/>
      <c r="S71" s="35"/>
      <c r="T71" s="6"/>
    </row>
    <row r="72" spans="2:21" ht="18" customHeight="1" x14ac:dyDescent="0.3">
      <c r="B72" s="6"/>
      <c r="C72" s="84" t="s">
        <v>181</v>
      </c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6"/>
      <c r="U72" s="13"/>
    </row>
    <row r="73" spans="2:21" ht="18" customHeight="1" thickBot="1" x14ac:dyDescent="0.35">
      <c r="B73" s="6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75" t="s">
        <v>192</v>
      </c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7"/>
    </row>
    <row r="77" spans="2:21" ht="18" customHeight="1" thickBot="1" x14ac:dyDescent="0.35">
      <c r="B77" s="78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80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86" t="s">
        <v>168</v>
      </c>
      <c r="C79" s="86"/>
      <c r="D79" s="86"/>
      <c r="E79" s="86"/>
      <c r="F79" s="21"/>
      <c r="G79" s="21"/>
      <c r="H79" s="21"/>
      <c r="L79" s="86" t="s">
        <v>172</v>
      </c>
      <c r="M79" s="86"/>
      <c r="N79" s="86"/>
      <c r="O79" s="86"/>
      <c r="P79" s="86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134" t="s">
        <v>268</v>
      </c>
      <c r="C92" s="135"/>
      <c r="D92" s="135"/>
      <c r="E92" s="135"/>
      <c r="F92" s="135"/>
      <c r="G92" s="135"/>
      <c r="H92" s="135"/>
      <c r="I92" s="135"/>
      <c r="J92" s="136"/>
      <c r="L92" s="134" t="s">
        <v>175</v>
      </c>
      <c r="M92" s="135"/>
      <c r="N92" s="135"/>
      <c r="O92" s="135"/>
      <c r="P92" s="135"/>
      <c r="Q92" s="135"/>
      <c r="R92" s="135"/>
      <c r="S92" s="135"/>
      <c r="T92" s="136"/>
    </row>
    <row r="93" spans="1:21" ht="18" customHeight="1" x14ac:dyDescent="0.3">
      <c r="B93" s="89" t="s">
        <v>171</v>
      </c>
      <c r="C93" s="87"/>
      <c r="D93" s="87"/>
      <c r="E93" s="87"/>
      <c r="F93" s="90">
        <f>ROUND('DRIs DATA'!F16/'DRIs DATA'!C16*100,2)</f>
        <v>83.84</v>
      </c>
      <c r="G93" s="90"/>
      <c r="H93" s="87" t="s">
        <v>167</v>
      </c>
      <c r="I93" s="87"/>
      <c r="J93" s="88"/>
      <c r="L93" s="89" t="s">
        <v>171</v>
      </c>
      <c r="M93" s="87"/>
      <c r="N93" s="87"/>
      <c r="O93" s="87"/>
      <c r="P93" s="87"/>
      <c r="Q93" s="23">
        <f>ROUND('DRIs DATA'!M16/'DRIs DATA'!K16*100,2)</f>
        <v>186.8</v>
      </c>
      <c r="R93" s="87" t="s">
        <v>167</v>
      </c>
      <c r="S93" s="87"/>
      <c r="T93" s="88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92" t="s">
        <v>180</v>
      </c>
      <c r="C95" s="93"/>
      <c r="D95" s="93"/>
      <c r="E95" s="93"/>
      <c r="F95" s="93"/>
      <c r="G95" s="93"/>
      <c r="H95" s="93"/>
      <c r="I95" s="93"/>
      <c r="J95" s="94"/>
      <c r="L95" s="98" t="s">
        <v>173</v>
      </c>
      <c r="M95" s="99"/>
      <c r="N95" s="99"/>
      <c r="O95" s="99"/>
      <c r="P95" s="99"/>
      <c r="Q95" s="99"/>
      <c r="R95" s="99"/>
      <c r="S95" s="99"/>
      <c r="T95" s="100"/>
    </row>
    <row r="96" spans="1:21" ht="18" customHeight="1" x14ac:dyDescent="0.3">
      <c r="B96" s="92"/>
      <c r="C96" s="93"/>
      <c r="D96" s="93"/>
      <c r="E96" s="93"/>
      <c r="F96" s="93"/>
      <c r="G96" s="93"/>
      <c r="H96" s="93"/>
      <c r="I96" s="93"/>
      <c r="J96" s="94"/>
      <c r="L96" s="98"/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  <c r="U99" s="17"/>
    </row>
    <row r="100" spans="2:21" ht="18" customHeight="1" thickBot="1" x14ac:dyDescent="0.35">
      <c r="B100" s="95"/>
      <c r="C100" s="96"/>
      <c r="D100" s="96"/>
      <c r="E100" s="96"/>
      <c r="F100" s="96"/>
      <c r="G100" s="96"/>
      <c r="H100" s="96"/>
      <c r="I100" s="96"/>
      <c r="J100" s="97"/>
      <c r="L100" s="101"/>
      <c r="M100" s="102"/>
      <c r="N100" s="102"/>
      <c r="O100" s="102"/>
      <c r="P100" s="102"/>
      <c r="Q100" s="102"/>
      <c r="R100" s="102"/>
      <c r="S100" s="102"/>
      <c r="T100" s="103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75" t="s">
        <v>193</v>
      </c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7"/>
    </row>
    <row r="104" spans="2:21" ht="18" customHeight="1" thickBot="1" x14ac:dyDescent="0.35">
      <c r="B104" s="78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80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86" t="s">
        <v>169</v>
      </c>
      <c r="C106" s="86"/>
      <c r="D106" s="86"/>
      <c r="E106" s="86"/>
      <c r="F106" s="6"/>
      <c r="G106" s="6"/>
      <c r="H106" s="6"/>
      <c r="I106" s="6"/>
      <c r="L106" s="86" t="s">
        <v>270</v>
      </c>
      <c r="M106" s="86"/>
      <c r="N106" s="86"/>
      <c r="O106" s="86"/>
      <c r="P106" s="86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81" t="s">
        <v>264</v>
      </c>
      <c r="C119" s="82"/>
      <c r="D119" s="82"/>
      <c r="E119" s="82"/>
      <c r="F119" s="82"/>
      <c r="G119" s="82"/>
      <c r="H119" s="82"/>
      <c r="I119" s="82"/>
      <c r="J119" s="83"/>
      <c r="L119" s="81" t="s">
        <v>265</v>
      </c>
      <c r="M119" s="82"/>
      <c r="N119" s="82"/>
      <c r="O119" s="82"/>
      <c r="P119" s="82"/>
      <c r="Q119" s="82"/>
      <c r="R119" s="82"/>
      <c r="S119" s="82"/>
      <c r="T119" s="83"/>
    </row>
    <row r="120" spans="2:20" ht="18" customHeight="1" x14ac:dyDescent="0.3">
      <c r="B120" s="43" t="s">
        <v>171</v>
      </c>
      <c r="C120" s="16"/>
      <c r="D120" s="16"/>
      <c r="E120" s="15"/>
      <c r="F120" s="90">
        <f>ROUND('DRIs DATA'!F26/'DRIs DATA'!C26*100,2)</f>
        <v>98.18</v>
      </c>
      <c r="G120" s="90"/>
      <c r="H120" s="87" t="s">
        <v>166</v>
      </c>
      <c r="I120" s="87"/>
      <c r="J120" s="88"/>
      <c r="L120" s="42" t="s">
        <v>171</v>
      </c>
      <c r="M120" s="20"/>
      <c r="N120" s="20"/>
      <c r="O120" s="23"/>
      <c r="P120" s="6"/>
      <c r="Q120" s="58">
        <f>ROUND('DRIs DATA'!AH26/'DRIs DATA'!AE26*100,2)</f>
        <v>196.4</v>
      </c>
      <c r="R120" s="87" t="s">
        <v>166</v>
      </c>
      <c r="S120" s="87"/>
      <c r="T120" s="88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04" t="s">
        <v>174</v>
      </c>
      <c r="C122" s="105"/>
      <c r="D122" s="105"/>
      <c r="E122" s="105"/>
      <c r="F122" s="105"/>
      <c r="G122" s="105"/>
      <c r="H122" s="105"/>
      <c r="I122" s="105"/>
      <c r="J122" s="106"/>
      <c r="L122" s="104" t="s">
        <v>269</v>
      </c>
      <c r="M122" s="105"/>
      <c r="N122" s="105"/>
      <c r="O122" s="105"/>
      <c r="P122" s="105"/>
      <c r="Q122" s="105"/>
      <c r="R122" s="105"/>
      <c r="S122" s="105"/>
      <c r="T122" s="106"/>
    </row>
    <row r="123" spans="2:20" ht="18" customHeight="1" x14ac:dyDescent="0.3">
      <c r="B123" s="104"/>
      <c r="C123" s="105"/>
      <c r="D123" s="105"/>
      <c r="E123" s="105"/>
      <c r="F123" s="105"/>
      <c r="G123" s="105"/>
      <c r="H123" s="105"/>
      <c r="I123" s="105"/>
      <c r="J123" s="106"/>
      <c r="L123" s="104"/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7.25" thickBot="1" x14ac:dyDescent="0.35">
      <c r="B127" s="107"/>
      <c r="C127" s="108"/>
      <c r="D127" s="108"/>
      <c r="E127" s="108"/>
      <c r="F127" s="108"/>
      <c r="G127" s="108"/>
      <c r="H127" s="108"/>
      <c r="I127" s="108"/>
      <c r="J127" s="109"/>
      <c r="L127" s="107"/>
      <c r="M127" s="108"/>
      <c r="N127" s="108"/>
      <c r="O127" s="108"/>
      <c r="P127" s="108"/>
      <c r="Q127" s="108"/>
      <c r="R127" s="108"/>
      <c r="S127" s="108"/>
      <c r="T127" s="109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75" t="s">
        <v>262</v>
      </c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7"/>
      <c r="N129" s="57"/>
      <c r="O129" s="75" t="s">
        <v>263</v>
      </c>
      <c r="P129" s="76"/>
      <c r="Q129" s="76"/>
      <c r="R129" s="76"/>
      <c r="S129" s="76"/>
      <c r="T129" s="77"/>
    </row>
    <row r="130" spans="2:21" ht="18" customHeight="1" thickBot="1" x14ac:dyDescent="0.35">
      <c r="B130" s="78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80"/>
      <c r="N130" s="57"/>
      <c r="O130" s="78"/>
      <c r="P130" s="79"/>
      <c r="Q130" s="79"/>
      <c r="R130" s="79"/>
      <c r="S130" s="79"/>
      <c r="T130" s="80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75" t="s">
        <v>194</v>
      </c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7"/>
    </row>
    <row r="155" spans="2:21" ht="18" customHeight="1" thickBot="1" x14ac:dyDescent="0.35">
      <c r="B155" s="78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80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86" t="s">
        <v>177</v>
      </c>
      <c r="C157" s="86"/>
      <c r="D157" s="86"/>
      <c r="E157" s="6"/>
      <c r="F157" s="6"/>
      <c r="G157" s="6"/>
      <c r="H157" s="6"/>
      <c r="I157" s="6"/>
      <c r="L157" s="86" t="s">
        <v>178</v>
      </c>
      <c r="M157" s="86"/>
      <c r="N157" s="86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81" t="s">
        <v>266</v>
      </c>
      <c r="C170" s="82"/>
      <c r="D170" s="82"/>
      <c r="E170" s="82"/>
      <c r="F170" s="82"/>
      <c r="G170" s="82"/>
      <c r="H170" s="82"/>
      <c r="I170" s="82"/>
      <c r="J170" s="83"/>
      <c r="L170" s="81" t="s">
        <v>176</v>
      </c>
      <c r="M170" s="82"/>
      <c r="N170" s="82"/>
      <c r="O170" s="82"/>
      <c r="P170" s="82"/>
      <c r="Q170" s="82"/>
      <c r="R170" s="82"/>
      <c r="S170" s="83"/>
    </row>
    <row r="171" spans="2:19" ht="18" customHeight="1" x14ac:dyDescent="0.3">
      <c r="B171" s="42" t="s">
        <v>171</v>
      </c>
      <c r="C171" s="20"/>
      <c r="D171" s="20"/>
      <c r="E171" s="6"/>
      <c r="F171" s="90">
        <f>ROUND('DRIs DATA'!F36/'DRIs DATA'!C36*100,2)</f>
        <v>77.48</v>
      </c>
      <c r="G171" s="90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430.01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04" t="s">
        <v>185</v>
      </c>
      <c r="C173" s="105"/>
      <c r="D173" s="105"/>
      <c r="E173" s="105"/>
      <c r="F173" s="105"/>
      <c r="G173" s="105"/>
      <c r="H173" s="105"/>
      <c r="I173" s="105"/>
      <c r="J173" s="106"/>
      <c r="L173" s="104" t="s">
        <v>187</v>
      </c>
      <c r="M173" s="105"/>
      <c r="N173" s="105"/>
      <c r="O173" s="105"/>
      <c r="P173" s="105"/>
      <c r="Q173" s="105"/>
      <c r="R173" s="105"/>
      <c r="S173" s="106"/>
    </row>
    <row r="174" spans="2:19" ht="18" customHeight="1" x14ac:dyDescent="0.3">
      <c r="B174" s="104"/>
      <c r="C174" s="105"/>
      <c r="D174" s="105"/>
      <c r="E174" s="105"/>
      <c r="F174" s="105"/>
      <c r="G174" s="105"/>
      <c r="H174" s="105"/>
      <c r="I174" s="105"/>
      <c r="J174" s="106"/>
      <c r="L174" s="104"/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thickBot="1" x14ac:dyDescent="0.35">
      <c r="B179" s="107"/>
      <c r="C179" s="108"/>
      <c r="D179" s="108"/>
      <c r="E179" s="108"/>
      <c r="F179" s="108"/>
      <c r="G179" s="108"/>
      <c r="H179" s="108"/>
      <c r="I179" s="108"/>
      <c r="J179" s="109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thickBot="1" x14ac:dyDescent="0.35">
      <c r="L181" s="107"/>
      <c r="M181" s="108"/>
      <c r="N181" s="108"/>
      <c r="O181" s="108"/>
      <c r="P181" s="108"/>
      <c r="Q181" s="108"/>
      <c r="R181" s="108"/>
      <c r="S181" s="109"/>
    </row>
    <row r="182" spans="2:19" ht="18" customHeight="1" x14ac:dyDescent="0.3">
      <c r="B182" s="86" t="s">
        <v>179</v>
      </c>
      <c r="C182" s="86"/>
      <c r="D182" s="86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81" t="s">
        <v>267</v>
      </c>
      <c r="C195" s="82"/>
      <c r="D195" s="82"/>
      <c r="E195" s="82"/>
      <c r="F195" s="82"/>
      <c r="G195" s="82"/>
      <c r="H195" s="82"/>
      <c r="I195" s="82"/>
      <c r="J195" s="83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90">
        <f>ROUND('DRIs DATA'!F46/'DRIs DATA'!C46*100,2)</f>
        <v>226.09</v>
      </c>
      <c r="G196" s="90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04" t="s">
        <v>186</v>
      </c>
      <c r="C198" s="105"/>
      <c r="D198" s="105"/>
      <c r="E198" s="105"/>
      <c r="F198" s="105"/>
      <c r="G198" s="105"/>
      <c r="H198" s="105"/>
      <c r="I198" s="105"/>
      <c r="J198" s="106"/>
      <c r="S198" s="6"/>
    </row>
    <row r="199" spans="2:20" ht="18" customHeight="1" x14ac:dyDescent="0.3">
      <c r="B199" s="104"/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thickBot="1" x14ac:dyDescent="0.35">
      <c r="B203" s="107"/>
      <c r="C203" s="108"/>
      <c r="D203" s="108"/>
      <c r="E203" s="108"/>
      <c r="F203" s="108"/>
      <c r="G203" s="108"/>
      <c r="H203" s="108"/>
      <c r="I203" s="108"/>
      <c r="J203" s="109"/>
      <c r="S203" s="6"/>
    </row>
    <row r="204" spans="2:20" ht="18" customHeight="1" thickBot="1" x14ac:dyDescent="0.35">
      <c r="K204" s="10"/>
    </row>
    <row r="205" spans="2:20" ht="18" customHeight="1" x14ac:dyDescent="0.3">
      <c r="B205" s="75" t="s">
        <v>195</v>
      </c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7"/>
    </row>
    <row r="206" spans="2:20" ht="18" customHeight="1" thickBot="1" x14ac:dyDescent="0.35">
      <c r="B206" s="78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80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10" t="s">
        <v>188</v>
      </c>
      <c r="C208" s="110"/>
      <c r="D208" s="110"/>
      <c r="E208" s="110"/>
      <c r="F208" s="110"/>
      <c r="G208" s="110"/>
      <c r="H208" s="110"/>
      <c r="I208" s="24">
        <f>'DRIs DATA'!B6</f>
        <v>2200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91" t="s">
        <v>190</v>
      </c>
      <c r="C209" s="91"/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2020-10-23T06:11:56Z</cp:lastPrinted>
  <dcterms:created xsi:type="dcterms:W3CDTF">2015-06-13T08:19:18Z</dcterms:created>
  <dcterms:modified xsi:type="dcterms:W3CDTF">2022-09-05T01:31:20Z</dcterms:modified>
</cp:coreProperties>
</file>