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<sst xmlns="http://schemas.openxmlformats.org/spreadsheetml/2006/main" count="692" uniqueCount="338">
  <si>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</si>
  <si>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</si>
  <si>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</si>
  <si>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</si>
  <si>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</si>
  <si>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</si>
  <si>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</si>
  <si>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</si>
  <si>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</si>
  <si>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</si>
  <si>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</si>
  <si>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</si>
  <si>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</si>
  <si>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</si>
  <si>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</si>
  <si>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</si>
  <si>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</si>
  <si>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</si>
  <si>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</si>
  <si>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</si>
  <si>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</si>
  <si>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</si>
  <si>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</si>
  <si>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</si>
  <si>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</si>
  <si>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</si>
  <si>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</si>
  <si>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</si>
  <si>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</si>
  <si>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</si>
  <si>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</si>
  <si>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</si>
  <si>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</si>
  <si>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</si>
  <si>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</si>
  <si>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</si>
  <si>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</si>
  <si>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</si>
  <si>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</si>
  <si>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</si>
  <si>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</si>
  <si>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</si>
  <si>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</si>
  <si>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</si>
  <si>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</si>
  <si>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</si>
  <si>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</si>
  <si>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</si>
  <si>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</si>
  <si>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</si>
  <si>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</si>
  <si>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</si>
  <si>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</si>
  <si>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</si>
  <si>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</si>
  <si>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</si>
  <si>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</si>
  <si>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</si>
  <si>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</si>
  <si>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</si>
  <si>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</si>
  <si>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</si>
  <si>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</si>
  <si>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</si>
  <si>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</si>
  <si>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</si>
  <si>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</si>
  <si>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</si>
  <si>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</si>
  <si>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</si>
  <si>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</si>
  <si>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</si>
  <si>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</si>
  <si>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</si>
  <si>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</si>
  <si>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</si>
  <si>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</si>
  <si>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</si>
  <si>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</si>
  <si>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</si>
  <si>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</si>
  <si>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</si>
  <si>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</si>
  <si>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</si>
  <si>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</si>
  <si>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</si>
  <si>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</si>
  <si>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</si>
  <si>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</si>
  <si>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</si>
  <si>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</si>
  <si>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</si>
  <si>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</si>
  <si>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</si>
  <si>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</si>
  <si>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</si>
  <si>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</si>
  <si>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</si>
  <si>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</si>
  <si>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</si>
  <si>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</si>
  <si>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</si>
  <si>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</si>
  <si>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</si>
  <si>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</si>
  <si>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</si>
  <si>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</si>
  <si>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</si>
  <si>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</si>
  <si>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</si>
  <si>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</si>
  <si>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</si>
  <si>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</si>
  <si>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</si>
  <si>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</si>
  <si>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</si>
  <si>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</si>
  <si>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</si>
  <si>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</si>
  <si>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</si>
  <si>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</si>
  <si>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</si>
  <si>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</si>
  <si>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</si>
  <si>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</si>
  <si>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</si>
  <si>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</si>
  <si>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</si>
  <si>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</si>
  <si>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</si>
  <si>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</si>
  <si>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</si>
  <si>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</si>
  <si>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</si>
  <si>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</si>
  <si>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</si>
  <si>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</si>
  <si>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</si>
  <si>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</si>
  <si>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</si>
  <si>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</si>
  <si>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</si>
  <si>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</si>
  <si>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</si>
  <si>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</si>
  <si>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</si>
  <si>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</si>
  <si>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</si>
  <si>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</si>
  <si>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</si>
  <si>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</si>
  <si>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</si>
  <si>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</si>
  <si>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</si>
  <si>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</si>
  <si>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</si>
  <si>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</si>
  <si>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</si>
  <si>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</si>
  <si>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</si>
  <si>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</si>
  <si>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</si>
  <si>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</si>
  <si>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</si>
  <si>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</si>
  <si>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</si>
  <si>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</si>
  <si>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</si>
  <si>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</si>
  <si>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</si>
  <si>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</si>
  <si>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</si>
  <si>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</si>
  <si>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</si>
  <si>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</si>
  <si>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</si>
  <si>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</si>
  <si>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</si>
  <si>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</si>
  <si>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</si>
  <si>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</si>
  <si>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</si>
  <si>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</si>
  <si>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</si>
  <si>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</si>
  <si>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</si>
  <si>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</si>
  <si>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</si>
  <si>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</si>
  <si>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</si>
  <si>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</si>
  <si>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</si>
  <si>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</si>
  <si>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</si>
  <si>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</si>
  <si>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</si>
  <si>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</si>
  <si>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</si>
  <si>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</si>
  <si>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</si>
  <si>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</si>
  <si>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</si>
  <si>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</si>
  <si>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</si>
  <si>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</si>
  <si>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</si>
  <si>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</si>
  <si>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</si>
  <si>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</si>
  <si>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</si>
  <si>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</si>
  <si>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</si>
  <si>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</si>
  <si>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</si>
  <si>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</si>
  <si>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</si>
  <si>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</si>
  <si>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</si>
  <si>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</si>
  <si>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</si>
  <si>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</si>
  <si>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</si>
  <si>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</si>
  <si>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</si>
  <si>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</si>
  <si>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</si>
  <si>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</si>
  <si>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</si>
  <si>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</si>
  <si>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</si>
  <si>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</si>
  <si>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</si>
  <si>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</si>
  <si>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</si>
  <si>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</si>
  <si>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</si>
  <si>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</si>
  <si>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</si>
  <si>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</si>
  <si>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</si>
  <si>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</si>
  <si>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</si>
  <si>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</si>
  <si>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</si>
  <si>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</si>
  <si>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</si>
  <si>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</si>
  <si>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</si>
  <si>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</si>
  <si>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</si>
  <si>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</si>
  <si>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</si>
  <si>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</si>
  <si>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</si>
  <si>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</si>
  <si>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</si>
  <si>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</si>
  <si>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</si>
  <si>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</si>
  <si>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</si>
  <si>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</si>
  <si>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</si>
  <si>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</si>
  <si>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</si>
  <si>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</si>
  <si>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</si>
  <si>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</si>
  <si>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</si>
  <si>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</si>
  <si>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</si>
  <si>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</si>
  <si>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</si>
  <si>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</si>
  <si>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</si>
  <si>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</si>
  <si>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</si>
  <si>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출력시각</t>
    <phoneticPr fontId="1" type="noConversion"/>
  </si>
  <si>
    <t>에너지(kcal)</t>
    <phoneticPr fontId="1" type="noConversion"/>
  </si>
  <si>
    <t>불포화지방산</t>
    <phoneticPr fontId="1" type="noConversion"/>
  </si>
  <si>
    <t>평균필요량</t>
    <phoneticPr fontId="1" type="noConversion"/>
  </si>
  <si>
    <t>충분섭취량</t>
    <phoneticPr fontId="1" type="noConversion"/>
  </si>
  <si>
    <t>적정비율(최소)</t>
    <phoneticPr fontId="1" type="noConversion"/>
  </si>
  <si>
    <t>적정비율(최대)</t>
    <phoneticPr fontId="1" type="noConversion"/>
  </si>
  <si>
    <t>지용성 비타민</t>
    <phoneticPr fontId="1" type="noConversion"/>
  </si>
  <si>
    <t>비타민D</t>
    <phoneticPr fontId="1" type="noConversion"/>
  </si>
  <si>
    <t>수용성 비타민</t>
    <phoneticPr fontId="1" type="noConversion"/>
  </si>
  <si>
    <t>리보플라빈</t>
    <phoneticPr fontId="1" type="noConversion"/>
  </si>
  <si>
    <t>니아신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</si>
  <si>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</si>
  <si>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</si>
  <si>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</si>
  <si>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마그네슘</t>
    <phoneticPr fontId="1" type="noConversion"/>
  </si>
  <si>
    <t>미량 무기질</t>
    <phoneticPr fontId="1" type="noConversion"/>
  </si>
  <si>
    <t>구리</t>
    <phoneticPr fontId="1" type="noConversion"/>
  </si>
  <si>
    <t>불소</t>
    <phoneticPr fontId="1" type="noConversion"/>
  </si>
  <si>
    <t>몰리브덴</t>
    <phoneticPr fontId="1" type="noConversion"/>
  </si>
  <si>
    <t>구리(ug/일)</t>
    <phoneticPr fontId="1" type="noConversion"/>
  </si>
  <si>
    <t>크롬(ug/일)</t>
    <phoneticPr fontId="1" type="noConversion"/>
  </si>
  <si>
    <t>M</t>
  </si>
  <si>
    <t>필요추정량</t>
    <phoneticPr fontId="1" type="noConversion"/>
  </si>
  <si>
    <t>칼륨</t>
    <phoneticPr fontId="1" type="noConversion"/>
  </si>
  <si>
    <t>상한섭취량</t>
    <phoneticPr fontId="1" type="noConversion"/>
  </si>
  <si>
    <t>망간</t>
    <phoneticPr fontId="1" type="noConversion"/>
  </si>
  <si>
    <t>H2510145</t>
  </si>
  <si>
    <t>노정호</t>
  </si>
  <si>
    <t>정보</t>
    <phoneticPr fontId="1" type="noConversion"/>
  </si>
  <si>
    <t>(설문지 : FFQ 95문항 설문지, 사용자 : 노정호, ID : H2510145)</t>
  </si>
  <si>
    <t>2023년 05월 11일 14:17:09</t>
  </si>
  <si>
    <t>다량영양소</t>
    <phoneticPr fontId="1" type="noConversion"/>
  </si>
  <si>
    <t>열량영양소</t>
    <phoneticPr fontId="1" type="noConversion"/>
  </si>
  <si>
    <t>식이섬유</t>
    <phoneticPr fontId="1" type="noConversion"/>
  </si>
  <si>
    <t>섭취량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</si>
  <si>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</si>
  <si>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</si>
  <si>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</si>
  <si>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권장섭취량</t>
    <phoneticPr fontId="1" type="noConversion"/>
  </si>
  <si>
    <t>단백질(g/일)</t>
    <phoneticPr fontId="1" type="noConversion"/>
  </si>
  <si>
    <t>식이섬유(g/일)</t>
    <phoneticPr fontId="1" type="noConversion"/>
  </si>
  <si>
    <t>섭취비율</t>
    <phoneticPr fontId="1" type="noConversion"/>
  </si>
  <si>
    <t>비타민A</t>
    <phoneticPr fontId="1" type="noConversion"/>
  </si>
  <si>
    <t>비타민E</t>
    <phoneticPr fontId="1" type="noConversion"/>
  </si>
  <si>
    <t>비타민K</t>
    <phoneticPr fontId="1" type="noConversion"/>
  </si>
  <si>
    <t>비타민A(μg RAE/일)</t>
    <phoneticPr fontId="1" type="noConversion"/>
  </si>
  <si>
    <t>비타민C</t>
    <phoneticPr fontId="1" type="noConversion"/>
  </si>
  <si>
    <t>티아민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</si>
  <si>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</si>
  <si>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</si>
  <si>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</si>
  <si>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</si>
  <si>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인</t>
    <phoneticPr fontId="1" type="noConversion"/>
  </si>
  <si>
    <t>나트륨</t>
    <phoneticPr fontId="1" type="noConversion"/>
  </si>
  <si>
    <t>염소</t>
    <phoneticPr fontId="1" type="noConversion"/>
  </si>
  <si>
    <t>철</t>
    <phoneticPr fontId="1" type="noConversion"/>
  </si>
  <si>
    <t>아연</t>
    <phoneticPr fontId="1" type="noConversion"/>
  </si>
  <si>
    <t>요오드</t>
    <phoneticPr fontId="1" type="noConversion"/>
  </si>
  <si>
    <t>셀레늄</t>
    <phoneticPr fontId="1" type="noConversion"/>
  </si>
  <si>
    <t>크롬</t>
    <phoneticPr fontId="1" type="noConversion"/>
  </si>
  <si>
    <t>몰리브덴(ug/일)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</si>
</sst>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50.905250000000002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8179912"/>
        <c:axId val="518178736"/>
      </c:barChart>
      <c:catAx>
        <c:axId val="518179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8178736"/>
        <c:crosses val="autoZero"/>
        <c:auto val="1"/>
        <c:lblAlgn val="ctr"/>
        <c:lblOffset val="100"/>
        <c:noMultiLvlLbl val="0"/>
      </c:catAx>
      <c:valAx>
        <c:axId val="5181787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8179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22.941444000000001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8175600"/>
        <c:axId val="518179520"/>
      </c:barChart>
      <c:catAx>
        <c:axId val="518175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8179520"/>
        <c:crosses val="autoZero"/>
        <c:auto val="1"/>
        <c:lblAlgn val="ctr"/>
        <c:lblOffset val="100"/>
        <c:noMultiLvlLbl val="0"/>
      </c:catAx>
      <c:valAx>
        <c:axId val="5181795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817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5.3628260000000001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8180696"/>
        <c:axId val="518182264"/>
      </c:barChart>
      <c:catAx>
        <c:axId val="518180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8182264"/>
        <c:crosses val="autoZero"/>
        <c:auto val="1"/>
        <c:lblAlgn val="ctr"/>
        <c:lblOffset val="100"/>
        <c:noMultiLvlLbl val="0"/>
      </c:catAx>
      <c:valAx>
        <c:axId val="5181822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8180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193.10863000000001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8181480"/>
        <c:axId val="518183048"/>
      </c:barChart>
      <c:catAx>
        <c:axId val="518181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8183048"/>
        <c:crosses val="autoZero"/>
        <c:auto val="1"/>
        <c:lblAlgn val="ctr"/>
        <c:lblOffset val="100"/>
        <c:noMultiLvlLbl val="0"/>
      </c:catAx>
      <c:valAx>
        <c:axId val="5181830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8181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1.1973387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8175992"/>
        <c:axId val="394542816"/>
      </c:barChart>
      <c:catAx>
        <c:axId val="518175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4542816"/>
        <c:crosses val="autoZero"/>
        <c:auto val="1"/>
        <c:lblAlgn val="ctr"/>
        <c:lblOffset val="100"/>
        <c:noMultiLvlLbl val="0"/>
      </c:catAx>
      <c:valAx>
        <c:axId val="3945428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8175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12.30015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94540072"/>
        <c:axId val="394540856"/>
      </c:barChart>
      <c:catAx>
        <c:axId val="394540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4540856"/>
        <c:crosses val="autoZero"/>
        <c:auto val="1"/>
        <c:lblAlgn val="ctr"/>
        <c:lblOffset val="100"/>
        <c:noMultiLvlLbl val="0"/>
      </c:catAx>
      <c:valAx>
        <c:axId val="394540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94540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1.4087255000000001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147264"/>
        <c:axId val="562143344"/>
      </c:barChart>
      <c:catAx>
        <c:axId val="562147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143344"/>
        <c:crosses val="autoZero"/>
        <c:auto val="1"/>
        <c:lblAlgn val="ctr"/>
        <c:lblOffset val="100"/>
        <c:noMultiLvlLbl val="0"/>
      </c:catAx>
      <c:valAx>
        <c:axId val="562143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147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458.524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145304"/>
        <c:axId val="562145696"/>
      </c:barChart>
      <c:catAx>
        <c:axId val="562145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145696"/>
        <c:crosses val="autoZero"/>
        <c:auto val="1"/>
        <c:lblAlgn val="ctr"/>
        <c:lblOffset val="100"/>
        <c:noMultiLvlLbl val="0"/>
      </c:catAx>
      <c:valAx>
        <c:axId val="562145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145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6.9223885999999997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149616"/>
        <c:axId val="562143736"/>
      </c:barChart>
      <c:catAx>
        <c:axId val="562149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143736"/>
        <c:crosses val="autoZero"/>
        <c:auto val="1"/>
        <c:lblAlgn val="ctr"/>
        <c:lblOffset val="100"/>
        <c:noMultiLvlLbl val="0"/>
      </c:catAx>
      <c:valAx>
        <c:axId val="5621437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149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2.2315369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146480"/>
        <c:axId val="562146872"/>
      </c:barChart>
      <c:catAx>
        <c:axId val="562146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146872"/>
        <c:crosses val="autoZero"/>
        <c:auto val="1"/>
        <c:lblAlgn val="ctr"/>
        <c:lblOffset val="100"/>
        <c:noMultiLvlLbl val="0"/>
      </c:catAx>
      <c:valAx>
        <c:axId val="562146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14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3.0217900000000002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147656"/>
        <c:axId val="562148440"/>
      </c:barChart>
      <c:catAx>
        <c:axId val="562147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148440"/>
        <c:crosses val="autoZero"/>
        <c:auto val="1"/>
        <c:lblAlgn val="ctr"/>
        <c:lblOffset val="100"/>
        <c:noMultiLvlLbl val="0"/>
      </c:catAx>
      <c:valAx>
        <c:axId val="562148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147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950.68560000000002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150400"/>
        <c:axId val="562150792"/>
      </c:barChart>
      <c:catAx>
        <c:axId val="562150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150792"/>
        <c:crosses val="autoZero"/>
        <c:auto val="1"/>
        <c:lblAlgn val="ctr"/>
        <c:lblOffset val="100"/>
        <c:noMultiLvlLbl val="0"/>
      </c:catAx>
      <c:valAx>
        <c:axId val="562150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15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2985.848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144912"/>
        <c:axId val="565610560"/>
      </c:barChart>
      <c:catAx>
        <c:axId val="562144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610560"/>
        <c:crosses val="autoZero"/>
        <c:auto val="1"/>
        <c:lblAlgn val="ctr"/>
        <c:lblOffset val="100"/>
        <c:noMultiLvlLbl val="0"/>
      </c:catAx>
      <c:valAx>
        <c:axId val="56561056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14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269.27550000000002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606640"/>
        <c:axId val="565610168"/>
      </c:barChart>
      <c:catAx>
        <c:axId val="565606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610168"/>
        <c:crosses val="autoZero"/>
        <c:auto val="1"/>
        <c:lblAlgn val="ctr"/>
        <c:lblOffset val="100"/>
        <c:noMultiLvlLbl val="0"/>
      </c:catAx>
      <c:valAx>
        <c:axId val="565610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60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110.964355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607424"/>
        <c:axId val="565608992"/>
      </c:barChart>
      <c:catAx>
        <c:axId val="565607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608992"/>
        <c:crosses val="autoZero"/>
        <c:auto val="1"/>
        <c:lblAlgn val="ctr"/>
        <c:lblOffset val="100"/>
        <c:noMultiLvlLbl val="0"/>
      </c:catAx>
      <c:valAx>
        <c:axId val="565608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607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7.9188660000000004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608600"/>
        <c:axId val="565614088"/>
      </c:barChart>
      <c:catAx>
        <c:axId val="565608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614088"/>
        <c:crosses val="autoZero"/>
        <c:auto val="1"/>
        <c:lblAlgn val="ctr"/>
        <c:lblOffset val="100"/>
        <c:noMultiLvlLbl val="0"/>
      </c:catAx>
      <c:valAx>
        <c:axId val="5656140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608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541.36879999999996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611344"/>
        <c:axId val="565609776"/>
      </c:barChart>
      <c:catAx>
        <c:axId val="56561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609776"/>
        <c:crosses val="autoZero"/>
        <c:auto val="1"/>
        <c:lblAlgn val="ctr"/>
        <c:lblOffset val="100"/>
        <c:noMultiLvlLbl val="0"/>
      </c:catAx>
      <c:valAx>
        <c:axId val="56560977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611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5.3179013000000004E-3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612520"/>
        <c:axId val="565607816"/>
      </c:barChart>
      <c:catAx>
        <c:axId val="565612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607816"/>
        <c:crosses val="autoZero"/>
        <c:auto val="1"/>
        <c:lblAlgn val="ctr"/>
        <c:lblOffset val="100"/>
        <c:noMultiLvlLbl val="0"/>
      </c:catAx>
      <c:valAx>
        <c:axId val="5656078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612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2.5977353999999999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613304"/>
        <c:axId val="565613696"/>
      </c:barChart>
      <c:catAx>
        <c:axId val="565613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613696"/>
        <c:crosses val="autoZero"/>
        <c:auto val="1"/>
        <c:lblAlgn val="ctr"/>
        <c:lblOffset val="100"/>
        <c:noMultiLvlLbl val="0"/>
      </c:catAx>
      <c:valAx>
        <c:axId val="5656136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613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589.90599999999995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758376"/>
        <c:axId val="564757984"/>
      </c:barChart>
      <c:catAx>
        <c:axId val="564758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757984"/>
        <c:crosses val="autoZero"/>
        <c:auto val="1"/>
        <c:lblAlgn val="ctr"/>
        <c:lblOffset val="100"/>
        <c:noMultiLvlLbl val="0"/>
      </c:catAx>
      <c:valAx>
        <c:axId val="564757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758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58.259003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757200"/>
        <c:axId val="564756808"/>
      </c:barChart>
      <c:catAx>
        <c:axId val="56475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756808"/>
        <c:crosses val="autoZero"/>
        <c:auto val="1"/>
        <c:lblAlgn val="ctr"/>
        <c:lblOffset val="100"/>
        <c:noMultiLvlLbl val="0"/>
      </c:catAx>
      <c:valAx>
        <c:axId val="5647568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75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11.377000000000001</c:v>
                </c:pt>
                <c:pt idx="1">
                  <c:v>9.1869999999999994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4763080"/>
        <c:axId val="564756024"/>
      </c:barChart>
      <c:catAx>
        <c:axId val="564763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756024"/>
        <c:crosses val="autoZero"/>
        <c:auto val="1"/>
        <c:lblAlgn val="ctr"/>
        <c:lblOffset val="100"/>
        <c:noMultiLvlLbl val="0"/>
      </c:catAx>
      <c:valAx>
        <c:axId val="564756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763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11.128848</c:v>
                </c:pt>
                <c:pt idx="1">
                  <c:v>11.45364</c:v>
                </c:pt>
                <c:pt idx="2">
                  <c:v>10.145559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518.90629999999999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761904"/>
        <c:axId val="564757592"/>
      </c:barChart>
      <c:catAx>
        <c:axId val="564761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757592"/>
        <c:crosses val="autoZero"/>
        <c:auto val="1"/>
        <c:lblAlgn val="ctr"/>
        <c:lblOffset val="100"/>
        <c:noMultiLvlLbl val="0"/>
      </c:catAx>
      <c:valAx>
        <c:axId val="5647575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761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13.317780000000001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759160"/>
        <c:axId val="564759552"/>
      </c:barChart>
      <c:catAx>
        <c:axId val="564759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759552"/>
        <c:crosses val="autoZero"/>
        <c:auto val="1"/>
        <c:lblAlgn val="ctr"/>
        <c:lblOffset val="100"/>
        <c:noMultiLvlLbl val="0"/>
      </c:catAx>
      <c:valAx>
        <c:axId val="564759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759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71.778000000000006</c:v>
                </c:pt>
                <c:pt idx="1">
                  <c:v>11.26</c:v>
                </c:pt>
                <c:pt idx="2">
                  <c:v>16.962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4759944"/>
        <c:axId val="564761120"/>
      </c:barChart>
      <c:catAx>
        <c:axId val="564759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761120"/>
        <c:crosses val="autoZero"/>
        <c:auto val="1"/>
        <c:lblAlgn val="ctr"/>
        <c:lblOffset val="100"/>
        <c:noMultiLvlLbl val="0"/>
      </c:catAx>
      <c:valAx>
        <c:axId val="5647611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759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1343.0896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762688"/>
        <c:axId val="565159872"/>
      </c:barChart>
      <c:catAx>
        <c:axId val="564762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159872"/>
        <c:crosses val="autoZero"/>
        <c:auto val="1"/>
        <c:lblAlgn val="ctr"/>
        <c:lblOffset val="100"/>
        <c:noMultiLvlLbl val="0"/>
      </c:catAx>
      <c:valAx>
        <c:axId val="565159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762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110.93961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157912"/>
        <c:axId val="565160264"/>
      </c:barChart>
      <c:catAx>
        <c:axId val="565157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160264"/>
        <c:crosses val="autoZero"/>
        <c:auto val="1"/>
        <c:lblAlgn val="ctr"/>
        <c:lblOffset val="100"/>
        <c:noMultiLvlLbl val="0"/>
      </c:catAx>
      <c:valAx>
        <c:axId val="5651602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157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572.61410000000001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163792"/>
        <c:axId val="565164184"/>
      </c:barChart>
      <c:catAx>
        <c:axId val="565163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164184"/>
        <c:crosses val="autoZero"/>
        <c:auto val="1"/>
        <c:lblAlgn val="ctr"/>
        <c:lblOffset val="100"/>
        <c:noMultiLvlLbl val="0"/>
      </c:catAx>
      <c:valAx>
        <c:axId val="565164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16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4777.5150000000003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161832"/>
        <c:axId val="565164968"/>
      </c:barChart>
      <c:catAx>
        <c:axId val="565161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164968"/>
        <c:crosses val="autoZero"/>
        <c:auto val="1"/>
        <c:lblAlgn val="ctr"/>
        <c:lblOffset val="100"/>
        <c:noMultiLvlLbl val="0"/>
      </c:catAx>
      <c:valAx>
        <c:axId val="565164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161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11.777348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159088"/>
        <c:axId val="565160656"/>
      </c:barChart>
      <c:catAx>
        <c:axId val="565159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160656"/>
        <c:crosses val="autoZero"/>
        <c:auto val="1"/>
        <c:lblAlgn val="ctr"/>
        <c:lblOffset val="100"/>
        <c:noMultiLvlLbl val="0"/>
      </c:catAx>
      <c:valAx>
        <c:axId val="5651606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15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1.4087255000000001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158696"/>
        <c:axId val="565161440"/>
      </c:barChart>
      <c:catAx>
        <c:axId val="565158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161440"/>
        <c:crosses val="autoZero"/>
        <c:auto val="1"/>
        <c:lblAlgn val="ctr"/>
        <c:lblOffset val="100"/>
        <c:noMultiLvlLbl val="0"/>
      </c:catAx>
      <c:valAx>
        <c:axId val="565161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158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노정호, ID : H2510145)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2023년 05월 11일 14:17:09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56</v>
      </c>
      <c r="B4" s="67"/>
      <c r="C4" s="67"/>
      <c r="D4" s="46"/>
      <c r="E4" s="69" t="s">
        <v>198</v>
      </c>
      <c r="F4" s="70"/>
      <c r="G4" s="70"/>
      <c r="H4" s="71"/>
      <c r="I4" s="46"/>
      <c r="J4" s="69" t="s">
        <v>199</v>
      </c>
      <c r="K4" s="70"/>
      <c r="L4" s="71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1343.0896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50.905250000000002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22.941444000000001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71.778000000000006</v>
      </c>
      <c r="G8" s="59">
        <f>'DRIs DATA 입력'!G8</f>
        <v>11.26</v>
      </c>
      <c r="H8" s="59">
        <f>'DRIs DATA 입력'!H8</f>
        <v>16.962</v>
      </c>
      <c r="I8" s="46"/>
      <c r="J8" s="59" t="s">
        <v>216</v>
      </c>
      <c r="K8" s="59">
        <f>'DRIs DATA 입력'!K8</f>
        <v>11.377000000000001</v>
      </c>
      <c r="L8" s="59">
        <f>'DRIs DATA 입력'!L8</f>
        <v>9.1869999999999994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518.90629999999999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13.317780000000001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5.3628260000000001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193.10863000000001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110.93961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1.3114885999999999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1.1973387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12.30015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1.4087255000000001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458.524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6.9223885999999997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2.2315369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3.0217900000000002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572.61410000000001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950.68560000000002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4777.5150000000003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2985.848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269.27550000000002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110.964355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11.777348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7.9188660000000004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541.36879999999996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5.3179013000000004E-3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2.5977353999999999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589.90599999999995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58.259003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G55" sqref="G55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305</v>
      </c>
      <c r="B1" s="61" t="s">
        <v>306</v>
      </c>
      <c r="G1" s="62" t="s">
        <v>276</v>
      </c>
      <c r="H1" s="61" t="s">
        <v>307</v>
      </c>
    </row>
    <row r="3" spans="1:27" x14ac:dyDescent="0.3">
      <c r="A3" s="68" t="s">
        <v>308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277</v>
      </c>
      <c r="B4" s="67"/>
      <c r="C4" s="67"/>
      <c r="E4" s="69" t="s">
        <v>309</v>
      </c>
      <c r="F4" s="70"/>
      <c r="G4" s="70"/>
      <c r="H4" s="71"/>
      <c r="J4" s="69" t="s">
        <v>278</v>
      </c>
      <c r="K4" s="70"/>
      <c r="L4" s="71"/>
      <c r="N4" s="67" t="s">
        <v>46</v>
      </c>
      <c r="O4" s="67"/>
      <c r="P4" s="67"/>
      <c r="Q4" s="67"/>
      <c r="R4" s="67"/>
      <c r="S4" s="67"/>
      <c r="U4" s="67" t="s">
        <v>310</v>
      </c>
      <c r="V4" s="67"/>
      <c r="W4" s="67"/>
      <c r="X4" s="67"/>
      <c r="Y4" s="67"/>
      <c r="Z4" s="67"/>
    </row>
    <row r="5" spans="1:27" x14ac:dyDescent="0.3">
      <c r="A5" s="65"/>
      <c r="B5" s="65" t="s">
        <v>299</v>
      </c>
      <c r="C5" s="65" t="s">
        <v>311</v>
      </c>
      <c r="E5" s="65"/>
      <c r="F5" s="65" t="s">
        <v>50</v>
      </c>
      <c r="G5" s="65" t="s">
        <v>312</v>
      </c>
      <c r="H5" s="65" t="s">
        <v>46</v>
      </c>
      <c r="J5" s="65"/>
      <c r="K5" s="65" t="s">
        <v>313</v>
      </c>
      <c r="L5" s="65" t="s">
        <v>314</v>
      </c>
      <c r="N5" s="65"/>
      <c r="O5" s="65" t="s">
        <v>279</v>
      </c>
      <c r="P5" s="65" t="s">
        <v>315</v>
      </c>
      <c r="Q5" s="65" t="s">
        <v>280</v>
      </c>
      <c r="R5" s="65" t="s">
        <v>301</v>
      </c>
      <c r="S5" s="65" t="s">
        <v>311</v>
      </c>
      <c r="U5" s="65"/>
      <c r="V5" s="65" t="s">
        <v>279</v>
      </c>
      <c r="W5" s="65" t="s">
        <v>315</v>
      </c>
      <c r="X5" s="65" t="s">
        <v>280</v>
      </c>
      <c r="Y5" s="65" t="s">
        <v>301</v>
      </c>
      <c r="Z5" s="65" t="s">
        <v>311</v>
      </c>
    </row>
    <row r="6" spans="1:27" x14ac:dyDescent="0.3">
      <c r="A6" s="65" t="s">
        <v>277</v>
      </c>
      <c r="B6" s="65">
        <v>2200</v>
      </c>
      <c r="C6" s="65">
        <v>1343.0896</v>
      </c>
      <c r="E6" s="65" t="s">
        <v>281</v>
      </c>
      <c r="F6" s="65">
        <v>55</v>
      </c>
      <c r="G6" s="65">
        <v>15</v>
      </c>
      <c r="H6" s="65">
        <v>7</v>
      </c>
      <c r="J6" s="65" t="s">
        <v>281</v>
      </c>
      <c r="K6" s="65">
        <v>0.1</v>
      </c>
      <c r="L6" s="65">
        <v>4</v>
      </c>
      <c r="N6" s="65" t="s">
        <v>316</v>
      </c>
      <c r="O6" s="65">
        <v>50</v>
      </c>
      <c r="P6" s="65">
        <v>60</v>
      </c>
      <c r="Q6" s="65">
        <v>0</v>
      </c>
      <c r="R6" s="65">
        <v>0</v>
      </c>
      <c r="S6" s="65">
        <v>50.905250000000002</v>
      </c>
      <c r="U6" s="65" t="s">
        <v>317</v>
      </c>
      <c r="V6" s="65">
        <v>0</v>
      </c>
      <c r="W6" s="65">
        <v>0</v>
      </c>
      <c r="X6" s="65">
        <v>25</v>
      </c>
      <c r="Y6" s="65">
        <v>0</v>
      </c>
      <c r="Z6" s="65">
        <v>22.941444000000001</v>
      </c>
    </row>
    <row r="7" spans="1:27" x14ac:dyDescent="0.3">
      <c r="E7" s="65" t="s">
        <v>282</v>
      </c>
      <c r="F7" s="65">
        <v>65</v>
      </c>
      <c r="G7" s="65">
        <v>30</v>
      </c>
      <c r="H7" s="65">
        <v>20</v>
      </c>
      <c r="J7" s="65" t="s">
        <v>282</v>
      </c>
      <c r="K7" s="65">
        <v>1</v>
      </c>
      <c r="L7" s="65">
        <v>10</v>
      </c>
    </row>
    <row r="8" spans="1:27" x14ac:dyDescent="0.3">
      <c r="E8" s="65" t="s">
        <v>318</v>
      </c>
      <c r="F8" s="65">
        <v>71.778000000000006</v>
      </c>
      <c r="G8" s="65">
        <v>11.26</v>
      </c>
      <c r="H8" s="65">
        <v>16.962</v>
      </c>
      <c r="J8" s="65" t="s">
        <v>318</v>
      </c>
      <c r="K8" s="65">
        <v>11.377000000000001</v>
      </c>
      <c r="L8" s="65">
        <v>9.1869999999999994</v>
      </c>
    </row>
    <row r="13" spans="1:27" x14ac:dyDescent="0.3">
      <c r="A13" s="66" t="s">
        <v>283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319</v>
      </c>
      <c r="B14" s="67"/>
      <c r="C14" s="67"/>
      <c r="D14" s="67"/>
      <c r="E14" s="67"/>
      <c r="F14" s="67"/>
      <c r="H14" s="67" t="s">
        <v>320</v>
      </c>
      <c r="I14" s="67"/>
      <c r="J14" s="67"/>
      <c r="K14" s="67"/>
      <c r="L14" s="67"/>
      <c r="M14" s="67"/>
      <c r="O14" s="67" t="s">
        <v>284</v>
      </c>
      <c r="P14" s="67"/>
      <c r="Q14" s="67"/>
      <c r="R14" s="67"/>
      <c r="S14" s="67"/>
      <c r="T14" s="67"/>
      <c r="V14" s="67" t="s">
        <v>321</v>
      </c>
      <c r="W14" s="67"/>
      <c r="X14" s="67"/>
      <c r="Y14" s="67"/>
      <c r="Z14" s="67"/>
      <c r="AA14" s="67"/>
    </row>
    <row r="15" spans="1:27" x14ac:dyDescent="0.3">
      <c r="A15" s="65"/>
      <c r="B15" s="65" t="s">
        <v>279</v>
      </c>
      <c r="C15" s="65" t="s">
        <v>315</v>
      </c>
      <c r="D15" s="65" t="s">
        <v>280</v>
      </c>
      <c r="E15" s="65" t="s">
        <v>301</v>
      </c>
      <c r="F15" s="65" t="s">
        <v>311</v>
      </c>
      <c r="H15" s="65"/>
      <c r="I15" s="65" t="s">
        <v>279</v>
      </c>
      <c r="J15" s="65" t="s">
        <v>315</v>
      </c>
      <c r="K15" s="65" t="s">
        <v>280</v>
      </c>
      <c r="L15" s="65" t="s">
        <v>301</v>
      </c>
      <c r="M15" s="65" t="s">
        <v>311</v>
      </c>
      <c r="O15" s="65"/>
      <c r="P15" s="65" t="s">
        <v>279</v>
      </c>
      <c r="Q15" s="65" t="s">
        <v>315</v>
      </c>
      <c r="R15" s="65" t="s">
        <v>280</v>
      </c>
      <c r="S15" s="65" t="s">
        <v>301</v>
      </c>
      <c r="T15" s="65" t="s">
        <v>311</v>
      </c>
      <c r="V15" s="65"/>
      <c r="W15" s="65" t="s">
        <v>279</v>
      </c>
      <c r="X15" s="65" t="s">
        <v>315</v>
      </c>
      <c r="Y15" s="65" t="s">
        <v>280</v>
      </c>
      <c r="Z15" s="65" t="s">
        <v>301</v>
      </c>
      <c r="AA15" s="65" t="s">
        <v>311</v>
      </c>
    </row>
    <row r="16" spans="1:27" x14ac:dyDescent="0.3">
      <c r="A16" s="65" t="s">
        <v>322</v>
      </c>
      <c r="B16" s="65">
        <v>530</v>
      </c>
      <c r="C16" s="65">
        <v>750</v>
      </c>
      <c r="D16" s="65">
        <v>0</v>
      </c>
      <c r="E16" s="65">
        <v>3000</v>
      </c>
      <c r="F16" s="65">
        <v>518.90629999999999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13.317780000000001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5.3628260000000001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193.10863000000001</v>
      </c>
    </row>
    <row r="23" spans="1:62" x14ac:dyDescent="0.3">
      <c r="A23" s="66" t="s">
        <v>285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323</v>
      </c>
      <c r="B24" s="67"/>
      <c r="C24" s="67"/>
      <c r="D24" s="67"/>
      <c r="E24" s="67"/>
      <c r="F24" s="67"/>
      <c r="H24" s="67" t="s">
        <v>324</v>
      </c>
      <c r="I24" s="67"/>
      <c r="J24" s="67"/>
      <c r="K24" s="67"/>
      <c r="L24" s="67"/>
      <c r="M24" s="67"/>
      <c r="O24" s="67" t="s">
        <v>286</v>
      </c>
      <c r="P24" s="67"/>
      <c r="Q24" s="67"/>
      <c r="R24" s="67"/>
      <c r="S24" s="67"/>
      <c r="T24" s="67"/>
      <c r="V24" s="67" t="s">
        <v>287</v>
      </c>
      <c r="W24" s="67"/>
      <c r="X24" s="67"/>
      <c r="Y24" s="67"/>
      <c r="Z24" s="67"/>
      <c r="AA24" s="67"/>
      <c r="AC24" s="67" t="s">
        <v>325</v>
      </c>
      <c r="AD24" s="67"/>
      <c r="AE24" s="67"/>
      <c r="AF24" s="67"/>
      <c r="AG24" s="67"/>
      <c r="AH24" s="67"/>
      <c r="AJ24" s="67" t="s">
        <v>326</v>
      </c>
      <c r="AK24" s="67"/>
      <c r="AL24" s="67"/>
      <c r="AM24" s="67"/>
      <c r="AN24" s="67"/>
      <c r="AO24" s="67"/>
      <c r="AQ24" s="67" t="s">
        <v>327</v>
      </c>
      <c r="AR24" s="67"/>
      <c r="AS24" s="67"/>
      <c r="AT24" s="67"/>
      <c r="AU24" s="67"/>
      <c r="AV24" s="67"/>
      <c r="AX24" s="67" t="s">
        <v>328</v>
      </c>
      <c r="AY24" s="67"/>
      <c r="AZ24" s="67"/>
      <c r="BA24" s="67"/>
      <c r="BB24" s="67"/>
      <c r="BC24" s="67"/>
      <c r="BE24" s="67" t="s">
        <v>288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279</v>
      </c>
      <c r="C25" s="65" t="s">
        <v>315</v>
      </c>
      <c r="D25" s="65" t="s">
        <v>280</v>
      </c>
      <c r="E25" s="65" t="s">
        <v>301</v>
      </c>
      <c r="F25" s="65" t="s">
        <v>311</v>
      </c>
      <c r="H25" s="65"/>
      <c r="I25" s="65" t="s">
        <v>279</v>
      </c>
      <c r="J25" s="65" t="s">
        <v>315</v>
      </c>
      <c r="K25" s="65" t="s">
        <v>280</v>
      </c>
      <c r="L25" s="65" t="s">
        <v>301</v>
      </c>
      <c r="M25" s="65" t="s">
        <v>311</v>
      </c>
      <c r="O25" s="65"/>
      <c r="P25" s="65" t="s">
        <v>279</v>
      </c>
      <c r="Q25" s="65" t="s">
        <v>315</v>
      </c>
      <c r="R25" s="65" t="s">
        <v>280</v>
      </c>
      <c r="S25" s="65" t="s">
        <v>301</v>
      </c>
      <c r="T25" s="65" t="s">
        <v>311</v>
      </c>
      <c r="V25" s="65"/>
      <c r="W25" s="65" t="s">
        <v>279</v>
      </c>
      <c r="X25" s="65" t="s">
        <v>315</v>
      </c>
      <c r="Y25" s="65" t="s">
        <v>280</v>
      </c>
      <c r="Z25" s="65" t="s">
        <v>301</v>
      </c>
      <c r="AA25" s="65" t="s">
        <v>311</v>
      </c>
      <c r="AC25" s="65"/>
      <c r="AD25" s="65" t="s">
        <v>279</v>
      </c>
      <c r="AE25" s="65" t="s">
        <v>315</v>
      </c>
      <c r="AF25" s="65" t="s">
        <v>280</v>
      </c>
      <c r="AG25" s="65" t="s">
        <v>301</v>
      </c>
      <c r="AH25" s="65" t="s">
        <v>311</v>
      </c>
      <c r="AJ25" s="65"/>
      <c r="AK25" s="65" t="s">
        <v>279</v>
      </c>
      <c r="AL25" s="65" t="s">
        <v>315</v>
      </c>
      <c r="AM25" s="65" t="s">
        <v>280</v>
      </c>
      <c r="AN25" s="65" t="s">
        <v>301</v>
      </c>
      <c r="AO25" s="65" t="s">
        <v>311</v>
      </c>
      <c r="AQ25" s="65"/>
      <c r="AR25" s="65" t="s">
        <v>279</v>
      </c>
      <c r="AS25" s="65" t="s">
        <v>315</v>
      </c>
      <c r="AT25" s="65" t="s">
        <v>280</v>
      </c>
      <c r="AU25" s="65" t="s">
        <v>301</v>
      </c>
      <c r="AV25" s="65" t="s">
        <v>311</v>
      </c>
      <c r="AX25" s="65"/>
      <c r="AY25" s="65" t="s">
        <v>279</v>
      </c>
      <c r="AZ25" s="65" t="s">
        <v>315</v>
      </c>
      <c r="BA25" s="65" t="s">
        <v>280</v>
      </c>
      <c r="BB25" s="65" t="s">
        <v>301</v>
      </c>
      <c r="BC25" s="65" t="s">
        <v>311</v>
      </c>
      <c r="BE25" s="65"/>
      <c r="BF25" s="65" t="s">
        <v>279</v>
      </c>
      <c r="BG25" s="65" t="s">
        <v>315</v>
      </c>
      <c r="BH25" s="65" t="s">
        <v>280</v>
      </c>
      <c r="BI25" s="65" t="s">
        <v>301</v>
      </c>
      <c r="BJ25" s="65" t="s">
        <v>311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110.93961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1.3114885999999999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1.1973387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12.30015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1.4087255000000001</v>
      </c>
      <c r="AJ26" s="65" t="s">
        <v>289</v>
      </c>
      <c r="AK26" s="65">
        <v>320</v>
      </c>
      <c r="AL26" s="65">
        <v>400</v>
      </c>
      <c r="AM26" s="65">
        <v>0</v>
      </c>
      <c r="AN26" s="65">
        <v>1000</v>
      </c>
      <c r="AO26" s="65">
        <v>458.524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6.9223885999999997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2.2315369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3.0217900000000002</v>
      </c>
    </row>
    <row r="33" spans="1:68" x14ac:dyDescent="0.3">
      <c r="A33" s="66" t="s">
        <v>290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177</v>
      </c>
      <c r="B34" s="67"/>
      <c r="C34" s="67"/>
      <c r="D34" s="67"/>
      <c r="E34" s="67"/>
      <c r="F34" s="67"/>
      <c r="H34" s="67" t="s">
        <v>329</v>
      </c>
      <c r="I34" s="67"/>
      <c r="J34" s="67"/>
      <c r="K34" s="67"/>
      <c r="L34" s="67"/>
      <c r="M34" s="67"/>
      <c r="O34" s="67" t="s">
        <v>330</v>
      </c>
      <c r="P34" s="67"/>
      <c r="Q34" s="67"/>
      <c r="R34" s="67"/>
      <c r="S34" s="67"/>
      <c r="T34" s="67"/>
      <c r="V34" s="67" t="s">
        <v>300</v>
      </c>
      <c r="W34" s="67"/>
      <c r="X34" s="67"/>
      <c r="Y34" s="67"/>
      <c r="Z34" s="67"/>
      <c r="AA34" s="67"/>
      <c r="AC34" s="67" t="s">
        <v>331</v>
      </c>
      <c r="AD34" s="67"/>
      <c r="AE34" s="67"/>
      <c r="AF34" s="67"/>
      <c r="AG34" s="67"/>
      <c r="AH34" s="67"/>
      <c r="AJ34" s="67" t="s">
        <v>291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279</v>
      </c>
      <c r="C35" s="65" t="s">
        <v>315</v>
      </c>
      <c r="D35" s="65" t="s">
        <v>280</v>
      </c>
      <c r="E35" s="65" t="s">
        <v>301</v>
      </c>
      <c r="F35" s="65" t="s">
        <v>311</v>
      </c>
      <c r="H35" s="65"/>
      <c r="I35" s="65" t="s">
        <v>279</v>
      </c>
      <c r="J35" s="65" t="s">
        <v>315</v>
      </c>
      <c r="K35" s="65" t="s">
        <v>280</v>
      </c>
      <c r="L35" s="65" t="s">
        <v>301</v>
      </c>
      <c r="M35" s="65" t="s">
        <v>311</v>
      </c>
      <c r="O35" s="65"/>
      <c r="P35" s="65" t="s">
        <v>279</v>
      </c>
      <c r="Q35" s="65" t="s">
        <v>315</v>
      </c>
      <c r="R35" s="65" t="s">
        <v>280</v>
      </c>
      <c r="S35" s="65" t="s">
        <v>301</v>
      </c>
      <c r="T35" s="65" t="s">
        <v>311</v>
      </c>
      <c r="V35" s="65"/>
      <c r="W35" s="65" t="s">
        <v>279</v>
      </c>
      <c r="X35" s="65" t="s">
        <v>315</v>
      </c>
      <c r="Y35" s="65" t="s">
        <v>280</v>
      </c>
      <c r="Z35" s="65" t="s">
        <v>301</v>
      </c>
      <c r="AA35" s="65" t="s">
        <v>311</v>
      </c>
      <c r="AC35" s="65"/>
      <c r="AD35" s="65" t="s">
        <v>279</v>
      </c>
      <c r="AE35" s="65" t="s">
        <v>315</v>
      </c>
      <c r="AF35" s="65" t="s">
        <v>280</v>
      </c>
      <c r="AG35" s="65" t="s">
        <v>301</v>
      </c>
      <c r="AH35" s="65" t="s">
        <v>311</v>
      </c>
      <c r="AJ35" s="65"/>
      <c r="AK35" s="65" t="s">
        <v>279</v>
      </c>
      <c r="AL35" s="65" t="s">
        <v>315</v>
      </c>
      <c r="AM35" s="65" t="s">
        <v>280</v>
      </c>
      <c r="AN35" s="65" t="s">
        <v>301</v>
      </c>
      <c r="AO35" s="65" t="s">
        <v>311</v>
      </c>
    </row>
    <row r="36" spans="1:68" x14ac:dyDescent="0.3">
      <c r="A36" s="65" t="s">
        <v>17</v>
      </c>
      <c r="B36" s="65">
        <v>600</v>
      </c>
      <c r="C36" s="65">
        <v>750</v>
      </c>
      <c r="D36" s="65">
        <v>0</v>
      </c>
      <c r="E36" s="65">
        <v>2000</v>
      </c>
      <c r="F36" s="65">
        <v>572.61410000000001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950.68560000000002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4777.5150000000003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2985.848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269.27550000000002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110.964355</v>
      </c>
    </row>
    <row r="43" spans="1:68" x14ac:dyDescent="0.3">
      <c r="A43" s="66" t="s">
        <v>292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332</v>
      </c>
      <c r="B44" s="67"/>
      <c r="C44" s="67"/>
      <c r="D44" s="67"/>
      <c r="E44" s="67"/>
      <c r="F44" s="67"/>
      <c r="H44" s="67" t="s">
        <v>333</v>
      </c>
      <c r="I44" s="67"/>
      <c r="J44" s="67"/>
      <c r="K44" s="67"/>
      <c r="L44" s="67"/>
      <c r="M44" s="67"/>
      <c r="O44" s="67" t="s">
        <v>293</v>
      </c>
      <c r="P44" s="67"/>
      <c r="Q44" s="67"/>
      <c r="R44" s="67"/>
      <c r="S44" s="67"/>
      <c r="T44" s="67"/>
      <c r="V44" s="67" t="s">
        <v>294</v>
      </c>
      <c r="W44" s="67"/>
      <c r="X44" s="67"/>
      <c r="Y44" s="67"/>
      <c r="Z44" s="67"/>
      <c r="AA44" s="67"/>
      <c r="AC44" s="67" t="s">
        <v>302</v>
      </c>
      <c r="AD44" s="67"/>
      <c r="AE44" s="67"/>
      <c r="AF44" s="67"/>
      <c r="AG44" s="67"/>
      <c r="AH44" s="67"/>
      <c r="AJ44" s="67" t="s">
        <v>334</v>
      </c>
      <c r="AK44" s="67"/>
      <c r="AL44" s="67"/>
      <c r="AM44" s="67"/>
      <c r="AN44" s="67"/>
      <c r="AO44" s="67"/>
      <c r="AQ44" s="67" t="s">
        <v>335</v>
      </c>
      <c r="AR44" s="67"/>
      <c r="AS44" s="67"/>
      <c r="AT44" s="67"/>
      <c r="AU44" s="67"/>
      <c r="AV44" s="67"/>
      <c r="AX44" s="67" t="s">
        <v>295</v>
      </c>
      <c r="AY44" s="67"/>
      <c r="AZ44" s="67"/>
      <c r="BA44" s="67"/>
      <c r="BB44" s="67"/>
      <c r="BC44" s="67"/>
      <c r="BE44" s="67" t="s">
        <v>336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279</v>
      </c>
      <c r="C45" s="65" t="s">
        <v>315</v>
      </c>
      <c r="D45" s="65" t="s">
        <v>280</v>
      </c>
      <c r="E45" s="65" t="s">
        <v>301</v>
      </c>
      <c r="F45" s="65" t="s">
        <v>311</v>
      </c>
      <c r="H45" s="65"/>
      <c r="I45" s="65" t="s">
        <v>279</v>
      </c>
      <c r="J45" s="65" t="s">
        <v>315</v>
      </c>
      <c r="K45" s="65" t="s">
        <v>280</v>
      </c>
      <c r="L45" s="65" t="s">
        <v>301</v>
      </c>
      <c r="M45" s="65" t="s">
        <v>311</v>
      </c>
      <c r="O45" s="65"/>
      <c r="P45" s="65" t="s">
        <v>279</v>
      </c>
      <c r="Q45" s="65" t="s">
        <v>315</v>
      </c>
      <c r="R45" s="65" t="s">
        <v>280</v>
      </c>
      <c r="S45" s="65" t="s">
        <v>301</v>
      </c>
      <c r="T45" s="65" t="s">
        <v>311</v>
      </c>
      <c r="V45" s="65"/>
      <c r="W45" s="65" t="s">
        <v>279</v>
      </c>
      <c r="X45" s="65" t="s">
        <v>315</v>
      </c>
      <c r="Y45" s="65" t="s">
        <v>280</v>
      </c>
      <c r="Z45" s="65" t="s">
        <v>301</v>
      </c>
      <c r="AA45" s="65" t="s">
        <v>311</v>
      </c>
      <c r="AC45" s="65"/>
      <c r="AD45" s="65" t="s">
        <v>279</v>
      </c>
      <c r="AE45" s="65" t="s">
        <v>315</v>
      </c>
      <c r="AF45" s="65" t="s">
        <v>280</v>
      </c>
      <c r="AG45" s="65" t="s">
        <v>301</v>
      </c>
      <c r="AH45" s="65" t="s">
        <v>311</v>
      </c>
      <c r="AJ45" s="65"/>
      <c r="AK45" s="65" t="s">
        <v>279</v>
      </c>
      <c r="AL45" s="65" t="s">
        <v>315</v>
      </c>
      <c r="AM45" s="65" t="s">
        <v>280</v>
      </c>
      <c r="AN45" s="65" t="s">
        <v>301</v>
      </c>
      <c r="AO45" s="65" t="s">
        <v>311</v>
      </c>
      <c r="AQ45" s="65"/>
      <c r="AR45" s="65" t="s">
        <v>279</v>
      </c>
      <c r="AS45" s="65" t="s">
        <v>315</v>
      </c>
      <c r="AT45" s="65" t="s">
        <v>280</v>
      </c>
      <c r="AU45" s="65" t="s">
        <v>301</v>
      </c>
      <c r="AV45" s="65" t="s">
        <v>311</v>
      </c>
      <c r="AX45" s="65"/>
      <c r="AY45" s="65" t="s">
        <v>279</v>
      </c>
      <c r="AZ45" s="65" t="s">
        <v>315</v>
      </c>
      <c r="BA45" s="65" t="s">
        <v>280</v>
      </c>
      <c r="BB45" s="65" t="s">
        <v>301</v>
      </c>
      <c r="BC45" s="65" t="s">
        <v>311</v>
      </c>
      <c r="BE45" s="65"/>
      <c r="BF45" s="65" t="s">
        <v>279</v>
      </c>
      <c r="BG45" s="65" t="s">
        <v>315</v>
      </c>
      <c r="BH45" s="65" t="s">
        <v>280</v>
      </c>
      <c r="BI45" s="65" t="s">
        <v>301</v>
      </c>
      <c r="BJ45" s="65" t="s">
        <v>311</v>
      </c>
    </row>
    <row r="46" spans="1:68" x14ac:dyDescent="0.3">
      <c r="A46" s="65" t="s">
        <v>23</v>
      </c>
      <c r="B46" s="65">
        <v>7</v>
      </c>
      <c r="C46" s="65">
        <v>10</v>
      </c>
      <c r="D46" s="65">
        <v>0</v>
      </c>
      <c r="E46" s="65">
        <v>45</v>
      </c>
      <c r="F46" s="65">
        <v>11.777348</v>
      </c>
      <c r="H46" s="65" t="s">
        <v>24</v>
      </c>
      <c r="I46" s="65">
        <v>8</v>
      </c>
      <c r="J46" s="65">
        <v>9</v>
      </c>
      <c r="K46" s="65">
        <v>0</v>
      </c>
      <c r="L46" s="65">
        <v>35</v>
      </c>
      <c r="M46" s="65">
        <v>7.9188660000000004</v>
      </c>
      <c r="O46" s="65" t="s">
        <v>296</v>
      </c>
      <c r="P46" s="65">
        <v>600</v>
      </c>
      <c r="Q46" s="65">
        <v>800</v>
      </c>
      <c r="R46" s="65">
        <v>0</v>
      </c>
      <c r="S46" s="65">
        <v>10000</v>
      </c>
      <c r="T46" s="65">
        <v>541.36879999999996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5.3179013000000004E-3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2.5977353999999999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589.90599999999995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58.259003</v>
      </c>
      <c r="AX46" s="65" t="s">
        <v>337</v>
      </c>
      <c r="AY46" s="65"/>
      <c r="AZ46" s="65"/>
      <c r="BA46" s="65"/>
      <c r="BB46" s="65"/>
      <c r="BC46" s="65"/>
      <c r="BE46" s="65" t="s">
        <v>297</v>
      </c>
      <c r="BF46" s="65"/>
      <c r="BG46" s="65"/>
      <c r="BH46" s="65"/>
      <c r="BI46" s="65"/>
      <c r="BJ46" s="65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I24" sqref="I24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303</v>
      </c>
      <c r="B2" s="61" t="s">
        <v>304</v>
      </c>
      <c r="C2" s="61" t="s">
        <v>298</v>
      </c>
      <c r="D2" s="61">
        <v>64</v>
      </c>
      <c r="E2" s="61">
        <v>1343.0896</v>
      </c>
      <c r="F2" s="61">
        <v>215.41278</v>
      </c>
      <c r="G2" s="61">
        <v>33.792259999999999</v>
      </c>
      <c r="H2" s="61">
        <v>17.671299999999999</v>
      </c>
      <c r="I2" s="61">
        <v>16.120958000000002</v>
      </c>
      <c r="J2" s="61">
        <v>50.905250000000002</v>
      </c>
      <c r="K2" s="61">
        <v>24.288124</v>
      </c>
      <c r="L2" s="61">
        <v>26.617125999999999</v>
      </c>
      <c r="M2" s="61">
        <v>22.941444000000001</v>
      </c>
      <c r="N2" s="61">
        <v>3.0782365999999999</v>
      </c>
      <c r="O2" s="61">
        <v>13.790578999999999</v>
      </c>
      <c r="P2" s="61">
        <v>1012.9979</v>
      </c>
      <c r="Q2" s="61">
        <v>22.615977999999998</v>
      </c>
      <c r="R2" s="61">
        <v>518.90629999999999</v>
      </c>
      <c r="S2" s="61">
        <v>99.430083999999994</v>
      </c>
      <c r="T2" s="61">
        <v>5033.7129999999997</v>
      </c>
      <c r="U2" s="61">
        <v>5.3628260000000001</v>
      </c>
      <c r="V2" s="61">
        <v>13.317780000000001</v>
      </c>
      <c r="W2" s="61">
        <v>193.10863000000001</v>
      </c>
      <c r="X2" s="61">
        <v>110.93961</v>
      </c>
      <c r="Y2" s="61">
        <v>1.3114885999999999</v>
      </c>
      <c r="Z2" s="61">
        <v>1.1973387</v>
      </c>
      <c r="AA2" s="61">
        <v>12.30015</v>
      </c>
      <c r="AB2" s="61">
        <v>1.4087255000000001</v>
      </c>
      <c r="AC2" s="61">
        <v>458.524</v>
      </c>
      <c r="AD2" s="61">
        <v>6.9223885999999997</v>
      </c>
      <c r="AE2" s="61">
        <v>2.2315369</v>
      </c>
      <c r="AF2" s="61">
        <v>3.0217900000000002</v>
      </c>
      <c r="AG2" s="61">
        <v>572.61410000000001</v>
      </c>
      <c r="AH2" s="61">
        <v>223.45813000000001</v>
      </c>
      <c r="AI2" s="61">
        <v>349.15593999999999</v>
      </c>
      <c r="AJ2" s="61">
        <v>950.68560000000002</v>
      </c>
      <c r="AK2" s="61">
        <v>4777.5150000000003</v>
      </c>
      <c r="AL2" s="61">
        <v>269.27550000000002</v>
      </c>
      <c r="AM2" s="61">
        <v>2985.848</v>
      </c>
      <c r="AN2" s="61">
        <v>110.964355</v>
      </c>
      <c r="AO2" s="61">
        <v>11.777348</v>
      </c>
      <c r="AP2" s="61">
        <v>9.3243189999999991</v>
      </c>
      <c r="AQ2" s="61">
        <v>2.4530289999999999</v>
      </c>
      <c r="AR2" s="61">
        <v>7.9188660000000004</v>
      </c>
      <c r="AS2" s="61">
        <v>541.36879999999996</v>
      </c>
      <c r="AT2" s="61">
        <v>5.3179013000000004E-3</v>
      </c>
      <c r="AU2" s="61">
        <v>2.5977353999999999</v>
      </c>
      <c r="AV2" s="61">
        <v>589.90599999999995</v>
      </c>
      <c r="AW2" s="61">
        <v>58.259003</v>
      </c>
      <c r="AX2" s="61">
        <v>7.3546329999999993E-2</v>
      </c>
      <c r="AY2" s="61">
        <v>0.39045932999999999</v>
      </c>
      <c r="AZ2" s="61">
        <v>167.16736</v>
      </c>
      <c r="BA2" s="61">
        <v>32.744289999999999</v>
      </c>
      <c r="BB2" s="61">
        <v>11.128848</v>
      </c>
      <c r="BC2" s="61">
        <v>11.45364</v>
      </c>
      <c r="BD2" s="61">
        <v>10.145559</v>
      </c>
      <c r="BE2" s="61">
        <v>1.1529897</v>
      </c>
      <c r="BF2" s="61">
        <v>2.8693404</v>
      </c>
      <c r="BG2" s="61">
        <v>4.5795576000000001E-4</v>
      </c>
      <c r="BH2" s="61">
        <v>5.1605959999999999E-2</v>
      </c>
      <c r="BI2" s="61">
        <v>4.0148200000000002E-2</v>
      </c>
      <c r="BJ2" s="61">
        <v>0.13848632999999999</v>
      </c>
      <c r="BK2" s="61">
        <v>3.5227366999999997E-5</v>
      </c>
      <c r="BL2" s="61">
        <v>0.52276283999999995</v>
      </c>
      <c r="BM2" s="61">
        <v>4.5272693999999998</v>
      </c>
      <c r="BN2" s="61">
        <v>1.2350015999999999</v>
      </c>
      <c r="BO2" s="61">
        <v>56.874490000000002</v>
      </c>
      <c r="BP2" s="61">
        <v>11.160503</v>
      </c>
      <c r="BQ2" s="61">
        <v>19.326052000000001</v>
      </c>
      <c r="BR2" s="61">
        <v>66.126360000000005</v>
      </c>
      <c r="BS2" s="61">
        <v>13.152825</v>
      </c>
      <c r="BT2" s="61">
        <v>14.027569</v>
      </c>
      <c r="BU2" s="61">
        <v>0.3022552</v>
      </c>
      <c r="BV2" s="61">
        <v>4.2640384000000003E-2</v>
      </c>
      <c r="BW2" s="61">
        <v>0.96512412999999997</v>
      </c>
      <c r="BX2" s="61">
        <v>1.4715601</v>
      </c>
      <c r="BY2" s="61">
        <v>9.1993039999999998E-2</v>
      </c>
      <c r="BZ2" s="61">
        <v>4.2354932999999999E-4</v>
      </c>
      <c r="CA2" s="61">
        <v>0.40653222999999999</v>
      </c>
      <c r="CB2" s="61">
        <v>1.3128289E-2</v>
      </c>
      <c r="CC2" s="61">
        <v>5.9153490000000003E-2</v>
      </c>
      <c r="CD2" s="61">
        <v>1.2664442</v>
      </c>
      <c r="CE2" s="61">
        <v>8.9636289999999993E-2</v>
      </c>
      <c r="CF2" s="61">
        <v>0.67182945999999999</v>
      </c>
      <c r="CG2" s="61">
        <v>0</v>
      </c>
      <c r="CH2" s="61">
        <v>5.1810790000000002E-2</v>
      </c>
      <c r="CI2" s="61">
        <v>0</v>
      </c>
      <c r="CJ2" s="61">
        <v>2.8436531999999999</v>
      </c>
      <c r="CK2" s="61">
        <v>1.750902E-2</v>
      </c>
      <c r="CL2" s="61">
        <v>2.2272642</v>
      </c>
      <c r="CM2" s="61">
        <v>3.9074344999999999</v>
      </c>
      <c r="CN2" s="61">
        <v>1728.546</v>
      </c>
      <c r="CO2" s="61">
        <v>3081.2143999999998</v>
      </c>
      <c r="CP2" s="61">
        <v>1982.9054000000001</v>
      </c>
      <c r="CQ2" s="61">
        <v>786.97033999999996</v>
      </c>
      <c r="CR2" s="61">
        <v>314.52472</v>
      </c>
      <c r="CS2" s="61">
        <v>369.98108000000002</v>
      </c>
      <c r="CT2" s="61">
        <v>1672.0155</v>
      </c>
      <c r="CU2" s="61">
        <v>1168.6292000000001</v>
      </c>
      <c r="CV2" s="61">
        <v>1160.3552</v>
      </c>
      <c r="CW2" s="61">
        <v>1297.5077000000001</v>
      </c>
      <c r="CX2" s="61">
        <v>382.10892000000001</v>
      </c>
      <c r="CY2" s="61">
        <v>2168.6610999999998</v>
      </c>
      <c r="CZ2" s="61">
        <v>1411.7737</v>
      </c>
      <c r="DA2" s="61">
        <v>2331.971</v>
      </c>
      <c r="DB2" s="61">
        <v>2296.8625000000002</v>
      </c>
      <c r="DC2" s="61">
        <v>3477.5084999999999</v>
      </c>
      <c r="DD2" s="61">
        <v>6058.7114000000001</v>
      </c>
      <c r="DE2" s="61">
        <v>1237.1380999999999</v>
      </c>
      <c r="DF2" s="61">
        <v>2676.8816000000002</v>
      </c>
      <c r="DG2" s="61">
        <v>1365.2849000000001</v>
      </c>
      <c r="DH2" s="61">
        <v>108.07447999999999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32.744289999999999</v>
      </c>
      <c r="B6">
        <f>BB2</f>
        <v>11.128848</v>
      </c>
      <c r="C6">
        <f>BC2</f>
        <v>11.45364</v>
      </c>
      <c r="D6">
        <f>BD2</f>
        <v>10.145559</v>
      </c>
    </row>
    <row r="7" spans="1:113" x14ac:dyDescent="0.3">
      <c r="B7">
        <f>ROUND(B6/MAX($B$6,$C$6,$D$6),1)</f>
        <v>1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F13" sqref="F13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21540</v>
      </c>
      <c r="C2" s="56">
        <f ca="1">YEAR(TODAY())-YEAR(B2)+IF(TODAY()&gt;=DATE(YEAR(TODAY()),MONTH(B2),DAY(B2)),0,-1)</f>
        <v>64</v>
      </c>
      <c r="E2" s="52">
        <v>171.3</v>
      </c>
      <c r="F2" s="53" t="s">
        <v>39</v>
      </c>
      <c r="G2" s="52">
        <v>81.7</v>
      </c>
      <c r="H2" s="51" t="s">
        <v>41</v>
      </c>
      <c r="I2" s="72">
        <f>ROUND(G3/E3^2,1)</f>
        <v>27.8</v>
      </c>
    </row>
    <row r="3" spans="1:9" x14ac:dyDescent="0.3">
      <c r="E3" s="51">
        <f>E2/100</f>
        <v>1.7130000000000001</v>
      </c>
      <c r="F3" s="51" t="s">
        <v>40</v>
      </c>
      <c r="G3" s="51">
        <f>G2</f>
        <v>81.7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45057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노정호, ID : H2510145)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2023년 05월 11일 14:17:09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Z16" sqref="Z16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45057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64</v>
      </c>
      <c r="G12" s="94"/>
      <c r="H12" s="94"/>
      <c r="I12" s="94"/>
      <c r="K12" s="123">
        <f>'개인정보 및 신체계측 입력'!E2</f>
        <v>171.3</v>
      </c>
      <c r="L12" s="124"/>
      <c r="M12" s="117">
        <f>'개인정보 및 신체계측 입력'!G2</f>
        <v>81.7</v>
      </c>
      <c r="N12" s="118"/>
      <c r="O12" s="113" t="s">
        <v>271</v>
      </c>
      <c r="P12" s="107"/>
      <c r="Q12" s="90">
        <f>'개인정보 및 신체계측 입력'!I2</f>
        <v>27.8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노정호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42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0" t="s">
        <v>43</v>
      </c>
      <c r="E36" s="80"/>
      <c r="F36" s="80"/>
      <c r="G36" s="80"/>
      <c r="H36" s="80"/>
      <c r="I36" s="34">
        <f>'DRIs DATA'!F8</f>
        <v>71.778000000000006</v>
      </c>
      <c r="J36" s="83" t="s">
        <v>44</v>
      </c>
      <c r="K36" s="83"/>
      <c r="L36" s="83"/>
      <c r="M36" s="83"/>
      <c r="N36" s="35"/>
      <c r="O36" s="103" t="s">
        <v>45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182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0" t="s">
        <v>43</v>
      </c>
      <c r="E41" s="80"/>
      <c r="F41" s="80"/>
      <c r="G41" s="80"/>
      <c r="H41" s="80"/>
      <c r="I41" s="34">
        <f>'DRIs DATA'!G8</f>
        <v>11.26</v>
      </c>
      <c r="J41" s="83" t="s">
        <v>44</v>
      </c>
      <c r="K41" s="83"/>
      <c r="L41" s="83"/>
      <c r="M41" s="83"/>
      <c r="N41" s="35"/>
      <c r="O41" s="84" t="s">
        <v>49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184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4" t="s">
        <v>43</v>
      </c>
      <c r="E46" s="104"/>
      <c r="F46" s="104"/>
      <c r="G46" s="104"/>
      <c r="H46" s="104"/>
      <c r="I46" s="34">
        <f>'DRIs DATA'!H8</f>
        <v>16.962</v>
      </c>
      <c r="J46" s="83" t="s">
        <v>44</v>
      </c>
      <c r="K46" s="83"/>
      <c r="L46" s="83"/>
      <c r="M46" s="83"/>
      <c r="N46" s="35"/>
      <c r="O46" s="84" t="s">
        <v>48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183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191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164</v>
      </c>
      <c r="D69" s="79"/>
      <c r="E69" s="79"/>
      <c r="F69" s="79"/>
      <c r="G69" s="79"/>
      <c r="H69" s="80" t="s">
        <v>170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1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81">
        <f>ROUND('그룹 전체 사용자의 일일 입력'!D6/MAX('그룹 전체 사용자의 일일 입력'!$B$6,'그룹 전체 사용자의 일일 입력'!$C$6,'그룹 전체 사용자의 일일 입력'!$D$6),1)</f>
        <v>0.9</v>
      </c>
      <c r="P69" s="8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2" t="s">
        <v>165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51</v>
      </c>
      <c r="D72" s="79"/>
      <c r="E72" s="79"/>
      <c r="F72" s="79"/>
      <c r="G72" s="79"/>
      <c r="H72" s="38"/>
      <c r="I72" s="80" t="s">
        <v>52</v>
      </c>
      <c r="J72" s="80"/>
      <c r="K72" s="36">
        <f>ROUND('DRIs DATA'!L8,1)</f>
        <v>9.1999999999999993</v>
      </c>
      <c r="L72" s="36" t="s">
        <v>53</v>
      </c>
      <c r="M72" s="36">
        <f>ROUND('DRIs DATA'!K8,1)</f>
        <v>11.4</v>
      </c>
      <c r="N72" s="83" t="s">
        <v>54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181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192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168</v>
      </c>
      <c r="C80" s="96"/>
      <c r="D80" s="96"/>
      <c r="E80" s="96"/>
      <c r="F80" s="21"/>
      <c r="G80" s="21"/>
      <c r="H80" s="21"/>
      <c r="L80" s="96" t="s">
        <v>172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268</v>
      </c>
      <c r="C93" s="98"/>
      <c r="D93" s="98"/>
      <c r="E93" s="98"/>
      <c r="F93" s="98"/>
      <c r="G93" s="98"/>
      <c r="H93" s="98"/>
      <c r="I93" s="98"/>
      <c r="J93" s="99"/>
      <c r="L93" s="97" t="s">
        <v>175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171</v>
      </c>
      <c r="C94" s="156"/>
      <c r="D94" s="156"/>
      <c r="E94" s="156"/>
      <c r="F94" s="154">
        <f>ROUND('DRIs DATA'!F16/'DRIs DATA'!C16*100,2)</f>
        <v>69.19</v>
      </c>
      <c r="G94" s="154"/>
      <c r="H94" s="156" t="s">
        <v>167</v>
      </c>
      <c r="I94" s="156"/>
      <c r="J94" s="157"/>
      <c r="L94" s="158" t="s">
        <v>171</v>
      </c>
      <c r="M94" s="156"/>
      <c r="N94" s="156"/>
      <c r="O94" s="156"/>
      <c r="P94" s="156"/>
      <c r="Q94" s="23">
        <f>ROUND('DRIs DATA'!M16/'DRIs DATA'!K16*100,2)</f>
        <v>110.98</v>
      </c>
      <c r="R94" s="156" t="s">
        <v>167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180</v>
      </c>
      <c r="C96" s="143"/>
      <c r="D96" s="143"/>
      <c r="E96" s="143"/>
      <c r="F96" s="143"/>
      <c r="G96" s="143"/>
      <c r="H96" s="143"/>
      <c r="I96" s="143"/>
      <c r="J96" s="144"/>
      <c r="L96" s="148" t="s">
        <v>173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193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169</v>
      </c>
      <c r="C107" s="96"/>
      <c r="D107" s="96"/>
      <c r="E107" s="96"/>
      <c r="F107" s="6"/>
      <c r="G107" s="6"/>
      <c r="H107" s="6"/>
      <c r="I107" s="6"/>
      <c r="L107" s="96" t="s">
        <v>270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264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265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171</v>
      </c>
      <c r="C121" s="16"/>
      <c r="D121" s="16"/>
      <c r="E121" s="15"/>
      <c r="F121" s="154">
        <f>ROUND('DRIs DATA'!F26/'DRIs DATA'!C26*100,2)</f>
        <v>110.94</v>
      </c>
      <c r="G121" s="154"/>
      <c r="H121" s="156" t="s">
        <v>166</v>
      </c>
      <c r="I121" s="156"/>
      <c r="J121" s="157"/>
      <c r="L121" s="42" t="s">
        <v>171</v>
      </c>
      <c r="M121" s="20"/>
      <c r="N121" s="20"/>
      <c r="O121" s="23"/>
      <c r="P121" s="6"/>
      <c r="Q121" s="58">
        <f>ROUND('DRIs DATA'!AH26/'DRIs DATA'!AE26*100,2)</f>
        <v>93.92</v>
      </c>
      <c r="R121" s="156" t="s">
        <v>166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174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269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262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263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194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177</v>
      </c>
      <c r="C158" s="96"/>
      <c r="D158" s="96"/>
      <c r="E158" s="6"/>
      <c r="F158" s="6"/>
      <c r="G158" s="6"/>
      <c r="H158" s="6"/>
      <c r="I158" s="6"/>
      <c r="L158" s="96" t="s">
        <v>178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266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176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171</v>
      </c>
      <c r="C172" s="20"/>
      <c r="D172" s="20"/>
      <c r="E172" s="6"/>
      <c r="F172" s="154">
        <f>ROUND('DRIs DATA'!F36/'DRIs DATA'!C36*100,2)</f>
        <v>71.58</v>
      </c>
      <c r="G172" s="154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318.5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185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187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179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267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54">
        <f>ROUND('DRIs DATA'!F46/'DRIs DATA'!C46*100,2)</f>
        <v>117.77</v>
      </c>
      <c r="G197" s="154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186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195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188</v>
      </c>
      <c r="C209" s="155"/>
      <c r="D209" s="155"/>
      <c r="E209" s="155"/>
      <c r="F209" s="155"/>
      <c r="G209" s="155"/>
      <c r="H209" s="155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1" t="s">
        <v>190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2023-05-11T05:20:12Z</dcterms:modified>
</cp:coreProperties>
</file>