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<sst xmlns="http://schemas.openxmlformats.org/spreadsheetml/2006/main" count="699" uniqueCount="348">
  <si>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</si>
  <si>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</si>
  <si>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</si>
  <si>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</si>
  <si>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</si>
  <si>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</si>
  <si>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</si>
  <si>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</si>
  <si>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</si>
  <si>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</si>
  <si>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</si>
  <si>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</si>
  <si>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</si>
  <si>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</si>
  <si>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</si>
  <si>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</si>
  <si>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</si>
  <si>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</si>
  <si>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</si>
  <si>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</si>
  <si>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</si>
  <si>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</si>
  <si>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</si>
  <si>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</si>
  <si>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</si>
  <si>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</si>
  <si>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</si>
  <si>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</si>
  <si>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</si>
  <si>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</si>
  <si>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</si>
  <si>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</si>
  <si>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</si>
  <si>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</si>
  <si>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</si>
  <si>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</si>
  <si>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</si>
  <si>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</si>
  <si>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</si>
  <si>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</si>
  <si>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</si>
  <si>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</si>
  <si>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</si>
  <si>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</si>
  <si>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</si>
  <si>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</si>
  <si>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</si>
  <si>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</si>
  <si>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</si>
  <si>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</si>
  <si>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</si>
  <si>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</si>
  <si>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</si>
  <si>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</si>
  <si>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</si>
  <si>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</si>
  <si>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</si>
  <si>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</si>
  <si>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</si>
  <si>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</si>
  <si>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</si>
  <si>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</si>
  <si>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</si>
  <si>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</si>
  <si>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</si>
  <si>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</si>
  <si>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</si>
  <si>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</si>
  <si>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</si>
  <si>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</si>
  <si>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</si>
  <si>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</si>
  <si>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</si>
  <si>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</si>
  <si>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</si>
  <si>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</si>
  <si>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</si>
  <si>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</si>
  <si>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</si>
  <si>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</si>
  <si>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</si>
  <si>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</si>
  <si>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</si>
  <si>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</si>
  <si>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</si>
  <si>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</si>
  <si>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</si>
  <si>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</si>
  <si>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</si>
  <si>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</si>
  <si>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</si>
  <si>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</si>
  <si>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</si>
  <si>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</si>
  <si>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</si>
  <si>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</si>
  <si>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</si>
  <si>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</si>
  <si>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</si>
  <si>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</si>
  <si>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</si>
  <si>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</si>
  <si>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</si>
  <si>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</si>
  <si>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</si>
  <si>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</si>
  <si>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</si>
  <si>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</si>
  <si>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</si>
  <si>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</si>
  <si>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</si>
  <si>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</si>
  <si>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</si>
  <si>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</si>
  <si>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</si>
  <si>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</si>
  <si>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</si>
  <si>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</si>
  <si>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</si>
  <si>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</si>
  <si>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</si>
  <si>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</si>
  <si>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</si>
  <si>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</si>
  <si>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</si>
  <si>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</si>
  <si>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</si>
  <si>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</si>
  <si>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</si>
  <si>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</si>
  <si>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</si>
  <si>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</si>
  <si>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</si>
  <si>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</si>
  <si>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</si>
  <si>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</si>
  <si>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</si>
  <si>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</si>
  <si>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</si>
  <si>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</si>
  <si>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</si>
  <si>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</si>
  <si>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</si>
  <si>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</si>
  <si>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</si>
  <si>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</si>
  <si>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</si>
  <si>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</si>
  <si>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</si>
  <si>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</si>
  <si>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</si>
  <si>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</si>
  <si>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</si>
  <si>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</si>
  <si>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</si>
  <si>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</si>
  <si>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</si>
  <si>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</si>
  <si>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</si>
  <si>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</si>
  <si>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</si>
  <si>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</si>
  <si>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</si>
  <si>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</si>
  <si>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</si>
  <si>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</si>
  <si>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</si>
  <si>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</si>
  <si>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</si>
  <si>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</si>
  <si>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</si>
  <si>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</si>
  <si>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</si>
  <si>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</si>
  <si>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</si>
  <si>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</si>
  <si>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</si>
  <si>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</si>
  <si>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</si>
  <si>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</si>
  <si>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</si>
  <si>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</si>
  <si>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</si>
  <si>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</si>
  <si>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</si>
  <si>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</si>
  <si>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</si>
  <si>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</si>
  <si>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</si>
  <si>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</si>
  <si>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</si>
  <si>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</si>
  <si>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</si>
  <si>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</si>
  <si>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</si>
  <si>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</si>
  <si>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</si>
  <si>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</si>
  <si>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</si>
  <si>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</si>
  <si>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</si>
  <si>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</si>
  <si>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</si>
  <si>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</si>
  <si>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</si>
  <si>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</si>
  <si>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</si>
  <si>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</si>
  <si>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</si>
  <si>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</si>
  <si>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</si>
  <si>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</si>
  <si>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</si>
  <si>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</si>
  <si>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</si>
  <si>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</si>
  <si>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</si>
  <si>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</si>
  <si>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</si>
  <si>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</si>
  <si>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</si>
  <si>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</si>
  <si>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</si>
  <si>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</si>
  <si>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</si>
  <si>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</si>
  <si>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</si>
  <si>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</si>
  <si>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</si>
  <si>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</si>
  <si>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</si>
  <si>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</si>
  <si>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</si>
  <si>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</si>
  <si>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</si>
  <si>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</si>
  <si>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</si>
  <si>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</si>
  <si>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</si>
  <si>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</si>
  <si>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</si>
  <si>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</si>
  <si>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</si>
  <si>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</si>
  <si>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</si>
  <si>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</si>
  <si>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</si>
  <si>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</si>
  <si>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</si>
  <si>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</si>
  <si>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</si>
  <si>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</si>
  <si>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</si>
  <si>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</si>
  <si>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</si>
  <si>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</si>
  <si>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</si>
  <si>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</si>
  <si>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</si>
  <si>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</si>
  <si>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</si>
  <si>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</si>
  <si>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</si>
  <si>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</si>
  <si>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</si>
  <si>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</si>
  <si>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</si>
  <si>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</si>
  <si>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</si>
  <si>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</si>
  <si>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</si>
  <si>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</si>
  <si>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</si>
  <si>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</si>
  <si>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</si>
  <si>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</si>
  <si>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불포화지방산</t>
    <phoneticPr fontId="1" type="noConversion"/>
  </si>
  <si>
    <t>평균필요량</t>
    <phoneticPr fontId="1" type="noConversion"/>
  </si>
  <si>
    <t>권장섭취량</t>
    <phoneticPr fontId="1" type="noConversion"/>
  </si>
  <si>
    <t>에너지 필요추정량</t>
    <phoneticPr fontId="1" type="noConversion"/>
  </si>
  <si>
    <t>비타민A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</si>
  <si>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</si>
  <si>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</si>
  <si>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</si>
  <si>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</si>
  <si>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</si>
  <si>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비타민B6</t>
    <phoneticPr fontId="1" type="noConversion"/>
  </si>
  <si>
    <t>염소</t>
    <phoneticPr fontId="1" type="noConversion"/>
  </si>
  <si>
    <t>M</t>
  </si>
  <si>
    <t>정보</t>
    <phoneticPr fontId="1" type="noConversion"/>
  </si>
  <si>
    <t>필요추정량</t>
    <phoneticPr fontId="1" type="noConversion"/>
  </si>
  <si>
    <t>섭취량</t>
    <phoneticPr fontId="1" type="noConversion"/>
  </si>
  <si>
    <t>n-6불포화</t>
    <phoneticPr fontId="1" type="noConversion"/>
  </si>
  <si>
    <t>적정비율(최소)</t>
    <phoneticPr fontId="1" type="noConversion"/>
  </si>
  <si>
    <t>적정비율(최대)</t>
    <phoneticPr fontId="1" type="noConversion"/>
  </si>
  <si>
    <t>마그네슘</t>
    <phoneticPr fontId="1" type="noConversion"/>
  </si>
  <si>
    <t>만성질환위험
감소섭취량</t>
    <phoneticPr fontId="1" type="noConversion"/>
  </si>
  <si>
    <t>철</t>
    <phoneticPr fontId="1" type="noConversion"/>
  </si>
  <si>
    <t>몰리브덴</t>
    <phoneticPr fontId="1" type="noConversion"/>
  </si>
  <si>
    <t>구리(ug/일)</t>
    <phoneticPr fontId="1" type="noConversion"/>
  </si>
  <si>
    <t>출력시각</t>
    <phoneticPr fontId="1" type="noConversion"/>
  </si>
  <si>
    <t>열량영양소</t>
    <phoneticPr fontId="1" type="noConversion"/>
  </si>
  <si>
    <t>식이섬유</t>
    <phoneticPr fontId="1" type="noConversion"/>
  </si>
  <si>
    <t>n-3불포화</t>
    <phoneticPr fontId="1" type="noConversion"/>
  </si>
  <si>
    <t>상한섭취량</t>
    <phoneticPr fontId="1" type="noConversion"/>
  </si>
  <si>
    <t>에너지 섭취량</t>
    <phoneticPr fontId="1" type="noConversion"/>
  </si>
  <si>
    <t>식이섬유(g/일)</t>
    <phoneticPr fontId="1" type="noConversion"/>
  </si>
  <si>
    <t>당류(kcal)</t>
    <phoneticPr fontId="1" type="noConversion"/>
  </si>
  <si>
    <t>비오틴</t>
    <phoneticPr fontId="1" type="noConversion"/>
  </si>
  <si>
    <t>엽산(μg DFE/일)</t>
    <phoneticPr fontId="1" type="noConversion"/>
  </si>
  <si>
    <t>나트륨</t>
    <phoneticPr fontId="1" type="noConversion"/>
  </si>
  <si>
    <t>불소</t>
    <phoneticPr fontId="1" type="noConversion"/>
  </si>
  <si>
    <t>다량영양소</t>
    <phoneticPr fontId="1" type="noConversion"/>
  </si>
  <si>
    <t>충분섭취량</t>
    <phoneticPr fontId="1" type="noConversion"/>
  </si>
  <si>
    <t>당류섭취(g)</t>
    <phoneticPr fontId="1" type="noConversion"/>
  </si>
  <si>
    <t>단백질(g/일)</t>
    <phoneticPr fontId="1" type="noConversion"/>
  </si>
  <si>
    <t>비타민K</t>
    <phoneticPr fontId="1" type="noConversion"/>
  </si>
  <si>
    <t>엽산</t>
    <phoneticPr fontId="1" type="noConversion"/>
  </si>
  <si>
    <t>아연</t>
    <phoneticPr fontId="1" type="noConversion"/>
  </si>
  <si>
    <t>구리</t>
    <phoneticPr fontId="1" type="noConversion"/>
  </si>
  <si>
    <t>요오드</t>
    <phoneticPr fontId="1" type="noConversion"/>
  </si>
  <si>
    <t>몰리브덴(ug/일)</t>
    <phoneticPr fontId="1" type="noConversion"/>
  </si>
  <si>
    <t>크롬(ug/일)</t>
    <phoneticPr fontId="1" type="noConversion"/>
  </si>
  <si>
    <t>에너지(kcal)</t>
    <phoneticPr fontId="1" type="noConversion"/>
  </si>
  <si>
    <t>단백질</t>
    <phoneticPr fontId="1" type="noConversion"/>
  </si>
  <si>
    <t>당류</t>
    <phoneticPr fontId="1" type="noConversion"/>
  </si>
  <si>
    <t>탄수화물</t>
    <phoneticPr fontId="1" type="noConversion"/>
  </si>
  <si>
    <t>지방</t>
    <phoneticPr fontId="1" type="noConversion"/>
  </si>
  <si>
    <t>당류섭취(%)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</si>
  <si>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</si>
  <si>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</si>
  <si>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</si>
  <si>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리보플라빈</t>
    <phoneticPr fontId="1" type="noConversion"/>
  </si>
  <si>
    <t>니아신</t>
    <phoneticPr fontId="1" type="noConversion"/>
  </si>
  <si>
    <t>비타민B12</t>
    <phoneticPr fontId="1" type="noConversion"/>
  </si>
  <si>
    <t>판토텐산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</si>
  <si>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</si>
  <si>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</si>
  <si>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</si>
  <si>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</si>
  <si>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</si>
  <si>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</si>
  <si>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크롬</t>
    <phoneticPr fontId="1" type="noConversion"/>
  </si>
  <si>
    <t>칼슘</t>
    <phoneticPr fontId="1" type="noConversion"/>
  </si>
  <si>
    <t>(설문지 : FFQ 95문항 설문지, 사용자 : 김동영, ID : H2510179)</t>
  </si>
  <si>
    <t>2023년 11월 20일 10:30:44</t>
  </si>
  <si>
    <t>H2510179</t>
  </si>
  <si>
    <t>김동영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</si>
</sst>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1" xfId="0" applyNumberForma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98.165490000000005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064176"/>
        <c:axId val="547063392"/>
      </c:barChart>
      <c:catAx>
        <c:axId val="547064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063392"/>
        <c:crosses val="autoZero"/>
        <c:auto val="1"/>
        <c:lblAlgn val="ctr"/>
        <c:lblOffset val="100"/>
        <c:noMultiLvlLbl val="0"/>
      </c:catAx>
      <c:valAx>
        <c:axId val="547063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064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3.7445651999999998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6600"/>
        <c:axId val="888983072"/>
      </c:barChart>
      <c:catAx>
        <c:axId val="888986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3072"/>
        <c:crosses val="autoZero"/>
        <c:auto val="1"/>
        <c:lblAlgn val="ctr"/>
        <c:lblOffset val="100"/>
        <c:noMultiLvlLbl val="0"/>
      </c:catAx>
      <c:valAx>
        <c:axId val="88898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6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30.224360000000001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0720"/>
        <c:axId val="888981896"/>
      </c:barChart>
      <c:catAx>
        <c:axId val="8889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1896"/>
        <c:crosses val="autoZero"/>
        <c:auto val="1"/>
        <c:lblAlgn val="ctr"/>
        <c:lblOffset val="100"/>
        <c:noMultiLvlLbl val="0"/>
      </c:catAx>
      <c:valAx>
        <c:axId val="888981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1617.1244999999999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2288"/>
        <c:axId val="888983464"/>
      </c:barChart>
      <c:catAx>
        <c:axId val="88898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3464"/>
        <c:crosses val="autoZero"/>
        <c:auto val="1"/>
        <c:lblAlgn val="ctr"/>
        <c:lblOffset val="100"/>
        <c:noMultiLvlLbl val="0"/>
      </c:catAx>
      <c:valAx>
        <c:axId val="8889834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2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2916.0952000000002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4640"/>
        <c:axId val="888985032"/>
      </c:barChart>
      <c:catAx>
        <c:axId val="888984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5032"/>
        <c:crosses val="autoZero"/>
        <c:auto val="1"/>
        <c:lblAlgn val="ctr"/>
        <c:lblOffset val="100"/>
        <c:noMultiLvlLbl val="0"/>
      </c:catAx>
      <c:valAx>
        <c:axId val="8889850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0.62203039999999998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0328"/>
        <c:axId val="888981504"/>
      </c:barChart>
      <c:catAx>
        <c:axId val="88898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1504"/>
        <c:crosses val="autoZero"/>
        <c:auto val="1"/>
        <c:lblAlgn val="ctr"/>
        <c:lblOffset val="100"/>
        <c:noMultiLvlLbl val="0"/>
      </c:catAx>
      <c:valAx>
        <c:axId val="8889815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204.27025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6208"/>
        <c:axId val="888979544"/>
      </c:barChart>
      <c:catAx>
        <c:axId val="88898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79544"/>
        <c:crosses val="autoZero"/>
        <c:auto val="1"/>
        <c:lblAlgn val="ctr"/>
        <c:lblOffset val="100"/>
        <c:noMultiLvlLbl val="0"/>
      </c:catAx>
      <c:valAx>
        <c:axId val="88897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6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11.069466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88985424"/>
        <c:axId val="888985816"/>
      </c:barChart>
      <c:catAx>
        <c:axId val="888985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5816"/>
        <c:crosses val="autoZero"/>
        <c:auto val="1"/>
        <c:lblAlgn val="ctr"/>
        <c:lblOffset val="100"/>
        <c:noMultiLvlLbl val="0"/>
      </c:catAx>
      <c:valAx>
        <c:axId val="8889858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88985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518.37360000000001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5764392"/>
        <c:axId val="905762824"/>
      </c:barChart>
      <c:catAx>
        <c:axId val="905764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762824"/>
        <c:crosses val="autoZero"/>
        <c:auto val="1"/>
        <c:lblAlgn val="ctr"/>
        <c:lblOffset val="100"/>
        <c:noMultiLvlLbl val="0"/>
      </c:catAx>
      <c:valAx>
        <c:axId val="90576282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5764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4.5914604999999997E-4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5763216"/>
        <c:axId val="905761256"/>
      </c:barChart>
      <c:catAx>
        <c:axId val="90576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761256"/>
        <c:crosses val="autoZero"/>
        <c:auto val="1"/>
        <c:lblAlgn val="ctr"/>
        <c:lblOffset val="100"/>
        <c:noMultiLvlLbl val="0"/>
      </c:catAx>
      <c:valAx>
        <c:axId val="90576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576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5.9110545999999999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5761648"/>
        <c:axId val="905763608"/>
      </c:barChart>
      <c:catAx>
        <c:axId val="90576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5763608"/>
        <c:crosses val="autoZero"/>
        <c:auto val="1"/>
        <c:lblAlgn val="ctr"/>
        <c:lblOffset val="100"/>
        <c:noMultiLvlLbl val="0"/>
      </c:catAx>
      <c:valAx>
        <c:axId val="9057636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576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20.496383999999999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065352"/>
        <c:axId val="547067312"/>
      </c:barChart>
      <c:catAx>
        <c:axId val="547065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067312"/>
        <c:crosses val="autoZero"/>
        <c:auto val="1"/>
        <c:lblAlgn val="ctr"/>
        <c:lblOffset val="100"/>
        <c:noMultiLvlLbl val="0"/>
      </c:catAx>
      <c:valAx>
        <c:axId val="5470673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065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44.118789999999997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552736"/>
        <c:axId val="802553520"/>
      </c:barChart>
      <c:catAx>
        <c:axId val="8025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3520"/>
        <c:crosses val="autoZero"/>
        <c:auto val="1"/>
        <c:lblAlgn val="ctr"/>
        <c:lblOffset val="100"/>
        <c:noMultiLvlLbl val="0"/>
      </c:catAx>
      <c:valAx>
        <c:axId val="80255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117.38455999999999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557048"/>
        <c:axId val="802558224"/>
      </c:barChart>
      <c:catAx>
        <c:axId val="80255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8224"/>
        <c:crosses val="autoZero"/>
        <c:auto val="1"/>
        <c:lblAlgn val="ctr"/>
        <c:lblOffset val="100"/>
        <c:noMultiLvlLbl val="0"/>
      </c:catAx>
      <c:valAx>
        <c:axId val="802558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0.51600000000000001</c:v>
                </c:pt>
                <c:pt idx="1">
                  <c:v>2.3919999999999999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2559400"/>
        <c:axId val="802551952"/>
      </c:barChart>
      <c:catAx>
        <c:axId val="80255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1952"/>
        <c:crosses val="autoZero"/>
        <c:auto val="1"/>
        <c:lblAlgn val="ctr"/>
        <c:lblOffset val="100"/>
        <c:noMultiLvlLbl val="0"/>
      </c:catAx>
      <c:valAx>
        <c:axId val="80255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145.77978515625</c:v>
                </c:pt>
                <c:pt idx="1">
                  <c:v>2.3835475444793701</c:v>
                </c:pt>
                <c:pt idx="2">
                  <c:v>3.5173394680023193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490.04012999999998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557440"/>
        <c:axId val="802555088"/>
      </c:barChart>
      <c:catAx>
        <c:axId val="80255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5088"/>
        <c:crosses val="autoZero"/>
        <c:auto val="1"/>
        <c:lblAlgn val="ctr"/>
        <c:lblOffset val="100"/>
        <c:noMultiLvlLbl val="0"/>
      </c:catAx>
      <c:valAx>
        <c:axId val="80255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10.311213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802552344"/>
        <c:axId val="802555480"/>
      </c:barChart>
      <c:catAx>
        <c:axId val="80255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5480"/>
        <c:crosses val="autoZero"/>
        <c:auto val="1"/>
        <c:lblAlgn val="ctr"/>
        <c:lblOffset val="100"/>
        <c:noMultiLvlLbl val="0"/>
      </c:catAx>
      <c:valAx>
        <c:axId val="802555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75.269000000000005</c:v>
                </c:pt>
                <c:pt idx="1">
                  <c:v>9.7899999999999991</c:v>
                </c:pt>
                <c:pt idx="2">
                  <c:v>14.941000000000001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802556264"/>
        <c:axId val="802553912"/>
      </c:barChart>
      <c:catAx>
        <c:axId val="80255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02553912"/>
        <c:crosses val="autoZero"/>
        <c:auto val="1"/>
        <c:lblAlgn val="ctr"/>
        <c:lblOffset val="100"/>
        <c:noMultiLvlLbl val="0"/>
      </c:catAx>
      <c:valAx>
        <c:axId val="80255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802556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2978.6511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905762432"/>
        <c:axId val="684038048"/>
      </c:barChart>
      <c:catAx>
        <c:axId val="905762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38048"/>
        <c:crosses val="autoZero"/>
        <c:auto val="1"/>
        <c:lblAlgn val="ctr"/>
        <c:lblOffset val="100"/>
        <c:noMultiLvlLbl val="0"/>
      </c:catAx>
      <c:valAx>
        <c:axId val="6840380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90576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18.792334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42360"/>
        <c:axId val="684038440"/>
      </c:barChart>
      <c:catAx>
        <c:axId val="68404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38440"/>
        <c:crosses val="autoZero"/>
        <c:auto val="1"/>
        <c:lblAlgn val="ctr"/>
        <c:lblOffset val="100"/>
        <c:noMultiLvlLbl val="0"/>
      </c:catAx>
      <c:valAx>
        <c:axId val="684038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42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566.60846000000004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38832"/>
        <c:axId val="684037656"/>
      </c:barChart>
      <c:catAx>
        <c:axId val="684038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37656"/>
        <c:crosses val="autoZero"/>
        <c:auto val="1"/>
        <c:lblAlgn val="ctr"/>
        <c:lblOffset val="100"/>
        <c:noMultiLvlLbl val="0"/>
      </c:catAx>
      <c:valAx>
        <c:axId val="684037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38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3.2974663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066136"/>
        <c:axId val="547066920"/>
      </c:barChart>
      <c:catAx>
        <c:axId val="547066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066920"/>
        <c:crosses val="autoZero"/>
        <c:auto val="1"/>
        <c:lblAlgn val="ctr"/>
        <c:lblOffset val="100"/>
        <c:noMultiLvlLbl val="0"/>
      </c:catAx>
      <c:valAx>
        <c:axId val="5470669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066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4083.8609999999999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35304"/>
        <c:axId val="684041576"/>
      </c:barChart>
      <c:catAx>
        <c:axId val="68403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41576"/>
        <c:crosses val="autoZero"/>
        <c:auto val="1"/>
        <c:lblAlgn val="ctr"/>
        <c:lblOffset val="100"/>
        <c:noMultiLvlLbl val="0"/>
      </c:catAx>
      <c:valAx>
        <c:axId val="6840415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3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10.119349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34912"/>
        <c:axId val="684035696"/>
      </c:barChart>
      <c:catAx>
        <c:axId val="68403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35696"/>
        <c:crosses val="autoZero"/>
        <c:auto val="1"/>
        <c:lblAlgn val="ctr"/>
        <c:lblOffset val="100"/>
        <c:noMultiLvlLbl val="0"/>
      </c:catAx>
      <c:valAx>
        <c:axId val="684035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0.64418370000000003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84036480"/>
        <c:axId val="684039616"/>
      </c:barChart>
      <c:catAx>
        <c:axId val="684036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4039616"/>
        <c:crosses val="autoZero"/>
        <c:auto val="1"/>
        <c:lblAlgn val="ctr"/>
        <c:lblOffset val="100"/>
        <c:noMultiLvlLbl val="0"/>
      </c:catAx>
      <c:valAx>
        <c:axId val="68403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8403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68.570205999999999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805656"/>
        <c:axId val="182810752"/>
      </c:barChart>
      <c:catAx>
        <c:axId val="182805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810752"/>
        <c:crosses val="autoZero"/>
        <c:auto val="1"/>
        <c:lblAlgn val="ctr"/>
        <c:lblOffset val="100"/>
        <c:noMultiLvlLbl val="0"/>
      </c:catAx>
      <c:valAx>
        <c:axId val="182810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805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2.0077307000000002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810360"/>
        <c:axId val="182804480"/>
      </c:barChart>
      <c:catAx>
        <c:axId val="182810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804480"/>
        <c:crosses val="autoZero"/>
        <c:auto val="1"/>
        <c:lblAlgn val="ctr"/>
        <c:lblOffset val="100"/>
        <c:noMultiLvlLbl val="0"/>
      </c:catAx>
      <c:valAx>
        <c:axId val="182804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810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17.916229999999999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2805264"/>
        <c:axId val="182806832"/>
      </c:barChart>
      <c:catAx>
        <c:axId val="18280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2806832"/>
        <c:crosses val="autoZero"/>
        <c:auto val="1"/>
        <c:lblAlgn val="ctr"/>
        <c:lblOffset val="100"/>
        <c:noMultiLvlLbl val="0"/>
      </c:catAx>
      <c:valAx>
        <c:axId val="182806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280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0.64418370000000003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076504"/>
        <c:axId val="651072976"/>
      </c:barChart>
      <c:catAx>
        <c:axId val="651076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072976"/>
        <c:crosses val="autoZero"/>
        <c:auto val="1"/>
        <c:lblAlgn val="ctr"/>
        <c:lblOffset val="100"/>
        <c:noMultiLvlLbl val="0"/>
      </c:catAx>
      <c:valAx>
        <c:axId val="651072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076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268.43637000000001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51074152"/>
        <c:axId val="651074544"/>
      </c:barChart>
      <c:catAx>
        <c:axId val="651074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1074544"/>
        <c:crosses val="autoZero"/>
        <c:auto val="1"/>
        <c:lblAlgn val="ctr"/>
        <c:lblOffset val="100"/>
        <c:noMultiLvlLbl val="0"/>
      </c:catAx>
      <c:valAx>
        <c:axId val="651074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51074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3.5173394999999998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90421256"/>
        <c:axId val="390418904"/>
      </c:barChart>
      <c:catAx>
        <c:axId val="39042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90418904"/>
        <c:crosses val="autoZero"/>
        <c:auto val="1"/>
        <c:lblAlgn val="ctr"/>
        <c:lblOffset val="100"/>
        <c:noMultiLvlLbl val="0"/>
      </c:catAx>
      <c:valAx>
        <c:axId val="39041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9042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김동영, ID : H2510179)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2023년 11월 20일 10:30:44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197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9" t="s">
        <v>198</v>
      </c>
      <c r="F4" s="70"/>
      <c r="G4" s="70"/>
      <c r="H4" s="71"/>
      <c r="I4" s="46"/>
      <c r="J4" s="69" t="s">
        <v>199</v>
      </c>
      <c r="K4" s="70"/>
      <c r="L4" s="71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2000</v>
      </c>
      <c r="C6" s="59">
        <f>'DRIs DATA 입력'!C6</f>
        <v>2978.6511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98.165490000000005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20.496383999999999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75.269000000000005</v>
      </c>
      <c r="G8" s="59">
        <f>'DRIs DATA 입력'!G8</f>
        <v>9.7899999999999991</v>
      </c>
      <c r="H8" s="59">
        <f>'DRIs DATA 입력'!H8</f>
        <v>14.941000000000001</v>
      </c>
      <c r="I8" s="46"/>
      <c r="J8" s="59" t="s">
        <v>216</v>
      </c>
      <c r="K8" s="59">
        <f>'DRIs DATA 입력'!K8</f>
        <v>0.51600000000000001</v>
      </c>
      <c r="L8" s="59">
        <f>'DRIs DATA 입력'!L8</f>
        <v>2.3919999999999999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490.04012999999998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10.311213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3.2974663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68.570205999999999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18.792334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1.6941710999999999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2.0077307000000002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17.916229999999999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0.64418370000000003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268.43637000000001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3.5173394999999998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3.7445651999999998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30.224360000000001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566.60846000000004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1617.1244999999999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4083.8609999999999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2916.0952000000002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0.62203039999999998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204.27025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241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10.119349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11.069466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518.37360000000001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4.5914604999999997E-4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5.9110545999999999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44.118789999999997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117.38455999999999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J46"/>
  <sheetViews>
    <sheetView showWhiteSpace="0" zoomScale="55" zoomScaleNormal="55" zoomScalePageLayoutView="40" workbookViewId="0">
      <selection activeCell="I52" sqref="I52"/>
    </sheetView>
  </sheetViews>
  <sheetFormatPr defaultRowHeight="16.5" x14ac:dyDescent="0.3"/>
  <cols>
    <col min="1" max="2" width="9" style="62" customWidth="1"/>
    <col min="3" max="13" width="9" style="62"/>
    <col min="14" max="18" width="9" style="62" customWidth="1"/>
    <col min="19" max="19" width="13.625" style="62" customWidth="1"/>
    <col min="20" max="20" width="9" style="62"/>
    <col min="21" max="21" width="9" style="62" customWidth="1"/>
    <col min="22" max="31" width="9" style="62"/>
    <col min="32" max="32" width="11.875" style="62" customWidth="1"/>
    <col min="33" max="33" width="11.125" style="62" customWidth="1"/>
    <col min="34" max="16384" width="9" style="62"/>
  </cols>
  <sheetData>
    <row r="1" spans="1:33" ht="15" customHeight="1" x14ac:dyDescent="0.3">
      <c r="A1" s="62" t="s">
        <v>289</v>
      </c>
      <c r="B1" s="61" t="s">
        <v>344</v>
      </c>
      <c r="G1" s="62" t="s">
        <v>300</v>
      </c>
      <c r="H1" s="61" t="s">
        <v>345</v>
      </c>
    </row>
    <row r="3" spans="1:33" x14ac:dyDescent="0.3">
      <c r="A3" s="66" t="s">
        <v>312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</row>
    <row r="4" spans="1:33" x14ac:dyDescent="0.3">
      <c r="A4" s="67" t="s">
        <v>323</v>
      </c>
      <c r="B4" s="67"/>
      <c r="C4" s="67"/>
      <c r="E4" s="69" t="s">
        <v>301</v>
      </c>
      <c r="F4" s="70"/>
      <c r="G4" s="70"/>
      <c r="H4" s="71"/>
      <c r="J4" s="69" t="s">
        <v>276</v>
      </c>
      <c r="K4" s="70"/>
      <c r="L4" s="71"/>
      <c r="N4" s="67" t="s">
        <v>324</v>
      </c>
      <c r="O4" s="67"/>
      <c r="P4" s="67"/>
      <c r="Q4" s="67"/>
      <c r="R4" s="67"/>
      <c r="S4" s="67"/>
      <c r="U4" s="67" t="s">
        <v>302</v>
      </c>
      <c r="V4" s="67"/>
      <c r="W4" s="67"/>
      <c r="X4" s="67"/>
      <c r="Y4" s="67"/>
      <c r="Z4" s="67"/>
      <c r="AB4" s="67" t="s">
        <v>325</v>
      </c>
      <c r="AC4" s="67"/>
      <c r="AD4" s="67"/>
      <c r="AE4" s="67"/>
      <c r="AF4" s="67"/>
      <c r="AG4" s="67"/>
    </row>
    <row r="5" spans="1:33" x14ac:dyDescent="0.3">
      <c r="A5" s="65"/>
      <c r="B5" s="65" t="s">
        <v>290</v>
      </c>
      <c r="C5" s="65" t="s">
        <v>291</v>
      </c>
      <c r="E5" s="65"/>
      <c r="F5" s="65" t="s">
        <v>326</v>
      </c>
      <c r="G5" s="65" t="s">
        <v>327</v>
      </c>
      <c r="H5" s="65" t="s">
        <v>324</v>
      </c>
      <c r="J5" s="65"/>
      <c r="K5" s="65" t="s">
        <v>303</v>
      </c>
      <c r="L5" s="65" t="s">
        <v>292</v>
      </c>
      <c r="N5" s="65"/>
      <c r="O5" s="65" t="s">
        <v>277</v>
      </c>
      <c r="P5" s="65" t="s">
        <v>278</v>
      </c>
      <c r="Q5" s="65" t="s">
        <v>313</v>
      </c>
      <c r="R5" s="65" t="s">
        <v>304</v>
      </c>
      <c r="S5" s="65" t="s">
        <v>291</v>
      </c>
      <c r="U5" s="65"/>
      <c r="V5" s="65" t="s">
        <v>277</v>
      </c>
      <c r="W5" s="65" t="s">
        <v>278</v>
      </c>
      <c r="X5" s="65" t="s">
        <v>313</v>
      </c>
      <c r="Y5" s="65" t="s">
        <v>304</v>
      </c>
      <c r="Z5" s="65" t="s">
        <v>291</v>
      </c>
      <c r="AB5" s="65"/>
      <c r="AC5" s="65" t="s">
        <v>279</v>
      </c>
      <c r="AD5" s="65" t="s">
        <v>305</v>
      </c>
      <c r="AE5" s="65" t="s">
        <v>325</v>
      </c>
      <c r="AF5" s="65" t="s">
        <v>314</v>
      </c>
      <c r="AG5" s="65" t="s">
        <v>328</v>
      </c>
    </row>
    <row r="6" spans="1:33" x14ac:dyDescent="0.3">
      <c r="A6" s="65" t="s">
        <v>323</v>
      </c>
      <c r="B6" s="65">
        <v>2000</v>
      </c>
      <c r="C6" s="65">
        <v>2978.6511</v>
      </c>
      <c r="E6" s="65" t="s">
        <v>293</v>
      </c>
      <c r="F6" s="65">
        <v>55</v>
      </c>
      <c r="G6" s="65">
        <v>15</v>
      </c>
      <c r="H6" s="65">
        <v>7</v>
      </c>
      <c r="J6" s="65" t="s">
        <v>293</v>
      </c>
      <c r="K6" s="65">
        <v>0.1</v>
      </c>
      <c r="L6" s="65">
        <v>4</v>
      </c>
      <c r="N6" s="65" t="s">
        <v>315</v>
      </c>
      <c r="O6" s="65">
        <v>50</v>
      </c>
      <c r="P6" s="65">
        <v>60</v>
      </c>
      <c r="Q6" s="65">
        <v>0</v>
      </c>
      <c r="R6" s="65">
        <v>0</v>
      </c>
      <c r="S6" s="65">
        <v>98.165490000000005</v>
      </c>
      <c r="U6" s="65" t="s">
        <v>306</v>
      </c>
      <c r="V6" s="65">
        <v>0</v>
      </c>
      <c r="W6" s="65">
        <v>0</v>
      </c>
      <c r="X6" s="65">
        <v>25</v>
      </c>
      <c r="Y6" s="65">
        <v>0</v>
      </c>
      <c r="Z6" s="65">
        <v>20.496383999999999</v>
      </c>
      <c r="AB6" s="65" t="s">
        <v>307</v>
      </c>
      <c r="AC6" s="65">
        <v>2000</v>
      </c>
      <c r="AD6" s="65">
        <v>2978.6511</v>
      </c>
      <c r="AE6" s="65">
        <v>196.83857727050781</v>
      </c>
      <c r="AF6" s="65">
        <v>49.209643999999997</v>
      </c>
      <c r="AG6" s="65">
        <v>6.6083125931566231</v>
      </c>
    </row>
    <row r="7" spans="1:33" x14ac:dyDescent="0.3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33" x14ac:dyDescent="0.3">
      <c r="E8" s="65" t="s">
        <v>329</v>
      </c>
      <c r="F8" s="65">
        <v>75.269000000000005</v>
      </c>
      <c r="G8" s="65">
        <v>9.7899999999999991</v>
      </c>
      <c r="H8" s="65">
        <v>14.941000000000001</v>
      </c>
      <c r="J8" s="65" t="s">
        <v>329</v>
      </c>
      <c r="K8" s="65">
        <v>0.51600000000000001</v>
      </c>
      <c r="L8" s="65">
        <v>2.3919999999999999</v>
      </c>
    </row>
    <row r="13" spans="1:33" x14ac:dyDescent="0.3">
      <c r="A13" s="66" t="s">
        <v>330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33" x14ac:dyDescent="0.3">
      <c r="A14" s="67" t="s">
        <v>280</v>
      </c>
      <c r="B14" s="67"/>
      <c r="C14" s="67"/>
      <c r="D14" s="67"/>
      <c r="E14" s="67"/>
      <c r="F14" s="67"/>
      <c r="H14" s="67" t="s">
        <v>281</v>
      </c>
      <c r="I14" s="67"/>
      <c r="J14" s="67"/>
      <c r="K14" s="67"/>
      <c r="L14" s="67"/>
      <c r="M14" s="67"/>
      <c r="O14" s="67" t="s">
        <v>331</v>
      </c>
      <c r="P14" s="67"/>
      <c r="Q14" s="67"/>
      <c r="R14" s="67"/>
      <c r="S14" s="67"/>
      <c r="T14" s="67"/>
      <c r="V14" s="67" t="s">
        <v>316</v>
      </c>
      <c r="W14" s="67"/>
      <c r="X14" s="67"/>
      <c r="Y14" s="67"/>
      <c r="Z14" s="67"/>
      <c r="AA14" s="67"/>
    </row>
    <row r="15" spans="1:33" x14ac:dyDescent="0.3">
      <c r="A15" s="65"/>
      <c r="B15" s="65" t="s">
        <v>277</v>
      </c>
      <c r="C15" s="65" t="s">
        <v>278</v>
      </c>
      <c r="D15" s="65" t="s">
        <v>313</v>
      </c>
      <c r="E15" s="65" t="s">
        <v>304</v>
      </c>
      <c r="F15" s="65" t="s">
        <v>291</v>
      </c>
      <c r="H15" s="65"/>
      <c r="I15" s="65" t="s">
        <v>277</v>
      </c>
      <c r="J15" s="65" t="s">
        <v>278</v>
      </c>
      <c r="K15" s="65" t="s">
        <v>313</v>
      </c>
      <c r="L15" s="65" t="s">
        <v>304</v>
      </c>
      <c r="M15" s="65" t="s">
        <v>291</v>
      </c>
      <c r="O15" s="65"/>
      <c r="P15" s="65" t="s">
        <v>277</v>
      </c>
      <c r="Q15" s="65" t="s">
        <v>278</v>
      </c>
      <c r="R15" s="65" t="s">
        <v>313</v>
      </c>
      <c r="S15" s="65" t="s">
        <v>304</v>
      </c>
      <c r="T15" s="65" t="s">
        <v>291</v>
      </c>
      <c r="V15" s="65"/>
      <c r="W15" s="65" t="s">
        <v>277</v>
      </c>
      <c r="X15" s="65" t="s">
        <v>278</v>
      </c>
      <c r="Y15" s="65" t="s">
        <v>313</v>
      </c>
      <c r="Z15" s="65" t="s">
        <v>304</v>
      </c>
      <c r="AA15" s="65" t="s">
        <v>291</v>
      </c>
    </row>
    <row r="16" spans="1:33" x14ac:dyDescent="0.3">
      <c r="A16" s="65" t="s">
        <v>282</v>
      </c>
      <c r="B16" s="65">
        <v>510</v>
      </c>
      <c r="C16" s="65">
        <v>700</v>
      </c>
      <c r="D16" s="65">
        <v>0</v>
      </c>
      <c r="E16" s="65">
        <v>3000</v>
      </c>
      <c r="F16" s="65">
        <v>490.04012999999998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10.311213</v>
      </c>
      <c r="O16" s="65" t="s">
        <v>4</v>
      </c>
      <c r="P16" s="65">
        <v>0</v>
      </c>
      <c r="Q16" s="65">
        <v>0</v>
      </c>
      <c r="R16" s="65">
        <v>15</v>
      </c>
      <c r="S16" s="65">
        <v>100</v>
      </c>
      <c r="T16" s="65">
        <v>3.2974663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68.570205999999999</v>
      </c>
    </row>
    <row r="23" spans="1:62" x14ac:dyDescent="0.3">
      <c r="A23" s="66" t="s">
        <v>283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284</v>
      </c>
      <c r="B24" s="67"/>
      <c r="C24" s="67"/>
      <c r="D24" s="67"/>
      <c r="E24" s="67"/>
      <c r="F24" s="67"/>
      <c r="H24" s="67" t="s">
        <v>285</v>
      </c>
      <c r="I24" s="67"/>
      <c r="J24" s="67"/>
      <c r="K24" s="67"/>
      <c r="L24" s="67"/>
      <c r="M24" s="67"/>
      <c r="O24" s="67" t="s">
        <v>332</v>
      </c>
      <c r="P24" s="67"/>
      <c r="Q24" s="67"/>
      <c r="R24" s="67"/>
      <c r="S24" s="67"/>
      <c r="T24" s="67"/>
      <c r="V24" s="67" t="s">
        <v>333</v>
      </c>
      <c r="W24" s="67"/>
      <c r="X24" s="67"/>
      <c r="Y24" s="67"/>
      <c r="Z24" s="67"/>
      <c r="AA24" s="67"/>
      <c r="AC24" s="67" t="s">
        <v>286</v>
      </c>
      <c r="AD24" s="67"/>
      <c r="AE24" s="67"/>
      <c r="AF24" s="67"/>
      <c r="AG24" s="67"/>
      <c r="AH24" s="67"/>
      <c r="AJ24" s="67" t="s">
        <v>317</v>
      </c>
      <c r="AK24" s="67"/>
      <c r="AL24" s="67"/>
      <c r="AM24" s="67"/>
      <c r="AN24" s="67"/>
      <c r="AO24" s="67"/>
      <c r="AQ24" s="67" t="s">
        <v>334</v>
      </c>
      <c r="AR24" s="67"/>
      <c r="AS24" s="67"/>
      <c r="AT24" s="67"/>
      <c r="AU24" s="67"/>
      <c r="AV24" s="67"/>
      <c r="AX24" s="67" t="s">
        <v>335</v>
      </c>
      <c r="AY24" s="67"/>
      <c r="AZ24" s="67"/>
      <c r="BA24" s="67"/>
      <c r="BB24" s="67"/>
      <c r="BC24" s="67"/>
      <c r="BE24" s="67" t="s">
        <v>308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277</v>
      </c>
      <c r="C25" s="65" t="s">
        <v>278</v>
      </c>
      <c r="D25" s="65" t="s">
        <v>313</v>
      </c>
      <c r="E25" s="65" t="s">
        <v>304</v>
      </c>
      <c r="F25" s="65" t="s">
        <v>291</v>
      </c>
      <c r="H25" s="65"/>
      <c r="I25" s="65" t="s">
        <v>277</v>
      </c>
      <c r="J25" s="65" t="s">
        <v>278</v>
      </c>
      <c r="K25" s="65" t="s">
        <v>313</v>
      </c>
      <c r="L25" s="65" t="s">
        <v>304</v>
      </c>
      <c r="M25" s="65" t="s">
        <v>291</v>
      </c>
      <c r="O25" s="65"/>
      <c r="P25" s="65" t="s">
        <v>277</v>
      </c>
      <c r="Q25" s="65" t="s">
        <v>278</v>
      </c>
      <c r="R25" s="65" t="s">
        <v>313</v>
      </c>
      <c r="S25" s="65" t="s">
        <v>304</v>
      </c>
      <c r="T25" s="65" t="s">
        <v>291</v>
      </c>
      <c r="V25" s="65"/>
      <c r="W25" s="65" t="s">
        <v>277</v>
      </c>
      <c r="X25" s="65" t="s">
        <v>278</v>
      </c>
      <c r="Y25" s="65" t="s">
        <v>313</v>
      </c>
      <c r="Z25" s="65" t="s">
        <v>304</v>
      </c>
      <c r="AA25" s="65" t="s">
        <v>291</v>
      </c>
      <c r="AC25" s="65"/>
      <c r="AD25" s="65" t="s">
        <v>277</v>
      </c>
      <c r="AE25" s="65" t="s">
        <v>278</v>
      </c>
      <c r="AF25" s="65" t="s">
        <v>313</v>
      </c>
      <c r="AG25" s="65" t="s">
        <v>304</v>
      </c>
      <c r="AH25" s="65" t="s">
        <v>291</v>
      </c>
      <c r="AJ25" s="65"/>
      <c r="AK25" s="65" t="s">
        <v>277</v>
      </c>
      <c r="AL25" s="65" t="s">
        <v>278</v>
      </c>
      <c r="AM25" s="65" t="s">
        <v>313</v>
      </c>
      <c r="AN25" s="65" t="s">
        <v>304</v>
      </c>
      <c r="AO25" s="65" t="s">
        <v>291</v>
      </c>
      <c r="AQ25" s="65"/>
      <c r="AR25" s="65" t="s">
        <v>277</v>
      </c>
      <c r="AS25" s="65" t="s">
        <v>278</v>
      </c>
      <c r="AT25" s="65" t="s">
        <v>313</v>
      </c>
      <c r="AU25" s="65" t="s">
        <v>304</v>
      </c>
      <c r="AV25" s="65" t="s">
        <v>291</v>
      </c>
      <c r="AX25" s="65"/>
      <c r="AY25" s="65" t="s">
        <v>277</v>
      </c>
      <c r="AZ25" s="65" t="s">
        <v>278</v>
      </c>
      <c r="BA25" s="65" t="s">
        <v>313</v>
      </c>
      <c r="BB25" s="65" t="s">
        <v>304</v>
      </c>
      <c r="BC25" s="65" t="s">
        <v>291</v>
      </c>
      <c r="BE25" s="65"/>
      <c r="BF25" s="65" t="s">
        <v>277</v>
      </c>
      <c r="BG25" s="65" t="s">
        <v>278</v>
      </c>
      <c r="BH25" s="65" t="s">
        <v>313</v>
      </c>
      <c r="BI25" s="65" t="s">
        <v>304</v>
      </c>
      <c r="BJ25" s="65" t="s">
        <v>291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18.792334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1.6941710999999999</v>
      </c>
      <c r="O26" s="65" t="s">
        <v>10</v>
      </c>
      <c r="P26" s="65">
        <v>1.2</v>
      </c>
      <c r="Q26" s="65">
        <v>1.4</v>
      </c>
      <c r="R26" s="65">
        <v>0</v>
      </c>
      <c r="S26" s="65">
        <v>0</v>
      </c>
      <c r="T26" s="65">
        <v>2.0077307000000002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17.916229999999999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0.64418370000000003</v>
      </c>
      <c r="AJ26" s="65" t="s">
        <v>309</v>
      </c>
      <c r="AK26" s="65">
        <v>320</v>
      </c>
      <c r="AL26" s="65">
        <v>400</v>
      </c>
      <c r="AM26" s="65">
        <v>0</v>
      </c>
      <c r="AN26" s="65">
        <v>1000</v>
      </c>
      <c r="AO26" s="65">
        <v>268.43637000000001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3.5173394999999998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3.7445651999999998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30.224360000000001</v>
      </c>
    </row>
    <row r="33" spans="1:62" x14ac:dyDescent="0.3">
      <c r="A33" s="66" t="s">
        <v>336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</row>
    <row r="34" spans="1:62" x14ac:dyDescent="0.3">
      <c r="A34" s="67" t="s">
        <v>343</v>
      </c>
      <c r="B34" s="67"/>
      <c r="C34" s="67"/>
      <c r="D34" s="67"/>
      <c r="E34" s="67"/>
      <c r="F34" s="67"/>
      <c r="H34" s="67" t="s">
        <v>337</v>
      </c>
      <c r="I34" s="67"/>
      <c r="J34" s="67"/>
      <c r="K34" s="67"/>
      <c r="L34" s="67"/>
      <c r="M34" s="67"/>
      <c r="O34" s="67" t="s">
        <v>310</v>
      </c>
      <c r="P34" s="67"/>
      <c r="Q34" s="67"/>
      <c r="R34" s="67"/>
      <c r="S34" s="67"/>
      <c r="T34" s="67"/>
      <c r="V34" s="67" t="s">
        <v>338</v>
      </c>
      <c r="W34" s="67"/>
      <c r="X34" s="67"/>
      <c r="Y34" s="67"/>
      <c r="Z34" s="67"/>
      <c r="AA34" s="67"/>
      <c r="AC34" s="67" t="s">
        <v>287</v>
      </c>
      <c r="AD34" s="67"/>
      <c r="AE34" s="67"/>
      <c r="AF34" s="67"/>
      <c r="AG34" s="67"/>
      <c r="AH34" s="67"/>
      <c r="AJ34" s="67" t="s">
        <v>295</v>
      </c>
      <c r="AK34" s="67"/>
      <c r="AL34" s="67"/>
      <c r="AM34" s="67"/>
      <c r="AN34" s="67"/>
      <c r="AO34" s="67"/>
    </row>
    <row r="35" spans="1:62" ht="33" x14ac:dyDescent="0.3">
      <c r="A35" s="65"/>
      <c r="B35" s="65" t="s">
        <v>277</v>
      </c>
      <c r="C35" s="65" t="s">
        <v>278</v>
      </c>
      <c r="D35" s="65" t="s">
        <v>313</v>
      </c>
      <c r="E35" s="65" t="s">
        <v>304</v>
      </c>
      <c r="F35" s="65" t="s">
        <v>291</v>
      </c>
      <c r="H35" s="65"/>
      <c r="I35" s="65" t="s">
        <v>277</v>
      </c>
      <c r="J35" s="65" t="s">
        <v>278</v>
      </c>
      <c r="K35" s="65" t="s">
        <v>313</v>
      </c>
      <c r="L35" s="65" t="s">
        <v>304</v>
      </c>
      <c r="M35" s="65" t="s">
        <v>291</v>
      </c>
      <c r="O35" s="65"/>
      <c r="P35" s="65" t="s">
        <v>277</v>
      </c>
      <c r="Q35" s="65" t="s">
        <v>278</v>
      </c>
      <c r="R35" s="65" t="s">
        <v>313</v>
      </c>
      <c r="S35" s="64" t="s">
        <v>296</v>
      </c>
      <c r="T35" s="65" t="s">
        <v>291</v>
      </c>
      <c r="V35" s="65"/>
      <c r="W35" s="65" t="s">
        <v>277</v>
      </c>
      <c r="X35" s="65" t="s">
        <v>278</v>
      </c>
      <c r="Y35" s="65" t="s">
        <v>313</v>
      </c>
      <c r="Z35" s="65" t="s">
        <v>304</v>
      </c>
      <c r="AA35" s="65" t="s">
        <v>291</v>
      </c>
      <c r="AC35" s="65"/>
      <c r="AD35" s="65" t="s">
        <v>277</v>
      </c>
      <c r="AE35" s="65" t="s">
        <v>278</v>
      </c>
      <c r="AF35" s="65" t="s">
        <v>313</v>
      </c>
      <c r="AG35" s="65" t="s">
        <v>304</v>
      </c>
      <c r="AH35" s="65" t="s">
        <v>291</v>
      </c>
      <c r="AJ35" s="65"/>
      <c r="AK35" s="65" t="s">
        <v>277</v>
      </c>
      <c r="AL35" s="65" t="s">
        <v>278</v>
      </c>
      <c r="AM35" s="65" t="s">
        <v>313</v>
      </c>
      <c r="AN35" s="65" t="s">
        <v>304</v>
      </c>
      <c r="AO35" s="65" t="s">
        <v>291</v>
      </c>
    </row>
    <row r="36" spans="1:62" x14ac:dyDescent="0.3">
      <c r="A36" s="65" t="s">
        <v>17</v>
      </c>
      <c r="B36" s="65">
        <v>600</v>
      </c>
      <c r="C36" s="65">
        <v>700</v>
      </c>
      <c r="D36" s="65">
        <v>0</v>
      </c>
      <c r="E36" s="65">
        <v>2000</v>
      </c>
      <c r="F36" s="65">
        <v>566.60846000000004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1617.1244999999999</v>
      </c>
      <c r="O36" s="65" t="s">
        <v>19</v>
      </c>
      <c r="P36" s="65">
        <v>0</v>
      </c>
      <c r="Q36" s="65">
        <v>0</v>
      </c>
      <c r="R36" s="65">
        <v>1300</v>
      </c>
      <c r="S36" s="65">
        <v>2100</v>
      </c>
      <c r="T36" s="65">
        <v>4083.8609999999999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2916.0952000000002</v>
      </c>
      <c r="AC36" s="65" t="s">
        <v>21</v>
      </c>
      <c r="AD36" s="65">
        <v>0</v>
      </c>
      <c r="AE36" s="65">
        <v>0</v>
      </c>
      <c r="AF36" s="65">
        <v>2100</v>
      </c>
      <c r="AG36" s="65">
        <v>0</v>
      </c>
      <c r="AH36" s="65">
        <v>0.62203039999999998</v>
      </c>
      <c r="AJ36" s="65" t="s">
        <v>22</v>
      </c>
      <c r="AK36" s="65">
        <v>310</v>
      </c>
      <c r="AL36" s="65">
        <v>370</v>
      </c>
      <c r="AM36" s="65">
        <v>0</v>
      </c>
      <c r="AN36" s="65">
        <v>350</v>
      </c>
      <c r="AO36" s="65">
        <v>204.27025</v>
      </c>
    </row>
    <row r="43" spans="1:62" x14ac:dyDescent="0.3">
      <c r="A43" s="66" t="s">
        <v>339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2" x14ac:dyDescent="0.3">
      <c r="A44" s="67" t="s">
        <v>297</v>
      </c>
      <c r="B44" s="67"/>
      <c r="C44" s="67"/>
      <c r="D44" s="67"/>
      <c r="E44" s="67"/>
      <c r="F44" s="67"/>
      <c r="H44" s="67" t="s">
        <v>318</v>
      </c>
      <c r="I44" s="67"/>
      <c r="J44" s="67"/>
      <c r="K44" s="67"/>
      <c r="L44" s="67"/>
      <c r="M44" s="67"/>
      <c r="O44" s="67" t="s">
        <v>319</v>
      </c>
      <c r="P44" s="67"/>
      <c r="Q44" s="67"/>
      <c r="R44" s="67"/>
      <c r="S44" s="67"/>
      <c r="T44" s="67"/>
      <c r="V44" s="67" t="s">
        <v>311</v>
      </c>
      <c r="W44" s="67"/>
      <c r="X44" s="67"/>
      <c r="Y44" s="67"/>
      <c r="Z44" s="67"/>
      <c r="AA44" s="67"/>
      <c r="AC44" s="67" t="s">
        <v>340</v>
      </c>
      <c r="AD44" s="67"/>
      <c r="AE44" s="67"/>
      <c r="AF44" s="67"/>
      <c r="AG44" s="67"/>
      <c r="AH44" s="67"/>
      <c r="AJ44" s="67" t="s">
        <v>320</v>
      </c>
      <c r="AK44" s="67"/>
      <c r="AL44" s="67"/>
      <c r="AM44" s="67"/>
      <c r="AN44" s="67"/>
      <c r="AO44" s="67"/>
      <c r="AQ44" s="67" t="s">
        <v>341</v>
      </c>
      <c r="AR44" s="67"/>
      <c r="AS44" s="67"/>
      <c r="AT44" s="67"/>
      <c r="AU44" s="67"/>
      <c r="AV44" s="67"/>
      <c r="AX44" s="67" t="s">
        <v>298</v>
      </c>
      <c r="AY44" s="67"/>
      <c r="AZ44" s="67"/>
      <c r="BA44" s="67"/>
      <c r="BB44" s="67"/>
      <c r="BC44" s="67"/>
      <c r="BE44" s="67" t="s">
        <v>342</v>
      </c>
      <c r="BF44" s="67"/>
      <c r="BG44" s="67"/>
      <c r="BH44" s="67"/>
      <c r="BI44" s="67"/>
      <c r="BJ44" s="67"/>
    </row>
    <row r="45" spans="1:62" x14ac:dyDescent="0.3">
      <c r="A45" s="65"/>
      <c r="B45" s="65" t="s">
        <v>277</v>
      </c>
      <c r="C45" s="65" t="s">
        <v>278</v>
      </c>
      <c r="D45" s="65" t="s">
        <v>313</v>
      </c>
      <c r="E45" s="65" t="s">
        <v>304</v>
      </c>
      <c r="F45" s="65" t="s">
        <v>291</v>
      </c>
      <c r="H45" s="65"/>
      <c r="I45" s="65" t="s">
        <v>277</v>
      </c>
      <c r="J45" s="65" t="s">
        <v>278</v>
      </c>
      <c r="K45" s="65" t="s">
        <v>313</v>
      </c>
      <c r="L45" s="65" t="s">
        <v>304</v>
      </c>
      <c r="M45" s="65" t="s">
        <v>291</v>
      </c>
      <c r="O45" s="65"/>
      <c r="P45" s="65" t="s">
        <v>277</v>
      </c>
      <c r="Q45" s="65" t="s">
        <v>278</v>
      </c>
      <c r="R45" s="65" t="s">
        <v>313</v>
      </c>
      <c r="S45" s="65" t="s">
        <v>304</v>
      </c>
      <c r="T45" s="65" t="s">
        <v>291</v>
      </c>
      <c r="V45" s="65"/>
      <c r="W45" s="65" t="s">
        <v>277</v>
      </c>
      <c r="X45" s="65" t="s">
        <v>278</v>
      </c>
      <c r="Y45" s="65" t="s">
        <v>313</v>
      </c>
      <c r="Z45" s="65" t="s">
        <v>304</v>
      </c>
      <c r="AA45" s="65" t="s">
        <v>291</v>
      </c>
      <c r="AC45" s="65"/>
      <c r="AD45" s="65" t="s">
        <v>277</v>
      </c>
      <c r="AE45" s="65" t="s">
        <v>278</v>
      </c>
      <c r="AF45" s="65" t="s">
        <v>313</v>
      </c>
      <c r="AG45" s="65" t="s">
        <v>304</v>
      </c>
      <c r="AH45" s="65" t="s">
        <v>291</v>
      </c>
      <c r="AJ45" s="65"/>
      <c r="AK45" s="65" t="s">
        <v>277</v>
      </c>
      <c r="AL45" s="65" t="s">
        <v>278</v>
      </c>
      <c r="AM45" s="65" t="s">
        <v>313</v>
      </c>
      <c r="AN45" s="65" t="s">
        <v>304</v>
      </c>
      <c r="AO45" s="65" t="s">
        <v>291</v>
      </c>
      <c r="AQ45" s="65"/>
      <c r="AR45" s="65" t="s">
        <v>277</v>
      </c>
      <c r="AS45" s="65" t="s">
        <v>278</v>
      </c>
      <c r="AT45" s="65" t="s">
        <v>313</v>
      </c>
      <c r="AU45" s="65" t="s">
        <v>304</v>
      </c>
      <c r="AV45" s="65" t="s">
        <v>291</v>
      </c>
      <c r="AX45" s="65"/>
      <c r="AY45" s="65" t="s">
        <v>277</v>
      </c>
      <c r="AZ45" s="65" t="s">
        <v>278</v>
      </c>
      <c r="BA45" s="65" t="s">
        <v>313</v>
      </c>
      <c r="BB45" s="65" t="s">
        <v>304</v>
      </c>
      <c r="BC45" s="65" t="s">
        <v>291</v>
      </c>
      <c r="BE45" s="65"/>
      <c r="BF45" s="65" t="s">
        <v>277</v>
      </c>
      <c r="BG45" s="65" t="s">
        <v>278</v>
      </c>
      <c r="BH45" s="65" t="s">
        <v>313</v>
      </c>
      <c r="BI45" s="65" t="s">
        <v>304</v>
      </c>
      <c r="BJ45" s="65" t="s">
        <v>291</v>
      </c>
    </row>
    <row r="46" spans="1:62" x14ac:dyDescent="0.3">
      <c r="A46" s="65" t="s">
        <v>23</v>
      </c>
      <c r="B46" s="65">
        <v>7</v>
      </c>
      <c r="C46" s="65">
        <v>9</v>
      </c>
      <c r="D46" s="65">
        <v>0</v>
      </c>
      <c r="E46" s="65">
        <v>45</v>
      </c>
      <c r="F46" s="65">
        <v>10.119349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11.069466</v>
      </c>
      <c r="O46" s="65" t="s">
        <v>299</v>
      </c>
      <c r="P46" s="65">
        <v>600</v>
      </c>
      <c r="Q46" s="65">
        <v>800</v>
      </c>
      <c r="R46" s="65">
        <v>0</v>
      </c>
      <c r="S46" s="65">
        <v>10000</v>
      </c>
      <c r="T46" s="65">
        <v>518.37360000000001</v>
      </c>
      <c r="V46" s="65" t="s">
        <v>29</v>
      </c>
      <c r="W46" s="65">
        <v>0</v>
      </c>
      <c r="X46" s="65">
        <v>0</v>
      </c>
      <c r="Y46" s="65">
        <v>3.1</v>
      </c>
      <c r="Z46" s="65">
        <v>10</v>
      </c>
      <c r="AA46" s="65">
        <v>4.5914604999999997E-4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5.9110545999999999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44.118789999999997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117.38455999999999</v>
      </c>
      <c r="AX46" s="65" t="s">
        <v>321</v>
      </c>
      <c r="AY46" s="65"/>
      <c r="AZ46" s="65"/>
      <c r="BA46" s="65"/>
      <c r="BB46" s="65"/>
      <c r="BC46" s="65"/>
      <c r="BE46" s="65" t="s">
        <v>322</v>
      </c>
      <c r="BF46" s="65"/>
      <c r="BG46" s="65"/>
      <c r="BH46" s="65"/>
      <c r="BI46" s="65"/>
      <c r="BJ46" s="65"/>
    </row>
  </sheetData>
  <mergeCells count="39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3:AG3"/>
    <mergeCell ref="AB4:AG4"/>
    <mergeCell ref="A23:BJ2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Y7"/>
  <sheetViews>
    <sheetView workbookViewId="0">
      <selection activeCell="H36" sqref="H36"/>
    </sheetView>
  </sheetViews>
  <sheetFormatPr defaultRowHeight="16.5" x14ac:dyDescent="0.3"/>
  <sheetData>
    <row r="1" spans="1:155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55" s="61" customFormat="1" x14ac:dyDescent="0.3">
      <c r="A2" s="61" t="s">
        <v>346</v>
      </c>
      <c r="B2" s="61" t="s">
        <v>347</v>
      </c>
      <c r="C2" s="61" t="s">
        <v>288</v>
      </c>
      <c r="D2" s="61">
        <v>65</v>
      </c>
      <c r="E2" s="61">
        <v>2978.651123046875</v>
      </c>
      <c r="F2" s="61">
        <v>494.5362548828125</v>
      </c>
      <c r="G2" s="61">
        <v>64.323135375976563</v>
      </c>
      <c r="H2" s="61">
        <v>38.963809967041016</v>
      </c>
      <c r="I2" s="61">
        <v>25.359325408935547</v>
      </c>
      <c r="J2" s="61">
        <v>98.165489196777344</v>
      </c>
      <c r="K2" s="61">
        <v>52.04266357421875</v>
      </c>
      <c r="L2" s="61">
        <v>46.122825622558594</v>
      </c>
      <c r="M2" s="61">
        <v>20.496383666992188</v>
      </c>
      <c r="N2" s="61">
        <v>2.2283520698547363</v>
      </c>
      <c r="O2" s="61">
        <v>9.2072658538818359</v>
      </c>
      <c r="P2" s="61">
        <v>49.209644317626953</v>
      </c>
      <c r="Q2" s="61">
        <v>31.592630386352539</v>
      </c>
      <c r="R2" s="61">
        <v>4.1488308906555176</v>
      </c>
      <c r="S2" s="61">
        <v>3.5222048759460449</v>
      </c>
      <c r="T2" s="61">
        <v>8.4604730606079102</v>
      </c>
      <c r="U2" s="61">
        <v>0.75332754850387573</v>
      </c>
      <c r="V2" s="61">
        <v>3.2707668840885162E-2</v>
      </c>
      <c r="W2" s="61">
        <v>644.37884521484375</v>
      </c>
      <c r="X2" s="61">
        <v>24.319002151489258</v>
      </c>
      <c r="Y2" s="61">
        <v>363.748291015625</v>
      </c>
      <c r="Z2" s="61">
        <v>490.04013061523437</v>
      </c>
      <c r="AA2" s="61">
        <v>237.45465087890625</v>
      </c>
      <c r="AB2" s="61">
        <v>1515.5164794921875</v>
      </c>
      <c r="AC2" s="61">
        <v>3.2974662780761719</v>
      </c>
      <c r="AD2" s="61">
        <v>2.5497449678368866E-4</v>
      </c>
      <c r="AE2" s="61">
        <v>3.2960205078125</v>
      </c>
      <c r="AF2" s="61">
        <v>10.311212539672852</v>
      </c>
      <c r="AG2" s="61">
        <v>3.279759407043457</v>
      </c>
      <c r="AH2" s="61">
        <v>2.6171543598175049</v>
      </c>
      <c r="AI2" s="61">
        <v>0.11408335715532303</v>
      </c>
      <c r="AJ2" s="61">
        <v>4.9091157913208008</v>
      </c>
      <c r="AK2" s="61">
        <v>2.137977123260498</v>
      </c>
      <c r="AL2" s="61">
        <v>0.13573762774467468</v>
      </c>
      <c r="AM2" s="61">
        <v>0.20101182162761688</v>
      </c>
      <c r="AN2" s="61">
        <v>0.15765345096588135</v>
      </c>
      <c r="AO2" s="61">
        <v>4.0166810154914856E-2</v>
      </c>
      <c r="AP2" s="61">
        <v>68.570205688476563</v>
      </c>
      <c r="AQ2" s="61">
        <v>61.792694091796875</v>
      </c>
      <c r="AR2" s="61">
        <v>5.7588720321655273</v>
      </c>
      <c r="AS2" s="61">
        <v>18.792333602905273</v>
      </c>
      <c r="AT2" s="61">
        <v>1.6941710710525513</v>
      </c>
      <c r="AU2" s="61">
        <v>2.0077307224273682</v>
      </c>
      <c r="AV2" s="61">
        <v>17.916229248046875</v>
      </c>
      <c r="AW2" s="61">
        <v>9.7034187316894531</v>
      </c>
      <c r="AX2" s="61">
        <v>1.4988003969192505</v>
      </c>
      <c r="AY2" s="61">
        <v>1.596297025680542</v>
      </c>
      <c r="AZ2" s="61">
        <v>0.6441836953163147</v>
      </c>
      <c r="BA2" s="61">
        <v>268.43637084960937</v>
      </c>
      <c r="BB2" s="61">
        <v>145.77978515625</v>
      </c>
      <c r="BC2" s="61">
        <v>2.3835475444793701</v>
      </c>
      <c r="BD2" s="61">
        <v>3.5173394680023193</v>
      </c>
      <c r="BE2" s="61">
        <v>3.7445652484893799</v>
      </c>
      <c r="BF2" s="61">
        <v>30.224359512329102</v>
      </c>
      <c r="BG2" s="61">
        <v>8.0304495990276337E-2</v>
      </c>
      <c r="BH2" s="61">
        <v>566.60845947265625</v>
      </c>
      <c r="BI2" s="61">
        <v>215.89486694335937</v>
      </c>
      <c r="BJ2" s="61">
        <v>350.713623046875</v>
      </c>
      <c r="BK2" s="61">
        <v>1617.12451171875</v>
      </c>
      <c r="BL2" s="61">
        <v>4083.861083984375</v>
      </c>
      <c r="BM2" s="61">
        <v>0.62203037738800049</v>
      </c>
      <c r="BN2" s="61">
        <v>2916.09521484375</v>
      </c>
      <c r="BO2" s="61">
        <v>204.27024841308594</v>
      </c>
      <c r="BP2" s="61">
        <v>10.119348526000977</v>
      </c>
      <c r="BQ2" s="61">
        <v>6.0147953033447266</v>
      </c>
      <c r="BR2" s="61">
        <v>4.10455322265625</v>
      </c>
      <c r="BS2" s="61">
        <v>11.069465637207031</v>
      </c>
      <c r="BT2" s="61">
        <v>518.37359619140625</v>
      </c>
      <c r="BU2" s="61">
        <v>4.5914604561403394E-4</v>
      </c>
      <c r="BV2" s="61">
        <v>5.9110546112060547</v>
      </c>
      <c r="BW2" s="61">
        <v>44.118789672851562</v>
      </c>
      <c r="BX2" s="61">
        <v>117.38455963134766</v>
      </c>
      <c r="BY2" s="61">
        <v>0</v>
      </c>
      <c r="BZ2" s="61">
        <v>88.406593322753906</v>
      </c>
      <c r="CA2" s="61">
        <v>239.25735473632812</v>
      </c>
      <c r="CB2" s="61">
        <v>38.037338256835938</v>
      </c>
      <c r="CC2" s="61">
        <v>16.299650192260742</v>
      </c>
      <c r="CD2" s="61">
        <v>10.737525939941406</v>
      </c>
      <c r="CE2" s="61">
        <v>10.488430023193359</v>
      </c>
      <c r="CF2" s="61">
        <v>8.4994630813598633</v>
      </c>
      <c r="CG2" s="61">
        <v>2.2153208255767822</v>
      </c>
      <c r="CH2" s="61">
        <v>8.2639951705932617</v>
      </c>
      <c r="CI2" s="61">
        <v>0.26298296451568604</v>
      </c>
      <c r="CJ2" s="61">
        <v>0.18507809937000275</v>
      </c>
      <c r="CK2" s="61">
        <v>0.35356792807579041</v>
      </c>
      <c r="CL2" s="61">
        <v>0.39016461372375488</v>
      </c>
      <c r="CM2" s="61">
        <v>3.511199975037016E-5</v>
      </c>
      <c r="CN2" s="61">
        <v>1.8383069038391113</v>
      </c>
      <c r="CO2" s="61">
        <v>5.2271131426095963E-3</v>
      </c>
      <c r="CP2" s="61">
        <v>1.8082188367843628</v>
      </c>
      <c r="CQ2" s="61">
        <v>6.4296431839466095E-2</v>
      </c>
      <c r="CR2" s="61">
        <v>8.13588947057724E-2</v>
      </c>
      <c r="CS2" s="61">
        <v>8.1324996948242187</v>
      </c>
      <c r="CT2" s="61">
        <v>0.41671222448348999</v>
      </c>
      <c r="CU2" s="61">
        <v>7.7284678816795349E-2</v>
      </c>
      <c r="CV2" s="61">
        <v>1.1064158024964854E-4</v>
      </c>
      <c r="CW2" s="61">
        <v>2.8745970726013184</v>
      </c>
      <c r="CX2" s="61">
        <v>9.7916154861450195</v>
      </c>
      <c r="CY2" s="61">
        <v>0.33303335309028625</v>
      </c>
      <c r="CZ2" s="61">
        <v>7.806556224822998</v>
      </c>
      <c r="DA2" s="61">
        <v>0.69515156745910645</v>
      </c>
      <c r="DB2" s="61">
        <v>0.34722110629081726</v>
      </c>
      <c r="DC2" s="61">
        <v>2.5409999437897568E-8</v>
      </c>
      <c r="DD2" s="61">
        <v>8.0280639231204987E-2</v>
      </c>
      <c r="DE2" s="61">
        <v>0.10536369681358337</v>
      </c>
      <c r="DF2" s="61">
        <v>2.4111270904541016E-2</v>
      </c>
      <c r="DG2" s="61">
        <v>4.1443733498454094E-3</v>
      </c>
      <c r="DH2" s="61">
        <v>2.2853074595332146E-2</v>
      </c>
      <c r="DI2" s="61">
        <v>1.6170000449733379E-8</v>
      </c>
      <c r="DJ2" s="61">
        <v>6.1826303601264954E-2</v>
      </c>
      <c r="DK2" s="61">
        <v>0.50603729486465454</v>
      </c>
      <c r="DL2" s="61">
        <v>1.4578552916646004E-2</v>
      </c>
      <c r="DM2" s="61">
        <v>7.4356116354465485E-2</v>
      </c>
      <c r="DN2" s="61">
        <v>1.3073856942355633E-2</v>
      </c>
      <c r="DO2" s="61">
        <v>9.1611240059137344E-3</v>
      </c>
      <c r="DP2" s="61">
        <v>3.1058164313435555E-2</v>
      </c>
      <c r="DQ2" s="61">
        <v>7.6229994760979025E-8</v>
      </c>
      <c r="DR2" s="61">
        <v>0.9805561900138855</v>
      </c>
      <c r="DS2" s="61">
        <v>8.1821933388710022E-2</v>
      </c>
      <c r="DT2" s="61">
        <v>4.0377598255872726E-2</v>
      </c>
      <c r="DU2" s="61">
        <v>1.4017099514603615E-2</v>
      </c>
      <c r="DV2" s="61">
        <v>0.51254028081893921</v>
      </c>
      <c r="DW2" s="61">
        <v>0.31305068731307983</v>
      </c>
      <c r="DX2" s="61">
        <v>0.12303675711154938</v>
      </c>
      <c r="DY2" s="61">
        <v>7.4713736772537231E-2</v>
      </c>
      <c r="DZ2" s="61">
        <v>65150.015625</v>
      </c>
      <c r="EA2" s="61">
        <v>29904.03515625</v>
      </c>
      <c r="EB2" s="61">
        <v>35245.98046875</v>
      </c>
      <c r="EC2" s="61">
        <v>3410.354248046875</v>
      </c>
      <c r="ED2" s="61">
        <v>6055.326171875</v>
      </c>
      <c r="EE2" s="61">
        <v>2854.854248046875</v>
      </c>
      <c r="EF2" s="61">
        <v>1175.54296875</v>
      </c>
      <c r="EG2" s="61">
        <v>3447.83203125</v>
      </c>
      <c r="EH2" s="61">
        <v>2057.372314453125</v>
      </c>
      <c r="EI2" s="61">
        <v>583.3707275390625</v>
      </c>
      <c r="EJ2" s="61">
        <v>4530.064453125</v>
      </c>
      <c r="EK2" s="61">
        <v>1648.9219970703125</v>
      </c>
      <c r="EL2" s="61">
        <v>4140.3974609375</v>
      </c>
      <c r="EM2" s="61">
        <v>1833.7200927734375</v>
      </c>
      <c r="EN2" s="61">
        <v>638.0826416015625</v>
      </c>
      <c r="EO2" s="61">
        <v>4349.35205078125</v>
      </c>
      <c r="EP2" s="61">
        <v>5848.83154296875</v>
      </c>
      <c r="EQ2" s="61">
        <v>11487.4140625</v>
      </c>
      <c r="ER2" s="61">
        <v>1715.1517333984375</v>
      </c>
      <c r="ES2" s="61">
        <v>6137.2177734375</v>
      </c>
      <c r="ET2" s="61">
        <v>2727.218505859375</v>
      </c>
      <c r="EU2" s="61">
        <v>508.99148559570312</v>
      </c>
      <c r="EV2" s="61">
        <v>1813.62548828125</v>
      </c>
      <c r="EW2" s="61">
        <v>5864.9228515625</v>
      </c>
      <c r="EX2" s="61">
        <v>13995.7451171875</v>
      </c>
      <c r="EY2" s="61">
        <v>0</v>
      </c>
    </row>
    <row r="5" spans="1:155" x14ac:dyDescent="0.3">
      <c r="A5" t="s">
        <v>104</v>
      </c>
      <c r="B5" t="s">
        <v>105</v>
      </c>
      <c r="C5" t="s">
        <v>106</v>
      </c>
      <c r="D5" t="s">
        <v>107</v>
      </c>
    </row>
    <row r="6" spans="1:155" x14ac:dyDescent="0.3">
      <c r="A6">
        <f>BA2</f>
        <v>268.43637084960937</v>
      </c>
      <c r="B6">
        <f>BB2</f>
        <v>145.77978515625</v>
      </c>
      <c r="C6">
        <f>BC2</f>
        <v>2.3835475444793701</v>
      </c>
      <c r="D6">
        <f>BD2</f>
        <v>3.5173394680023193</v>
      </c>
    </row>
    <row r="7" spans="1:155" x14ac:dyDescent="0.3">
      <c r="B7">
        <f>ROUND(B6/MAX($B$6,$C$6,$D$6),1)</f>
        <v>1</v>
      </c>
      <c r="C7">
        <f>ROUND(C6/MAX($B$6,$C$6,$D$6),1)</f>
        <v>0</v>
      </c>
      <c r="D7">
        <f>ROUND(D6/MAX($B$6,$C$6,$D$6),1)</f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F35" sqref="E35:F3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21461</v>
      </c>
      <c r="C2" s="56">
        <f ca="1">YEAR(TODAY())-YEAR(B2)+IF(TODAY()&gt;=DATE(YEAR(TODAY()),MONTH(B2),DAY(B2)),0,-1)</f>
        <v>65</v>
      </c>
      <c r="E2" s="52">
        <v>173</v>
      </c>
      <c r="F2" s="53" t="s">
        <v>39</v>
      </c>
      <c r="G2" s="52">
        <v>88.6</v>
      </c>
      <c r="H2" s="51" t="s">
        <v>41</v>
      </c>
      <c r="I2" s="72">
        <f>ROUND(G3/E3^2,1)</f>
        <v>29.6</v>
      </c>
    </row>
    <row r="3" spans="1:9" x14ac:dyDescent="0.3">
      <c r="E3" s="51">
        <f>E2/100</f>
        <v>1.73</v>
      </c>
      <c r="F3" s="51" t="s">
        <v>40</v>
      </c>
      <c r="G3" s="51">
        <f>G2</f>
        <v>88.6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45250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19" sqref="T19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김동영, ID : H2510179)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2023년 11월 20일 10:30:44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X258"/>
  <sheetViews>
    <sheetView tabSelected="1" view="pageBreakPreview" zoomScaleNormal="100" zoomScaleSheetLayoutView="100" zoomScalePageLayoutView="10" workbookViewId="0">
      <selection activeCell="X12" sqref="X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196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275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45250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65</v>
      </c>
      <c r="G12" s="94"/>
      <c r="H12" s="94"/>
      <c r="I12" s="94"/>
      <c r="K12" s="123">
        <f>'개인정보 및 신체계측 입력'!E2</f>
        <v>173</v>
      </c>
      <c r="L12" s="124"/>
      <c r="M12" s="117">
        <f>'개인정보 및 신체계측 입력'!G2</f>
        <v>88.6</v>
      </c>
      <c r="N12" s="118"/>
      <c r="O12" s="113" t="s">
        <v>271</v>
      </c>
      <c r="P12" s="107"/>
      <c r="Q12" s="90">
        <f>'개인정보 및 신체계측 입력'!I2</f>
        <v>29.6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김동영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4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4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4" ht="18" customHeight="1" x14ac:dyDescent="0.3">
      <c r="B19" s="129" t="s">
        <v>42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4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  <c r="X20" s="22"/>
    </row>
    <row r="21" spans="2:24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4" ht="18" customHeight="1" x14ac:dyDescent="0.3">
      <c r="E23" s="8"/>
      <c r="G23" s="7"/>
    </row>
    <row r="24" spans="2:24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80" t="s">
        <v>43</v>
      </c>
      <c r="E36" s="80"/>
      <c r="F36" s="80"/>
      <c r="G36" s="80"/>
      <c r="H36" s="80"/>
      <c r="I36" s="34">
        <f>'DRIs DATA'!F8</f>
        <v>75.269000000000005</v>
      </c>
      <c r="J36" s="83" t="s">
        <v>44</v>
      </c>
      <c r="K36" s="83"/>
      <c r="L36" s="83"/>
      <c r="M36" s="83"/>
      <c r="N36" s="35"/>
      <c r="O36" s="103" t="s">
        <v>45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182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80" t="s">
        <v>43</v>
      </c>
      <c r="E41" s="80"/>
      <c r="F41" s="80"/>
      <c r="G41" s="80"/>
      <c r="H41" s="80"/>
      <c r="I41" s="34">
        <f>'DRIs DATA'!G8</f>
        <v>9.7899999999999991</v>
      </c>
      <c r="J41" s="83" t="s">
        <v>44</v>
      </c>
      <c r="K41" s="83"/>
      <c r="L41" s="83"/>
      <c r="M41" s="83"/>
      <c r="N41" s="35"/>
      <c r="O41" s="84" t="s">
        <v>49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184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04" t="s">
        <v>43</v>
      </c>
      <c r="E46" s="104"/>
      <c r="F46" s="104"/>
      <c r="G46" s="104"/>
      <c r="H46" s="104"/>
      <c r="I46" s="34">
        <f>'DRIs DATA'!H8</f>
        <v>14.941000000000001</v>
      </c>
      <c r="J46" s="83" t="s">
        <v>44</v>
      </c>
      <c r="K46" s="83"/>
      <c r="L46" s="83"/>
      <c r="M46" s="83"/>
      <c r="N46" s="35"/>
      <c r="O46" s="84" t="s">
        <v>48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183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129" t="s">
        <v>191</v>
      </c>
      <c r="C52" s="130"/>
      <c r="D52" s="130"/>
      <c r="E52" s="130"/>
      <c r="F52" s="130"/>
      <c r="G52" s="130"/>
      <c r="H52" s="130"/>
      <c r="I52" s="130"/>
      <c r="J52" s="130"/>
      <c r="K52" s="130"/>
      <c r="L52" s="130"/>
      <c r="M52" s="130"/>
      <c r="N52" s="130"/>
      <c r="O52" s="130"/>
      <c r="P52" s="130"/>
      <c r="Q52" s="130"/>
      <c r="R52" s="130"/>
      <c r="S52" s="130"/>
      <c r="T52" s="131"/>
    </row>
    <row r="53" spans="1:20" ht="18" customHeight="1" thickBot="1" x14ac:dyDescent="0.35">
      <c r="B53" s="132"/>
      <c r="C53" s="133"/>
      <c r="D53" s="133"/>
      <c r="E53" s="133"/>
      <c r="F53" s="133"/>
      <c r="G53" s="133"/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4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79" t="s">
        <v>164</v>
      </c>
      <c r="D68" s="79"/>
      <c r="E68" s="79"/>
      <c r="F68" s="79"/>
      <c r="G68" s="79"/>
      <c r="H68" s="80" t="s">
        <v>170</v>
      </c>
      <c r="I68" s="80"/>
      <c r="J68" s="80"/>
      <c r="K68" s="36">
        <f>ROUND('그룹 전체 사용자의 일일 입력'!B6/MAX('그룹 전체 사용자의 일일 입력'!$B$6,'그룹 전체 사용자의 일일 입력'!$C$6,'그룹 전체 사용자의 일일 입력'!$D$6),1)</f>
        <v>1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0</v>
      </c>
      <c r="N68" s="36" t="s">
        <v>53</v>
      </c>
      <c r="O68" s="81">
        <f>ROUND('그룹 전체 사용자의 일일 입력'!D6/MAX('그룹 전체 사용자의 일일 입력'!$B$6,'그룹 전체 사용자의 일일 입력'!$C$6,'그룹 전체 사용자의 일일 입력'!$D$6),1)</f>
        <v>0</v>
      </c>
      <c r="P68" s="8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2" t="s">
        <v>165</v>
      </c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79" t="s">
        <v>51</v>
      </c>
      <c r="D71" s="79"/>
      <c r="E71" s="79"/>
      <c r="F71" s="79"/>
      <c r="G71" s="79"/>
      <c r="H71" s="38"/>
      <c r="I71" s="80" t="s">
        <v>52</v>
      </c>
      <c r="J71" s="80"/>
      <c r="K71" s="36">
        <f>ROUND('DRIs DATA'!L8,1)</f>
        <v>2.4</v>
      </c>
      <c r="L71" s="36" t="s">
        <v>53</v>
      </c>
      <c r="M71" s="36">
        <f>ROUND('DRIs DATA'!K8,1)</f>
        <v>0.5</v>
      </c>
      <c r="N71" s="83" t="s">
        <v>54</v>
      </c>
      <c r="O71" s="83"/>
      <c r="P71" s="83"/>
      <c r="Q71" s="83"/>
      <c r="R71" s="39"/>
      <c r="S71" s="35"/>
      <c r="T71" s="6"/>
    </row>
    <row r="72" spans="2:21" ht="18" customHeight="1" x14ac:dyDescent="0.3">
      <c r="B72" s="6"/>
      <c r="C72" s="105" t="s">
        <v>181</v>
      </c>
      <c r="D72" s="105"/>
      <c r="E72" s="105"/>
      <c r="F72" s="105"/>
      <c r="G72" s="105"/>
      <c r="H72" s="105"/>
      <c r="I72" s="105"/>
      <c r="J72" s="105"/>
      <c r="K72" s="105"/>
      <c r="L72" s="105"/>
      <c r="M72" s="105"/>
      <c r="N72" s="105"/>
      <c r="O72" s="105"/>
      <c r="P72" s="105"/>
      <c r="Q72" s="105"/>
      <c r="R72" s="105"/>
      <c r="S72" s="105"/>
      <c r="T72" s="6"/>
      <c r="U72" s="13"/>
    </row>
    <row r="73" spans="2:21" ht="18" customHeight="1" thickBot="1" x14ac:dyDescent="0.35">
      <c r="B73" s="6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129" t="s">
        <v>192</v>
      </c>
      <c r="C76" s="130"/>
      <c r="D76" s="130"/>
      <c r="E76" s="130"/>
      <c r="F76" s="130"/>
      <c r="G76" s="130"/>
      <c r="H76" s="130"/>
      <c r="I76" s="130"/>
      <c r="J76" s="130"/>
      <c r="K76" s="130"/>
      <c r="L76" s="130"/>
      <c r="M76" s="130"/>
      <c r="N76" s="130"/>
      <c r="O76" s="130"/>
      <c r="P76" s="130"/>
      <c r="Q76" s="130"/>
      <c r="R76" s="130"/>
      <c r="S76" s="130"/>
      <c r="T76" s="131"/>
    </row>
    <row r="77" spans="2:21" ht="18" customHeight="1" thickBot="1" x14ac:dyDescent="0.35">
      <c r="B77" s="132"/>
      <c r="C77" s="133"/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3"/>
      <c r="P77" s="133"/>
      <c r="Q77" s="133"/>
      <c r="R77" s="133"/>
      <c r="S77" s="133"/>
      <c r="T77" s="134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96" t="s">
        <v>168</v>
      </c>
      <c r="C79" s="96"/>
      <c r="D79" s="96"/>
      <c r="E79" s="96"/>
      <c r="F79" s="21"/>
      <c r="G79" s="21"/>
      <c r="H79" s="21"/>
      <c r="L79" s="96" t="s">
        <v>172</v>
      </c>
      <c r="M79" s="96"/>
      <c r="N79" s="96"/>
      <c r="O79" s="96"/>
      <c r="P79" s="9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97" t="s">
        <v>268</v>
      </c>
      <c r="C92" s="98"/>
      <c r="D92" s="98"/>
      <c r="E92" s="98"/>
      <c r="F92" s="98"/>
      <c r="G92" s="98"/>
      <c r="H92" s="98"/>
      <c r="I92" s="98"/>
      <c r="J92" s="99"/>
      <c r="L92" s="97" t="s">
        <v>175</v>
      </c>
      <c r="M92" s="98"/>
      <c r="N92" s="98"/>
      <c r="O92" s="98"/>
      <c r="P92" s="98"/>
      <c r="Q92" s="98"/>
      <c r="R92" s="98"/>
      <c r="S92" s="98"/>
      <c r="T92" s="99"/>
    </row>
    <row r="93" spans="1:21" ht="18" customHeight="1" x14ac:dyDescent="0.3">
      <c r="B93" s="158" t="s">
        <v>171</v>
      </c>
      <c r="C93" s="156"/>
      <c r="D93" s="156"/>
      <c r="E93" s="156"/>
      <c r="F93" s="154">
        <f>ROUND('DRIs DATA'!F16/'DRIs DATA'!C16*100,2)</f>
        <v>65.34</v>
      </c>
      <c r="G93" s="154"/>
      <c r="H93" s="156" t="s">
        <v>167</v>
      </c>
      <c r="I93" s="156"/>
      <c r="J93" s="157"/>
      <c r="L93" s="158" t="s">
        <v>171</v>
      </c>
      <c r="M93" s="156"/>
      <c r="N93" s="156"/>
      <c r="O93" s="156"/>
      <c r="P93" s="156"/>
      <c r="Q93" s="23">
        <f>ROUND('DRIs DATA'!M16/'DRIs DATA'!K16*100,2)</f>
        <v>85.93</v>
      </c>
      <c r="R93" s="156" t="s">
        <v>167</v>
      </c>
      <c r="S93" s="156"/>
      <c r="T93" s="157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142" t="s">
        <v>180</v>
      </c>
      <c r="C95" s="143"/>
      <c r="D95" s="143"/>
      <c r="E95" s="143"/>
      <c r="F95" s="143"/>
      <c r="G95" s="143"/>
      <c r="H95" s="143"/>
      <c r="I95" s="143"/>
      <c r="J95" s="144"/>
      <c r="L95" s="148" t="s">
        <v>173</v>
      </c>
      <c r="M95" s="149"/>
      <c r="N95" s="149"/>
      <c r="O95" s="149"/>
      <c r="P95" s="149"/>
      <c r="Q95" s="149"/>
      <c r="R95" s="149"/>
      <c r="S95" s="149"/>
      <c r="T95" s="150"/>
    </row>
    <row r="96" spans="1:21" ht="18" customHeight="1" x14ac:dyDescent="0.3">
      <c r="B96" s="142"/>
      <c r="C96" s="143"/>
      <c r="D96" s="143"/>
      <c r="E96" s="143"/>
      <c r="F96" s="143"/>
      <c r="G96" s="143"/>
      <c r="H96" s="143"/>
      <c r="I96" s="143"/>
      <c r="J96" s="144"/>
      <c r="L96" s="148"/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  <c r="U99" s="17"/>
    </row>
    <row r="100" spans="2:21" ht="18" customHeight="1" thickBot="1" x14ac:dyDescent="0.35">
      <c r="B100" s="145"/>
      <c r="C100" s="146"/>
      <c r="D100" s="146"/>
      <c r="E100" s="146"/>
      <c r="F100" s="146"/>
      <c r="G100" s="146"/>
      <c r="H100" s="146"/>
      <c r="I100" s="146"/>
      <c r="J100" s="147"/>
      <c r="L100" s="151"/>
      <c r="M100" s="152"/>
      <c r="N100" s="152"/>
      <c r="O100" s="152"/>
      <c r="P100" s="152"/>
      <c r="Q100" s="152"/>
      <c r="R100" s="152"/>
      <c r="S100" s="152"/>
      <c r="T100" s="15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129" t="s">
        <v>193</v>
      </c>
      <c r="C103" s="130"/>
      <c r="D103" s="130"/>
      <c r="E103" s="130"/>
      <c r="F103" s="130"/>
      <c r="G103" s="130"/>
      <c r="H103" s="130"/>
      <c r="I103" s="130"/>
      <c r="J103" s="130"/>
      <c r="K103" s="130"/>
      <c r="L103" s="130"/>
      <c r="M103" s="130"/>
      <c r="N103" s="130"/>
      <c r="O103" s="130"/>
      <c r="P103" s="130"/>
      <c r="Q103" s="130"/>
      <c r="R103" s="130"/>
      <c r="S103" s="130"/>
      <c r="T103" s="131"/>
    </row>
    <row r="104" spans="2:21" ht="18" customHeight="1" thickBot="1" x14ac:dyDescent="0.35">
      <c r="B104" s="132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  <c r="M104" s="133"/>
      <c r="N104" s="133"/>
      <c r="O104" s="133"/>
      <c r="P104" s="133"/>
      <c r="Q104" s="133"/>
      <c r="R104" s="133"/>
      <c r="S104" s="133"/>
      <c r="T104" s="134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96" t="s">
        <v>169</v>
      </c>
      <c r="C106" s="96"/>
      <c r="D106" s="96"/>
      <c r="E106" s="96"/>
      <c r="F106" s="6"/>
      <c r="G106" s="6"/>
      <c r="H106" s="6"/>
      <c r="I106" s="6"/>
      <c r="L106" s="96" t="s">
        <v>270</v>
      </c>
      <c r="M106" s="96"/>
      <c r="N106" s="96"/>
      <c r="O106" s="96"/>
      <c r="P106" s="9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110" t="s">
        <v>264</v>
      </c>
      <c r="C119" s="111"/>
      <c r="D119" s="111"/>
      <c r="E119" s="111"/>
      <c r="F119" s="111"/>
      <c r="G119" s="111"/>
      <c r="H119" s="111"/>
      <c r="I119" s="111"/>
      <c r="J119" s="112"/>
      <c r="L119" s="110" t="s">
        <v>265</v>
      </c>
      <c r="M119" s="111"/>
      <c r="N119" s="111"/>
      <c r="O119" s="111"/>
      <c r="P119" s="111"/>
      <c r="Q119" s="111"/>
      <c r="R119" s="111"/>
      <c r="S119" s="111"/>
      <c r="T119" s="112"/>
    </row>
    <row r="120" spans="2:20" ht="18" customHeight="1" x14ac:dyDescent="0.3">
      <c r="B120" s="43" t="s">
        <v>171</v>
      </c>
      <c r="C120" s="16"/>
      <c r="D120" s="16"/>
      <c r="E120" s="15"/>
      <c r="F120" s="154">
        <f>ROUND('DRIs DATA'!F26/'DRIs DATA'!C26*100,2)</f>
        <v>18.79</v>
      </c>
      <c r="G120" s="154"/>
      <c r="H120" s="156" t="s">
        <v>166</v>
      </c>
      <c r="I120" s="156"/>
      <c r="J120" s="157"/>
      <c r="L120" s="42" t="s">
        <v>171</v>
      </c>
      <c r="M120" s="20"/>
      <c r="N120" s="20"/>
      <c r="O120" s="23"/>
      <c r="P120" s="6"/>
      <c r="Q120" s="58">
        <f>ROUND('DRIs DATA'!AH26/'DRIs DATA'!AE26*100,2)</f>
        <v>42.95</v>
      </c>
      <c r="R120" s="156" t="s">
        <v>166</v>
      </c>
      <c r="S120" s="156"/>
      <c r="T120" s="157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35" t="s">
        <v>174</v>
      </c>
      <c r="C122" s="136"/>
      <c r="D122" s="136"/>
      <c r="E122" s="136"/>
      <c r="F122" s="136"/>
      <c r="G122" s="136"/>
      <c r="H122" s="136"/>
      <c r="I122" s="136"/>
      <c r="J122" s="137"/>
      <c r="L122" s="135" t="s">
        <v>269</v>
      </c>
      <c r="M122" s="136"/>
      <c r="N122" s="136"/>
      <c r="O122" s="136"/>
      <c r="P122" s="136"/>
      <c r="Q122" s="136"/>
      <c r="R122" s="136"/>
      <c r="S122" s="136"/>
      <c r="T122" s="137"/>
    </row>
    <row r="123" spans="2:20" ht="18" customHeight="1" x14ac:dyDescent="0.3">
      <c r="B123" s="135"/>
      <c r="C123" s="136"/>
      <c r="D123" s="136"/>
      <c r="E123" s="136"/>
      <c r="F123" s="136"/>
      <c r="G123" s="136"/>
      <c r="H123" s="136"/>
      <c r="I123" s="136"/>
      <c r="J123" s="137"/>
      <c r="L123" s="135"/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7.25" thickBot="1" x14ac:dyDescent="0.35">
      <c r="B127" s="138"/>
      <c r="C127" s="139"/>
      <c r="D127" s="139"/>
      <c r="E127" s="139"/>
      <c r="F127" s="139"/>
      <c r="G127" s="139"/>
      <c r="H127" s="139"/>
      <c r="I127" s="139"/>
      <c r="J127" s="140"/>
      <c r="L127" s="138"/>
      <c r="M127" s="139"/>
      <c r="N127" s="139"/>
      <c r="O127" s="139"/>
      <c r="P127" s="139"/>
      <c r="Q127" s="139"/>
      <c r="R127" s="139"/>
      <c r="S127" s="139"/>
      <c r="T127" s="140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129" t="s">
        <v>262</v>
      </c>
      <c r="C129" s="130"/>
      <c r="D129" s="130"/>
      <c r="E129" s="130"/>
      <c r="F129" s="130"/>
      <c r="G129" s="130"/>
      <c r="H129" s="130"/>
      <c r="I129" s="130"/>
      <c r="J129" s="130"/>
      <c r="K129" s="130"/>
      <c r="L129" s="130"/>
      <c r="M129" s="131"/>
      <c r="N129" s="57"/>
      <c r="O129" s="129" t="s">
        <v>263</v>
      </c>
      <c r="P129" s="130"/>
      <c r="Q129" s="130"/>
      <c r="R129" s="130"/>
      <c r="S129" s="130"/>
      <c r="T129" s="131"/>
    </row>
    <row r="130" spans="2:21" ht="18" customHeight="1" thickBot="1" x14ac:dyDescent="0.35">
      <c r="B130" s="132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  <c r="M130" s="134"/>
      <c r="N130" s="57"/>
      <c r="O130" s="132"/>
      <c r="P130" s="133"/>
      <c r="Q130" s="133"/>
      <c r="R130" s="133"/>
      <c r="S130" s="133"/>
      <c r="T130" s="134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129" t="s">
        <v>194</v>
      </c>
      <c r="C154" s="130"/>
      <c r="D154" s="130"/>
      <c r="E154" s="130"/>
      <c r="F154" s="130"/>
      <c r="G154" s="130"/>
      <c r="H154" s="130"/>
      <c r="I154" s="130"/>
      <c r="J154" s="130"/>
      <c r="K154" s="130"/>
      <c r="L154" s="130"/>
      <c r="M154" s="130"/>
      <c r="N154" s="130"/>
      <c r="O154" s="130"/>
      <c r="P154" s="130"/>
      <c r="Q154" s="130"/>
      <c r="R154" s="130"/>
      <c r="S154" s="130"/>
      <c r="T154" s="131"/>
    </row>
    <row r="155" spans="2:21" ht="18" customHeight="1" thickBot="1" x14ac:dyDescent="0.35">
      <c r="B155" s="132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  <c r="M155" s="133"/>
      <c r="N155" s="133"/>
      <c r="O155" s="133"/>
      <c r="P155" s="133"/>
      <c r="Q155" s="133"/>
      <c r="R155" s="133"/>
      <c r="S155" s="133"/>
      <c r="T155" s="134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96" t="s">
        <v>177</v>
      </c>
      <c r="C157" s="96"/>
      <c r="D157" s="96"/>
      <c r="E157" s="6"/>
      <c r="F157" s="6"/>
      <c r="G157" s="6"/>
      <c r="H157" s="6"/>
      <c r="I157" s="6"/>
      <c r="L157" s="96" t="s">
        <v>178</v>
      </c>
      <c r="M157" s="96"/>
      <c r="N157" s="9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110" t="s">
        <v>266</v>
      </c>
      <c r="C170" s="111"/>
      <c r="D170" s="111"/>
      <c r="E170" s="111"/>
      <c r="F170" s="111"/>
      <c r="G170" s="111"/>
      <c r="H170" s="111"/>
      <c r="I170" s="111"/>
      <c r="J170" s="112"/>
      <c r="L170" s="110" t="s">
        <v>176</v>
      </c>
      <c r="M170" s="111"/>
      <c r="N170" s="111"/>
      <c r="O170" s="111"/>
      <c r="P170" s="111"/>
      <c r="Q170" s="111"/>
      <c r="R170" s="111"/>
      <c r="S170" s="112"/>
    </row>
    <row r="171" spans="2:19" ht="18" customHeight="1" x14ac:dyDescent="0.3">
      <c r="B171" s="42" t="s">
        <v>171</v>
      </c>
      <c r="C171" s="20"/>
      <c r="D171" s="20"/>
      <c r="E171" s="6"/>
      <c r="F171" s="154">
        <f>ROUND('DRIs DATA'!F36/'DRIs DATA'!C36*100,2)</f>
        <v>70.83</v>
      </c>
      <c r="G171" s="154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272.26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35" t="s">
        <v>185</v>
      </c>
      <c r="C173" s="136"/>
      <c r="D173" s="136"/>
      <c r="E173" s="136"/>
      <c r="F173" s="136"/>
      <c r="G173" s="136"/>
      <c r="H173" s="136"/>
      <c r="I173" s="136"/>
      <c r="J173" s="137"/>
      <c r="L173" s="135" t="s">
        <v>187</v>
      </c>
      <c r="M173" s="136"/>
      <c r="N173" s="136"/>
      <c r="O173" s="136"/>
      <c r="P173" s="136"/>
      <c r="Q173" s="136"/>
      <c r="R173" s="136"/>
      <c r="S173" s="137"/>
    </row>
    <row r="174" spans="2:19" ht="18" customHeight="1" x14ac:dyDescent="0.3">
      <c r="B174" s="135"/>
      <c r="C174" s="136"/>
      <c r="D174" s="136"/>
      <c r="E174" s="136"/>
      <c r="F174" s="136"/>
      <c r="G174" s="136"/>
      <c r="H174" s="136"/>
      <c r="I174" s="136"/>
      <c r="J174" s="137"/>
      <c r="L174" s="135"/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thickBot="1" x14ac:dyDescent="0.35">
      <c r="B179" s="138"/>
      <c r="C179" s="139"/>
      <c r="D179" s="139"/>
      <c r="E179" s="139"/>
      <c r="F179" s="139"/>
      <c r="G179" s="139"/>
      <c r="H179" s="139"/>
      <c r="I179" s="139"/>
      <c r="J179" s="140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thickBot="1" x14ac:dyDescent="0.35">
      <c r="L181" s="138"/>
      <c r="M181" s="139"/>
      <c r="N181" s="139"/>
      <c r="O181" s="139"/>
      <c r="P181" s="139"/>
      <c r="Q181" s="139"/>
      <c r="R181" s="139"/>
      <c r="S181" s="140"/>
    </row>
    <row r="182" spans="2:19" ht="18" customHeight="1" x14ac:dyDescent="0.3">
      <c r="B182" s="96" t="s">
        <v>179</v>
      </c>
      <c r="C182" s="96"/>
      <c r="D182" s="9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110" t="s">
        <v>267</v>
      </c>
      <c r="C195" s="111"/>
      <c r="D195" s="111"/>
      <c r="E195" s="111"/>
      <c r="F195" s="111"/>
      <c r="G195" s="111"/>
      <c r="H195" s="111"/>
      <c r="I195" s="111"/>
      <c r="J195" s="112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154">
        <f>ROUND('DRIs DATA'!F46/'DRIs DATA'!C46*100,2)</f>
        <v>101.19</v>
      </c>
      <c r="G196" s="154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35" t="s">
        <v>186</v>
      </c>
      <c r="C198" s="136"/>
      <c r="D198" s="136"/>
      <c r="E198" s="136"/>
      <c r="F198" s="136"/>
      <c r="G198" s="136"/>
      <c r="H198" s="136"/>
      <c r="I198" s="136"/>
      <c r="J198" s="137"/>
      <c r="S198" s="6"/>
    </row>
    <row r="199" spans="2:20" ht="18" customHeight="1" x14ac:dyDescent="0.3">
      <c r="B199" s="135"/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thickBot="1" x14ac:dyDescent="0.35">
      <c r="B203" s="138"/>
      <c r="C203" s="139"/>
      <c r="D203" s="139"/>
      <c r="E203" s="139"/>
      <c r="F203" s="139"/>
      <c r="G203" s="139"/>
      <c r="H203" s="139"/>
      <c r="I203" s="139"/>
      <c r="J203" s="140"/>
      <c r="S203" s="6"/>
    </row>
    <row r="204" spans="2:20" ht="18" customHeight="1" thickBot="1" x14ac:dyDescent="0.35">
      <c r="K204" s="10"/>
    </row>
    <row r="205" spans="2:20" ht="18" customHeight="1" x14ac:dyDescent="0.3">
      <c r="B205" s="129" t="s">
        <v>195</v>
      </c>
      <c r="C205" s="130"/>
      <c r="D205" s="130"/>
      <c r="E205" s="130"/>
      <c r="F205" s="130"/>
      <c r="G205" s="130"/>
      <c r="H205" s="130"/>
      <c r="I205" s="130"/>
      <c r="J205" s="130"/>
      <c r="K205" s="130"/>
      <c r="L205" s="130"/>
      <c r="M205" s="130"/>
      <c r="N205" s="130"/>
      <c r="O205" s="130"/>
      <c r="P205" s="130"/>
      <c r="Q205" s="130"/>
      <c r="R205" s="130"/>
      <c r="S205" s="130"/>
      <c r="T205" s="131"/>
    </row>
    <row r="206" spans="2:20" ht="18" customHeight="1" thickBot="1" x14ac:dyDescent="0.35">
      <c r="B206" s="132"/>
      <c r="C206" s="133"/>
      <c r="D206" s="133"/>
      <c r="E206" s="133"/>
      <c r="F206" s="133"/>
      <c r="G206" s="133"/>
      <c r="H206" s="133"/>
      <c r="I206" s="133"/>
      <c r="J206" s="133"/>
      <c r="K206" s="133"/>
      <c r="L206" s="133"/>
      <c r="M206" s="133"/>
      <c r="N206" s="133"/>
      <c r="O206" s="133"/>
      <c r="P206" s="133"/>
      <c r="Q206" s="133"/>
      <c r="R206" s="133"/>
      <c r="S206" s="133"/>
      <c r="T206" s="134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55" t="s">
        <v>188</v>
      </c>
      <c r="C208" s="155"/>
      <c r="D208" s="155"/>
      <c r="E208" s="155"/>
      <c r="F208" s="155"/>
      <c r="G208" s="155"/>
      <c r="H208" s="155"/>
      <c r="I208" s="24">
        <f>'DRIs DATA'!B6</f>
        <v>2000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141" t="s">
        <v>190</v>
      </c>
      <c r="C209" s="141"/>
      <c r="D209" s="141"/>
      <c r="E209" s="141"/>
      <c r="F209" s="141"/>
      <c r="G209" s="141"/>
      <c r="H209" s="141"/>
      <c r="I209" s="141"/>
      <c r="J209" s="141"/>
      <c r="K209" s="141"/>
      <c r="L209" s="141"/>
      <c r="M209" s="14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2023-11-20T01:36:12Z</dcterms:modified>
</cp:coreProperties>
</file>