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255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62913"/>
</workbook>
</file>

<file path=xl/calcChain.xml><?xml version="1.0" encoding="utf-8"?>
<calcChain xmlns="http://schemas.openxmlformats.org/spreadsheetml/2006/main">
  <c r="C2" i="4" l="1"/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8" i="7"/>
  <c r="Q120" i="7" l="1"/>
  <c r="F120" i="7"/>
  <c r="K12" i="7" l="1"/>
  <c r="F12" i="7"/>
  <c r="M12" i="7"/>
  <c r="F196" i="7" l="1"/>
  <c r="Q171" i="7"/>
  <c r="F171" i="7"/>
  <c r="Q93" i="7"/>
  <c r="F93" i="7"/>
  <c r="M71" i="7"/>
  <c r="K71" i="7"/>
  <c r="I41" i="7"/>
  <c r="I46" i="7"/>
  <c r="F14" i="7"/>
  <c r="L4" i="6"/>
  <c r="E2" i="6"/>
  <c r="B6" i="5" l="1"/>
  <c r="C6" i="5"/>
  <c r="D6" i="5"/>
  <c r="A6" i="5"/>
  <c r="O68" i="7" l="1"/>
  <c r="M68" i="7"/>
  <c r="K68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<sst xmlns="http://schemas.openxmlformats.org/spreadsheetml/2006/main" count="699" uniqueCount="344">
  <si>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</si>
  <si>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</si>
  <si>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</si>
  <si>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</si>
  <si>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</si>
  <si>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</si>
  <si>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</si>
  <si>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</si>
  <si>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</si>
  <si>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</si>
  <si>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</si>
  <si>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</si>
  <si>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</si>
  <si>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</si>
  <si>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</si>
  <si>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</si>
  <si>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</si>
  <si>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</si>
  <si>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</si>
  <si>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</si>
  <si>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</si>
  <si>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</si>
  <si>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</si>
  <si>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</si>
  <si>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</si>
  <si>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</si>
  <si>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</si>
  <si>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</si>
  <si>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</si>
  <si>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</si>
  <si>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</si>
  <si>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</si>
  <si>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</si>
  <si>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</si>
  <si>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</si>
  <si>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</si>
  <si>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</si>
  <si>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</si>
  <si>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</si>
  <si>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</si>
  <si>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</si>
  <si>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</si>
  <si>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</si>
  <si>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</si>
  <si>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</si>
  <si>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</si>
  <si>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</si>
  <si>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</si>
  <si>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</si>
  <si>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</si>
  <si>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</si>
  <si>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</si>
  <si>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</si>
  <si>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</si>
  <si>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</si>
  <si>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</si>
  <si>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</si>
  <si>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</si>
  <si>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</si>
  <si>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</si>
  <si>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</si>
  <si>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</si>
  <si>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</si>
  <si>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</si>
  <si>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</si>
  <si>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</si>
  <si>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</si>
  <si>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</si>
  <si>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</si>
  <si>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</si>
  <si>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</si>
  <si>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</si>
  <si>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</si>
  <si>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</si>
  <si>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</si>
  <si>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</si>
  <si>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</si>
  <si>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</si>
  <si>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</si>
  <si>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</si>
  <si>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</si>
  <si>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</si>
  <si>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</si>
  <si>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</si>
  <si>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</si>
  <si>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</si>
  <si>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</si>
  <si>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</si>
  <si>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</si>
  <si>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</si>
  <si>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</si>
  <si>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</si>
  <si>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</si>
  <si>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</si>
  <si>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</si>
  <si>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</si>
  <si>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</si>
  <si>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</si>
  <si>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</si>
  <si>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</si>
  <si>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</si>
  <si>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</si>
  <si>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</si>
  <si>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</si>
  <si>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</si>
  <si>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</si>
  <si>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</si>
  <si>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</si>
  <si>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</si>
  <si>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</si>
  <si>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</si>
  <si>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</si>
  <si>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</si>
  <si>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</si>
  <si>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</si>
  <si>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</si>
  <si>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</si>
  <si>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</si>
  <si>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</si>
  <si>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</si>
  <si>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</si>
  <si>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</si>
  <si>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</si>
  <si>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</si>
  <si>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</si>
  <si>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</si>
  <si>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</si>
  <si>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</si>
  <si>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</si>
  <si>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</si>
  <si>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</si>
  <si>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</si>
  <si>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</si>
  <si>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</si>
  <si>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</si>
  <si>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</si>
  <si>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</si>
  <si>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</si>
  <si>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</si>
  <si>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</si>
  <si>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</si>
  <si>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</si>
  <si>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</si>
  <si>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</si>
  <si>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</si>
  <si>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</si>
  <si>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</si>
  <si>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</si>
  <si>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</si>
  <si>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</si>
  <si>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</si>
  <si>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</si>
  <si>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</si>
  <si>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</si>
  <si>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</si>
  <si>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</si>
  <si>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</si>
  <si>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</si>
  <si>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</si>
  <si>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</si>
  <si>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</si>
  <si>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</si>
  <si>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</si>
  <si>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</si>
  <si>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</si>
  <si>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</si>
  <si>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</si>
  <si>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</si>
  <si>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</si>
  <si>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</si>
  <si>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</si>
  <si>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</si>
  <si>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</si>
  <si>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</si>
  <si>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</si>
  <si>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</si>
  <si>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</si>
  <si>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</si>
  <si>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</si>
  <si>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</si>
  <si>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</si>
  <si>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</si>
  <si>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</si>
  <si>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</si>
  <si>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</si>
  <si>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</si>
  <si>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</si>
  <si>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</si>
  <si>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</si>
  <si>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</si>
  <si>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</si>
  <si>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</si>
  <si>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</si>
  <si>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</si>
  <si>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</si>
  <si>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</si>
  <si>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</si>
  <si>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</si>
  <si>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</si>
  <si>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</si>
  <si>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</si>
  <si>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</si>
  <si>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</si>
  <si>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</si>
  <si>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</si>
  <si>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</si>
  <si>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</si>
  <si>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</si>
  <si>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</si>
  <si>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</si>
  <si>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</si>
  <si>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</si>
  <si>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</si>
  <si>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</si>
  <si>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</si>
  <si>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</si>
  <si>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</si>
  <si>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</si>
  <si>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</si>
  <si>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</si>
  <si>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</si>
  <si>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</si>
  <si>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</si>
  <si>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</si>
  <si>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</si>
  <si>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</si>
  <si>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</si>
  <si>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</si>
  <si>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</si>
  <si>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</si>
  <si>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</si>
  <si>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</si>
  <si>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</si>
  <si>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</si>
  <si>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</si>
  <si>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</si>
  <si>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</si>
  <si>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</si>
  <si>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</si>
  <si>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</si>
  <si>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</si>
  <si>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</si>
  <si>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</si>
  <si>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</si>
  <si>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</si>
  <si>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</si>
  <si>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</si>
  <si>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</si>
  <si>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</si>
  <si>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</si>
  <si>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</si>
  <si>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</si>
  <si>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</si>
  <si>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</si>
  <si>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</si>
  <si>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</si>
  <si>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</si>
  <si>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</si>
  <si>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</si>
  <si>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</si>
  <si>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</si>
  <si>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</si>
  <si>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</si>
  <si>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</si>
  <si>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</si>
  <si>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</si>
  <si>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</si>
  <si>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</si>
  <si>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</si>
  <si>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</si>
  <si>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</si>
  <si>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</si>
  <si>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</si>
  <si>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</si>
  <si>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</si>
  <si>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</si>
  <si>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불포화지방산</t>
    <phoneticPr fontId="1" type="noConversion"/>
  </si>
  <si>
    <t>평균필요량</t>
    <phoneticPr fontId="1" type="noConversion"/>
  </si>
  <si>
    <t>권장섭취량</t>
    <phoneticPr fontId="1" type="noConversion"/>
  </si>
  <si>
    <t>에너지 필요추정량</t>
    <phoneticPr fontId="1" type="noConversion"/>
  </si>
  <si>
    <t>비타민E</t>
    <phoneticPr fontId="1" type="noConversion"/>
  </si>
  <si>
    <t>비타민A(μg RAE/일)</t>
    <phoneticPr fontId="1" type="noConversion"/>
  </si>
  <si>
    <t>비타민C</t>
    <phoneticPr fontId="1" type="noConversion"/>
  </si>
  <si>
    <t>비타민B6</t>
    <phoneticPr fontId="1" type="noConversion"/>
  </si>
  <si>
    <t>정보</t>
    <phoneticPr fontId="1" type="noConversion"/>
  </si>
  <si>
    <t>필요추정량</t>
    <phoneticPr fontId="1" type="noConversion"/>
  </si>
  <si>
    <t>섭취량</t>
    <phoneticPr fontId="1" type="noConversion"/>
  </si>
  <si>
    <t>n-6불포화</t>
    <phoneticPr fontId="1" type="noConversion"/>
  </si>
  <si>
    <t>적정비율(최대)</t>
    <phoneticPr fontId="1" type="noConversion"/>
  </si>
  <si>
    <t>만성질환위험
감소섭취량</t>
    <phoneticPr fontId="1" type="noConversion"/>
  </si>
  <si>
    <t>철</t>
    <phoneticPr fontId="1" type="noConversion"/>
  </si>
  <si>
    <t>몰리브덴</t>
    <phoneticPr fontId="1" type="noConversion"/>
  </si>
  <si>
    <t>n-3불포화</t>
    <phoneticPr fontId="1" type="noConversion"/>
  </si>
  <si>
    <t>상한섭취량</t>
    <phoneticPr fontId="1" type="noConversion"/>
  </si>
  <si>
    <t>에너지 섭취량</t>
    <phoneticPr fontId="1" type="noConversion"/>
  </si>
  <si>
    <t>식이섬유(g/일)</t>
    <phoneticPr fontId="1" type="noConversion"/>
  </si>
  <si>
    <t>비오틴</t>
    <phoneticPr fontId="1" type="noConversion"/>
  </si>
  <si>
    <t>엽산(μg DFE/일)</t>
    <phoneticPr fontId="1" type="noConversion"/>
  </si>
  <si>
    <t>불소</t>
    <phoneticPr fontId="1" type="noConversion"/>
  </si>
  <si>
    <t>충분섭취량</t>
    <phoneticPr fontId="1" type="noConversion"/>
  </si>
  <si>
    <t>당류섭취(g)</t>
    <phoneticPr fontId="1" type="noConversion"/>
  </si>
  <si>
    <t>단백질(g/일)</t>
    <phoneticPr fontId="1" type="noConversion"/>
  </si>
  <si>
    <t>엽산</t>
    <phoneticPr fontId="1" type="noConversion"/>
  </si>
  <si>
    <t>아연</t>
    <phoneticPr fontId="1" type="noConversion"/>
  </si>
  <si>
    <t>구리</t>
    <phoneticPr fontId="1" type="noConversion"/>
  </si>
  <si>
    <t>요오드</t>
    <phoneticPr fontId="1" type="noConversion"/>
  </si>
  <si>
    <t>몰리브덴(ug/일)</t>
    <phoneticPr fontId="1" type="noConversion"/>
  </si>
  <si>
    <t>에너지(kcal)</t>
    <phoneticPr fontId="1" type="noConversion"/>
  </si>
  <si>
    <t>당류</t>
    <phoneticPr fontId="1" type="noConversion"/>
  </si>
  <si>
    <t>당류섭취(%)</t>
    <phoneticPr fontId="1" type="noConversion"/>
  </si>
  <si>
    <t>섭취비율</t>
    <phoneticPr fontId="1" type="noConversion"/>
  </si>
  <si>
    <t>지용성 비타민</t>
    <phoneticPr fontId="1" type="noConversion"/>
  </si>
  <si>
    <t>비타민D</t>
    <phoneticPr fontId="1" type="noConversion"/>
  </si>
  <si>
    <t>니아신</t>
    <phoneticPr fontId="1" type="noConversion"/>
  </si>
  <si>
    <t>비타민B12</t>
    <phoneticPr fontId="1" type="noConversion"/>
  </si>
  <si>
    <t>다량 무기질</t>
    <phoneticPr fontId="1" type="noConversion"/>
  </si>
  <si>
    <t>인</t>
    <phoneticPr fontId="1" type="noConversion"/>
  </si>
  <si>
    <t>칼륨</t>
    <phoneticPr fontId="1" type="noConversion"/>
  </si>
  <si>
    <t>미량 무기질</t>
    <phoneticPr fontId="1" type="noConversion"/>
  </si>
  <si>
    <t>망간</t>
    <phoneticPr fontId="1" type="noConversion"/>
  </si>
  <si>
    <t>셀레늄</t>
    <phoneticPr fontId="1" type="noConversion"/>
  </si>
  <si>
    <t>크롬</t>
    <phoneticPr fontId="1" type="noConversion"/>
  </si>
  <si>
    <t>출력시각</t>
    <phoneticPr fontId="1" type="noConversion"/>
  </si>
  <si>
    <t>다량영양소</t>
    <phoneticPr fontId="1" type="noConversion"/>
  </si>
  <si>
    <t>열량영양소</t>
    <phoneticPr fontId="1" type="noConversion"/>
  </si>
  <si>
    <t>식이섬유</t>
    <phoneticPr fontId="1" type="noConversion"/>
  </si>
  <si>
    <t>지방</t>
    <phoneticPr fontId="1" type="noConversion"/>
  </si>
  <si>
    <t>적정비율(최소)</t>
    <phoneticPr fontId="1" type="noConversion"/>
  </si>
  <si>
    <t>당류(kcal)</t>
    <phoneticPr fontId="1" type="noConversion"/>
  </si>
  <si>
    <t>비타민A</t>
    <phoneticPr fontId="1" type="noConversion"/>
  </si>
  <si>
    <t>비타민K</t>
    <phoneticPr fontId="1" type="noConversion"/>
  </si>
  <si>
    <t>수용성 비타민</t>
    <phoneticPr fontId="1" type="noConversion"/>
  </si>
  <si>
    <t>티아민</t>
    <phoneticPr fontId="1" type="noConversion"/>
  </si>
  <si>
    <t>리보플라빈</t>
    <phoneticPr fontId="1" type="noConversion"/>
  </si>
  <si>
    <t>판토텐산</t>
    <phoneticPr fontId="1" type="noConversion"/>
  </si>
  <si>
    <t>염소</t>
    <phoneticPr fontId="1" type="noConversion"/>
  </si>
  <si>
    <t>마그네슘</t>
    <phoneticPr fontId="1" type="noConversion"/>
  </si>
  <si>
    <t>구리(ug/일)</t>
    <phoneticPr fontId="1" type="noConversion"/>
  </si>
  <si>
    <t>크롬(ug/일)</t>
    <phoneticPr fontId="1" type="noConversion"/>
  </si>
  <si>
    <t>H2510189</t>
  </si>
  <si>
    <t>김경순</t>
  </si>
  <si>
    <t>F</t>
  </si>
  <si>
    <t>(설문지 : FFQ 95문항 설문지, 사용자 : 김경순, ID : H2510189)</t>
  </si>
  <si>
    <t>2023년 12월 21일 09:56:45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</si>
</sst>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>
      <alignment vertical="center"/>
    </xf>
    <xf numFmtId="176" fontId="0" fillId="0" borderId="1" xfId="0" applyNumberFormat="1" applyBorder="1" applyAlignment="1">
      <alignment horizontal="center" vertical="center" wrapText="1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66.466750000000005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2792432"/>
        <c:axId val="552796744"/>
      </c:barChart>
      <c:catAx>
        <c:axId val="5527924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2796744"/>
        <c:crosses val="autoZero"/>
        <c:auto val="1"/>
        <c:lblAlgn val="ctr"/>
        <c:lblOffset val="100"/>
        <c:noMultiLvlLbl val="0"/>
      </c:catAx>
      <c:valAx>
        <c:axId val="5527967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27924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5.6680856000000004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6436696"/>
        <c:axId val="556431600"/>
      </c:barChart>
      <c:catAx>
        <c:axId val="5564366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6431600"/>
        <c:crosses val="autoZero"/>
        <c:auto val="1"/>
        <c:lblAlgn val="ctr"/>
        <c:lblOffset val="100"/>
        <c:noMultiLvlLbl val="0"/>
      </c:catAx>
      <c:valAx>
        <c:axId val="5564316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6436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44.143456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6429640"/>
        <c:axId val="556430424"/>
      </c:barChart>
      <c:catAx>
        <c:axId val="5564296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6430424"/>
        <c:crosses val="autoZero"/>
        <c:auto val="1"/>
        <c:lblAlgn val="ctr"/>
        <c:lblOffset val="100"/>
        <c:noMultiLvlLbl val="0"/>
      </c:catAx>
      <c:valAx>
        <c:axId val="5564304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6429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1195.3153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2797528"/>
        <c:axId val="552790864"/>
      </c:barChart>
      <c:catAx>
        <c:axId val="5527975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2790864"/>
        <c:crosses val="autoZero"/>
        <c:auto val="1"/>
        <c:lblAlgn val="ctr"/>
        <c:lblOffset val="100"/>
        <c:noMultiLvlLbl val="0"/>
      </c:catAx>
      <c:valAx>
        <c:axId val="5527908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2797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3764.2550000000001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3676816"/>
        <c:axId val="553676424"/>
      </c:barChart>
      <c:catAx>
        <c:axId val="5536768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3676424"/>
        <c:crosses val="autoZero"/>
        <c:auto val="1"/>
        <c:lblAlgn val="ctr"/>
        <c:lblOffset val="100"/>
        <c:noMultiLvlLbl val="0"/>
      </c:catAx>
      <c:valAx>
        <c:axId val="553676424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3676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15.539336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3672896"/>
        <c:axId val="553674464"/>
      </c:barChart>
      <c:catAx>
        <c:axId val="5536728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3674464"/>
        <c:crosses val="autoZero"/>
        <c:auto val="1"/>
        <c:lblAlgn val="ctr"/>
        <c:lblOffset val="100"/>
        <c:noMultiLvlLbl val="0"/>
      </c:catAx>
      <c:valAx>
        <c:axId val="5536744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3672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331.55173000000002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3675640"/>
        <c:axId val="553677208"/>
      </c:barChart>
      <c:catAx>
        <c:axId val="5536756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3677208"/>
        <c:crosses val="autoZero"/>
        <c:auto val="1"/>
        <c:lblAlgn val="ctr"/>
        <c:lblOffset val="100"/>
        <c:noMultiLvlLbl val="0"/>
      </c:catAx>
      <c:valAx>
        <c:axId val="5536772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3675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8.8222690000000004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3673288"/>
        <c:axId val="553677992"/>
      </c:barChart>
      <c:catAx>
        <c:axId val="553673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3677992"/>
        <c:crosses val="autoZero"/>
        <c:auto val="1"/>
        <c:lblAlgn val="ctr"/>
        <c:lblOffset val="100"/>
        <c:noMultiLvlLbl val="0"/>
      </c:catAx>
      <c:valAx>
        <c:axId val="55367799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3673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865.61490000000003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3672112"/>
        <c:axId val="553673680"/>
      </c:barChart>
      <c:catAx>
        <c:axId val="553672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3673680"/>
        <c:crosses val="autoZero"/>
        <c:auto val="1"/>
        <c:lblAlgn val="ctr"/>
        <c:lblOffset val="100"/>
        <c:noMultiLvlLbl val="0"/>
      </c:catAx>
      <c:valAx>
        <c:axId val="553673680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3672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2.7402697999999999E-3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3675248"/>
        <c:axId val="553676032"/>
      </c:barChart>
      <c:catAx>
        <c:axId val="553675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3676032"/>
        <c:crosses val="autoZero"/>
        <c:auto val="1"/>
        <c:lblAlgn val="ctr"/>
        <c:lblOffset val="100"/>
        <c:noMultiLvlLbl val="0"/>
      </c:catAx>
      <c:valAx>
        <c:axId val="5536760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3675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6.3232499999999998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3674072"/>
        <c:axId val="553672504"/>
      </c:barChart>
      <c:catAx>
        <c:axId val="5536740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3672504"/>
        <c:crosses val="autoZero"/>
        <c:auto val="1"/>
        <c:lblAlgn val="ctr"/>
        <c:lblOffset val="100"/>
        <c:noMultiLvlLbl val="0"/>
      </c:catAx>
      <c:valAx>
        <c:axId val="55367250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3674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33.237105999999997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2798312"/>
        <c:axId val="552795176"/>
      </c:barChart>
      <c:catAx>
        <c:axId val="5527983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2795176"/>
        <c:crosses val="autoZero"/>
        <c:auto val="1"/>
        <c:lblAlgn val="ctr"/>
        <c:lblOffset val="100"/>
        <c:noMultiLvlLbl val="0"/>
      </c:catAx>
      <c:valAx>
        <c:axId val="55279517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27983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150.16034999999999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7716312"/>
        <c:axId val="597721408"/>
      </c:barChart>
      <c:catAx>
        <c:axId val="5977163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7721408"/>
        <c:crosses val="autoZero"/>
        <c:auto val="1"/>
        <c:lblAlgn val="ctr"/>
        <c:lblOffset val="100"/>
        <c:noMultiLvlLbl val="0"/>
      </c:catAx>
      <c:valAx>
        <c:axId val="5977214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7716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82.023870000000002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7718272"/>
        <c:axId val="597716704"/>
      </c:barChart>
      <c:catAx>
        <c:axId val="597718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7716704"/>
        <c:crosses val="autoZero"/>
        <c:auto val="1"/>
        <c:lblAlgn val="ctr"/>
        <c:lblOffset val="100"/>
        <c:noMultiLvlLbl val="0"/>
      </c:catAx>
      <c:valAx>
        <c:axId val="5977167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7718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1.097</c:v>
                </c:pt>
                <c:pt idx="1">
                  <c:v>5.6580000000000004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97717488"/>
        <c:axId val="597715136"/>
      </c:barChart>
      <c:catAx>
        <c:axId val="5977174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7715136"/>
        <c:crosses val="autoZero"/>
        <c:auto val="1"/>
        <c:lblAlgn val="ctr"/>
        <c:lblOffset val="100"/>
        <c:noMultiLvlLbl val="0"/>
      </c:catAx>
      <c:valAx>
        <c:axId val="5977151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7717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356.7281494140625</c:v>
                </c:pt>
                <c:pt idx="1">
                  <c:v>0</c:v>
                </c:pt>
                <c:pt idx="2">
                  <c:v>3.1018621921539307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1105.1113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7719448"/>
        <c:axId val="597715528"/>
      </c:barChart>
      <c:catAx>
        <c:axId val="597719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7715528"/>
        <c:crosses val="autoZero"/>
        <c:auto val="1"/>
        <c:lblAlgn val="ctr"/>
        <c:lblOffset val="100"/>
        <c:noMultiLvlLbl val="0"/>
      </c:catAx>
      <c:valAx>
        <c:axId val="59771552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7719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15.548493000000001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7720624"/>
        <c:axId val="597721800"/>
      </c:barChart>
      <c:catAx>
        <c:axId val="597720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7721800"/>
        <c:crosses val="autoZero"/>
        <c:auto val="1"/>
        <c:lblAlgn val="ctr"/>
        <c:lblOffset val="100"/>
        <c:noMultiLvlLbl val="0"/>
      </c:catAx>
      <c:valAx>
        <c:axId val="5977218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7720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70.962999999999994</c:v>
                </c:pt>
                <c:pt idx="1">
                  <c:v>10.128</c:v>
                </c:pt>
                <c:pt idx="2">
                  <c:v>18.908000000000001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97720232"/>
        <c:axId val="597722584"/>
      </c:barChart>
      <c:catAx>
        <c:axId val="597720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7722584"/>
        <c:crosses val="autoZero"/>
        <c:auto val="1"/>
        <c:lblAlgn val="ctr"/>
        <c:lblOffset val="100"/>
        <c:noMultiLvlLbl val="0"/>
      </c:catAx>
      <c:valAx>
        <c:axId val="5977225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77202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1567.2461000000001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4800840"/>
        <c:axId val="554803584"/>
      </c:barChart>
      <c:catAx>
        <c:axId val="554800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4803584"/>
        <c:crosses val="autoZero"/>
        <c:auto val="1"/>
        <c:lblAlgn val="ctr"/>
        <c:lblOffset val="100"/>
        <c:noMultiLvlLbl val="0"/>
      </c:catAx>
      <c:valAx>
        <c:axId val="55480358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48008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138.27527000000001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4804368"/>
        <c:axId val="554803976"/>
      </c:barChart>
      <c:catAx>
        <c:axId val="554804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4803976"/>
        <c:crosses val="autoZero"/>
        <c:auto val="1"/>
        <c:lblAlgn val="ctr"/>
        <c:lblOffset val="100"/>
        <c:noMultiLvlLbl val="0"/>
      </c:catAx>
      <c:valAx>
        <c:axId val="55480397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4804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517.46619999999996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4802016"/>
        <c:axId val="554805152"/>
      </c:barChart>
      <c:catAx>
        <c:axId val="5548020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4805152"/>
        <c:crosses val="autoZero"/>
        <c:auto val="1"/>
        <c:lblAlgn val="ctr"/>
        <c:lblOffset val="100"/>
        <c:noMultiLvlLbl val="0"/>
      </c:catAx>
      <c:valAx>
        <c:axId val="5548051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4802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3.8581720000000002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2793216"/>
        <c:axId val="552793608"/>
      </c:barChart>
      <c:catAx>
        <c:axId val="5527932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2793608"/>
        <c:crosses val="autoZero"/>
        <c:auto val="1"/>
        <c:lblAlgn val="ctr"/>
        <c:lblOffset val="100"/>
        <c:noMultiLvlLbl val="0"/>
      </c:catAx>
      <c:valAx>
        <c:axId val="5527936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27932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5319.0789999999997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4805544"/>
        <c:axId val="554799272"/>
      </c:barChart>
      <c:catAx>
        <c:axId val="554805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4799272"/>
        <c:crosses val="autoZero"/>
        <c:auto val="1"/>
        <c:lblAlgn val="ctr"/>
        <c:lblOffset val="100"/>
        <c:noMultiLvlLbl val="0"/>
      </c:catAx>
      <c:valAx>
        <c:axId val="5547992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4805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11.084497000000001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4798488"/>
        <c:axId val="554805936"/>
      </c:barChart>
      <c:catAx>
        <c:axId val="5547984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4805936"/>
        <c:crosses val="autoZero"/>
        <c:auto val="1"/>
        <c:lblAlgn val="ctr"/>
        <c:lblOffset val="100"/>
        <c:noMultiLvlLbl val="0"/>
      </c:catAx>
      <c:valAx>
        <c:axId val="5548059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4798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0.43571794000000003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4799664"/>
        <c:axId val="554800448"/>
      </c:barChart>
      <c:catAx>
        <c:axId val="554799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4800448"/>
        <c:crosses val="autoZero"/>
        <c:auto val="1"/>
        <c:lblAlgn val="ctr"/>
        <c:lblOffset val="100"/>
        <c:noMultiLvlLbl val="0"/>
      </c:catAx>
      <c:valAx>
        <c:axId val="5548004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4799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310.37740000000002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12352312"/>
        <c:axId val="412353880"/>
      </c:barChart>
      <c:catAx>
        <c:axId val="4123523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12353880"/>
        <c:crosses val="autoZero"/>
        <c:auto val="1"/>
        <c:lblAlgn val="ctr"/>
        <c:lblOffset val="100"/>
        <c:noMultiLvlLbl val="0"/>
      </c:catAx>
      <c:valAx>
        <c:axId val="4123538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123523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1.6052968999999999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6434344"/>
        <c:axId val="556433952"/>
      </c:barChart>
      <c:catAx>
        <c:axId val="5564343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6433952"/>
        <c:crosses val="autoZero"/>
        <c:auto val="1"/>
        <c:lblAlgn val="ctr"/>
        <c:lblOffset val="100"/>
        <c:noMultiLvlLbl val="0"/>
      </c:catAx>
      <c:valAx>
        <c:axId val="55643395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6434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14.33203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6433168"/>
        <c:axId val="556430032"/>
      </c:barChart>
      <c:catAx>
        <c:axId val="5564331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6430032"/>
        <c:crosses val="autoZero"/>
        <c:auto val="1"/>
        <c:lblAlgn val="ctr"/>
        <c:lblOffset val="100"/>
        <c:noMultiLvlLbl val="0"/>
      </c:catAx>
      <c:valAx>
        <c:axId val="5564300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6433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0.43571794000000003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6432384"/>
        <c:axId val="556433560"/>
      </c:barChart>
      <c:catAx>
        <c:axId val="5564323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6433560"/>
        <c:crosses val="autoZero"/>
        <c:auto val="1"/>
        <c:lblAlgn val="ctr"/>
        <c:lblOffset val="100"/>
        <c:noMultiLvlLbl val="0"/>
      </c:catAx>
      <c:valAx>
        <c:axId val="5564335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6432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427.75650000000002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6435128"/>
        <c:axId val="556436304"/>
      </c:barChart>
      <c:catAx>
        <c:axId val="5564351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6436304"/>
        <c:crosses val="autoZero"/>
        <c:auto val="1"/>
        <c:lblAlgn val="ctr"/>
        <c:lblOffset val="100"/>
        <c:noMultiLvlLbl val="0"/>
      </c:catAx>
      <c:valAx>
        <c:axId val="5564363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6435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3.1018621999999998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6435520"/>
        <c:axId val="556430816"/>
      </c:barChart>
      <c:catAx>
        <c:axId val="5564355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6430816"/>
        <c:crosses val="autoZero"/>
        <c:auto val="1"/>
        <c:lblAlgn val="ctr"/>
        <c:lblOffset val="100"/>
        <c:noMultiLvlLbl val="0"/>
      </c:catAx>
      <c:valAx>
        <c:axId val="5564308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6435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54</xdr:row>
      <xdr:rowOff>6764</xdr:rowOff>
    </xdr:from>
    <xdr:to>
      <xdr:col>19</xdr:col>
      <xdr:colOff>144342</xdr:colOff>
      <xdr:row>65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54</xdr:row>
      <xdr:rowOff>197</xdr:rowOff>
    </xdr:from>
    <xdr:to>
      <xdr:col>10</xdr:col>
      <xdr:colOff>16834</xdr:colOff>
      <xdr:row>65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79</xdr:row>
      <xdr:rowOff>912</xdr:rowOff>
    </xdr:from>
    <xdr:to>
      <xdr:col>10</xdr:col>
      <xdr:colOff>22904</xdr:colOff>
      <xdr:row>90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78</xdr:row>
      <xdr:rowOff>229913</xdr:rowOff>
    </xdr:from>
    <xdr:to>
      <xdr:col>20</xdr:col>
      <xdr:colOff>1911</xdr:colOff>
      <xdr:row>90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106</xdr:row>
      <xdr:rowOff>910</xdr:rowOff>
    </xdr:from>
    <xdr:to>
      <xdr:col>10</xdr:col>
      <xdr:colOff>13775</xdr:colOff>
      <xdr:row>117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157</xdr:row>
      <xdr:rowOff>1</xdr:rowOff>
    </xdr:from>
    <xdr:to>
      <xdr:col>10</xdr:col>
      <xdr:colOff>22648</xdr:colOff>
      <xdr:row>168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157</xdr:row>
      <xdr:rowOff>1</xdr:rowOff>
    </xdr:from>
    <xdr:to>
      <xdr:col>20</xdr:col>
      <xdr:colOff>2425</xdr:colOff>
      <xdr:row>168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181</xdr:row>
      <xdr:rowOff>224117</xdr:rowOff>
    </xdr:from>
    <xdr:to>
      <xdr:col>10</xdr:col>
      <xdr:colOff>21617</xdr:colOff>
      <xdr:row>193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130</xdr:row>
      <xdr:rowOff>152401</xdr:rowOff>
    </xdr:from>
    <xdr:to>
      <xdr:col>12</xdr:col>
      <xdr:colOff>581026</xdr:colOff>
      <xdr:row>151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106</xdr:row>
      <xdr:rowOff>0</xdr:rowOff>
    </xdr:from>
    <xdr:to>
      <xdr:col>20</xdr:col>
      <xdr:colOff>32</xdr:colOff>
      <xdr:row>117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130</xdr:row>
      <xdr:rowOff>134470</xdr:rowOff>
    </xdr:from>
    <xdr:to>
      <xdr:col>19</xdr:col>
      <xdr:colOff>133517</xdr:colOff>
      <xdr:row>151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146</xdr:row>
      <xdr:rowOff>120305</xdr:rowOff>
    </xdr:from>
    <xdr:to>
      <xdr:col>18</xdr:col>
      <xdr:colOff>544800</xdr:colOff>
      <xdr:row>150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132</xdr:row>
      <xdr:rowOff>124727</xdr:rowOff>
    </xdr:from>
    <xdr:to>
      <xdr:col>19</xdr:col>
      <xdr:colOff>133517</xdr:colOff>
      <xdr:row>132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141</xdr:row>
      <xdr:rowOff>193896</xdr:rowOff>
    </xdr:from>
    <xdr:to>
      <xdr:col>19</xdr:col>
      <xdr:colOff>56029</xdr:colOff>
      <xdr:row>147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4169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142</xdr:row>
      <xdr:rowOff>55663</xdr:rowOff>
    </xdr:from>
    <xdr:to>
      <xdr:col>18</xdr:col>
      <xdr:colOff>423452</xdr:colOff>
      <xdr:row>148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5073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133</xdr:row>
      <xdr:rowOff>179295</xdr:rowOff>
    </xdr:from>
    <xdr:to>
      <xdr:col>20</xdr:col>
      <xdr:colOff>133350</xdr:colOff>
      <xdr:row>150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182</xdr:row>
      <xdr:rowOff>22412</xdr:rowOff>
    </xdr:from>
    <xdr:to>
      <xdr:col>19</xdr:col>
      <xdr:colOff>0</xdr:colOff>
      <xdr:row>203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6180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196</xdr:row>
      <xdr:rowOff>110973</xdr:rowOff>
    </xdr:from>
    <xdr:to>
      <xdr:col>12</xdr:col>
      <xdr:colOff>362763</xdr:colOff>
      <xdr:row>201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49070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196</xdr:row>
      <xdr:rowOff>6359</xdr:rowOff>
    </xdr:from>
    <xdr:to>
      <xdr:col>12</xdr:col>
      <xdr:colOff>132217</xdr:colOff>
      <xdr:row>202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48024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185</xdr:row>
      <xdr:rowOff>104339</xdr:rowOff>
    </xdr:from>
    <xdr:to>
      <xdr:col>18</xdr:col>
      <xdr:colOff>515471</xdr:colOff>
      <xdr:row>201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211</xdr:row>
      <xdr:rowOff>104775</xdr:rowOff>
    </xdr:from>
    <xdr:to>
      <xdr:col>18</xdr:col>
      <xdr:colOff>228600</xdr:colOff>
      <xdr:row>220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221</xdr:row>
      <xdr:rowOff>133350</xdr:rowOff>
    </xdr:from>
    <xdr:to>
      <xdr:col>19</xdr:col>
      <xdr:colOff>76200</xdr:colOff>
      <xdr:row>244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김경순, ID : H2510189)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2023년 12월 21일 09:56:45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68" t="s">
        <v>197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7" t="s">
        <v>56</v>
      </c>
      <c r="B4" s="67"/>
      <c r="C4" s="67"/>
      <c r="D4" s="46"/>
      <c r="E4" s="69" t="s">
        <v>198</v>
      </c>
      <c r="F4" s="70"/>
      <c r="G4" s="70"/>
      <c r="H4" s="71"/>
      <c r="I4" s="46"/>
      <c r="J4" s="69" t="s">
        <v>199</v>
      </c>
      <c r="K4" s="70"/>
      <c r="L4" s="71"/>
      <c r="M4" s="46"/>
      <c r="N4" s="67" t="s">
        <v>200</v>
      </c>
      <c r="O4" s="67"/>
      <c r="P4" s="67"/>
      <c r="Q4" s="67"/>
      <c r="R4" s="67"/>
      <c r="S4" s="67"/>
      <c r="T4" s="46"/>
      <c r="U4" s="67" t="s">
        <v>201</v>
      </c>
      <c r="V4" s="67"/>
      <c r="W4" s="67"/>
      <c r="X4" s="67"/>
      <c r="Y4" s="67"/>
      <c r="Z4" s="67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1800</v>
      </c>
      <c r="C6" s="59">
        <f>'DRIs DATA 입력'!C6</f>
        <v>1567.2461000000001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66.466750000000005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33.237105999999997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70.962999999999994</v>
      </c>
      <c r="G8" s="59">
        <f>'DRIs DATA 입력'!G8</f>
        <v>10.128</v>
      </c>
      <c r="H8" s="59">
        <f>'DRIs DATA 입력'!H8</f>
        <v>18.908000000000001</v>
      </c>
      <c r="I8" s="46"/>
      <c r="J8" s="59" t="s">
        <v>216</v>
      </c>
      <c r="K8" s="59">
        <f>'DRIs DATA 입력'!K8</f>
        <v>1.097</v>
      </c>
      <c r="L8" s="59">
        <f>'DRIs DATA 입력'!L8</f>
        <v>5.6580000000000004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66" t="s">
        <v>217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7" t="s">
        <v>218</v>
      </c>
      <c r="B14" s="67"/>
      <c r="C14" s="67"/>
      <c r="D14" s="67"/>
      <c r="E14" s="67"/>
      <c r="F14" s="67"/>
      <c r="G14" s="46"/>
      <c r="H14" s="67" t="s">
        <v>219</v>
      </c>
      <c r="I14" s="67"/>
      <c r="J14" s="67"/>
      <c r="K14" s="67"/>
      <c r="L14" s="67"/>
      <c r="M14" s="67"/>
      <c r="N14" s="46"/>
      <c r="O14" s="67" t="s">
        <v>220</v>
      </c>
      <c r="P14" s="67"/>
      <c r="Q14" s="67"/>
      <c r="R14" s="67"/>
      <c r="S14" s="67"/>
      <c r="T14" s="67"/>
      <c r="U14" s="46"/>
      <c r="V14" s="67" t="s">
        <v>221</v>
      </c>
      <c r="W14" s="67"/>
      <c r="X14" s="67"/>
      <c r="Y14" s="67"/>
      <c r="Z14" s="67"/>
      <c r="AA14" s="6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1105.1113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15.548493000000001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3.8581720000000002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310.37740000000002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66" t="s">
        <v>223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224</v>
      </c>
      <c r="B24" s="67"/>
      <c r="C24" s="67"/>
      <c r="D24" s="67"/>
      <c r="E24" s="67"/>
      <c r="F24" s="67"/>
      <c r="G24" s="46"/>
      <c r="H24" s="67" t="s">
        <v>225</v>
      </c>
      <c r="I24" s="67"/>
      <c r="J24" s="67"/>
      <c r="K24" s="67"/>
      <c r="L24" s="67"/>
      <c r="M24" s="67"/>
      <c r="N24" s="46"/>
      <c r="O24" s="67" t="s">
        <v>226</v>
      </c>
      <c r="P24" s="67"/>
      <c r="Q24" s="67"/>
      <c r="R24" s="67"/>
      <c r="S24" s="67"/>
      <c r="T24" s="67"/>
      <c r="U24" s="46"/>
      <c r="V24" s="67" t="s">
        <v>227</v>
      </c>
      <c r="W24" s="67"/>
      <c r="X24" s="67"/>
      <c r="Y24" s="67"/>
      <c r="Z24" s="67"/>
      <c r="AA24" s="67"/>
      <c r="AB24" s="46"/>
      <c r="AC24" s="67" t="s">
        <v>228</v>
      </c>
      <c r="AD24" s="67"/>
      <c r="AE24" s="67"/>
      <c r="AF24" s="67"/>
      <c r="AG24" s="67"/>
      <c r="AH24" s="67"/>
      <c r="AI24" s="46"/>
      <c r="AJ24" s="67" t="s">
        <v>229</v>
      </c>
      <c r="AK24" s="67"/>
      <c r="AL24" s="67"/>
      <c r="AM24" s="67"/>
      <c r="AN24" s="67"/>
      <c r="AO24" s="67"/>
      <c r="AP24" s="46"/>
      <c r="AQ24" s="67" t="s">
        <v>230</v>
      </c>
      <c r="AR24" s="67"/>
      <c r="AS24" s="67"/>
      <c r="AT24" s="67"/>
      <c r="AU24" s="67"/>
      <c r="AV24" s="67"/>
      <c r="AW24" s="46"/>
      <c r="AX24" s="67" t="s">
        <v>231</v>
      </c>
      <c r="AY24" s="67"/>
      <c r="AZ24" s="67"/>
      <c r="BA24" s="67"/>
      <c r="BB24" s="67"/>
      <c r="BC24" s="67"/>
      <c r="BD24" s="46"/>
      <c r="BE24" s="67" t="s">
        <v>232</v>
      </c>
      <c r="BF24" s="67"/>
      <c r="BG24" s="67"/>
      <c r="BH24" s="67"/>
      <c r="BI24" s="67"/>
      <c r="BJ24" s="67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138.27527000000001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1.1473308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1.6052968999999999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14.33203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0.43571794000000003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427.75650000000002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3.1018621999999998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5.6680856000000004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44.143456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66" t="s">
        <v>234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7" t="s">
        <v>235</v>
      </c>
      <c r="B34" s="67"/>
      <c r="C34" s="67"/>
      <c r="D34" s="67"/>
      <c r="E34" s="67"/>
      <c r="F34" s="67"/>
      <c r="G34" s="46"/>
      <c r="H34" s="67" t="s">
        <v>236</v>
      </c>
      <c r="I34" s="67"/>
      <c r="J34" s="67"/>
      <c r="K34" s="67"/>
      <c r="L34" s="67"/>
      <c r="M34" s="67"/>
      <c r="N34" s="46"/>
      <c r="O34" s="67" t="s">
        <v>237</v>
      </c>
      <c r="P34" s="67"/>
      <c r="Q34" s="67"/>
      <c r="R34" s="67"/>
      <c r="S34" s="67"/>
      <c r="T34" s="67"/>
      <c r="U34" s="46"/>
      <c r="V34" s="67" t="s">
        <v>238</v>
      </c>
      <c r="W34" s="67"/>
      <c r="X34" s="67"/>
      <c r="Y34" s="67"/>
      <c r="Z34" s="67"/>
      <c r="AA34" s="67"/>
      <c r="AB34" s="46"/>
      <c r="AC34" s="67" t="s">
        <v>239</v>
      </c>
      <c r="AD34" s="67"/>
      <c r="AE34" s="67"/>
      <c r="AF34" s="67"/>
      <c r="AG34" s="67"/>
      <c r="AH34" s="67"/>
      <c r="AI34" s="46"/>
      <c r="AJ34" s="67" t="s">
        <v>240</v>
      </c>
      <c r="AK34" s="67"/>
      <c r="AL34" s="67"/>
      <c r="AM34" s="67"/>
      <c r="AN34" s="67"/>
      <c r="AO34" s="67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517.46619999999996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1195.3153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5319.0789999999997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3764.2550000000001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15.539336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331.55173000000002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66" t="s">
        <v>241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  <c r="BK43" s="46"/>
    </row>
    <row r="44" spans="1:68" x14ac:dyDescent="0.3">
      <c r="A44" s="67" t="s">
        <v>242</v>
      </c>
      <c r="B44" s="67"/>
      <c r="C44" s="67"/>
      <c r="D44" s="67"/>
      <c r="E44" s="67"/>
      <c r="F44" s="67"/>
      <c r="G44" s="46"/>
      <c r="H44" s="67" t="s">
        <v>243</v>
      </c>
      <c r="I44" s="67"/>
      <c r="J44" s="67"/>
      <c r="K44" s="67"/>
      <c r="L44" s="67"/>
      <c r="M44" s="67"/>
      <c r="N44" s="46"/>
      <c r="O44" s="67" t="s">
        <v>244</v>
      </c>
      <c r="P44" s="67"/>
      <c r="Q44" s="67"/>
      <c r="R44" s="67"/>
      <c r="S44" s="67"/>
      <c r="T44" s="67"/>
      <c r="U44" s="46"/>
      <c r="V44" s="67" t="s">
        <v>245</v>
      </c>
      <c r="W44" s="67"/>
      <c r="X44" s="67"/>
      <c r="Y44" s="67"/>
      <c r="Z44" s="67"/>
      <c r="AA44" s="67"/>
      <c r="AB44" s="46"/>
      <c r="AC44" s="67" t="s">
        <v>246</v>
      </c>
      <c r="AD44" s="67"/>
      <c r="AE44" s="67"/>
      <c r="AF44" s="67"/>
      <c r="AG44" s="67"/>
      <c r="AH44" s="67"/>
      <c r="AI44" s="46"/>
      <c r="AJ44" s="67" t="s">
        <v>247</v>
      </c>
      <c r="AK44" s="67"/>
      <c r="AL44" s="67"/>
      <c r="AM44" s="67"/>
      <c r="AN44" s="67"/>
      <c r="AO44" s="67"/>
      <c r="AP44" s="46"/>
      <c r="AQ44" s="67" t="s">
        <v>248</v>
      </c>
      <c r="AR44" s="67"/>
      <c r="AS44" s="67"/>
      <c r="AT44" s="67"/>
      <c r="AU44" s="67"/>
      <c r="AV44" s="67"/>
      <c r="AW44" s="46"/>
      <c r="AX44" s="67" t="s">
        <v>249</v>
      </c>
      <c r="AY44" s="67"/>
      <c r="AZ44" s="67"/>
      <c r="BA44" s="67"/>
      <c r="BB44" s="67"/>
      <c r="BC44" s="67"/>
      <c r="BD44" s="46"/>
      <c r="BE44" s="67" t="s">
        <v>250</v>
      </c>
      <c r="BF44" s="67"/>
      <c r="BG44" s="67"/>
      <c r="BH44" s="67"/>
      <c r="BI44" s="67"/>
      <c r="BJ44" s="67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11.084497000000001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8.8222690000000004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865.61490000000003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2.7402697999999999E-3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6.3232499999999998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150.16034999999999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82.023870000000002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J46"/>
  <sheetViews>
    <sheetView showWhiteSpace="0" zoomScale="55" zoomScaleNormal="55" zoomScalePageLayoutView="40" workbookViewId="0">
      <selection activeCell="O51" sqref="O51"/>
    </sheetView>
  </sheetViews>
  <sheetFormatPr defaultRowHeight="16.5" x14ac:dyDescent="0.3"/>
  <cols>
    <col min="1" max="2" width="9" style="62" customWidth="1"/>
    <col min="3" max="13" width="9" style="62"/>
    <col min="14" max="18" width="9" style="62" customWidth="1"/>
    <col min="19" max="19" width="13.625" style="62" customWidth="1"/>
    <col min="20" max="20" width="9" style="62"/>
    <col min="21" max="21" width="9" style="62" customWidth="1"/>
    <col min="22" max="31" width="9" style="62"/>
    <col min="32" max="32" width="11.875" style="62" customWidth="1"/>
    <col min="33" max="33" width="11.125" style="62" customWidth="1"/>
    <col min="34" max="16384" width="9" style="62"/>
  </cols>
  <sheetData>
    <row r="1" spans="1:33" ht="15" customHeight="1" x14ac:dyDescent="0.3">
      <c r="A1" s="62" t="s">
        <v>284</v>
      </c>
      <c r="B1" s="61" t="s">
        <v>342</v>
      </c>
      <c r="G1" s="62" t="s">
        <v>322</v>
      </c>
      <c r="H1" s="61" t="s">
        <v>343</v>
      </c>
    </row>
    <row r="3" spans="1:33" x14ac:dyDescent="0.3">
      <c r="A3" s="66" t="s">
        <v>323</v>
      </c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</row>
    <row r="4" spans="1:33" x14ac:dyDescent="0.3">
      <c r="A4" s="67" t="s">
        <v>307</v>
      </c>
      <c r="B4" s="67"/>
      <c r="C4" s="67"/>
      <c r="E4" s="69" t="s">
        <v>324</v>
      </c>
      <c r="F4" s="70"/>
      <c r="G4" s="70"/>
      <c r="H4" s="71"/>
      <c r="J4" s="69" t="s">
        <v>276</v>
      </c>
      <c r="K4" s="70"/>
      <c r="L4" s="71"/>
      <c r="N4" s="67" t="s">
        <v>46</v>
      </c>
      <c r="O4" s="67"/>
      <c r="P4" s="67"/>
      <c r="Q4" s="67"/>
      <c r="R4" s="67"/>
      <c r="S4" s="67"/>
      <c r="U4" s="67" t="s">
        <v>325</v>
      </c>
      <c r="V4" s="67"/>
      <c r="W4" s="67"/>
      <c r="X4" s="67"/>
      <c r="Y4" s="67"/>
      <c r="Z4" s="67"/>
      <c r="AB4" s="67" t="s">
        <v>308</v>
      </c>
      <c r="AC4" s="67"/>
      <c r="AD4" s="67"/>
      <c r="AE4" s="67"/>
      <c r="AF4" s="67"/>
      <c r="AG4" s="67"/>
    </row>
    <row r="5" spans="1:33" x14ac:dyDescent="0.3">
      <c r="A5" s="65"/>
      <c r="B5" s="65" t="s">
        <v>285</v>
      </c>
      <c r="C5" s="65" t="s">
        <v>286</v>
      </c>
      <c r="E5" s="65"/>
      <c r="F5" s="65" t="s">
        <v>50</v>
      </c>
      <c r="G5" s="65" t="s">
        <v>326</v>
      </c>
      <c r="H5" s="65" t="s">
        <v>46</v>
      </c>
      <c r="J5" s="65"/>
      <c r="K5" s="65" t="s">
        <v>292</v>
      </c>
      <c r="L5" s="65" t="s">
        <v>287</v>
      </c>
      <c r="N5" s="65"/>
      <c r="O5" s="65" t="s">
        <v>277</v>
      </c>
      <c r="P5" s="65" t="s">
        <v>278</v>
      </c>
      <c r="Q5" s="65" t="s">
        <v>299</v>
      </c>
      <c r="R5" s="65" t="s">
        <v>293</v>
      </c>
      <c r="S5" s="65" t="s">
        <v>286</v>
      </c>
      <c r="U5" s="65"/>
      <c r="V5" s="65" t="s">
        <v>277</v>
      </c>
      <c r="W5" s="65" t="s">
        <v>278</v>
      </c>
      <c r="X5" s="65" t="s">
        <v>299</v>
      </c>
      <c r="Y5" s="65" t="s">
        <v>293</v>
      </c>
      <c r="Z5" s="65" t="s">
        <v>286</v>
      </c>
      <c r="AB5" s="65"/>
      <c r="AC5" s="65" t="s">
        <v>279</v>
      </c>
      <c r="AD5" s="65" t="s">
        <v>294</v>
      </c>
      <c r="AE5" s="65" t="s">
        <v>308</v>
      </c>
      <c r="AF5" s="65" t="s">
        <v>300</v>
      </c>
      <c r="AG5" s="65" t="s">
        <v>309</v>
      </c>
    </row>
    <row r="6" spans="1:33" x14ac:dyDescent="0.3">
      <c r="A6" s="65" t="s">
        <v>307</v>
      </c>
      <c r="B6" s="65">
        <v>1800</v>
      </c>
      <c r="C6" s="65">
        <v>1567.2461000000001</v>
      </c>
      <c r="E6" s="65" t="s">
        <v>327</v>
      </c>
      <c r="F6" s="65">
        <v>55</v>
      </c>
      <c r="G6" s="65">
        <v>15</v>
      </c>
      <c r="H6" s="65">
        <v>7</v>
      </c>
      <c r="J6" s="65" t="s">
        <v>327</v>
      </c>
      <c r="K6" s="65">
        <v>0.1</v>
      </c>
      <c r="L6" s="65">
        <v>4</v>
      </c>
      <c r="N6" s="65" t="s">
        <v>301</v>
      </c>
      <c r="O6" s="65">
        <v>40</v>
      </c>
      <c r="P6" s="65">
        <v>50</v>
      </c>
      <c r="Q6" s="65">
        <v>0</v>
      </c>
      <c r="R6" s="65">
        <v>0</v>
      </c>
      <c r="S6" s="65">
        <v>66.466750000000005</v>
      </c>
      <c r="U6" s="65" t="s">
        <v>295</v>
      </c>
      <c r="V6" s="65">
        <v>0</v>
      </c>
      <c r="W6" s="65">
        <v>0</v>
      </c>
      <c r="X6" s="65">
        <v>20</v>
      </c>
      <c r="Y6" s="65">
        <v>0</v>
      </c>
      <c r="Z6" s="65">
        <v>33.237105999999997</v>
      </c>
      <c r="AB6" s="65" t="s">
        <v>328</v>
      </c>
      <c r="AC6" s="65">
        <v>1800</v>
      </c>
      <c r="AD6" s="65">
        <v>1567.2461000000001</v>
      </c>
      <c r="AE6" s="65">
        <v>253.8458251953125</v>
      </c>
      <c r="AF6" s="65">
        <v>63.461455999999998</v>
      </c>
      <c r="AG6" s="65">
        <v>16.196934623580873</v>
      </c>
    </row>
    <row r="7" spans="1:33" x14ac:dyDescent="0.3">
      <c r="E7" s="65" t="s">
        <v>288</v>
      </c>
      <c r="F7" s="65">
        <v>65</v>
      </c>
      <c r="G7" s="65">
        <v>30</v>
      </c>
      <c r="H7" s="65">
        <v>20</v>
      </c>
      <c r="J7" s="65" t="s">
        <v>288</v>
      </c>
      <c r="K7" s="65">
        <v>1</v>
      </c>
      <c r="L7" s="65">
        <v>10</v>
      </c>
    </row>
    <row r="8" spans="1:33" x14ac:dyDescent="0.3">
      <c r="E8" s="65" t="s">
        <v>310</v>
      </c>
      <c r="F8" s="65">
        <v>70.962999999999994</v>
      </c>
      <c r="G8" s="65">
        <v>10.128</v>
      </c>
      <c r="H8" s="65">
        <v>18.908000000000001</v>
      </c>
      <c r="J8" s="65" t="s">
        <v>310</v>
      </c>
      <c r="K8" s="65">
        <v>1.097</v>
      </c>
      <c r="L8" s="65">
        <v>5.6580000000000004</v>
      </c>
    </row>
    <row r="13" spans="1:33" x14ac:dyDescent="0.3">
      <c r="A13" s="66" t="s">
        <v>311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</row>
    <row r="14" spans="1:33" x14ac:dyDescent="0.3">
      <c r="A14" s="67" t="s">
        <v>329</v>
      </c>
      <c r="B14" s="67"/>
      <c r="C14" s="67"/>
      <c r="D14" s="67"/>
      <c r="E14" s="67"/>
      <c r="F14" s="67"/>
      <c r="H14" s="67" t="s">
        <v>280</v>
      </c>
      <c r="I14" s="67"/>
      <c r="J14" s="67"/>
      <c r="K14" s="67"/>
      <c r="L14" s="67"/>
      <c r="M14" s="67"/>
      <c r="O14" s="67" t="s">
        <v>312</v>
      </c>
      <c r="P14" s="67"/>
      <c r="Q14" s="67"/>
      <c r="R14" s="67"/>
      <c r="S14" s="67"/>
      <c r="T14" s="67"/>
      <c r="V14" s="67" t="s">
        <v>330</v>
      </c>
      <c r="W14" s="67"/>
      <c r="X14" s="67"/>
      <c r="Y14" s="67"/>
      <c r="Z14" s="67"/>
      <c r="AA14" s="67"/>
    </row>
    <row r="15" spans="1:33" x14ac:dyDescent="0.3">
      <c r="A15" s="65"/>
      <c r="B15" s="65" t="s">
        <v>277</v>
      </c>
      <c r="C15" s="65" t="s">
        <v>278</v>
      </c>
      <c r="D15" s="65" t="s">
        <v>299</v>
      </c>
      <c r="E15" s="65" t="s">
        <v>293</v>
      </c>
      <c r="F15" s="65" t="s">
        <v>286</v>
      </c>
      <c r="H15" s="65"/>
      <c r="I15" s="65" t="s">
        <v>277</v>
      </c>
      <c r="J15" s="65" t="s">
        <v>278</v>
      </c>
      <c r="K15" s="65" t="s">
        <v>299</v>
      </c>
      <c r="L15" s="65" t="s">
        <v>293</v>
      </c>
      <c r="M15" s="65" t="s">
        <v>286</v>
      </c>
      <c r="O15" s="65"/>
      <c r="P15" s="65" t="s">
        <v>277</v>
      </c>
      <c r="Q15" s="65" t="s">
        <v>278</v>
      </c>
      <c r="R15" s="65" t="s">
        <v>299</v>
      </c>
      <c r="S15" s="65" t="s">
        <v>293</v>
      </c>
      <c r="T15" s="65" t="s">
        <v>286</v>
      </c>
      <c r="V15" s="65"/>
      <c r="W15" s="65" t="s">
        <v>277</v>
      </c>
      <c r="X15" s="65" t="s">
        <v>278</v>
      </c>
      <c r="Y15" s="65" t="s">
        <v>299</v>
      </c>
      <c r="Z15" s="65" t="s">
        <v>293</v>
      </c>
      <c r="AA15" s="65" t="s">
        <v>286</v>
      </c>
    </row>
    <row r="16" spans="1:33" x14ac:dyDescent="0.3">
      <c r="A16" s="65" t="s">
        <v>281</v>
      </c>
      <c r="B16" s="65">
        <v>430</v>
      </c>
      <c r="C16" s="65">
        <v>600</v>
      </c>
      <c r="D16" s="65">
        <v>0</v>
      </c>
      <c r="E16" s="65">
        <v>3000</v>
      </c>
      <c r="F16" s="65">
        <v>1105.1113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15.548493000000001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3.8581720000000002</v>
      </c>
      <c r="V16" s="65" t="s">
        <v>5</v>
      </c>
      <c r="W16" s="65">
        <v>0</v>
      </c>
      <c r="X16" s="65">
        <v>0</v>
      </c>
      <c r="Y16" s="65">
        <v>65</v>
      </c>
      <c r="Z16" s="65">
        <v>0</v>
      </c>
      <c r="AA16" s="65">
        <v>310.37740000000002</v>
      </c>
    </row>
    <row r="23" spans="1:62" x14ac:dyDescent="0.3">
      <c r="A23" s="66" t="s">
        <v>331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282</v>
      </c>
      <c r="B24" s="67"/>
      <c r="C24" s="67"/>
      <c r="D24" s="67"/>
      <c r="E24" s="67"/>
      <c r="F24" s="67"/>
      <c r="H24" s="67" t="s">
        <v>332</v>
      </c>
      <c r="I24" s="67"/>
      <c r="J24" s="67"/>
      <c r="K24" s="67"/>
      <c r="L24" s="67"/>
      <c r="M24" s="67"/>
      <c r="O24" s="67" t="s">
        <v>333</v>
      </c>
      <c r="P24" s="67"/>
      <c r="Q24" s="67"/>
      <c r="R24" s="67"/>
      <c r="S24" s="67"/>
      <c r="T24" s="67"/>
      <c r="V24" s="67" t="s">
        <v>313</v>
      </c>
      <c r="W24" s="67"/>
      <c r="X24" s="67"/>
      <c r="Y24" s="67"/>
      <c r="Z24" s="67"/>
      <c r="AA24" s="67"/>
      <c r="AC24" s="67" t="s">
        <v>283</v>
      </c>
      <c r="AD24" s="67"/>
      <c r="AE24" s="67"/>
      <c r="AF24" s="67"/>
      <c r="AG24" s="67"/>
      <c r="AH24" s="67"/>
      <c r="AJ24" s="67" t="s">
        <v>302</v>
      </c>
      <c r="AK24" s="67"/>
      <c r="AL24" s="67"/>
      <c r="AM24" s="67"/>
      <c r="AN24" s="67"/>
      <c r="AO24" s="67"/>
      <c r="AQ24" s="67" t="s">
        <v>314</v>
      </c>
      <c r="AR24" s="67"/>
      <c r="AS24" s="67"/>
      <c r="AT24" s="67"/>
      <c r="AU24" s="67"/>
      <c r="AV24" s="67"/>
      <c r="AX24" s="67" t="s">
        <v>334</v>
      </c>
      <c r="AY24" s="67"/>
      <c r="AZ24" s="67"/>
      <c r="BA24" s="67"/>
      <c r="BB24" s="67"/>
      <c r="BC24" s="67"/>
      <c r="BE24" s="67" t="s">
        <v>296</v>
      </c>
      <c r="BF24" s="67"/>
      <c r="BG24" s="67"/>
      <c r="BH24" s="67"/>
      <c r="BI24" s="67"/>
      <c r="BJ24" s="67"/>
    </row>
    <row r="25" spans="1:62" x14ac:dyDescent="0.3">
      <c r="A25" s="65"/>
      <c r="B25" s="65" t="s">
        <v>277</v>
      </c>
      <c r="C25" s="65" t="s">
        <v>278</v>
      </c>
      <c r="D25" s="65" t="s">
        <v>299</v>
      </c>
      <c r="E25" s="65" t="s">
        <v>293</v>
      </c>
      <c r="F25" s="65" t="s">
        <v>286</v>
      </c>
      <c r="H25" s="65"/>
      <c r="I25" s="65" t="s">
        <v>277</v>
      </c>
      <c r="J25" s="65" t="s">
        <v>278</v>
      </c>
      <c r="K25" s="65" t="s">
        <v>299</v>
      </c>
      <c r="L25" s="65" t="s">
        <v>293</v>
      </c>
      <c r="M25" s="65" t="s">
        <v>286</v>
      </c>
      <c r="O25" s="65"/>
      <c r="P25" s="65" t="s">
        <v>277</v>
      </c>
      <c r="Q25" s="65" t="s">
        <v>278</v>
      </c>
      <c r="R25" s="65" t="s">
        <v>299</v>
      </c>
      <c r="S25" s="65" t="s">
        <v>293</v>
      </c>
      <c r="T25" s="65" t="s">
        <v>286</v>
      </c>
      <c r="V25" s="65"/>
      <c r="W25" s="65" t="s">
        <v>277</v>
      </c>
      <c r="X25" s="65" t="s">
        <v>278</v>
      </c>
      <c r="Y25" s="65" t="s">
        <v>299</v>
      </c>
      <c r="Z25" s="65" t="s">
        <v>293</v>
      </c>
      <c r="AA25" s="65" t="s">
        <v>286</v>
      </c>
      <c r="AC25" s="65"/>
      <c r="AD25" s="65" t="s">
        <v>277</v>
      </c>
      <c r="AE25" s="65" t="s">
        <v>278</v>
      </c>
      <c r="AF25" s="65" t="s">
        <v>299</v>
      </c>
      <c r="AG25" s="65" t="s">
        <v>293</v>
      </c>
      <c r="AH25" s="65" t="s">
        <v>286</v>
      </c>
      <c r="AJ25" s="65"/>
      <c r="AK25" s="65" t="s">
        <v>277</v>
      </c>
      <c r="AL25" s="65" t="s">
        <v>278</v>
      </c>
      <c r="AM25" s="65" t="s">
        <v>299</v>
      </c>
      <c r="AN25" s="65" t="s">
        <v>293</v>
      </c>
      <c r="AO25" s="65" t="s">
        <v>286</v>
      </c>
      <c r="AQ25" s="65"/>
      <c r="AR25" s="65" t="s">
        <v>277</v>
      </c>
      <c r="AS25" s="65" t="s">
        <v>278</v>
      </c>
      <c r="AT25" s="65" t="s">
        <v>299</v>
      </c>
      <c r="AU25" s="65" t="s">
        <v>293</v>
      </c>
      <c r="AV25" s="65" t="s">
        <v>286</v>
      </c>
      <c r="AX25" s="65"/>
      <c r="AY25" s="65" t="s">
        <v>277</v>
      </c>
      <c r="AZ25" s="65" t="s">
        <v>278</v>
      </c>
      <c r="BA25" s="65" t="s">
        <v>299</v>
      </c>
      <c r="BB25" s="65" t="s">
        <v>293</v>
      </c>
      <c r="BC25" s="65" t="s">
        <v>286</v>
      </c>
      <c r="BE25" s="65"/>
      <c r="BF25" s="65" t="s">
        <v>277</v>
      </c>
      <c r="BG25" s="65" t="s">
        <v>278</v>
      </c>
      <c r="BH25" s="65" t="s">
        <v>299</v>
      </c>
      <c r="BI25" s="65" t="s">
        <v>293</v>
      </c>
      <c r="BJ25" s="65" t="s">
        <v>286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138.27527000000001</v>
      </c>
      <c r="H26" s="65" t="s">
        <v>9</v>
      </c>
      <c r="I26" s="65">
        <v>0.9</v>
      </c>
      <c r="J26" s="65">
        <v>1.1000000000000001</v>
      </c>
      <c r="K26" s="65">
        <v>0</v>
      </c>
      <c r="L26" s="65">
        <v>0</v>
      </c>
      <c r="M26" s="65">
        <v>1.1473308</v>
      </c>
      <c r="O26" s="65" t="s">
        <v>10</v>
      </c>
      <c r="P26" s="65">
        <v>1</v>
      </c>
      <c r="Q26" s="65">
        <v>1.2</v>
      </c>
      <c r="R26" s="65">
        <v>0</v>
      </c>
      <c r="S26" s="65">
        <v>0</v>
      </c>
      <c r="T26" s="65">
        <v>1.6052968999999999</v>
      </c>
      <c r="V26" s="65" t="s">
        <v>11</v>
      </c>
      <c r="W26" s="65">
        <v>11</v>
      </c>
      <c r="X26" s="65">
        <v>14</v>
      </c>
      <c r="Y26" s="65">
        <v>0</v>
      </c>
      <c r="Z26" s="65">
        <v>35</v>
      </c>
      <c r="AA26" s="65">
        <v>14.33203</v>
      </c>
      <c r="AC26" s="65" t="s">
        <v>12</v>
      </c>
      <c r="AD26" s="65">
        <v>1.2</v>
      </c>
      <c r="AE26" s="65">
        <v>1.4</v>
      </c>
      <c r="AF26" s="65">
        <v>0</v>
      </c>
      <c r="AG26" s="65">
        <v>100</v>
      </c>
      <c r="AH26" s="65">
        <v>0.43571794000000003</v>
      </c>
      <c r="AJ26" s="65" t="s">
        <v>297</v>
      </c>
      <c r="AK26" s="65">
        <v>320</v>
      </c>
      <c r="AL26" s="65">
        <v>400</v>
      </c>
      <c r="AM26" s="65">
        <v>0</v>
      </c>
      <c r="AN26" s="65">
        <v>1000</v>
      </c>
      <c r="AO26" s="65">
        <v>427.75650000000002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3.1018621999999998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5.6680856000000004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44.143456</v>
      </c>
    </row>
    <row r="33" spans="1:62" x14ac:dyDescent="0.3">
      <c r="A33" s="66" t="s">
        <v>315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</row>
    <row r="34" spans="1:62" x14ac:dyDescent="0.3">
      <c r="A34" s="67" t="s">
        <v>177</v>
      </c>
      <c r="B34" s="67"/>
      <c r="C34" s="67"/>
      <c r="D34" s="67"/>
      <c r="E34" s="67"/>
      <c r="F34" s="67"/>
      <c r="H34" s="67" t="s">
        <v>316</v>
      </c>
      <c r="I34" s="67"/>
      <c r="J34" s="67"/>
      <c r="K34" s="67"/>
      <c r="L34" s="67"/>
      <c r="M34" s="67"/>
      <c r="O34" s="67" t="s">
        <v>178</v>
      </c>
      <c r="P34" s="67"/>
      <c r="Q34" s="67"/>
      <c r="R34" s="67"/>
      <c r="S34" s="67"/>
      <c r="T34" s="67"/>
      <c r="V34" s="67" t="s">
        <v>317</v>
      </c>
      <c r="W34" s="67"/>
      <c r="X34" s="67"/>
      <c r="Y34" s="67"/>
      <c r="Z34" s="67"/>
      <c r="AA34" s="67"/>
      <c r="AC34" s="67" t="s">
        <v>335</v>
      </c>
      <c r="AD34" s="67"/>
      <c r="AE34" s="67"/>
      <c r="AF34" s="67"/>
      <c r="AG34" s="67"/>
      <c r="AH34" s="67"/>
      <c r="AJ34" s="67" t="s">
        <v>336</v>
      </c>
      <c r="AK34" s="67"/>
      <c r="AL34" s="67"/>
      <c r="AM34" s="67"/>
      <c r="AN34" s="67"/>
      <c r="AO34" s="67"/>
    </row>
    <row r="35" spans="1:62" ht="33" x14ac:dyDescent="0.3">
      <c r="A35" s="65"/>
      <c r="B35" s="65" t="s">
        <v>277</v>
      </c>
      <c r="C35" s="65" t="s">
        <v>278</v>
      </c>
      <c r="D35" s="65" t="s">
        <v>299</v>
      </c>
      <c r="E35" s="65" t="s">
        <v>293</v>
      </c>
      <c r="F35" s="65" t="s">
        <v>286</v>
      </c>
      <c r="H35" s="65"/>
      <c r="I35" s="65" t="s">
        <v>277</v>
      </c>
      <c r="J35" s="65" t="s">
        <v>278</v>
      </c>
      <c r="K35" s="65" t="s">
        <v>299</v>
      </c>
      <c r="L35" s="65" t="s">
        <v>293</v>
      </c>
      <c r="M35" s="65" t="s">
        <v>286</v>
      </c>
      <c r="O35" s="65"/>
      <c r="P35" s="65" t="s">
        <v>277</v>
      </c>
      <c r="Q35" s="65" t="s">
        <v>278</v>
      </c>
      <c r="R35" s="65" t="s">
        <v>299</v>
      </c>
      <c r="S35" s="64" t="s">
        <v>289</v>
      </c>
      <c r="T35" s="65" t="s">
        <v>286</v>
      </c>
      <c r="V35" s="65"/>
      <c r="W35" s="65" t="s">
        <v>277</v>
      </c>
      <c r="X35" s="65" t="s">
        <v>278</v>
      </c>
      <c r="Y35" s="65" t="s">
        <v>299</v>
      </c>
      <c r="Z35" s="65" t="s">
        <v>293</v>
      </c>
      <c r="AA35" s="65" t="s">
        <v>286</v>
      </c>
      <c r="AC35" s="65"/>
      <c r="AD35" s="65" t="s">
        <v>277</v>
      </c>
      <c r="AE35" s="65" t="s">
        <v>278</v>
      </c>
      <c r="AF35" s="65" t="s">
        <v>299</v>
      </c>
      <c r="AG35" s="65" t="s">
        <v>293</v>
      </c>
      <c r="AH35" s="65" t="s">
        <v>286</v>
      </c>
      <c r="AJ35" s="65"/>
      <c r="AK35" s="65" t="s">
        <v>277</v>
      </c>
      <c r="AL35" s="65" t="s">
        <v>278</v>
      </c>
      <c r="AM35" s="65" t="s">
        <v>299</v>
      </c>
      <c r="AN35" s="65" t="s">
        <v>293</v>
      </c>
      <c r="AO35" s="65" t="s">
        <v>286</v>
      </c>
    </row>
    <row r="36" spans="1:62" x14ac:dyDescent="0.3">
      <c r="A36" s="65" t="s">
        <v>17</v>
      </c>
      <c r="B36" s="65">
        <v>600</v>
      </c>
      <c r="C36" s="65">
        <v>800</v>
      </c>
      <c r="D36" s="65">
        <v>0</v>
      </c>
      <c r="E36" s="65">
        <v>2000</v>
      </c>
      <c r="F36" s="65">
        <v>517.46619999999996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1195.3153</v>
      </c>
      <c r="O36" s="65" t="s">
        <v>19</v>
      </c>
      <c r="P36" s="65">
        <v>0</v>
      </c>
      <c r="Q36" s="65">
        <v>0</v>
      </c>
      <c r="R36" s="65">
        <v>1500</v>
      </c>
      <c r="S36" s="65">
        <v>2300</v>
      </c>
      <c r="T36" s="65">
        <v>5319.0789999999997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3764.2550000000001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15.539336</v>
      </c>
      <c r="AJ36" s="65" t="s">
        <v>22</v>
      </c>
      <c r="AK36" s="65">
        <v>240</v>
      </c>
      <c r="AL36" s="65">
        <v>280</v>
      </c>
      <c r="AM36" s="65">
        <v>0</v>
      </c>
      <c r="AN36" s="65">
        <v>350</v>
      </c>
      <c r="AO36" s="65">
        <v>331.55173000000002</v>
      </c>
    </row>
    <row r="43" spans="1:62" x14ac:dyDescent="0.3">
      <c r="A43" s="66" t="s">
        <v>318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</row>
    <row r="44" spans="1:62" x14ac:dyDescent="0.3">
      <c r="A44" s="67" t="s">
        <v>290</v>
      </c>
      <c r="B44" s="67"/>
      <c r="C44" s="67"/>
      <c r="D44" s="67"/>
      <c r="E44" s="67"/>
      <c r="F44" s="67"/>
      <c r="H44" s="67" t="s">
        <v>303</v>
      </c>
      <c r="I44" s="67"/>
      <c r="J44" s="67"/>
      <c r="K44" s="67"/>
      <c r="L44" s="67"/>
      <c r="M44" s="67"/>
      <c r="O44" s="67" t="s">
        <v>304</v>
      </c>
      <c r="P44" s="67"/>
      <c r="Q44" s="67"/>
      <c r="R44" s="67"/>
      <c r="S44" s="67"/>
      <c r="T44" s="67"/>
      <c r="V44" s="67" t="s">
        <v>298</v>
      </c>
      <c r="W44" s="67"/>
      <c r="X44" s="67"/>
      <c r="Y44" s="67"/>
      <c r="Z44" s="67"/>
      <c r="AA44" s="67"/>
      <c r="AC44" s="67" t="s">
        <v>319</v>
      </c>
      <c r="AD44" s="67"/>
      <c r="AE44" s="67"/>
      <c r="AF44" s="67"/>
      <c r="AG44" s="67"/>
      <c r="AH44" s="67"/>
      <c r="AJ44" s="67" t="s">
        <v>305</v>
      </c>
      <c r="AK44" s="67"/>
      <c r="AL44" s="67"/>
      <c r="AM44" s="67"/>
      <c r="AN44" s="67"/>
      <c r="AO44" s="67"/>
      <c r="AQ44" s="67" t="s">
        <v>320</v>
      </c>
      <c r="AR44" s="67"/>
      <c r="AS44" s="67"/>
      <c r="AT44" s="67"/>
      <c r="AU44" s="67"/>
      <c r="AV44" s="67"/>
      <c r="AX44" s="67" t="s">
        <v>291</v>
      </c>
      <c r="AY44" s="67"/>
      <c r="AZ44" s="67"/>
      <c r="BA44" s="67"/>
      <c r="BB44" s="67"/>
      <c r="BC44" s="67"/>
      <c r="BE44" s="67" t="s">
        <v>321</v>
      </c>
      <c r="BF44" s="67"/>
      <c r="BG44" s="67"/>
      <c r="BH44" s="67"/>
      <c r="BI44" s="67"/>
      <c r="BJ44" s="67"/>
    </row>
    <row r="45" spans="1:62" x14ac:dyDescent="0.3">
      <c r="A45" s="65"/>
      <c r="B45" s="65" t="s">
        <v>277</v>
      </c>
      <c r="C45" s="65" t="s">
        <v>278</v>
      </c>
      <c r="D45" s="65" t="s">
        <v>299</v>
      </c>
      <c r="E45" s="65" t="s">
        <v>293</v>
      </c>
      <c r="F45" s="65" t="s">
        <v>286</v>
      </c>
      <c r="H45" s="65"/>
      <c r="I45" s="65" t="s">
        <v>277</v>
      </c>
      <c r="J45" s="65" t="s">
        <v>278</v>
      </c>
      <c r="K45" s="65" t="s">
        <v>299</v>
      </c>
      <c r="L45" s="65" t="s">
        <v>293</v>
      </c>
      <c r="M45" s="65" t="s">
        <v>286</v>
      </c>
      <c r="O45" s="65"/>
      <c r="P45" s="65" t="s">
        <v>277</v>
      </c>
      <c r="Q45" s="65" t="s">
        <v>278</v>
      </c>
      <c r="R45" s="65" t="s">
        <v>299</v>
      </c>
      <c r="S45" s="65" t="s">
        <v>293</v>
      </c>
      <c r="T45" s="65" t="s">
        <v>286</v>
      </c>
      <c r="V45" s="65"/>
      <c r="W45" s="65" t="s">
        <v>277</v>
      </c>
      <c r="X45" s="65" t="s">
        <v>278</v>
      </c>
      <c r="Y45" s="65" t="s">
        <v>299</v>
      </c>
      <c r="Z45" s="65" t="s">
        <v>293</v>
      </c>
      <c r="AA45" s="65" t="s">
        <v>286</v>
      </c>
      <c r="AC45" s="65"/>
      <c r="AD45" s="65" t="s">
        <v>277</v>
      </c>
      <c r="AE45" s="65" t="s">
        <v>278</v>
      </c>
      <c r="AF45" s="65" t="s">
        <v>299</v>
      </c>
      <c r="AG45" s="65" t="s">
        <v>293</v>
      </c>
      <c r="AH45" s="65" t="s">
        <v>286</v>
      </c>
      <c r="AJ45" s="65"/>
      <c r="AK45" s="65" t="s">
        <v>277</v>
      </c>
      <c r="AL45" s="65" t="s">
        <v>278</v>
      </c>
      <c r="AM45" s="65" t="s">
        <v>299</v>
      </c>
      <c r="AN45" s="65" t="s">
        <v>293</v>
      </c>
      <c r="AO45" s="65" t="s">
        <v>286</v>
      </c>
      <c r="AQ45" s="65"/>
      <c r="AR45" s="65" t="s">
        <v>277</v>
      </c>
      <c r="AS45" s="65" t="s">
        <v>278</v>
      </c>
      <c r="AT45" s="65" t="s">
        <v>299</v>
      </c>
      <c r="AU45" s="65" t="s">
        <v>293</v>
      </c>
      <c r="AV45" s="65" t="s">
        <v>286</v>
      </c>
      <c r="AX45" s="65"/>
      <c r="AY45" s="65" t="s">
        <v>277</v>
      </c>
      <c r="AZ45" s="65" t="s">
        <v>278</v>
      </c>
      <c r="BA45" s="65" t="s">
        <v>299</v>
      </c>
      <c r="BB45" s="65" t="s">
        <v>293</v>
      </c>
      <c r="BC45" s="65" t="s">
        <v>286</v>
      </c>
      <c r="BE45" s="65"/>
      <c r="BF45" s="65" t="s">
        <v>277</v>
      </c>
      <c r="BG45" s="65" t="s">
        <v>278</v>
      </c>
      <c r="BH45" s="65" t="s">
        <v>299</v>
      </c>
      <c r="BI45" s="65" t="s">
        <v>293</v>
      </c>
      <c r="BJ45" s="65" t="s">
        <v>286</v>
      </c>
    </row>
    <row r="46" spans="1:62" x14ac:dyDescent="0.3">
      <c r="A46" s="65" t="s">
        <v>23</v>
      </c>
      <c r="B46" s="65">
        <v>6</v>
      </c>
      <c r="C46" s="65">
        <v>8</v>
      </c>
      <c r="D46" s="65">
        <v>0</v>
      </c>
      <c r="E46" s="65">
        <v>45</v>
      </c>
      <c r="F46" s="65">
        <v>11.084497000000001</v>
      </c>
      <c r="H46" s="65" t="s">
        <v>24</v>
      </c>
      <c r="I46" s="65">
        <v>6</v>
      </c>
      <c r="J46" s="65">
        <v>8</v>
      </c>
      <c r="K46" s="65">
        <v>0</v>
      </c>
      <c r="L46" s="65">
        <v>35</v>
      </c>
      <c r="M46" s="65">
        <v>8.8222690000000004</v>
      </c>
      <c r="O46" s="65" t="s">
        <v>337</v>
      </c>
      <c r="P46" s="65">
        <v>500</v>
      </c>
      <c r="Q46" s="65">
        <v>650</v>
      </c>
      <c r="R46" s="65">
        <v>0</v>
      </c>
      <c r="S46" s="65">
        <v>10000</v>
      </c>
      <c r="T46" s="65">
        <v>865.61490000000003</v>
      </c>
      <c r="V46" s="65" t="s">
        <v>29</v>
      </c>
      <c r="W46" s="65">
        <v>0</v>
      </c>
      <c r="X46" s="65">
        <v>0</v>
      </c>
      <c r="Y46" s="65">
        <v>2.6</v>
      </c>
      <c r="Z46" s="65">
        <v>10</v>
      </c>
      <c r="AA46" s="65">
        <v>2.7402697999999999E-3</v>
      </c>
      <c r="AC46" s="65" t="s">
        <v>25</v>
      </c>
      <c r="AD46" s="65">
        <v>0</v>
      </c>
      <c r="AE46" s="65">
        <v>0</v>
      </c>
      <c r="AF46" s="65">
        <v>3.5</v>
      </c>
      <c r="AG46" s="65">
        <v>11</v>
      </c>
      <c r="AH46" s="65">
        <v>6.3232499999999998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150.16034999999999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82.023870000000002</v>
      </c>
      <c r="AX46" s="65" t="s">
        <v>306</v>
      </c>
      <c r="AY46" s="65"/>
      <c r="AZ46" s="65"/>
      <c r="BA46" s="65"/>
      <c r="BB46" s="65"/>
      <c r="BC46" s="65"/>
      <c r="BE46" s="65" t="s">
        <v>338</v>
      </c>
      <c r="BF46" s="65"/>
      <c r="BG46" s="65"/>
      <c r="BH46" s="65"/>
      <c r="BI46" s="65"/>
      <c r="BJ46" s="65"/>
    </row>
  </sheetData>
  <mergeCells count="39"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3:AG3"/>
    <mergeCell ref="AB4:AG4"/>
    <mergeCell ref="A23:BJ2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EY7"/>
  <sheetViews>
    <sheetView workbookViewId="0">
      <selection activeCell="E21" sqref="E21"/>
    </sheetView>
  </sheetViews>
  <sheetFormatPr defaultRowHeight="16.5" x14ac:dyDescent="0.3"/>
  <sheetData>
    <row r="1" spans="1:155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55" s="61" customFormat="1" x14ac:dyDescent="0.3">
      <c r="A2" s="61" t="s">
        <v>339</v>
      </c>
      <c r="B2" s="61" t="s">
        <v>340</v>
      </c>
      <c r="C2" s="61" t="s">
        <v>341</v>
      </c>
      <c r="D2" s="61">
        <v>57</v>
      </c>
      <c r="E2" s="61">
        <v>1567.24609375</v>
      </c>
      <c r="F2" s="61">
        <v>249.45149230957031</v>
      </c>
      <c r="G2" s="61">
        <v>35.602897644042969</v>
      </c>
      <c r="H2" s="61">
        <v>9.8246850967407227</v>
      </c>
      <c r="I2" s="61">
        <v>25.77821159362793</v>
      </c>
      <c r="J2" s="61">
        <v>66.466751098632813</v>
      </c>
      <c r="K2" s="61">
        <v>30.623991012573242</v>
      </c>
      <c r="L2" s="61">
        <v>35.842761993408203</v>
      </c>
      <c r="M2" s="61">
        <v>33.237106323242188</v>
      </c>
      <c r="N2" s="61">
        <v>7.819490909576416</v>
      </c>
      <c r="O2" s="61">
        <v>20.712017059326172</v>
      </c>
      <c r="P2" s="61">
        <v>63.461456298828125</v>
      </c>
      <c r="Q2" s="61">
        <v>15.399107933044434</v>
      </c>
      <c r="R2" s="61">
        <v>15.023195266723633</v>
      </c>
      <c r="S2" s="61">
        <v>19.961687088012695</v>
      </c>
      <c r="T2" s="61">
        <v>6.8939290940761566E-3</v>
      </c>
      <c r="U2" s="61">
        <v>12.55709171295166</v>
      </c>
      <c r="V2" s="61">
        <v>6.4015045762062073E-2</v>
      </c>
      <c r="W2" s="61">
        <v>1036.756591796875</v>
      </c>
      <c r="X2" s="61">
        <v>25.73040771484375</v>
      </c>
      <c r="Y2" s="61">
        <v>608.18878173828125</v>
      </c>
      <c r="Z2" s="61">
        <v>1105.111328125</v>
      </c>
      <c r="AA2" s="61">
        <v>111.26610565185547</v>
      </c>
      <c r="AB2" s="61">
        <v>5963.0712890625</v>
      </c>
      <c r="AC2" s="61">
        <v>3.8581719398498535</v>
      </c>
      <c r="AD2" s="61">
        <v>8.5791421588510275E-4</v>
      </c>
      <c r="AE2" s="61">
        <v>3.8550262451171875</v>
      </c>
      <c r="AF2" s="61">
        <v>15.548493385314941</v>
      </c>
      <c r="AG2" s="61">
        <v>6.6207275390625</v>
      </c>
      <c r="AH2" s="61">
        <v>5.6251587867736816</v>
      </c>
      <c r="AI2" s="61">
        <v>0.17127080261707306</v>
      </c>
      <c r="AJ2" s="61">
        <v>8.1431884765625</v>
      </c>
      <c r="AK2" s="61">
        <v>2.2759292125701904</v>
      </c>
      <c r="AL2" s="61">
        <v>8.881165087223053E-2</v>
      </c>
      <c r="AM2" s="61">
        <v>1.3630478642880917E-2</v>
      </c>
      <c r="AN2" s="61">
        <v>3.0626406893134117E-2</v>
      </c>
      <c r="AO2" s="61">
        <v>1.4969909097999334E-3</v>
      </c>
      <c r="AP2" s="61">
        <v>310.37741088867188</v>
      </c>
      <c r="AQ2" s="61">
        <v>258.26971435546875</v>
      </c>
      <c r="AR2" s="61">
        <v>7.8949141502380371</v>
      </c>
      <c r="AS2" s="61">
        <v>138.2752685546875</v>
      </c>
      <c r="AT2" s="61">
        <v>1.1473307609558105</v>
      </c>
      <c r="AU2" s="61">
        <v>1.6052968502044678</v>
      </c>
      <c r="AV2" s="61">
        <v>14.332030296325684</v>
      </c>
      <c r="AW2" s="61">
        <v>14.21092700958252</v>
      </c>
      <c r="AX2" s="61">
        <v>1.6938967704772949</v>
      </c>
      <c r="AY2" s="61">
        <v>5.1247987747192383</v>
      </c>
      <c r="AZ2" s="61">
        <v>0.43571794033050537</v>
      </c>
      <c r="BA2" s="61">
        <v>427.75650024414063</v>
      </c>
      <c r="BB2" s="61">
        <v>356.7281494140625</v>
      </c>
      <c r="BC2" s="61">
        <v>0</v>
      </c>
      <c r="BD2" s="61">
        <v>3.1018621921539307</v>
      </c>
      <c r="BE2" s="61">
        <v>5.6680855751037598</v>
      </c>
      <c r="BF2" s="61">
        <v>44.143455505371094</v>
      </c>
      <c r="BG2" s="61">
        <v>0.20551270246505737</v>
      </c>
      <c r="BH2" s="61">
        <v>517.4661865234375</v>
      </c>
      <c r="BI2" s="61">
        <v>304.62210083007813</v>
      </c>
      <c r="BJ2" s="61">
        <v>212.84407043457031</v>
      </c>
      <c r="BK2" s="61">
        <v>1195.3153076171875</v>
      </c>
      <c r="BL2" s="61">
        <v>5319.0791015625</v>
      </c>
      <c r="BM2" s="61">
        <v>15.539336204528809</v>
      </c>
      <c r="BN2" s="61">
        <v>3764.2548828125</v>
      </c>
      <c r="BO2" s="61">
        <v>331.55172729492188</v>
      </c>
      <c r="BP2" s="61">
        <v>11.084497451782227</v>
      </c>
      <c r="BQ2" s="61">
        <v>7.6497764587402344</v>
      </c>
      <c r="BR2" s="61">
        <v>3.4347207546234131</v>
      </c>
      <c r="BS2" s="61">
        <v>8.8222694396972656</v>
      </c>
      <c r="BT2" s="61">
        <v>865.61492919921875</v>
      </c>
      <c r="BU2" s="61">
        <v>2.7402697596698999E-3</v>
      </c>
      <c r="BV2" s="61">
        <v>6.3232498168945313</v>
      </c>
      <c r="BW2" s="61">
        <v>150.16035461425781</v>
      </c>
      <c r="BX2" s="61">
        <v>82.023872375488281</v>
      </c>
      <c r="BY2" s="61">
        <v>0</v>
      </c>
      <c r="BZ2" s="61">
        <v>87.70135498046875</v>
      </c>
      <c r="CA2" s="61">
        <v>310.20724487304688</v>
      </c>
      <c r="CB2" s="61">
        <v>30.61210823059082</v>
      </c>
      <c r="CC2" s="61">
        <v>7.8622341156005859</v>
      </c>
      <c r="CD2" s="61">
        <v>9.9227476119995117</v>
      </c>
      <c r="CE2" s="61">
        <v>12.647941589355469</v>
      </c>
      <c r="CF2" s="61">
        <v>10.771904945373535</v>
      </c>
      <c r="CG2" s="61">
        <v>2.3368666172027588</v>
      </c>
      <c r="CH2" s="61">
        <v>10.306023597717285</v>
      </c>
      <c r="CI2" s="61">
        <v>0</v>
      </c>
      <c r="CJ2" s="61">
        <v>6.5172364702448249E-4</v>
      </c>
      <c r="CK2" s="61">
        <v>7.2301062755286694E-3</v>
      </c>
      <c r="CL2" s="61">
        <v>1.046118326485157E-2</v>
      </c>
      <c r="CM2" s="61">
        <v>0</v>
      </c>
      <c r="CN2" s="61">
        <v>5.2456986159086227E-2</v>
      </c>
      <c r="CO2" s="61">
        <v>2.6595624512992799E-4</v>
      </c>
      <c r="CP2" s="61">
        <v>0.30363747477531433</v>
      </c>
      <c r="CQ2" s="61">
        <v>4.8835696652531624E-3</v>
      </c>
      <c r="CR2" s="61">
        <v>1.2197987176477909E-2</v>
      </c>
      <c r="CS2" s="61">
        <v>5.1855850219726563</v>
      </c>
      <c r="CT2" s="61">
        <v>0.32490384578704834</v>
      </c>
      <c r="CU2" s="61">
        <v>5.3367696702480316E-2</v>
      </c>
      <c r="CV2" s="61">
        <v>4.0435529081150889E-4</v>
      </c>
      <c r="CW2" s="61">
        <v>1.8762964010238647</v>
      </c>
      <c r="CX2" s="61">
        <v>8.9657917022705078</v>
      </c>
      <c r="CY2" s="61">
        <v>0.46617326140403748</v>
      </c>
      <c r="CZ2" s="61">
        <v>9.7374467849731445</v>
      </c>
      <c r="DA2" s="61">
        <v>1.0349534749984741</v>
      </c>
      <c r="DB2" s="61">
        <v>0.45272883772850037</v>
      </c>
      <c r="DC2" s="61">
        <v>0</v>
      </c>
      <c r="DD2" s="61">
        <v>9.9026836454868317E-2</v>
      </c>
      <c r="DE2" s="61">
        <v>0.14039552211761475</v>
      </c>
      <c r="DF2" s="61">
        <v>3.3914819359779358E-2</v>
      </c>
      <c r="DG2" s="61">
        <v>5.9330519288778305E-3</v>
      </c>
      <c r="DH2" s="61">
        <v>1.5486088581383228E-2</v>
      </c>
      <c r="DI2" s="61">
        <v>0</v>
      </c>
      <c r="DJ2" s="61">
        <v>6.6402755677700043E-2</v>
      </c>
      <c r="DK2" s="61">
        <v>0.41980239748954773</v>
      </c>
      <c r="DL2" s="61">
        <v>6.4155291765928268E-3</v>
      </c>
      <c r="DM2" s="61">
        <v>9.9274531006813049E-2</v>
      </c>
      <c r="DN2" s="61">
        <v>5.0061000511050224E-3</v>
      </c>
      <c r="DO2" s="61">
        <v>4.5956447720527649E-3</v>
      </c>
      <c r="DP2" s="61">
        <v>1.8789069727063179E-2</v>
      </c>
      <c r="DQ2" s="61">
        <v>0</v>
      </c>
      <c r="DR2" s="61">
        <v>0.85711848735809326</v>
      </c>
      <c r="DS2" s="61">
        <v>0.10291463881731033</v>
      </c>
      <c r="DT2" s="61">
        <v>5.3715050220489502E-2</v>
      </c>
      <c r="DU2" s="61">
        <v>1.433966401964426E-2</v>
      </c>
      <c r="DV2" s="61">
        <v>0.18007996678352356</v>
      </c>
      <c r="DW2" s="61">
        <v>3.0073417350649834E-2</v>
      </c>
      <c r="DX2" s="61">
        <v>8.0278642475605011E-2</v>
      </c>
      <c r="DY2" s="61">
        <v>6.9782942533493042E-2</v>
      </c>
      <c r="DZ2" s="61">
        <v>46742.56640625</v>
      </c>
      <c r="EA2" s="61">
        <v>21695.400390625</v>
      </c>
      <c r="EB2" s="61">
        <v>25047.16796875</v>
      </c>
      <c r="EC2" s="61">
        <v>2192.553466796875</v>
      </c>
      <c r="ED2" s="61">
        <v>3806.57421875</v>
      </c>
      <c r="EE2" s="61">
        <v>2755.322509765625</v>
      </c>
      <c r="EF2" s="61">
        <v>979.277587890625</v>
      </c>
      <c r="EG2" s="61">
        <v>2247.109375</v>
      </c>
      <c r="EH2" s="61">
        <v>2019.7366943359375</v>
      </c>
      <c r="EI2" s="61">
        <v>493.26904296875</v>
      </c>
      <c r="EJ2" s="61">
        <v>2730.326904296875</v>
      </c>
      <c r="EK2" s="61">
        <v>1270.848388671875</v>
      </c>
      <c r="EL2" s="61">
        <v>3200.382080078125</v>
      </c>
      <c r="EM2" s="61">
        <v>1473.7879638671875</v>
      </c>
      <c r="EN2" s="61">
        <v>600.191162109375</v>
      </c>
      <c r="EO2" s="61">
        <v>2863.75390625</v>
      </c>
      <c r="EP2" s="61">
        <v>5311.18212890625</v>
      </c>
      <c r="EQ2" s="61">
        <v>8005.04296875</v>
      </c>
      <c r="ER2" s="61">
        <v>1797.5286865234375</v>
      </c>
      <c r="ES2" s="61">
        <v>2587.59521484375</v>
      </c>
      <c r="ET2" s="61">
        <v>2240.386962890625</v>
      </c>
      <c r="EU2" s="61">
        <v>167.6993408203125</v>
      </c>
      <c r="EV2" s="61">
        <v>1579.46875</v>
      </c>
      <c r="EW2" s="61">
        <v>4214.16650390625</v>
      </c>
      <c r="EX2" s="61">
        <v>8729.455078125</v>
      </c>
      <c r="EY2" s="61">
        <v>0</v>
      </c>
    </row>
    <row r="5" spans="1:155" x14ac:dyDescent="0.3">
      <c r="A5" t="s">
        <v>104</v>
      </c>
      <c r="B5" t="s">
        <v>105</v>
      </c>
      <c r="C5" t="s">
        <v>106</v>
      </c>
      <c r="D5" t="s">
        <v>107</v>
      </c>
    </row>
    <row r="6" spans="1:155" x14ac:dyDescent="0.3">
      <c r="A6">
        <f>BA2</f>
        <v>427.75650024414063</v>
      </c>
      <c r="B6">
        <f>BB2</f>
        <v>356.7281494140625</v>
      </c>
      <c r="C6">
        <f>BC2</f>
        <v>0</v>
      </c>
      <c r="D6">
        <f>BD2</f>
        <v>3.1018621921539307</v>
      </c>
    </row>
    <row r="7" spans="1:155" x14ac:dyDescent="0.3">
      <c r="B7">
        <f>ROUND(B6/MAX($B$6,$C$6,$D$6),1)</f>
        <v>1</v>
      </c>
      <c r="C7">
        <f>ROUND(C6/MAX($B$6,$C$6,$D$6),1)</f>
        <v>0</v>
      </c>
      <c r="D7">
        <f>ROUND(D6/MAX($B$6,$C$6,$D$6),1)</f>
        <v>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I6" sqref="I6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255</v>
      </c>
      <c r="B2" s="55">
        <v>24210</v>
      </c>
      <c r="C2" s="56">
        <f ca="1">YEAR(TODAY())-YEAR(B2)+IF(TODAY()&gt;=DATE(YEAR(TODAY()),MONTH(B2),DAY(B2)),0,-1)</f>
        <v>57</v>
      </c>
      <c r="E2" s="52">
        <v>155.19999999999999</v>
      </c>
      <c r="F2" s="53" t="s">
        <v>39</v>
      </c>
      <c r="G2" s="52">
        <v>78.900000000000006</v>
      </c>
      <c r="H2" s="51" t="s">
        <v>41</v>
      </c>
      <c r="I2" s="72">
        <f>ROUND(G3/E3^2,1)</f>
        <v>32.799999999999997</v>
      </c>
    </row>
    <row r="3" spans="1:9" x14ac:dyDescent="0.3">
      <c r="E3" s="51">
        <f>E2/100</f>
        <v>1.5519999999999998</v>
      </c>
      <c r="F3" s="51" t="s">
        <v>40</v>
      </c>
      <c r="G3" s="51">
        <f>G2</f>
        <v>78.900000000000006</v>
      </c>
      <c r="H3" s="51" t="s">
        <v>41</v>
      </c>
      <c r="I3" s="72"/>
    </row>
    <row r="4" spans="1:9" x14ac:dyDescent="0.3">
      <c r="A4" t="s">
        <v>273</v>
      </c>
    </row>
    <row r="5" spans="1:9" x14ac:dyDescent="0.3">
      <c r="B5" s="60">
        <v>45280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T19" sqref="T19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김경순, ID : H2510189)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2023년 12월 21일 09:56:45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X258"/>
  <sheetViews>
    <sheetView tabSelected="1" view="pageBreakPreview" zoomScaleNormal="100" zoomScaleSheetLayoutView="100" zoomScalePageLayoutView="10" workbookViewId="0">
      <selection activeCell="X12" sqref="X12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77" t="s">
        <v>196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</row>
    <row r="3" spans="1:19" ht="18" customHeight="1" x14ac:dyDescent="0.3">
      <c r="A3" s="6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</row>
    <row r="4" spans="1:19" ht="18" customHeight="1" thickBot="1" x14ac:dyDescent="0.35">
      <c r="A4" s="6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</row>
    <row r="5" spans="1:19" ht="18" customHeight="1" x14ac:dyDescent="0.3">
      <c r="A5" s="6"/>
      <c r="B5" s="75" t="s">
        <v>275</v>
      </c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</row>
    <row r="6" spans="1:19" ht="18" customHeight="1" x14ac:dyDescent="0.3">
      <c r="B6" s="76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</row>
    <row r="7" spans="1:19" ht="18" customHeight="1" x14ac:dyDescent="0.3">
      <c r="B7" s="76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</row>
    <row r="8" spans="1:19" ht="18" customHeight="1" x14ac:dyDescent="0.3">
      <c r="B8" s="76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</row>
    <row r="9" spans="1:19" ht="18" customHeight="1" thickBot="1" x14ac:dyDescent="0.35"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</row>
    <row r="10" spans="1:19" ht="18" customHeight="1" x14ac:dyDescent="0.3">
      <c r="C10" s="85" t="s">
        <v>30</v>
      </c>
      <c r="D10" s="85"/>
      <c r="E10" s="86"/>
      <c r="F10" s="89">
        <f>'개인정보 및 신체계측 입력'!B5</f>
        <v>45280</v>
      </c>
      <c r="G10" s="90"/>
      <c r="H10" s="90"/>
      <c r="I10" s="90"/>
      <c r="K10" s="106" t="s">
        <v>33</v>
      </c>
      <c r="L10" s="107"/>
      <c r="M10" s="106" t="s">
        <v>34</v>
      </c>
      <c r="N10" s="107"/>
      <c r="O10" s="106" t="s">
        <v>35</v>
      </c>
      <c r="P10" s="106"/>
      <c r="Q10" s="106"/>
      <c r="R10" s="106"/>
      <c r="S10" s="106"/>
    </row>
    <row r="11" spans="1:19" ht="18" customHeight="1" thickBot="1" x14ac:dyDescent="0.35">
      <c r="C11" s="87"/>
      <c r="D11" s="87"/>
      <c r="E11" s="88"/>
      <c r="F11" s="91"/>
      <c r="G11" s="91"/>
      <c r="H11" s="91"/>
      <c r="I11" s="9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 x14ac:dyDescent="0.3">
      <c r="C12" s="85" t="s">
        <v>32</v>
      </c>
      <c r="D12" s="85"/>
      <c r="E12" s="86"/>
      <c r="F12" s="94">
        <f ca="1">'개인정보 및 신체계측 입력'!C2</f>
        <v>57</v>
      </c>
      <c r="G12" s="94"/>
      <c r="H12" s="94"/>
      <c r="I12" s="94"/>
      <c r="K12" s="123">
        <f>'개인정보 및 신체계측 입력'!E2</f>
        <v>155.19999999999999</v>
      </c>
      <c r="L12" s="124"/>
      <c r="M12" s="117">
        <f>'개인정보 및 신체계측 입력'!G2</f>
        <v>78.900000000000006</v>
      </c>
      <c r="N12" s="118"/>
      <c r="O12" s="113" t="s">
        <v>271</v>
      </c>
      <c r="P12" s="107"/>
      <c r="Q12" s="90">
        <f>'개인정보 및 신체계측 입력'!I2</f>
        <v>32.799999999999997</v>
      </c>
      <c r="R12" s="90"/>
      <c r="S12" s="90"/>
    </row>
    <row r="13" spans="1:19" ht="18" customHeight="1" thickBot="1" x14ac:dyDescent="0.35">
      <c r="C13" s="92"/>
      <c r="D13" s="92"/>
      <c r="E13" s="93"/>
      <c r="F13" s="95"/>
      <c r="G13" s="95"/>
      <c r="H13" s="95"/>
      <c r="I13" s="95"/>
      <c r="K13" s="125"/>
      <c r="L13" s="126"/>
      <c r="M13" s="119"/>
      <c r="N13" s="120"/>
      <c r="O13" s="114"/>
      <c r="P13" s="115"/>
      <c r="Q13" s="91"/>
      <c r="R13" s="91"/>
      <c r="S13" s="91"/>
    </row>
    <row r="14" spans="1:19" ht="18" customHeight="1" x14ac:dyDescent="0.3">
      <c r="C14" s="87" t="s">
        <v>31</v>
      </c>
      <c r="D14" s="87"/>
      <c r="E14" s="88"/>
      <c r="F14" s="91" t="str">
        <f>MID('DRIs DATA'!B1,28,3)</f>
        <v>김경순</v>
      </c>
      <c r="G14" s="91"/>
      <c r="H14" s="91"/>
      <c r="I14" s="91"/>
      <c r="K14" s="125"/>
      <c r="L14" s="126"/>
      <c r="M14" s="119"/>
      <c r="N14" s="120"/>
      <c r="O14" s="114"/>
      <c r="P14" s="115"/>
      <c r="Q14" s="91"/>
      <c r="R14" s="91"/>
      <c r="S14" s="91"/>
    </row>
    <row r="15" spans="1:19" ht="18" customHeight="1" thickBot="1" x14ac:dyDescent="0.35">
      <c r="C15" s="92"/>
      <c r="D15" s="92"/>
      <c r="E15" s="93"/>
      <c r="F15" s="100"/>
      <c r="G15" s="100"/>
      <c r="H15" s="100"/>
      <c r="I15" s="100"/>
      <c r="K15" s="127"/>
      <c r="L15" s="128"/>
      <c r="M15" s="121"/>
      <c r="N15" s="122"/>
      <c r="O15" s="116"/>
      <c r="P15" s="109"/>
      <c r="Q15" s="100"/>
      <c r="R15" s="100"/>
      <c r="S15" s="100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4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4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4" ht="18" customHeight="1" x14ac:dyDescent="0.3">
      <c r="B19" s="129" t="s">
        <v>42</v>
      </c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1"/>
    </row>
    <row r="20" spans="2:24" ht="18" customHeight="1" thickBot="1" x14ac:dyDescent="0.35">
      <c r="B20" s="132"/>
      <c r="C20" s="133"/>
      <c r="D20" s="133"/>
      <c r="E20" s="133"/>
      <c r="F20" s="133"/>
      <c r="G20" s="133"/>
      <c r="H20" s="133"/>
      <c r="I20" s="133"/>
      <c r="J20" s="133"/>
      <c r="K20" s="133"/>
      <c r="L20" s="133"/>
      <c r="M20" s="133"/>
      <c r="N20" s="133"/>
      <c r="O20" s="133"/>
      <c r="P20" s="133"/>
      <c r="Q20" s="133"/>
      <c r="R20" s="133"/>
      <c r="S20" s="133"/>
      <c r="T20" s="134"/>
      <c r="X20" s="22"/>
    </row>
    <row r="21" spans="2:24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4" ht="18" customHeight="1" x14ac:dyDescent="0.3">
      <c r="E23" s="8"/>
      <c r="G23" s="7"/>
    </row>
    <row r="24" spans="2:24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80" t="s">
        <v>43</v>
      </c>
      <c r="E36" s="80"/>
      <c r="F36" s="80"/>
      <c r="G36" s="80"/>
      <c r="H36" s="80"/>
      <c r="I36" s="34">
        <f>'DRIs DATA'!F8</f>
        <v>70.962999999999994</v>
      </c>
      <c r="J36" s="83" t="s">
        <v>44</v>
      </c>
      <c r="K36" s="83"/>
      <c r="L36" s="83"/>
      <c r="M36" s="83"/>
      <c r="N36" s="35"/>
      <c r="O36" s="103" t="s">
        <v>45</v>
      </c>
      <c r="P36" s="103"/>
      <c r="Q36" s="103"/>
      <c r="R36" s="103"/>
      <c r="S36" s="103"/>
      <c r="T36" s="6"/>
    </row>
    <row r="37" spans="2:20" ht="18" customHeight="1" x14ac:dyDescent="0.3">
      <c r="B37" s="12"/>
      <c r="C37" s="101" t="s">
        <v>182</v>
      </c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6"/>
    </row>
    <row r="38" spans="2:20" ht="18" customHeight="1" x14ac:dyDescent="0.3">
      <c r="B38" s="12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6"/>
    </row>
    <row r="39" spans="2:20" ht="18" customHeight="1" thickBot="1" x14ac:dyDescent="0.35">
      <c r="B39" s="1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80" t="s">
        <v>43</v>
      </c>
      <c r="E41" s="80"/>
      <c r="F41" s="80"/>
      <c r="G41" s="80"/>
      <c r="H41" s="80"/>
      <c r="I41" s="34">
        <f>'DRIs DATA'!G8</f>
        <v>10.128</v>
      </c>
      <c r="J41" s="83" t="s">
        <v>44</v>
      </c>
      <c r="K41" s="83"/>
      <c r="L41" s="83"/>
      <c r="M41" s="83"/>
      <c r="N41" s="35"/>
      <c r="O41" s="84" t="s">
        <v>49</v>
      </c>
      <c r="P41" s="84"/>
      <c r="Q41" s="84"/>
      <c r="R41" s="84"/>
      <c r="S41" s="84"/>
      <c r="T41" s="6"/>
    </row>
    <row r="42" spans="2:20" ht="18" customHeight="1" x14ac:dyDescent="0.3">
      <c r="B42" s="6"/>
      <c r="C42" s="105" t="s">
        <v>184</v>
      </c>
      <c r="D42" s="105"/>
      <c r="E42" s="105"/>
      <c r="F42" s="105"/>
      <c r="G42" s="105"/>
      <c r="H42" s="105"/>
      <c r="I42" s="105"/>
      <c r="J42" s="105"/>
      <c r="K42" s="105"/>
      <c r="L42" s="105"/>
      <c r="M42" s="105"/>
      <c r="N42" s="105"/>
      <c r="O42" s="105"/>
      <c r="P42" s="105"/>
      <c r="Q42" s="105"/>
      <c r="R42" s="105"/>
      <c r="S42" s="105"/>
      <c r="T42" s="6"/>
    </row>
    <row r="43" spans="2:20" ht="18" customHeight="1" x14ac:dyDescent="0.3">
      <c r="B43" s="6"/>
      <c r="C43" s="105"/>
      <c r="D43" s="105"/>
      <c r="E43" s="105"/>
      <c r="F43" s="105"/>
      <c r="G43" s="105"/>
      <c r="H43" s="105"/>
      <c r="I43" s="105"/>
      <c r="J43" s="105"/>
      <c r="K43" s="105"/>
      <c r="L43" s="105"/>
      <c r="M43" s="105"/>
      <c r="N43" s="105"/>
      <c r="O43" s="105"/>
      <c r="P43" s="105"/>
      <c r="Q43" s="105"/>
      <c r="R43" s="105"/>
      <c r="S43" s="105"/>
      <c r="T43" s="6"/>
    </row>
    <row r="44" spans="2:20" ht="18" customHeight="1" thickBot="1" x14ac:dyDescent="0.35">
      <c r="B44" s="6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04" t="s">
        <v>43</v>
      </c>
      <c r="E46" s="104"/>
      <c r="F46" s="104"/>
      <c r="G46" s="104"/>
      <c r="H46" s="104"/>
      <c r="I46" s="34">
        <f>'DRIs DATA'!H8</f>
        <v>18.908000000000001</v>
      </c>
      <c r="J46" s="83" t="s">
        <v>44</v>
      </c>
      <c r="K46" s="83"/>
      <c r="L46" s="83"/>
      <c r="M46" s="83"/>
      <c r="N46" s="35"/>
      <c r="O46" s="84" t="s">
        <v>48</v>
      </c>
      <c r="P46" s="84"/>
      <c r="Q46" s="84"/>
      <c r="R46" s="84"/>
      <c r="S46" s="84"/>
      <c r="T46" s="6"/>
    </row>
    <row r="47" spans="2:20" ht="18" customHeight="1" x14ac:dyDescent="0.3">
      <c r="B47" s="6"/>
      <c r="C47" s="105" t="s">
        <v>183</v>
      </c>
      <c r="D47" s="105"/>
      <c r="E47" s="105"/>
      <c r="F47" s="105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5"/>
      <c r="R47" s="105"/>
      <c r="S47" s="105"/>
      <c r="T47" s="6"/>
    </row>
    <row r="48" spans="2:20" ht="18" customHeight="1" thickBot="1" x14ac:dyDescent="0.35">
      <c r="B48" s="6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thickBot="1" x14ac:dyDescent="0.35">
      <c r="B51" s="6"/>
      <c r="T51" s="6"/>
    </row>
    <row r="52" spans="1:20" ht="18" customHeight="1" x14ac:dyDescent="0.3">
      <c r="B52" s="129" t="s">
        <v>191</v>
      </c>
      <c r="C52" s="130"/>
      <c r="D52" s="130"/>
      <c r="E52" s="130"/>
      <c r="F52" s="130"/>
      <c r="G52" s="130"/>
      <c r="H52" s="130"/>
      <c r="I52" s="130"/>
      <c r="J52" s="130"/>
      <c r="K52" s="130"/>
      <c r="L52" s="130"/>
      <c r="M52" s="130"/>
      <c r="N52" s="130"/>
      <c r="O52" s="130"/>
      <c r="P52" s="130"/>
      <c r="Q52" s="130"/>
      <c r="R52" s="130"/>
      <c r="S52" s="130"/>
      <c r="T52" s="131"/>
    </row>
    <row r="53" spans="1:20" ht="18" customHeight="1" thickBot="1" x14ac:dyDescent="0.35">
      <c r="B53" s="132"/>
      <c r="C53" s="133"/>
      <c r="D53" s="133"/>
      <c r="E53" s="133"/>
      <c r="F53" s="133"/>
      <c r="G53" s="133"/>
      <c r="H53" s="133"/>
      <c r="I53" s="133"/>
      <c r="J53" s="133"/>
      <c r="K53" s="133"/>
      <c r="L53" s="133"/>
      <c r="M53" s="133"/>
      <c r="N53" s="133"/>
      <c r="O53" s="133"/>
      <c r="P53" s="133"/>
      <c r="Q53" s="133"/>
      <c r="R53" s="133"/>
      <c r="S53" s="133"/>
      <c r="T53" s="134"/>
    </row>
    <row r="54" spans="1:20" ht="18" customHeight="1" x14ac:dyDescent="0.5"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</row>
    <row r="55" spans="1:20" ht="18" customHeight="1" x14ac:dyDescent="0.3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</row>
    <row r="56" spans="1:20" ht="18" customHeight="1" x14ac:dyDescent="0.3">
      <c r="A56" s="6"/>
    </row>
    <row r="67" spans="2:21" ht="18" customHeight="1" x14ac:dyDescent="0.3"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</row>
    <row r="68" spans="2:21" ht="18" customHeight="1" thickBot="1" x14ac:dyDescent="0.35">
      <c r="B68" s="6"/>
      <c r="C68" s="79" t="s">
        <v>164</v>
      </c>
      <c r="D68" s="79"/>
      <c r="E68" s="79"/>
      <c r="F68" s="79"/>
      <c r="G68" s="79"/>
      <c r="H68" s="80" t="s">
        <v>170</v>
      </c>
      <c r="I68" s="80"/>
      <c r="J68" s="80"/>
      <c r="K68" s="36">
        <f>ROUND('그룹 전체 사용자의 일일 입력'!B6/MAX('그룹 전체 사용자의 일일 입력'!$B$6,'그룹 전체 사용자의 일일 입력'!$C$6,'그룹 전체 사용자의 일일 입력'!$D$6),1)</f>
        <v>1</v>
      </c>
      <c r="L68" s="36" t="s">
        <v>53</v>
      </c>
      <c r="M68" s="36">
        <f>ROUND('그룹 전체 사용자의 일일 입력'!C6/MAX('그룹 전체 사용자의 일일 입력'!$B$6,'그룹 전체 사용자의 일일 입력'!$C$6,'그룹 전체 사용자의 일일 입력'!$D$6),1)</f>
        <v>0</v>
      </c>
      <c r="N68" s="36" t="s">
        <v>53</v>
      </c>
      <c r="O68" s="81">
        <f>ROUND('그룹 전체 사용자의 일일 입력'!D6/MAX('그룹 전체 사용자의 일일 입력'!$B$6,'그룹 전체 사용자의 일일 입력'!$C$6,'그룹 전체 사용자의 일일 입력'!$D$6),1)</f>
        <v>0</v>
      </c>
      <c r="P68" s="81"/>
      <c r="Q68" s="37" t="s">
        <v>54</v>
      </c>
      <c r="R68" s="35"/>
      <c r="S68" s="35"/>
      <c r="T68" s="6"/>
    </row>
    <row r="69" spans="2:21" ht="18" customHeight="1" thickBot="1" x14ac:dyDescent="0.35">
      <c r="B69" s="6"/>
      <c r="C69" s="82" t="s">
        <v>165</v>
      </c>
      <c r="D69" s="82"/>
      <c r="E69" s="82"/>
      <c r="F69" s="82"/>
      <c r="G69" s="82"/>
      <c r="H69" s="82"/>
      <c r="I69" s="82"/>
      <c r="J69" s="82"/>
      <c r="K69" s="82"/>
      <c r="L69" s="82"/>
      <c r="M69" s="82"/>
      <c r="N69" s="82"/>
      <c r="O69" s="82"/>
      <c r="P69" s="82"/>
      <c r="Q69" s="82"/>
      <c r="R69" s="82"/>
      <c r="S69" s="82"/>
      <c r="T69" s="6"/>
      <c r="U69" s="13"/>
    </row>
    <row r="70" spans="2:21" ht="18" customHeight="1" x14ac:dyDescent="0.3"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13"/>
    </row>
    <row r="71" spans="2:21" ht="18" customHeight="1" thickBot="1" x14ac:dyDescent="0.35">
      <c r="B71" s="6"/>
      <c r="C71" s="79" t="s">
        <v>51</v>
      </c>
      <c r="D71" s="79"/>
      <c r="E71" s="79"/>
      <c r="F71" s="79"/>
      <c r="G71" s="79"/>
      <c r="H71" s="38"/>
      <c r="I71" s="80" t="s">
        <v>52</v>
      </c>
      <c r="J71" s="80"/>
      <c r="K71" s="36">
        <f>ROUND('DRIs DATA'!L8,1)</f>
        <v>5.7</v>
      </c>
      <c r="L71" s="36" t="s">
        <v>53</v>
      </c>
      <c r="M71" s="36">
        <f>ROUND('DRIs DATA'!K8,1)</f>
        <v>1.1000000000000001</v>
      </c>
      <c r="N71" s="83" t="s">
        <v>54</v>
      </c>
      <c r="O71" s="83"/>
      <c r="P71" s="83"/>
      <c r="Q71" s="83"/>
      <c r="R71" s="39"/>
      <c r="S71" s="35"/>
      <c r="T71" s="6"/>
    </row>
    <row r="72" spans="2:21" ht="18" customHeight="1" x14ac:dyDescent="0.3">
      <c r="B72" s="6"/>
      <c r="C72" s="105" t="s">
        <v>181</v>
      </c>
      <c r="D72" s="105"/>
      <c r="E72" s="105"/>
      <c r="F72" s="105"/>
      <c r="G72" s="105"/>
      <c r="H72" s="105"/>
      <c r="I72" s="105"/>
      <c r="J72" s="105"/>
      <c r="K72" s="105"/>
      <c r="L72" s="105"/>
      <c r="M72" s="105"/>
      <c r="N72" s="105"/>
      <c r="O72" s="105"/>
      <c r="P72" s="105"/>
      <c r="Q72" s="105"/>
      <c r="R72" s="105"/>
      <c r="S72" s="105"/>
      <c r="T72" s="6"/>
      <c r="U72" s="13"/>
    </row>
    <row r="73" spans="2:21" ht="18" customHeight="1" thickBot="1" x14ac:dyDescent="0.35">
      <c r="B73" s="6"/>
      <c r="C73" s="82"/>
      <c r="D73" s="82"/>
      <c r="E73" s="82"/>
      <c r="F73" s="82"/>
      <c r="G73" s="82"/>
      <c r="H73" s="82"/>
      <c r="I73" s="82"/>
      <c r="J73" s="82"/>
      <c r="K73" s="82"/>
      <c r="L73" s="82"/>
      <c r="M73" s="82"/>
      <c r="N73" s="82"/>
      <c r="O73" s="82"/>
      <c r="P73" s="82"/>
      <c r="Q73" s="82"/>
      <c r="R73" s="82"/>
      <c r="S73" s="82"/>
      <c r="T73" s="13"/>
      <c r="U73" s="13"/>
    </row>
    <row r="74" spans="2:21" ht="18" customHeight="1" x14ac:dyDescent="0.3"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</row>
    <row r="75" spans="2:21" ht="18" customHeight="1" thickBot="1" x14ac:dyDescent="0.35">
      <c r="B75" s="6"/>
      <c r="T75" s="6"/>
    </row>
    <row r="76" spans="2:21" ht="18" customHeight="1" x14ac:dyDescent="0.3">
      <c r="B76" s="129" t="s">
        <v>192</v>
      </c>
      <c r="C76" s="130"/>
      <c r="D76" s="130"/>
      <c r="E76" s="130"/>
      <c r="F76" s="130"/>
      <c r="G76" s="130"/>
      <c r="H76" s="130"/>
      <c r="I76" s="130"/>
      <c r="J76" s="130"/>
      <c r="K76" s="130"/>
      <c r="L76" s="130"/>
      <c r="M76" s="130"/>
      <c r="N76" s="130"/>
      <c r="O76" s="130"/>
      <c r="P76" s="130"/>
      <c r="Q76" s="130"/>
      <c r="R76" s="130"/>
      <c r="S76" s="130"/>
      <c r="T76" s="131"/>
    </row>
    <row r="77" spans="2:21" ht="18" customHeight="1" thickBot="1" x14ac:dyDescent="0.35">
      <c r="B77" s="132"/>
      <c r="C77" s="133"/>
      <c r="D77" s="133"/>
      <c r="E77" s="133"/>
      <c r="F77" s="133"/>
      <c r="G77" s="133"/>
      <c r="H77" s="133"/>
      <c r="I77" s="133"/>
      <c r="J77" s="133"/>
      <c r="K77" s="133"/>
      <c r="L77" s="133"/>
      <c r="M77" s="133"/>
      <c r="N77" s="133"/>
      <c r="O77" s="133"/>
      <c r="P77" s="133"/>
      <c r="Q77" s="133"/>
      <c r="R77" s="133"/>
      <c r="S77" s="133"/>
      <c r="T77" s="134"/>
    </row>
    <row r="78" spans="2:21" ht="18" customHeight="1" x14ac:dyDescent="0.5"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</row>
    <row r="79" spans="2:21" ht="18" customHeight="1" x14ac:dyDescent="0.3">
      <c r="B79" s="96" t="s">
        <v>168</v>
      </c>
      <c r="C79" s="96"/>
      <c r="D79" s="96"/>
      <c r="E79" s="96"/>
      <c r="F79" s="21"/>
      <c r="G79" s="21"/>
      <c r="H79" s="21"/>
      <c r="L79" s="96" t="s">
        <v>172</v>
      </c>
      <c r="M79" s="96"/>
      <c r="N79" s="96"/>
      <c r="O79" s="96"/>
      <c r="P79" s="96"/>
    </row>
    <row r="80" spans="2:21" ht="18" customHeight="1" x14ac:dyDescent="0.3">
      <c r="L80" s="11"/>
      <c r="M80" s="11"/>
      <c r="N80" s="11"/>
      <c r="O80" s="11"/>
      <c r="P80" s="11"/>
      <c r="Q80" s="11"/>
      <c r="R80" s="11"/>
      <c r="S80" s="11"/>
      <c r="T80" s="11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A83" s="11"/>
      <c r="L83" s="11"/>
      <c r="M83" s="11"/>
      <c r="N83" s="11"/>
      <c r="O83" s="11"/>
      <c r="P83" s="11"/>
      <c r="Q83" s="11"/>
      <c r="R83" s="11"/>
      <c r="S83" s="11"/>
      <c r="T83" s="11"/>
      <c r="U83" s="12"/>
    </row>
    <row r="84" spans="1:21" ht="18" customHeight="1" x14ac:dyDescent="0.3">
      <c r="A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F86" s="11"/>
      <c r="K86" s="11"/>
      <c r="U86" s="12"/>
    </row>
    <row r="87" spans="1:21" ht="18" customHeight="1" x14ac:dyDescent="0.3">
      <c r="C87" s="11"/>
      <c r="D87" s="11"/>
      <c r="E87" s="11"/>
      <c r="F87" s="11"/>
      <c r="H87" s="11"/>
      <c r="I87" s="11"/>
      <c r="J87" s="11"/>
      <c r="K87" s="11"/>
    </row>
    <row r="88" spans="1:21" ht="18" customHeight="1" x14ac:dyDescent="0.3">
      <c r="F88" s="11"/>
      <c r="K88" s="11"/>
    </row>
    <row r="89" spans="1:21" ht="18" customHeight="1" x14ac:dyDescent="0.3">
      <c r="F89" s="11"/>
      <c r="K89" s="11"/>
    </row>
    <row r="90" spans="1:21" ht="18" customHeight="1" x14ac:dyDescent="0.3">
      <c r="B90" s="11"/>
      <c r="C90" s="11"/>
      <c r="D90" s="11"/>
      <c r="E90" s="11"/>
      <c r="F90" s="11"/>
      <c r="G90" s="11"/>
      <c r="H90" s="11"/>
      <c r="I90" s="11"/>
      <c r="J90" s="11"/>
      <c r="K90" s="11"/>
    </row>
    <row r="91" spans="1:21" ht="18" customHeight="1" thickBot="1" x14ac:dyDescent="0.35">
      <c r="B91" s="11"/>
      <c r="C91" s="11"/>
      <c r="D91" s="11"/>
      <c r="E91" s="11"/>
      <c r="G91" s="11"/>
      <c r="H91" s="11"/>
      <c r="I91" s="11"/>
      <c r="J91" s="11"/>
    </row>
    <row r="92" spans="1:21" ht="18" customHeight="1" x14ac:dyDescent="0.3">
      <c r="B92" s="97" t="s">
        <v>268</v>
      </c>
      <c r="C92" s="98"/>
      <c r="D92" s="98"/>
      <c r="E92" s="98"/>
      <c r="F92" s="98"/>
      <c r="G92" s="98"/>
      <c r="H92" s="98"/>
      <c r="I92" s="98"/>
      <c r="J92" s="99"/>
      <c r="L92" s="97" t="s">
        <v>175</v>
      </c>
      <c r="M92" s="98"/>
      <c r="N92" s="98"/>
      <c r="O92" s="98"/>
      <c r="P92" s="98"/>
      <c r="Q92" s="98"/>
      <c r="R92" s="98"/>
      <c r="S92" s="98"/>
      <c r="T92" s="99"/>
    </row>
    <row r="93" spans="1:21" ht="18" customHeight="1" x14ac:dyDescent="0.3">
      <c r="B93" s="158" t="s">
        <v>171</v>
      </c>
      <c r="C93" s="156"/>
      <c r="D93" s="156"/>
      <c r="E93" s="156"/>
      <c r="F93" s="154">
        <f>ROUND('DRIs DATA'!F16/'DRIs DATA'!C16*100,2)</f>
        <v>147.35</v>
      </c>
      <c r="G93" s="154"/>
      <c r="H93" s="156" t="s">
        <v>167</v>
      </c>
      <c r="I93" s="156"/>
      <c r="J93" s="157"/>
      <c r="L93" s="158" t="s">
        <v>171</v>
      </c>
      <c r="M93" s="156"/>
      <c r="N93" s="156"/>
      <c r="O93" s="156"/>
      <c r="P93" s="156"/>
      <c r="Q93" s="23">
        <f>ROUND('DRIs DATA'!M16/'DRIs DATA'!K16*100,2)</f>
        <v>129.57</v>
      </c>
      <c r="R93" s="156" t="s">
        <v>167</v>
      </c>
      <c r="S93" s="156"/>
      <c r="T93" s="157"/>
    </row>
    <row r="94" spans="1:21" ht="18" customHeight="1" x14ac:dyDescent="0.3">
      <c r="B94" s="40"/>
      <c r="C94" s="6"/>
      <c r="D94" s="6"/>
      <c r="E94" s="6"/>
      <c r="F94" s="6"/>
      <c r="G94" s="6"/>
      <c r="H94" s="6"/>
      <c r="I94" s="6"/>
      <c r="J94" s="41"/>
      <c r="L94" s="40"/>
      <c r="M94" s="6"/>
      <c r="N94" s="6"/>
      <c r="O94" s="6"/>
      <c r="P94" s="6"/>
      <c r="Q94" s="6"/>
      <c r="R94" s="6"/>
      <c r="S94" s="6"/>
      <c r="T94" s="41"/>
    </row>
    <row r="95" spans="1:21" ht="18" customHeight="1" x14ac:dyDescent="0.3">
      <c r="B95" s="142" t="s">
        <v>180</v>
      </c>
      <c r="C95" s="143"/>
      <c r="D95" s="143"/>
      <c r="E95" s="143"/>
      <c r="F95" s="143"/>
      <c r="G95" s="143"/>
      <c r="H95" s="143"/>
      <c r="I95" s="143"/>
      <c r="J95" s="144"/>
      <c r="L95" s="148" t="s">
        <v>173</v>
      </c>
      <c r="M95" s="149"/>
      <c r="N95" s="149"/>
      <c r="O95" s="149"/>
      <c r="P95" s="149"/>
      <c r="Q95" s="149"/>
      <c r="R95" s="149"/>
      <c r="S95" s="149"/>
      <c r="T95" s="150"/>
    </row>
    <row r="96" spans="1:21" ht="18" customHeight="1" x14ac:dyDescent="0.3">
      <c r="B96" s="142"/>
      <c r="C96" s="143"/>
      <c r="D96" s="143"/>
      <c r="E96" s="143"/>
      <c r="F96" s="143"/>
      <c r="G96" s="143"/>
      <c r="H96" s="143"/>
      <c r="I96" s="143"/>
      <c r="J96" s="144"/>
      <c r="L96" s="148"/>
      <c r="M96" s="149"/>
      <c r="N96" s="149"/>
      <c r="O96" s="149"/>
      <c r="P96" s="149"/>
      <c r="Q96" s="149"/>
      <c r="R96" s="149"/>
      <c r="S96" s="149"/>
      <c r="T96" s="150"/>
    </row>
    <row r="97" spans="2:21" ht="18" customHeight="1" x14ac:dyDescent="0.3">
      <c r="B97" s="142"/>
      <c r="C97" s="143"/>
      <c r="D97" s="143"/>
      <c r="E97" s="143"/>
      <c r="F97" s="143"/>
      <c r="G97" s="143"/>
      <c r="H97" s="143"/>
      <c r="I97" s="143"/>
      <c r="J97" s="144"/>
      <c r="L97" s="148"/>
      <c r="M97" s="149"/>
      <c r="N97" s="149"/>
      <c r="O97" s="149"/>
      <c r="P97" s="149"/>
      <c r="Q97" s="149"/>
      <c r="R97" s="149"/>
      <c r="S97" s="149"/>
      <c r="T97" s="150"/>
    </row>
    <row r="98" spans="2:21" ht="18" customHeight="1" x14ac:dyDescent="0.3">
      <c r="B98" s="142"/>
      <c r="C98" s="143"/>
      <c r="D98" s="143"/>
      <c r="E98" s="143"/>
      <c r="F98" s="143"/>
      <c r="G98" s="143"/>
      <c r="H98" s="143"/>
      <c r="I98" s="143"/>
      <c r="J98" s="144"/>
      <c r="L98" s="148"/>
      <c r="M98" s="149"/>
      <c r="N98" s="149"/>
      <c r="O98" s="149"/>
      <c r="P98" s="149"/>
      <c r="Q98" s="149"/>
      <c r="R98" s="149"/>
      <c r="S98" s="149"/>
      <c r="T98" s="150"/>
    </row>
    <row r="99" spans="2:21" ht="18" customHeight="1" x14ac:dyDescent="0.3">
      <c r="B99" s="142"/>
      <c r="C99" s="143"/>
      <c r="D99" s="143"/>
      <c r="E99" s="143"/>
      <c r="F99" s="143"/>
      <c r="G99" s="143"/>
      <c r="H99" s="143"/>
      <c r="I99" s="143"/>
      <c r="J99" s="144"/>
      <c r="L99" s="148"/>
      <c r="M99" s="149"/>
      <c r="N99" s="149"/>
      <c r="O99" s="149"/>
      <c r="P99" s="149"/>
      <c r="Q99" s="149"/>
      <c r="R99" s="149"/>
      <c r="S99" s="149"/>
      <c r="T99" s="150"/>
      <c r="U99" s="17"/>
    </row>
    <row r="100" spans="2:21" ht="18" customHeight="1" thickBot="1" x14ac:dyDescent="0.35">
      <c r="B100" s="145"/>
      <c r="C100" s="146"/>
      <c r="D100" s="146"/>
      <c r="E100" s="146"/>
      <c r="F100" s="146"/>
      <c r="G100" s="146"/>
      <c r="H100" s="146"/>
      <c r="I100" s="146"/>
      <c r="J100" s="147"/>
      <c r="L100" s="151"/>
      <c r="M100" s="152"/>
      <c r="N100" s="152"/>
      <c r="O100" s="152"/>
      <c r="P100" s="152"/>
      <c r="Q100" s="152"/>
      <c r="R100" s="152"/>
      <c r="S100" s="152"/>
      <c r="T100" s="153"/>
      <c r="U100" s="17"/>
    </row>
    <row r="101" spans="2:21" ht="18" customHeight="1" x14ac:dyDescent="0.3">
      <c r="B101" s="18"/>
      <c r="C101" s="18"/>
      <c r="D101" s="18"/>
      <c r="E101" s="18"/>
      <c r="F101" s="18"/>
      <c r="G101" s="18"/>
      <c r="H101" s="18"/>
      <c r="I101" s="18"/>
      <c r="J101" s="18"/>
      <c r="L101" s="28"/>
      <c r="M101" s="28"/>
      <c r="N101" s="28"/>
      <c r="O101" s="28"/>
      <c r="P101" s="28"/>
      <c r="Q101" s="28"/>
      <c r="R101" s="28"/>
      <c r="S101" s="28"/>
      <c r="T101" s="28"/>
      <c r="U101" s="17"/>
    </row>
    <row r="102" spans="2:21" ht="18" customHeight="1" thickBot="1" x14ac:dyDescent="0.35">
      <c r="B102" s="18"/>
      <c r="C102" s="18"/>
      <c r="D102" s="18"/>
      <c r="E102" s="18"/>
      <c r="F102" s="18"/>
      <c r="G102" s="18"/>
      <c r="H102" s="18"/>
      <c r="I102" s="18"/>
      <c r="J102" s="18"/>
      <c r="L102" s="29"/>
      <c r="M102" s="29"/>
      <c r="N102" s="29"/>
      <c r="O102" s="29"/>
      <c r="P102" s="29"/>
      <c r="Q102" s="29"/>
      <c r="R102" s="29"/>
      <c r="S102" s="29"/>
      <c r="T102" s="29"/>
      <c r="U102" s="17"/>
    </row>
    <row r="103" spans="2:21" ht="18" customHeight="1" x14ac:dyDescent="0.3">
      <c r="B103" s="129" t="s">
        <v>193</v>
      </c>
      <c r="C103" s="130"/>
      <c r="D103" s="130"/>
      <c r="E103" s="130"/>
      <c r="F103" s="130"/>
      <c r="G103" s="130"/>
      <c r="H103" s="130"/>
      <c r="I103" s="130"/>
      <c r="J103" s="130"/>
      <c r="K103" s="130"/>
      <c r="L103" s="130"/>
      <c r="M103" s="130"/>
      <c r="N103" s="130"/>
      <c r="O103" s="130"/>
      <c r="P103" s="130"/>
      <c r="Q103" s="130"/>
      <c r="R103" s="130"/>
      <c r="S103" s="130"/>
      <c r="T103" s="131"/>
    </row>
    <row r="104" spans="2:21" ht="18" customHeight="1" thickBot="1" x14ac:dyDescent="0.35">
      <c r="B104" s="132"/>
      <c r="C104" s="133"/>
      <c r="D104" s="133"/>
      <c r="E104" s="133"/>
      <c r="F104" s="133"/>
      <c r="G104" s="133"/>
      <c r="H104" s="133"/>
      <c r="I104" s="133"/>
      <c r="J104" s="133"/>
      <c r="K104" s="133"/>
      <c r="L104" s="133"/>
      <c r="M104" s="133"/>
      <c r="N104" s="133"/>
      <c r="O104" s="133"/>
      <c r="P104" s="133"/>
      <c r="Q104" s="133"/>
      <c r="R104" s="133"/>
      <c r="S104" s="133"/>
      <c r="T104" s="134"/>
    </row>
    <row r="105" spans="2:21" ht="18" customHeight="1" x14ac:dyDescent="0.5">
      <c r="C105" s="31"/>
      <c r="D105" s="31"/>
      <c r="E105" s="31"/>
      <c r="F105" s="31"/>
      <c r="G105" s="31"/>
      <c r="H105" s="31"/>
      <c r="I105" s="31"/>
    </row>
    <row r="106" spans="2:21" ht="18" customHeight="1" x14ac:dyDescent="0.3">
      <c r="B106" s="96" t="s">
        <v>169</v>
      </c>
      <c r="C106" s="96"/>
      <c r="D106" s="96"/>
      <c r="E106" s="96"/>
      <c r="F106" s="6"/>
      <c r="G106" s="6"/>
      <c r="H106" s="6"/>
      <c r="I106" s="6"/>
      <c r="L106" s="96" t="s">
        <v>270</v>
      </c>
      <c r="M106" s="96"/>
      <c r="N106" s="96"/>
      <c r="O106" s="96"/>
      <c r="P106" s="96"/>
      <c r="Q106" s="6"/>
      <c r="R106" s="6"/>
    </row>
    <row r="114" spans="2:20" ht="18" customHeight="1" x14ac:dyDescent="0.3">
      <c r="G114" s="11"/>
      <c r="Q114" s="11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D117" s="11"/>
      <c r="E117" s="11"/>
      <c r="F117" s="11"/>
      <c r="G117" s="11"/>
      <c r="I117" s="11"/>
      <c r="N117" s="11"/>
      <c r="O117" s="11"/>
      <c r="P117" s="11"/>
      <c r="Q117" s="11"/>
    </row>
    <row r="118" spans="2:20" ht="18" customHeight="1" thickBot="1" x14ac:dyDescent="0.35">
      <c r="G118" s="11"/>
      <c r="Q118" s="11"/>
    </row>
    <row r="119" spans="2:20" ht="18" customHeight="1" x14ac:dyDescent="0.3">
      <c r="B119" s="110" t="s">
        <v>264</v>
      </c>
      <c r="C119" s="111"/>
      <c r="D119" s="111"/>
      <c r="E119" s="111"/>
      <c r="F119" s="111"/>
      <c r="G119" s="111"/>
      <c r="H119" s="111"/>
      <c r="I119" s="111"/>
      <c r="J119" s="112"/>
      <c r="L119" s="110" t="s">
        <v>265</v>
      </c>
      <c r="M119" s="111"/>
      <c r="N119" s="111"/>
      <c r="O119" s="111"/>
      <c r="P119" s="111"/>
      <c r="Q119" s="111"/>
      <c r="R119" s="111"/>
      <c r="S119" s="111"/>
      <c r="T119" s="112"/>
    </row>
    <row r="120" spans="2:20" ht="18" customHeight="1" x14ac:dyDescent="0.3">
      <c r="B120" s="43" t="s">
        <v>171</v>
      </c>
      <c r="C120" s="16"/>
      <c r="D120" s="16"/>
      <c r="E120" s="15"/>
      <c r="F120" s="154">
        <f>ROUND('DRIs DATA'!F26/'DRIs DATA'!C26*100,2)</f>
        <v>138.28</v>
      </c>
      <c r="G120" s="154"/>
      <c r="H120" s="156" t="s">
        <v>166</v>
      </c>
      <c r="I120" s="156"/>
      <c r="J120" s="157"/>
      <c r="L120" s="42" t="s">
        <v>171</v>
      </c>
      <c r="M120" s="20"/>
      <c r="N120" s="20"/>
      <c r="O120" s="23"/>
      <c r="P120" s="6"/>
      <c r="Q120" s="58">
        <f>ROUND('DRIs DATA'!AH26/'DRIs DATA'!AE26*100,2)</f>
        <v>29.05</v>
      </c>
      <c r="R120" s="156" t="s">
        <v>166</v>
      </c>
      <c r="S120" s="156"/>
      <c r="T120" s="157"/>
    </row>
    <row r="121" spans="2:20" ht="18" customHeight="1" x14ac:dyDescent="0.3">
      <c r="B121" s="44"/>
      <c r="C121" s="15"/>
      <c r="D121" s="15"/>
      <c r="E121" s="15"/>
      <c r="F121" s="15"/>
      <c r="G121" s="15"/>
      <c r="H121" s="15"/>
      <c r="I121" s="15"/>
      <c r="J121" s="45"/>
      <c r="L121" s="40"/>
      <c r="M121" s="6"/>
      <c r="N121" s="6"/>
      <c r="O121" s="6"/>
      <c r="P121" s="6"/>
      <c r="Q121" s="6"/>
      <c r="R121" s="6"/>
      <c r="S121" s="6"/>
      <c r="T121" s="41"/>
    </row>
    <row r="122" spans="2:20" ht="18" customHeight="1" x14ac:dyDescent="0.3">
      <c r="B122" s="135" t="s">
        <v>174</v>
      </c>
      <c r="C122" s="136"/>
      <c r="D122" s="136"/>
      <c r="E122" s="136"/>
      <c r="F122" s="136"/>
      <c r="G122" s="136"/>
      <c r="H122" s="136"/>
      <c r="I122" s="136"/>
      <c r="J122" s="137"/>
      <c r="L122" s="135" t="s">
        <v>269</v>
      </c>
      <c r="M122" s="136"/>
      <c r="N122" s="136"/>
      <c r="O122" s="136"/>
      <c r="P122" s="136"/>
      <c r="Q122" s="136"/>
      <c r="R122" s="136"/>
      <c r="S122" s="136"/>
      <c r="T122" s="137"/>
    </row>
    <row r="123" spans="2:20" ht="18" customHeight="1" x14ac:dyDescent="0.3">
      <c r="B123" s="135"/>
      <c r="C123" s="136"/>
      <c r="D123" s="136"/>
      <c r="E123" s="136"/>
      <c r="F123" s="136"/>
      <c r="G123" s="136"/>
      <c r="H123" s="136"/>
      <c r="I123" s="136"/>
      <c r="J123" s="137"/>
      <c r="L123" s="135"/>
      <c r="M123" s="136"/>
      <c r="N123" s="136"/>
      <c r="O123" s="136"/>
      <c r="P123" s="136"/>
      <c r="Q123" s="136"/>
      <c r="R123" s="136"/>
      <c r="S123" s="136"/>
      <c r="T123" s="137"/>
    </row>
    <row r="124" spans="2:20" ht="18" customHeight="1" x14ac:dyDescent="0.3">
      <c r="B124" s="135"/>
      <c r="C124" s="136"/>
      <c r="D124" s="136"/>
      <c r="E124" s="136"/>
      <c r="F124" s="136"/>
      <c r="G124" s="136"/>
      <c r="H124" s="136"/>
      <c r="I124" s="136"/>
      <c r="J124" s="137"/>
      <c r="L124" s="135"/>
      <c r="M124" s="136"/>
      <c r="N124" s="136"/>
      <c r="O124" s="136"/>
      <c r="P124" s="136"/>
      <c r="Q124" s="136"/>
      <c r="R124" s="136"/>
      <c r="S124" s="136"/>
      <c r="T124" s="137"/>
    </row>
    <row r="125" spans="2:20" ht="18" customHeight="1" x14ac:dyDescent="0.3">
      <c r="B125" s="135"/>
      <c r="C125" s="136"/>
      <c r="D125" s="136"/>
      <c r="E125" s="136"/>
      <c r="F125" s="136"/>
      <c r="G125" s="136"/>
      <c r="H125" s="136"/>
      <c r="I125" s="136"/>
      <c r="J125" s="137"/>
      <c r="L125" s="135"/>
      <c r="M125" s="136"/>
      <c r="N125" s="136"/>
      <c r="O125" s="136"/>
      <c r="P125" s="136"/>
      <c r="Q125" s="136"/>
      <c r="R125" s="136"/>
      <c r="S125" s="136"/>
      <c r="T125" s="137"/>
    </row>
    <row r="126" spans="2:20" ht="18" customHeight="1" x14ac:dyDescent="0.3">
      <c r="B126" s="135"/>
      <c r="C126" s="136"/>
      <c r="D126" s="136"/>
      <c r="E126" s="136"/>
      <c r="F126" s="136"/>
      <c r="G126" s="136"/>
      <c r="H126" s="136"/>
      <c r="I126" s="136"/>
      <c r="J126" s="137"/>
      <c r="L126" s="135"/>
      <c r="M126" s="136"/>
      <c r="N126" s="136"/>
      <c r="O126" s="136"/>
      <c r="P126" s="136"/>
      <c r="Q126" s="136"/>
      <c r="R126" s="136"/>
      <c r="S126" s="136"/>
      <c r="T126" s="137"/>
    </row>
    <row r="127" spans="2:20" ht="17.25" thickBot="1" x14ac:dyDescent="0.35">
      <c r="B127" s="138"/>
      <c r="C127" s="139"/>
      <c r="D127" s="139"/>
      <c r="E127" s="139"/>
      <c r="F127" s="139"/>
      <c r="G127" s="139"/>
      <c r="H127" s="139"/>
      <c r="I127" s="139"/>
      <c r="J127" s="140"/>
      <c r="L127" s="138"/>
      <c r="M127" s="139"/>
      <c r="N127" s="139"/>
      <c r="O127" s="139"/>
      <c r="P127" s="139"/>
      <c r="Q127" s="139"/>
      <c r="R127" s="139"/>
      <c r="S127" s="139"/>
      <c r="T127" s="140"/>
    </row>
    <row r="128" spans="2:20" ht="18" customHeight="1" thickBot="1" x14ac:dyDescent="0.35">
      <c r="C128" s="19"/>
      <c r="D128" s="19"/>
      <c r="E128" s="19"/>
      <c r="F128" s="19"/>
      <c r="G128" s="19"/>
      <c r="H128" s="19"/>
    </row>
    <row r="129" spans="2:21" ht="18" customHeight="1" x14ac:dyDescent="0.3">
      <c r="B129" s="129" t="s">
        <v>262</v>
      </c>
      <c r="C129" s="130"/>
      <c r="D129" s="130"/>
      <c r="E129" s="130"/>
      <c r="F129" s="130"/>
      <c r="G129" s="130"/>
      <c r="H129" s="130"/>
      <c r="I129" s="130"/>
      <c r="J129" s="130"/>
      <c r="K129" s="130"/>
      <c r="L129" s="130"/>
      <c r="M129" s="131"/>
      <c r="N129" s="57"/>
      <c r="O129" s="129" t="s">
        <v>263</v>
      </c>
      <c r="P129" s="130"/>
      <c r="Q129" s="130"/>
      <c r="R129" s="130"/>
      <c r="S129" s="130"/>
      <c r="T129" s="131"/>
    </row>
    <row r="130" spans="2:21" ht="18" customHeight="1" thickBot="1" x14ac:dyDescent="0.35">
      <c r="B130" s="132"/>
      <c r="C130" s="133"/>
      <c r="D130" s="133"/>
      <c r="E130" s="133"/>
      <c r="F130" s="133"/>
      <c r="G130" s="133"/>
      <c r="H130" s="133"/>
      <c r="I130" s="133"/>
      <c r="J130" s="133"/>
      <c r="K130" s="133"/>
      <c r="L130" s="133"/>
      <c r="M130" s="134"/>
      <c r="N130" s="57"/>
      <c r="O130" s="132"/>
      <c r="P130" s="133"/>
      <c r="Q130" s="133"/>
      <c r="R130" s="133"/>
      <c r="S130" s="133"/>
      <c r="T130" s="134"/>
    </row>
    <row r="131" spans="2:21" ht="18" customHeight="1" x14ac:dyDescent="0.3">
      <c r="P131" s="19"/>
      <c r="Q131" s="19"/>
      <c r="R131" s="19"/>
      <c r="U131"/>
    </row>
    <row r="132" spans="2:21" ht="18" customHeight="1" x14ac:dyDescent="0.3">
      <c r="P132" s="19"/>
      <c r="Q132" s="19"/>
      <c r="R132" s="19"/>
      <c r="S132" s="19"/>
      <c r="T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U134"/>
    </row>
    <row r="135" spans="2:21" ht="18" customHeight="1" x14ac:dyDescent="0.3">
      <c r="U135"/>
    </row>
    <row r="136" spans="2:21" ht="18" customHeight="1" x14ac:dyDescent="0.3">
      <c r="B136" s="11"/>
      <c r="D136" s="11"/>
      <c r="E136" s="11"/>
      <c r="F136" s="11"/>
      <c r="G136" s="11"/>
      <c r="S136" t="s">
        <v>260</v>
      </c>
      <c r="U136"/>
    </row>
    <row r="137" spans="2:21" ht="18" customHeight="1" x14ac:dyDescent="0.3">
      <c r="B137" s="11"/>
      <c r="D137" s="11"/>
      <c r="E137" s="11"/>
      <c r="F137" s="11"/>
      <c r="G137" s="11"/>
      <c r="U137"/>
    </row>
    <row r="138" spans="2:21" ht="18" customHeight="1" x14ac:dyDescent="0.3">
      <c r="B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S139" t="s">
        <v>261</v>
      </c>
      <c r="U139"/>
    </row>
    <row r="140" spans="2:21" ht="18" customHeight="1" x14ac:dyDescent="0.3">
      <c r="U140"/>
    </row>
    <row r="141" spans="2:21" ht="18" customHeight="1" x14ac:dyDescent="0.3">
      <c r="U141"/>
    </row>
    <row r="142" spans="2:21" ht="18" customHeight="1" x14ac:dyDescent="0.3">
      <c r="S142" t="s">
        <v>260</v>
      </c>
      <c r="U142"/>
    </row>
    <row r="143" spans="2:21" ht="18" customHeight="1" x14ac:dyDescent="0.3">
      <c r="D143" s="11"/>
      <c r="G143" s="11"/>
      <c r="U143"/>
    </row>
    <row r="144" spans="2:21" ht="18" customHeight="1" x14ac:dyDescent="0.3">
      <c r="H144" s="11"/>
      <c r="U144"/>
    </row>
    <row r="145" spans="2:21" ht="18" customHeight="1" x14ac:dyDescent="0.3">
      <c r="D145" s="11"/>
      <c r="E145" s="11"/>
      <c r="F145" s="11"/>
      <c r="G145" s="11"/>
      <c r="S145" t="s">
        <v>260</v>
      </c>
      <c r="U145"/>
    </row>
    <row r="146" spans="2:21" ht="18" customHeight="1" x14ac:dyDescent="0.3">
      <c r="D146" s="11"/>
      <c r="E146" s="11"/>
      <c r="F146" s="11"/>
      <c r="G146" s="11"/>
      <c r="H146" s="11"/>
      <c r="U146"/>
    </row>
    <row r="147" spans="2:21" ht="18" customHeight="1" x14ac:dyDescent="0.3">
      <c r="D147" s="11"/>
      <c r="E147" s="11"/>
      <c r="F147" s="11"/>
      <c r="G147" s="11"/>
      <c r="H147" s="11"/>
      <c r="R147" s="11"/>
      <c r="S147" s="11"/>
      <c r="T147" s="11"/>
      <c r="U147"/>
    </row>
    <row r="148" spans="2:21" ht="18" customHeight="1" x14ac:dyDescent="0.3">
      <c r="H148" s="11"/>
      <c r="I148" s="11"/>
      <c r="J148" s="11"/>
      <c r="K148" s="11"/>
      <c r="U148"/>
    </row>
    <row r="149" spans="2:21" ht="18" customHeight="1" x14ac:dyDescent="0.3">
      <c r="P149" s="11"/>
      <c r="Q149" s="11"/>
      <c r="R149" s="11"/>
      <c r="S149" s="11"/>
      <c r="T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2" spans="2:21" ht="18" customHeight="1" x14ac:dyDescent="0.3">
      <c r="B152" s="17"/>
    </row>
    <row r="153" spans="2:21" ht="18" customHeight="1" thickBot="1" x14ac:dyDescent="0.35">
      <c r="B153" s="17"/>
    </row>
    <row r="154" spans="2:21" ht="18" customHeight="1" x14ac:dyDescent="0.3">
      <c r="B154" s="129" t="s">
        <v>194</v>
      </c>
      <c r="C154" s="130"/>
      <c r="D154" s="130"/>
      <c r="E154" s="130"/>
      <c r="F154" s="130"/>
      <c r="G154" s="130"/>
      <c r="H154" s="130"/>
      <c r="I154" s="130"/>
      <c r="J154" s="130"/>
      <c r="K154" s="130"/>
      <c r="L154" s="130"/>
      <c r="M154" s="130"/>
      <c r="N154" s="130"/>
      <c r="O154" s="130"/>
      <c r="P154" s="130"/>
      <c r="Q154" s="130"/>
      <c r="R154" s="130"/>
      <c r="S154" s="130"/>
      <c r="T154" s="131"/>
    </row>
    <row r="155" spans="2:21" ht="18" customHeight="1" thickBot="1" x14ac:dyDescent="0.35">
      <c r="B155" s="132"/>
      <c r="C155" s="133"/>
      <c r="D155" s="133"/>
      <c r="E155" s="133"/>
      <c r="F155" s="133"/>
      <c r="G155" s="133"/>
      <c r="H155" s="133"/>
      <c r="I155" s="133"/>
      <c r="J155" s="133"/>
      <c r="K155" s="133"/>
      <c r="L155" s="133"/>
      <c r="M155" s="133"/>
      <c r="N155" s="133"/>
      <c r="O155" s="133"/>
      <c r="P155" s="133"/>
      <c r="Q155" s="133"/>
      <c r="R155" s="133"/>
      <c r="S155" s="133"/>
      <c r="T155" s="134"/>
    </row>
    <row r="156" spans="2:21" ht="18" customHeight="1" x14ac:dyDescent="0.5"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</row>
    <row r="157" spans="2:21" ht="18" customHeight="1" x14ac:dyDescent="0.3">
      <c r="B157" s="96" t="s">
        <v>177</v>
      </c>
      <c r="C157" s="96"/>
      <c r="D157" s="96"/>
      <c r="E157" s="6"/>
      <c r="F157" s="6"/>
      <c r="G157" s="6"/>
      <c r="H157" s="6"/>
      <c r="I157" s="6"/>
      <c r="L157" s="96" t="s">
        <v>178</v>
      </c>
      <c r="M157" s="96"/>
      <c r="N157" s="96"/>
      <c r="O157" s="6"/>
      <c r="P157" s="6"/>
      <c r="Q157" s="6"/>
      <c r="R157" s="6"/>
      <c r="S157" s="6"/>
    </row>
    <row r="158" spans="2:21" ht="18" customHeight="1" x14ac:dyDescent="0.3"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G165" s="11"/>
      <c r="Q165" s="11"/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D168" s="11"/>
      <c r="E168" s="11"/>
      <c r="F168" s="11"/>
      <c r="G168" s="11"/>
      <c r="I168" s="11"/>
      <c r="N168" s="11"/>
      <c r="O168" s="11"/>
      <c r="P168" s="11"/>
      <c r="Q168" s="11"/>
      <c r="S168" s="6"/>
    </row>
    <row r="169" spans="2:19" ht="18" customHeight="1" thickBot="1" x14ac:dyDescent="0.35">
      <c r="G169" s="11"/>
      <c r="Q169" s="11"/>
      <c r="S169" s="6"/>
    </row>
    <row r="170" spans="2:19" ht="18" customHeight="1" x14ac:dyDescent="0.3">
      <c r="B170" s="110" t="s">
        <v>266</v>
      </c>
      <c r="C170" s="111"/>
      <c r="D170" s="111"/>
      <c r="E170" s="111"/>
      <c r="F170" s="111"/>
      <c r="G170" s="111"/>
      <c r="H170" s="111"/>
      <c r="I170" s="111"/>
      <c r="J170" s="112"/>
      <c r="L170" s="110" t="s">
        <v>176</v>
      </c>
      <c r="M170" s="111"/>
      <c r="N170" s="111"/>
      <c r="O170" s="111"/>
      <c r="P170" s="111"/>
      <c r="Q170" s="111"/>
      <c r="R170" s="111"/>
      <c r="S170" s="112"/>
    </row>
    <row r="171" spans="2:19" ht="18" customHeight="1" x14ac:dyDescent="0.3">
      <c r="B171" s="42" t="s">
        <v>171</v>
      </c>
      <c r="C171" s="20"/>
      <c r="D171" s="20"/>
      <c r="E171" s="6"/>
      <c r="F171" s="154">
        <f>ROUND('DRIs DATA'!F36/'DRIs DATA'!C36*100,2)</f>
        <v>64.680000000000007</v>
      </c>
      <c r="G171" s="154"/>
      <c r="H171" s="20" t="s">
        <v>166</v>
      </c>
      <c r="I171" s="20"/>
      <c r="J171" s="41"/>
      <c r="L171" s="42" t="s">
        <v>171</v>
      </c>
      <c r="M171" s="20"/>
      <c r="N171" s="20"/>
      <c r="O171" s="6"/>
      <c r="P171" s="6"/>
      <c r="Q171" s="23">
        <f>ROUND('DRIs DATA'!T36/'DRIs DATA'!R36*100,2)</f>
        <v>354.61</v>
      </c>
      <c r="R171" s="20" t="s">
        <v>166</v>
      </c>
      <c r="S171" s="41"/>
    </row>
    <row r="172" spans="2:19" ht="18" customHeight="1" x14ac:dyDescent="0.3">
      <c r="B172" s="40"/>
      <c r="C172" s="6"/>
      <c r="D172" s="6"/>
      <c r="E172" s="6"/>
      <c r="F172" s="6"/>
      <c r="G172" s="6"/>
      <c r="H172" s="6"/>
      <c r="I172" s="6"/>
      <c r="J172" s="41"/>
      <c r="L172" s="40"/>
      <c r="M172" s="6"/>
      <c r="N172" s="6"/>
      <c r="O172" s="6"/>
      <c r="P172" s="6"/>
      <c r="Q172" s="6"/>
      <c r="R172" s="6"/>
      <c r="S172" s="41"/>
    </row>
    <row r="173" spans="2:19" ht="18" customHeight="1" x14ac:dyDescent="0.3">
      <c r="B173" s="135" t="s">
        <v>185</v>
      </c>
      <c r="C173" s="136"/>
      <c r="D173" s="136"/>
      <c r="E173" s="136"/>
      <c r="F173" s="136"/>
      <c r="G173" s="136"/>
      <c r="H173" s="136"/>
      <c r="I173" s="136"/>
      <c r="J173" s="137"/>
      <c r="L173" s="135" t="s">
        <v>187</v>
      </c>
      <c r="M173" s="136"/>
      <c r="N173" s="136"/>
      <c r="O173" s="136"/>
      <c r="P173" s="136"/>
      <c r="Q173" s="136"/>
      <c r="R173" s="136"/>
      <c r="S173" s="137"/>
    </row>
    <row r="174" spans="2:19" ht="18" customHeight="1" x14ac:dyDescent="0.3">
      <c r="B174" s="135"/>
      <c r="C174" s="136"/>
      <c r="D174" s="136"/>
      <c r="E174" s="136"/>
      <c r="F174" s="136"/>
      <c r="G174" s="136"/>
      <c r="H174" s="136"/>
      <c r="I174" s="136"/>
      <c r="J174" s="137"/>
      <c r="L174" s="135"/>
      <c r="M174" s="136"/>
      <c r="N174" s="136"/>
      <c r="O174" s="136"/>
      <c r="P174" s="136"/>
      <c r="Q174" s="136"/>
      <c r="R174" s="136"/>
      <c r="S174" s="137"/>
    </row>
    <row r="175" spans="2:19" ht="18" customHeight="1" x14ac:dyDescent="0.3">
      <c r="B175" s="135"/>
      <c r="C175" s="136"/>
      <c r="D175" s="136"/>
      <c r="E175" s="136"/>
      <c r="F175" s="136"/>
      <c r="G175" s="136"/>
      <c r="H175" s="136"/>
      <c r="I175" s="136"/>
      <c r="J175" s="137"/>
      <c r="L175" s="135"/>
      <c r="M175" s="136"/>
      <c r="N175" s="136"/>
      <c r="O175" s="136"/>
      <c r="P175" s="136"/>
      <c r="Q175" s="136"/>
      <c r="R175" s="136"/>
      <c r="S175" s="137"/>
    </row>
    <row r="176" spans="2:19" ht="18" customHeight="1" x14ac:dyDescent="0.3">
      <c r="B176" s="135"/>
      <c r="C176" s="136"/>
      <c r="D176" s="136"/>
      <c r="E176" s="136"/>
      <c r="F176" s="136"/>
      <c r="G176" s="136"/>
      <c r="H176" s="136"/>
      <c r="I176" s="136"/>
      <c r="J176" s="137"/>
      <c r="L176" s="135"/>
      <c r="M176" s="136"/>
      <c r="N176" s="136"/>
      <c r="O176" s="136"/>
      <c r="P176" s="136"/>
      <c r="Q176" s="136"/>
      <c r="R176" s="136"/>
      <c r="S176" s="137"/>
    </row>
    <row r="177" spans="2:19" ht="18" customHeight="1" x14ac:dyDescent="0.3">
      <c r="B177" s="135"/>
      <c r="C177" s="136"/>
      <c r="D177" s="136"/>
      <c r="E177" s="136"/>
      <c r="F177" s="136"/>
      <c r="G177" s="136"/>
      <c r="H177" s="136"/>
      <c r="I177" s="136"/>
      <c r="J177" s="137"/>
      <c r="L177" s="135"/>
      <c r="M177" s="136"/>
      <c r="N177" s="136"/>
      <c r="O177" s="136"/>
      <c r="P177" s="136"/>
      <c r="Q177" s="136"/>
      <c r="R177" s="136"/>
      <c r="S177" s="137"/>
    </row>
    <row r="178" spans="2:19" ht="18" customHeight="1" x14ac:dyDescent="0.3">
      <c r="B178" s="135"/>
      <c r="C178" s="136"/>
      <c r="D178" s="136"/>
      <c r="E178" s="136"/>
      <c r="F178" s="136"/>
      <c r="G178" s="136"/>
      <c r="H178" s="136"/>
      <c r="I178" s="136"/>
      <c r="J178" s="137"/>
      <c r="L178" s="135"/>
      <c r="M178" s="136"/>
      <c r="N178" s="136"/>
      <c r="O178" s="136"/>
      <c r="P178" s="136"/>
      <c r="Q178" s="136"/>
      <c r="R178" s="136"/>
      <c r="S178" s="137"/>
    </row>
    <row r="179" spans="2:19" ht="18" customHeight="1" thickBot="1" x14ac:dyDescent="0.35">
      <c r="B179" s="138"/>
      <c r="C179" s="139"/>
      <c r="D179" s="139"/>
      <c r="E179" s="139"/>
      <c r="F179" s="139"/>
      <c r="G179" s="139"/>
      <c r="H179" s="139"/>
      <c r="I179" s="139"/>
      <c r="J179" s="140"/>
      <c r="L179" s="135"/>
      <c r="M179" s="136"/>
      <c r="N179" s="136"/>
      <c r="O179" s="136"/>
      <c r="P179" s="136"/>
      <c r="Q179" s="136"/>
      <c r="R179" s="136"/>
      <c r="S179" s="137"/>
    </row>
    <row r="180" spans="2:19" ht="18" customHeight="1" x14ac:dyDescent="0.3">
      <c r="B180" s="19"/>
      <c r="C180" s="19"/>
      <c r="D180" s="19"/>
      <c r="E180" s="19"/>
      <c r="F180" s="19"/>
      <c r="G180" s="19"/>
      <c r="H180" s="19"/>
      <c r="I180" s="19"/>
      <c r="L180" s="135"/>
      <c r="M180" s="136"/>
      <c r="N180" s="136"/>
      <c r="O180" s="136"/>
      <c r="P180" s="136"/>
      <c r="Q180" s="136"/>
      <c r="R180" s="136"/>
      <c r="S180" s="137"/>
    </row>
    <row r="181" spans="2:19" ht="18" customHeight="1" thickBot="1" x14ac:dyDescent="0.35">
      <c r="L181" s="138"/>
      <c r="M181" s="139"/>
      <c r="N181" s="139"/>
      <c r="O181" s="139"/>
      <c r="P181" s="139"/>
      <c r="Q181" s="139"/>
      <c r="R181" s="139"/>
      <c r="S181" s="140"/>
    </row>
    <row r="182" spans="2:19" ht="18" customHeight="1" x14ac:dyDescent="0.3">
      <c r="B182" s="96" t="s">
        <v>179</v>
      </c>
      <c r="C182" s="96"/>
      <c r="D182" s="96"/>
      <c r="E182" s="6"/>
      <c r="F182" s="6"/>
      <c r="G182" s="6"/>
      <c r="H182" s="6"/>
      <c r="S182" s="6"/>
    </row>
    <row r="183" spans="2:19" ht="18" customHeight="1" x14ac:dyDescent="0.3">
      <c r="S183" s="6"/>
    </row>
    <row r="184" spans="2:19" ht="18" customHeight="1" x14ac:dyDescent="0.3">
      <c r="M184" s="11"/>
      <c r="N184" s="11"/>
      <c r="O184" s="11"/>
      <c r="P184" s="11"/>
      <c r="Q184" s="11"/>
      <c r="R184" s="11"/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S188" s="6"/>
    </row>
    <row r="189" spans="2:19" ht="18" customHeight="1" x14ac:dyDescent="0.3">
      <c r="S189" s="6"/>
    </row>
    <row r="190" spans="2:19" ht="18" customHeight="1" x14ac:dyDescent="0.3">
      <c r="G190" s="11"/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D193" s="11"/>
      <c r="E193" s="11"/>
      <c r="F193" s="11"/>
      <c r="G193" s="11"/>
      <c r="S193" s="6"/>
    </row>
    <row r="194" spans="2:20" ht="18" customHeight="1" thickBot="1" x14ac:dyDescent="0.35">
      <c r="G194" s="11"/>
      <c r="S194" s="6"/>
    </row>
    <row r="195" spans="2:20" ht="18" customHeight="1" x14ac:dyDescent="0.3">
      <c r="B195" s="110" t="s">
        <v>267</v>
      </c>
      <c r="C195" s="111"/>
      <c r="D195" s="111"/>
      <c r="E195" s="111"/>
      <c r="F195" s="111"/>
      <c r="G195" s="111"/>
      <c r="H195" s="111"/>
      <c r="I195" s="111"/>
      <c r="J195" s="112"/>
      <c r="S195" s="6"/>
    </row>
    <row r="196" spans="2:20" ht="18" customHeight="1" x14ac:dyDescent="0.3">
      <c r="B196" s="42" t="s">
        <v>171</v>
      </c>
      <c r="C196" s="20"/>
      <c r="D196" s="20"/>
      <c r="E196" s="6"/>
      <c r="F196" s="154">
        <f>ROUND('DRIs DATA'!F46/'DRIs DATA'!C46*100,2)</f>
        <v>110.84</v>
      </c>
      <c r="G196" s="154"/>
      <c r="H196" s="20" t="s">
        <v>166</v>
      </c>
      <c r="I196" s="12"/>
      <c r="J196" s="41"/>
      <c r="S196" s="6"/>
    </row>
    <row r="197" spans="2:20" ht="18" customHeight="1" x14ac:dyDescent="0.3">
      <c r="B197" s="40"/>
      <c r="C197" s="6"/>
      <c r="D197" s="6"/>
      <c r="E197" s="6"/>
      <c r="F197" s="6"/>
      <c r="G197" s="6"/>
      <c r="H197" s="6"/>
      <c r="I197" s="6"/>
      <c r="J197" s="41"/>
      <c r="S197" s="6"/>
    </row>
    <row r="198" spans="2:20" ht="18" customHeight="1" x14ac:dyDescent="0.3">
      <c r="B198" s="135" t="s">
        <v>186</v>
      </c>
      <c r="C198" s="136"/>
      <c r="D198" s="136"/>
      <c r="E198" s="136"/>
      <c r="F198" s="136"/>
      <c r="G198" s="136"/>
      <c r="H198" s="136"/>
      <c r="I198" s="136"/>
      <c r="J198" s="137"/>
      <c r="S198" s="6"/>
    </row>
    <row r="199" spans="2:20" ht="18" customHeight="1" x14ac:dyDescent="0.3">
      <c r="B199" s="135"/>
      <c r="C199" s="136"/>
      <c r="D199" s="136"/>
      <c r="E199" s="136"/>
      <c r="F199" s="136"/>
      <c r="G199" s="136"/>
      <c r="H199" s="136"/>
      <c r="I199" s="136"/>
      <c r="J199" s="137"/>
      <c r="S199" s="6"/>
    </row>
    <row r="200" spans="2:20" ht="18" customHeight="1" x14ac:dyDescent="0.3">
      <c r="B200" s="135"/>
      <c r="C200" s="136"/>
      <c r="D200" s="136"/>
      <c r="E200" s="136"/>
      <c r="F200" s="136"/>
      <c r="G200" s="136"/>
      <c r="H200" s="136"/>
      <c r="I200" s="136"/>
      <c r="J200" s="137"/>
      <c r="S200" s="6"/>
    </row>
    <row r="201" spans="2:20" ht="18" customHeight="1" x14ac:dyDescent="0.3">
      <c r="B201" s="135"/>
      <c r="C201" s="136"/>
      <c r="D201" s="136"/>
      <c r="E201" s="136"/>
      <c r="F201" s="136"/>
      <c r="G201" s="136"/>
      <c r="H201" s="136"/>
      <c r="I201" s="136"/>
      <c r="J201" s="137"/>
      <c r="S201" s="6"/>
    </row>
    <row r="202" spans="2:20" ht="18" customHeight="1" x14ac:dyDescent="0.3">
      <c r="B202" s="135"/>
      <c r="C202" s="136"/>
      <c r="D202" s="136"/>
      <c r="E202" s="136"/>
      <c r="F202" s="136"/>
      <c r="G202" s="136"/>
      <c r="H202" s="136"/>
      <c r="I202" s="136"/>
      <c r="J202" s="137"/>
      <c r="S202" s="6"/>
    </row>
    <row r="203" spans="2:20" ht="18" customHeight="1" thickBot="1" x14ac:dyDescent="0.35">
      <c r="B203" s="138"/>
      <c r="C203" s="139"/>
      <c r="D203" s="139"/>
      <c r="E203" s="139"/>
      <c r="F203" s="139"/>
      <c r="G203" s="139"/>
      <c r="H203" s="139"/>
      <c r="I203" s="139"/>
      <c r="J203" s="140"/>
      <c r="S203" s="6"/>
    </row>
    <row r="204" spans="2:20" ht="18" customHeight="1" thickBot="1" x14ac:dyDescent="0.35">
      <c r="K204" s="10"/>
    </row>
    <row r="205" spans="2:20" ht="18" customHeight="1" x14ac:dyDescent="0.3">
      <c r="B205" s="129" t="s">
        <v>195</v>
      </c>
      <c r="C205" s="130"/>
      <c r="D205" s="130"/>
      <c r="E205" s="130"/>
      <c r="F205" s="130"/>
      <c r="G205" s="130"/>
      <c r="H205" s="130"/>
      <c r="I205" s="130"/>
      <c r="J205" s="130"/>
      <c r="K205" s="130"/>
      <c r="L205" s="130"/>
      <c r="M205" s="130"/>
      <c r="N205" s="130"/>
      <c r="O205" s="130"/>
      <c r="P205" s="130"/>
      <c r="Q205" s="130"/>
      <c r="R205" s="130"/>
      <c r="S205" s="130"/>
      <c r="T205" s="131"/>
    </row>
    <row r="206" spans="2:20" ht="18" customHeight="1" thickBot="1" x14ac:dyDescent="0.35">
      <c r="B206" s="132"/>
      <c r="C206" s="133"/>
      <c r="D206" s="133"/>
      <c r="E206" s="133"/>
      <c r="F206" s="133"/>
      <c r="G206" s="133"/>
      <c r="H206" s="133"/>
      <c r="I206" s="133"/>
      <c r="J206" s="133"/>
      <c r="K206" s="133"/>
      <c r="L206" s="133"/>
      <c r="M206" s="133"/>
      <c r="N206" s="133"/>
      <c r="O206" s="133"/>
      <c r="P206" s="133"/>
      <c r="Q206" s="133"/>
      <c r="R206" s="133"/>
      <c r="S206" s="133"/>
      <c r="T206" s="134"/>
    </row>
    <row r="207" spans="2:20" ht="18" customHeight="1" x14ac:dyDescent="0.5">
      <c r="B207" s="27"/>
      <c r="C207" s="27"/>
      <c r="D207" s="27"/>
      <c r="E207" s="27"/>
      <c r="F207" s="27"/>
      <c r="G207" s="27"/>
      <c r="H207" s="27"/>
      <c r="I207" s="27"/>
    </row>
    <row r="208" spans="2:20" ht="18" customHeight="1" x14ac:dyDescent="0.3">
      <c r="B208" s="155" t="s">
        <v>188</v>
      </c>
      <c r="C208" s="155"/>
      <c r="D208" s="155"/>
      <c r="E208" s="155"/>
      <c r="F208" s="155"/>
      <c r="G208" s="155"/>
      <c r="H208" s="155"/>
      <c r="I208" s="24">
        <f>'DRIs DATA'!B6</f>
        <v>1800</v>
      </c>
      <c r="J208" s="6" t="s">
        <v>189</v>
      </c>
      <c r="K208" s="6"/>
      <c r="L208" s="6"/>
      <c r="M208" s="6"/>
      <c r="N208" s="6"/>
    </row>
    <row r="209" spans="2:14" ht="18" customHeight="1" x14ac:dyDescent="0.3">
      <c r="B209" s="141" t="s">
        <v>190</v>
      </c>
      <c r="C209" s="141"/>
      <c r="D209" s="141"/>
      <c r="E209" s="141"/>
      <c r="F209" s="141"/>
      <c r="G209" s="141"/>
      <c r="H209" s="141"/>
      <c r="I209" s="141"/>
      <c r="J209" s="141"/>
      <c r="K209" s="141"/>
      <c r="L209" s="141"/>
      <c r="M209" s="141"/>
      <c r="N209" s="6"/>
    </row>
    <row r="210" spans="2:14" ht="18" customHeight="1" x14ac:dyDescent="0.3">
      <c r="N210" s="6"/>
    </row>
    <row r="211" spans="2:14" ht="18" customHeight="1" x14ac:dyDescent="0.3">
      <c r="C211" t="s">
        <v>274</v>
      </c>
      <c r="N211" s="6"/>
    </row>
    <row r="212" spans="2:14" ht="18" customHeight="1" x14ac:dyDescent="0.3"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</sheetData>
  <mergeCells count="76">
    <mergeCell ref="B205:T206"/>
    <mergeCell ref="L170:S170"/>
    <mergeCell ref="B76:T77"/>
    <mergeCell ref="C72:S73"/>
    <mergeCell ref="B79:E79"/>
    <mergeCell ref="B170:J170"/>
    <mergeCell ref="R120:T120"/>
    <mergeCell ref="L119:T119"/>
    <mergeCell ref="B93:E93"/>
    <mergeCell ref="F93:G93"/>
    <mergeCell ref="H93:J93"/>
    <mergeCell ref="L93:P93"/>
    <mergeCell ref="R93:T93"/>
    <mergeCell ref="H120:J120"/>
    <mergeCell ref="F120:G120"/>
    <mergeCell ref="B209:M209"/>
    <mergeCell ref="B95:J100"/>
    <mergeCell ref="L95:T100"/>
    <mergeCell ref="B103:T104"/>
    <mergeCell ref="F171:G171"/>
    <mergeCell ref="F196:G196"/>
    <mergeCell ref="B154:T155"/>
    <mergeCell ref="B122:J127"/>
    <mergeCell ref="B182:D182"/>
    <mergeCell ref="B198:J203"/>
    <mergeCell ref="B195:J195"/>
    <mergeCell ref="L173:S181"/>
    <mergeCell ref="B208:H208"/>
    <mergeCell ref="B129:M130"/>
    <mergeCell ref="O129:T130"/>
    <mergeCell ref="B173:J179"/>
    <mergeCell ref="K10:L11"/>
    <mergeCell ref="M10:N11"/>
    <mergeCell ref="O10:S11"/>
    <mergeCell ref="Q12:S15"/>
    <mergeCell ref="B157:D157"/>
    <mergeCell ref="L157:N157"/>
    <mergeCell ref="B119:J119"/>
    <mergeCell ref="O12:P15"/>
    <mergeCell ref="M12:N15"/>
    <mergeCell ref="K12:L15"/>
    <mergeCell ref="B19:T20"/>
    <mergeCell ref="B52:T53"/>
    <mergeCell ref="C47:S48"/>
    <mergeCell ref="L92:T92"/>
    <mergeCell ref="B106:E106"/>
    <mergeCell ref="L122:T127"/>
    <mergeCell ref="F12:I13"/>
    <mergeCell ref="L106:P106"/>
    <mergeCell ref="L79:P79"/>
    <mergeCell ref="B92:J92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8:G68"/>
    <mergeCell ref="C71:G71"/>
    <mergeCell ref="H68:J68"/>
    <mergeCell ref="O68:P68"/>
    <mergeCell ref="C69:S69"/>
    <mergeCell ref="I71:J71"/>
    <mergeCell ref="N71:Q71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16383" man="1"/>
    <brk id="102" max="16383" man="1"/>
    <brk id="153" max="16383" man="1"/>
    <brk id="204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2021-11-12T04:02:27Z</cp:lastPrinted>
  <dcterms:created xsi:type="dcterms:W3CDTF">2015-06-13T08:19:18Z</dcterms:created>
  <dcterms:modified xsi:type="dcterms:W3CDTF">2023-12-21T01:34:36Z</dcterms:modified>
</cp:coreProperties>
</file>