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ec9b2db16174b6/Computer Science/금융/파이썬을 활용한 금융공학 레시피/MyExercise/Section3_옵션/"/>
    </mc:Choice>
  </mc:AlternateContent>
  <xr:revisionPtr revIDLastSave="291" documentId="8_{1483EDF2-F16C-498C-A018-727C064986F9}" xr6:coauthVersionLast="46" xr6:coauthVersionMax="46" xr10:uidLastSave="{DF936457-8965-4EFC-A5AA-BCA782F68E6D}"/>
  <bookViews>
    <workbookView xWindow="7995" yWindow="990" windowWidth="20175" windowHeight="13740" activeTab="1" xr2:uid="{34439C94-C11D-48C4-9953-AD84E72BA91C}"/>
  </bookViews>
  <sheets>
    <sheet name="Option기본" sheetId="1" r:id="rId1"/>
    <sheet name="Delta Gamma" sheetId="2" r:id="rId2"/>
    <sheet name="Theta" sheetId="3" r:id="rId3"/>
    <sheet name="Veg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4" l="1"/>
  <c r="E6" i="4" s="1"/>
  <c r="C6" i="4"/>
  <c r="D6" i="4" s="1"/>
  <c r="B7" i="4"/>
  <c r="C7" i="4" s="1"/>
  <c r="B8" i="4"/>
  <c r="E8" i="4" s="1"/>
  <c r="C8" i="4"/>
  <c r="D8" i="4"/>
  <c r="B9" i="4"/>
  <c r="E9" i="4" s="1"/>
  <c r="C9" i="4"/>
  <c r="D9" i="4" s="1"/>
  <c r="B10" i="4"/>
  <c r="C10" i="4" s="1"/>
  <c r="B11" i="4"/>
  <c r="E11" i="4" s="1"/>
  <c r="C11" i="4"/>
  <c r="D11" i="4"/>
  <c r="B12" i="4"/>
  <c r="E12" i="4" s="1"/>
  <c r="C12" i="4"/>
  <c r="D12" i="4" s="1"/>
  <c r="B13" i="4"/>
  <c r="C13" i="4" s="1"/>
  <c r="B14" i="4"/>
  <c r="E14" i="4" s="1"/>
  <c r="C14" i="4"/>
  <c r="D14" i="4"/>
  <c r="B15" i="4"/>
  <c r="E15" i="4" s="1"/>
  <c r="C15" i="4"/>
  <c r="D15" i="4" s="1"/>
  <c r="B16" i="4"/>
  <c r="C16" i="4" s="1"/>
  <c r="B17" i="4"/>
  <c r="E17" i="4" s="1"/>
  <c r="C17" i="4"/>
  <c r="D17" i="4"/>
  <c r="B18" i="4"/>
  <c r="E18" i="4" s="1"/>
  <c r="C18" i="4"/>
  <c r="D18" i="4" s="1"/>
  <c r="B19" i="4"/>
  <c r="C19" i="4" s="1"/>
  <c r="B20" i="4"/>
  <c r="E20" i="4" s="1"/>
  <c r="C20" i="4"/>
  <c r="D20" i="4"/>
  <c r="B21" i="4"/>
  <c r="E21" i="4" s="1"/>
  <c r="C21" i="4"/>
  <c r="D21" i="4" s="1"/>
  <c r="B22" i="4"/>
  <c r="C22" i="4" s="1"/>
  <c r="B23" i="4"/>
  <c r="E23" i="4" s="1"/>
  <c r="C23" i="4"/>
  <c r="D23" i="4"/>
  <c r="B24" i="4"/>
  <c r="E24" i="4" s="1"/>
  <c r="C24" i="4"/>
  <c r="D24" i="4" s="1"/>
  <c r="B25" i="4"/>
  <c r="C25" i="4" s="1"/>
  <c r="B26" i="4"/>
  <c r="E26" i="4" s="1"/>
  <c r="C26" i="4"/>
  <c r="D26" i="4"/>
  <c r="B27" i="4"/>
  <c r="E27" i="4" s="1"/>
  <c r="C27" i="4"/>
  <c r="D27" i="4" s="1"/>
  <c r="B28" i="4"/>
  <c r="C28" i="4" s="1"/>
  <c r="B29" i="4"/>
  <c r="E29" i="4" s="1"/>
  <c r="C29" i="4"/>
  <c r="D29" i="4"/>
  <c r="B30" i="4"/>
  <c r="E30" i="4" s="1"/>
  <c r="C30" i="4"/>
  <c r="D30" i="4" s="1"/>
  <c r="B31" i="4"/>
  <c r="C31" i="4" s="1"/>
  <c r="B32" i="4"/>
  <c r="E32" i="4" s="1"/>
  <c r="C32" i="4"/>
  <c r="D32" i="4"/>
  <c r="B33" i="4"/>
  <c r="E33" i="4" s="1"/>
  <c r="C33" i="4"/>
  <c r="D33" i="4" s="1"/>
  <c r="B34" i="4"/>
  <c r="C34" i="4" s="1"/>
  <c r="B35" i="4"/>
  <c r="E35" i="4" s="1"/>
  <c r="C35" i="4"/>
  <c r="D35" i="4"/>
  <c r="B36" i="4"/>
  <c r="E36" i="4" s="1"/>
  <c r="C36" i="4"/>
  <c r="D36" i="4" s="1"/>
  <c r="B37" i="4"/>
  <c r="C37" i="4" s="1"/>
  <c r="B38" i="4"/>
  <c r="E38" i="4" s="1"/>
  <c r="C38" i="4"/>
  <c r="D38" i="4"/>
  <c r="B39" i="4"/>
  <c r="E39" i="4" s="1"/>
  <c r="C39" i="4"/>
  <c r="D39" i="4" s="1"/>
  <c r="B40" i="4"/>
  <c r="C40" i="4" s="1"/>
  <c r="B41" i="4"/>
  <c r="E41" i="4" s="1"/>
  <c r="C41" i="4"/>
  <c r="D41" i="4"/>
  <c r="B42" i="4"/>
  <c r="E42" i="4" s="1"/>
  <c r="C42" i="4"/>
  <c r="D42" i="4" s="1"/>
  <c r="B43" i="4"/>
  <c r="C43" i="4" s="1"/>
  <c r="B44" i="4"/>
  <c r="E44" i="4" s="1"/>
  <c r="C44" i="4"/>
  <c r="D44" i="4"/>
  <c r="B45" i="4"/>
  <c r="E45" i="4" s="1"/>
  <c r="C45" i="4"/>
  <c r="D45" i="4" s="1"/>
  <c r="B46" i="4"/>
  <c r="C46" i="4" s="1"/>
  <c r="B47" i="4"/>
  <c r="E47" i="4" s="1"/>
  <c r="C47" i="4"/>
  <c r="D47" i="4"/>
  <c r="B48" i="4"/>
  <c r="E48" i="4" s="1"/>
  <c r="C48" i="4"/>
  <c r="D48" i="4" s="1"/>
  <c r="B49" i="4"/>
  <c r="C49" i="4" s="1"/>
  <c r="B50" i="4"/>
  <c r="E50" i="4" s="1"/>
  <c r="C50" i="4"/>
  <c r="D50" i="4"/>
  <c r="B51" i="4"/>
  <c r="E51" i="4" s="1"/>
  <c r="C51" i="4"/>
  <c r="D51" i="4" s="1"/>
  <c r="B52" i="4"/>
  <c r="C52" i="4" s="1"/>
  <c r="B53" i="4"/>
  <c r="E53" i="4" s="1"/>
  <c r="C53" i="4"/>
  <c r="D53" i="4"/>
  <c r="B54" i="4"/>
  <c r="E54" i="4" s="1"/>
  <c r="C54" i="4"/>
  <c r="D54" i="4" s="1"/>
  <c r="B55" i="4"/>
  <c r="C55" i="4" s="1"/>
  <c r="B56" i="4"/>
  <c r="E56" i="4" s="1"/>
  <c r="C56" i="4"/>
  <c r="D56" i="4"/>
  <c r="B57" i="4"/>
  <c r="E57" i="4" s="1"/>
  <c r="C57" i="4"/>
  <c r="D57" i="4" s="1"/>
  <c r="B58" i="4"/>
  <c r="C58" i="4" s="1"/>
  <c r="B59" i="4"/>
  <c r="E59" i="4" s="1"/>
  <c r="C59" i="4"/>
  <c r="D59" i="4"/>
  <c r="B60" i="4"/>
  <c r="E60" i="4" s="1"/>
  <c r="C60" i="4"/>
  <c r="D60" i="4" s="1"/>
  <c r="B61" i="4"/>
  <c r="C61" i="4" s="1"/>
  <c r="B62" i="4"/>
  <c r="E62" i="4" s="1"/>
  <c r="C62" i="4"/>
  <c r="D62" i="4"/>
  <c r="B63" i="4"/>
  <c r="E63" i="4" s="1"/>
  <c r="C63" i="4"/>
  <c r="D63" i="4" s="1"/>
  <c r="B64" i="4"/>
  <c r="C64" i="4" s="1"/>
  <c r="B65" i="4"/>
  <c r="E65" i="4" s="1"/>
  <c r="C65" i="4"/>
  <c r="D65" i="4"/>
  <c r="B66" i="4"/>
  <c r="E66" i="4" s="1"/>
  <c r="C66" i="4"/>
  <c r="D66" i="4" s="1"/>
  <c r="B67" i="4"/>
  <c r="C67" i="4" s="1"/>
  <c r="B68" i="4"/>
  <c r="E68" i="4" s="1"/>
  <c r="C68" i="4"/>
  <c r="D68" i="4"/>
  <c r="B69" i="4"/>
  <c r="E69" i="4" s="1"/>
  <c r="C69" i="4"/>
  <c r="D69" i="4" s="1"/>
  <c r="B70" i="4"/>
  <c r="C70" i="4" s="1"/>
  <c r="B71" i="4"/>
  <c r="E71" i="4" s="1"/>
  <c r="C71" i="4"/>
  <c r="D71" i="4"/>
  <c r="B72" i="4"/>
  <c r="E72" i="4" s="1"/>
  <c r="C72" i="4"/>
  <c r="D72" i="4" s="1"/>
  <c r="B73" i="4"/>
  <c r="C73" i="4" s="1"/>
  <c r="B74" i="4"/>
  <c r="E74" i="4" s="1"/>
  <c r="C74" i="4"/>
  <c r="D74" i="4"/>
  <c r="B75" i="4"/>
  <c r="E75" i="4" s="1"/>
  <c r="C75" i="4"/>
  <c r="D75" i="4" s="1"/>
  <c r="B76" i="4"/>
  <c r="C76" i="4" s="1"/>
  <c r="B77" i="4"/>
  <c r="E77" i="4" s="1"/>
  <c r="C77" i="4"/>
  <c r="D77" i="4"/>
  <c r="B78" i="4"/>
  <c r="E78" i="4" s="1"/>
  <c r="C78" i="4"/>
  <c r="D78" i="4" s="1"/>
  <c r="B79" i="4"/>
  <c r="C79" i="4" s="1"/>
  <c r="B80" i="4"/>
  <c r="E80" i="4" s="1"/>
  <c r="C80" i="4"/>
  <c r="D80" i="4"/>
  <c r="B81" i="4"/>
  <c r="E81" i="4" s="1"/>
  <c r="C81" i="4"/>
  <c r="D81" i="4" s="1"/>
  <c r="B82" i="4"/>
  <c r="C82" i="4" s="1"/>
  <c r="B83" i="4"/>
  <c r="E83" i="4" s="1"/>
  <c r="C83" i="4"/>
  <c r="D83" i="4"/>
  <c r="B84" i="4"/>
  <c r="E84" i="4" s="1"/>
  <c r="C84" i="4"/>
  <c r="D84" i="4" s="1"/>
  <c r="B85" i="4"/>
  <c r="C85" i="4" s="1"/>
  <c r="B86" i="4"/>
  <c r="E86" i="4" s="1"/>
  <c r="C86" i="4"/>
  <c r="D86" i="4"/>
  <c r="B87" i="4"/>
  <c r="E87" i="4" s="1"/>
  <c r="C87" i="4"/>
  <c r="D87" i="4" s="1"/>
  <c r="B88" i="4"/>
  <c r="C88" i="4" s="1"/>
  <c r="B89" i="4"/>
  <c r="E89" i="4" s="1"/>
  <c r="C89" i="4"/>
  <c r="D89" i="4"/>
  <c r="B90" i="4"/>
  <c r="E90" i="4" s="1"/>
  <c r="C90" i="4"/>
  <c r="D90" i="4" s="1"/>
  <c r="B91" i="4"/>
  <c r="C91" i="4" s="1"/>
  <c r="B92" i="4"/>
  <c r="E92" i="4" s="1"/>
  <c r="C92" i="4"/>
  <c r="D92" i="4"/>
  <c r="B93" i="4"/>
  <c r="E93" i="4" s="1"/>
  <c r="C93" i="4"/>
  <c r="D93" i="4" s="1"/>
  <c r="B94" i="4"/>
  <c r="C94" i="4" s="1"/>
  <c r="B95" i="4"/>
  <c r="E95" i="4" s="1"/>
  <c r="C95" i="4"/>
  <c r="D95" i="4"/>
  <c r="B96" i="4"/>
  <c r="E96" i="4" s="1"/>
  <c r="C96" i="4"/>
  <c r="D96" i="4" s="1"/>
  <c r="B97" i="4"/>
  <c r="C97" i="4" s="1"/>
  <c r="B98" i="4"/>
  <c r="E98" i="4" s="1"/>
  <c r="C98" i="4"/>
  <c r="D98" i="4"/>
  <c r="B99" i="4"/>
  <c r="E99" i="4" s="1"/>
  <c r="C99" i="4"/>
  <c r="D99" i="4" s="1"/>
  <c r="B100" i="4"/>
  <c r="C100" i="4" s="1"/>
  <c r="B101" i="4"/>
  <c r="E101" i="4" s="1"/>
  <c r="C101" i="4"/>
  <c r="D101" i="4"/>
  <c r="B102" i="4"/>
  <c r="E102" i="4" s="1"/>
  <c r="C102" i="4"/>
  <c r="D102" i="4" s="1"/>
  <c r="B103" i="4"/>
  <c r="C103" i="4" s="1"/>
  <c r="B104" i="4"/>
  <c r="E104" i="4" s="1"/>
  <c r="C104" i="4"/>
  <c r="D104" i="4"/>
  <c r="E5" i="4"/>
  <c r="D5" i="4"/>
  <c r="C5" i="4"/>
  <c r="B5" i="4"/>
  <c r="E55" i="3"/>
  <c r="B6" i="3"/>
  <c r="C6" i="3"/>
  <c r="D6" i="3" s="1"/>
  <c r="B7" i="3"/>
  <c r="C7" i="3" s="1"/>
  <c r="B8" i="3"/>
  <c r="C8" i="3"/>
  <c r="D8" i="3" s="1"/>
  <c r="B9" i="3"/>
  <c r="C9" i="3"/>
  <c r="D9" i="3" s="1"/>
  <c r="B10" i="3"/>
  <c r="C10" i="3" s="1"/>
  <c r="B11" i="3"/>
  <c r="C11" i="3"/>
  <c r="D11" i="3" s="1"/>
  <c r="E11" i="3"/>
  <c r="B12" i="3"/>
  <c r="C12" i="3"/>
  <c r="D12" i="3" s="1"/>
  <c r="B13" i="3"/>
  <c r="C13" i="3" s="1"/>
  <c r="B14" i="3"/>
  <c r="C14" i="3"/>
  <c r="D14" i="3" s="1"/>
  <c r="E14" i="3"/>
  <c r="B15" i="3"/>
  <c r="C15" i="3"/>
  <c r="D15" i="3" s="1"/>
  <c r="B16" i="3"/>
  <c r="C16" i="3" s="1"/>
  <c r="B17" i="3"/>
  <c r="C17" i="3"/>
  <c r="D17" i="3" s="1"/>
  <c r="E17" i="3"/>
  <c r="B18" i="3"/>
  <c r="C18" i="3"/>
  <c r="D18" i="3" s="1"/>
  <c r="B19" i="3"/>
  <c r="C19" i="3" s="1"/>
  <c r="B20" i="3"/>
  <c r="C20" i="3"/>
  <c r="D20" i="3" s="1"/>
  <c r="E20" i="3"/>
  <c r="B21" i="3"/>
  <c r="C21" i="3"/>
  <c r="D21" i="3" s="1"/>
  <c r="B22" i="3"/>
  <c r="C22" i="3" s="1"/>
  <c r="B23" i="3"/>
  <c r="C23" i="3"/>
  <c r="D23" i="3" s="1"/>
  <c r="E23" i="3"/>
  <c r="B24" i="3"/>
  <c r="C24" i="3"/>
  <c r="D24" i="3" s="1"/>
  <c r="B25" i="3"/>
  <c r="C25" i="3" s="1"/>
  <c r="B26" i="3"/>
  <c r="C26" i="3"/>
  <c r="D26" i="3" s="1"/>
  <c r="E26" i="3"/>
  <c r="B27" i="3"/>
  <c r="C27" i="3"/>
  <c r="D27" i="3" s="1"/>
  <c r="B28" i="3"/>
  <c r="C28" i="3" s="1"/>
  <c r="B29" i="3"/>
  <c r="C29" i="3"/>
  <c r="D29" i="3" s="1"/>
  <c r="E29" i="3"/>
  <c r="B30" i="3"/>
  <c r="C30" i="3"/>
  <c r="D30" i="3" s="1"/>
  <c r="B31" i="3"/>
  <c r="C31" i="3" s="1"/>
  <c r="B32" i="3"/>
  <c r="C32" i="3"/>
  <c r="D32" i="3" s="1"/>
  <c r="E32" i="3"/>
  <c r="B33" i="3"/>
  <c r="C33" i="3"/>
  <c r="D33" i="3" s="1"/>
  <c r="E33" i="3"/>
  <c r="B34" i="3"/>
  <c r="C34" i="3" s="1"/>
  <c r="B35" i="3"/>
  <c r="C35" i="3"/>
  <c r="D35" i="3" s="1"/>
  <c r="E35" i="3"/>
  <c r="B36" i="3"/>
  <c r="C36" i="3"/>
  <c r="D36" i="3" s="1"/>
  <c r="E36" i="3"/>
  <c r="B37" i="3"/>
  <c r="C37" i="3" s="1"/>
  <c r="B38" i="3"/>
  <c r="C38" i="3"/>
  <c r="D38" i="3" s="1"/>
  <c r="E38" i="3"/>
  <c r="B39" i="3"/>
  <c r="C39" i="3"/>
  <c r="D39" i="3" s="1"/>
  <c r="E39" i="3"/>
  <c r="B40" i="3"/>
  <c r="C40" i="3" s="1"/>
  <c r="B41" i="3"/>
  <c r="C41" i="3"/>
  <c r="D41" i="3" s="1"/>
  <c r="E41" i="3"/>
  <c r="B42" i="3"/>
  <c r="C42" i="3"/>
  <c r="D42" i="3" s="1"/>
  <c r="E42" i="3"/>
  <c r="B43" i="3"/>
  <c r="C43" i="3" s="1"/>
  <c r="B44" i="3"/>
  <c r="C44" i="3"/>
  <c r="D44" i="3" s="1"/>
  <c r="E44" i="3"/>
  <c r="B45" i="3"/>
  <c r="C45" i="3"/>
  <c r="D45" i="3" s="1"/>
  <c r="E45" i="3"/>
  <c r="B46" i="3"/>
  <c r="C46" i="3" s="1"/>
  <c r="B47" i="3"/>
  <c r="C47" i="3"/>
  <c r="D47" i="3" s="1"/>
  <c r="E47" i="3"/>
  <c r="B48" i="3"/>
  <c r="C48" i="3"/>
  <c r="D48" i="3" s="1"/>
  <c r="E48" i="3"/>
  <c r="B49" i="3"/>
  <c r="C49" i="3" s="1"/>
  <c r="E49" i="3" s="1"/>
  <c r="B50" i="3"/>
  <c r="C50" i="3"/>
  <c r="D50" i="3" s="1"/>
  <c r="E50" i="3"/>
  <c r="B51" i="3"/>
  <c r="C51" i="3"/>
  <c r="D51" i="3" s="1"/>
  <c r="E51" i="3"/>
  <c r="B52" i="3"/>
  <c r="C52" i="3" s="1"/>
  <c r="E52" i="3" s="1"/>
  <c r="B53" i="3"/>
  <c r="C53" i="3"/>
  <c r="D53" i="3" s="1"/>
  <c r="E53" i="3"/>
  <c r="B54" i="3"/>
  <c r="C54" i="3"/>
  <c r="D54" i="3" s="1"/>
  <c r="E54" i="3"/>
  <c r="B55" i="3"/>
  <c r="C55" i="3" s="1"/>
  <c r="E5" i="3"/>
  <c r="D5" i="3"/>
  <c r="C5" i="3"/>
  <c r="B5" i="3"/>
  <c r="B7" i="2"/>
  <c r="D7" i="2" s="1"/>
  <c r="C7" i="2"/>
  <c r="E7" i="2"/>
  <c r="B8" i="2"/>
  <c r="C8" i="2" s="1"/>
  <c r="E8" i="2"/>
  <c r="F8" i="2"/>
  <c r="B9" i="2"/>
  <c r="B10" i="2"/>
  <c r="C10" i="2" s="1"/>
  <c r="B11" i="2"/>
  <c r="F11" i="2" s="1"/>
  <c r="C11" i="2"/>
  <c r="D11" i="2"/>
  <c r="B12" i="2"/>
  <c r="C12" i="2" s="1"/>
  <c r="B13" i="2"/>
  <c r="C13" i="2" s="1"/>
  <c r="D13" i="2" s="1"/>
  <c r="E13" i="2"/>
  <c r="F13" i="2"/>
  <c r="B14" i="2"/>
  <c r="C14" i="2"/>
  <c r="D14" i="2"/>
  <c r="E14" i="2"/>
  <c r="F14" i="2"/>
  <c r="B15" i="2"/>
  <c r="E15" i="2" s="1"/>
  <c r="C15" i="2"/>
  <c r="D15" i="2" s="1"/>
  <c r="F15" i="2"/>
  <c r="B16" i="2"/>
  <c r="E16" i="2" s="1"/>
  <c r="C16" i="2"/>
  <c r="B17" i="2"/>
  <c r="D17" i="2" s="1"/>
  <c r="C17" i="2"/>
  <c r="B18" i="2"/>
  <c r="C18" i="2"/>
  <c r="D18" i="2"/>
  <c r="E18" i="2"/>
  <c r="F18" i="2"/>
  <c r="B19" i="2"/>
  <c r="F19" i="2" s="1"/>
  <c r="C19" i="2"/>
  <c r="D19" i="2" s="1"/>
  <c r="E19" i="2"/>
  <c r="B20" i="2"/>
  <c r="C20" i="2" s="1"/>
  <c r="E20" i="2"/>
  <c r="F20" i="2"/>
  <c r="B21" i="2"/>
  <c r="B22" i="2"/>
  <c r="C22" i="2" s="1"/>
  <c r="B23" i="2"/>
  <c r="F23" i="2" s="1"/>
  <c r="C23" i="2"/>
  <c r="D23" i="2"/>
  <c r="B24" i="2"/>
  <c r="C24" i="2" s="1"/>
  <c r="D24" i="2" s="1"/>
  <c r="B25" i="2"/>
  <c r="C25" i="2" s="1"/>
  <c r="D25" i="2" s="1"/>
  <c r="E25" i="2"/>
  <c r="F25" i="2"/>
  <c r="B26" i="2"/>
  <c r="C26" i="2"/>
  <c r="D26" i="2"/>
  <c r="E26" i="2"/>
  <c r="F26" i="2"/>
  <c r="B27" i="2"/>
  <c r="E27" i="2" s="1"/>
  <c r="C27" i="2"/>
  <c r="D27" i="2"/>
  <c r="F27" i="2"/>
  <c r="B28" i="2"/>
  <c r="E28" i="2" s="1"/>
  <c r="C28" i="2"/>
  <c r="B29" i="2"/>
  <c r="D29" i="2" s="1"/>
  <c r="C29" i="2"/>
  <c r="B30" i="2"/>
  <c r="C30" i="2"/>
  <c r="D30" i="2"/>
  <c r="E30" i="2"/>
  <c r="F30" i="2"/>
  <c r="B31" i="2"/>
  <c r="F31" i="2" s="1"/>
  <c r="C31" i="2"/>
  <c r="D31" i="2" s="1"/>
  <c r="E31" i="2"/>
  <c r="B32" i="2"/>
  <c r="D32" i="2" s="1"/>
  <c r="C32" i="2"/>
  <c r="E32" i="2"/>
  <c r="F32" i="2"/>
  <c r="B33" i="2"/>
  <c r="B34" i="2"/>
  <c r="C34" i="2" s="1"/>
  <c r="B35" i="2"/>
  <c r="F35" i="2" s="1"/>
  <c r="C35" i="2"/>
  <c r="D35" i="2"/>
  <c r="B36" i="2"/>
  <c r="C36" i="2" s="1"/>
  <c r="D36" i="2" s="1"/>
  <c r="B37" i="2"/>
  <c r="C37" i="2" s="1"/>
  <c r="D37" i="2" s="1"/>
  <c r="E37" i="2"/>
  <c r="F37" i="2"/>
  <c r="B38" i="2"/>
  <c r="C38" i="2"/>
  <c r="D38" i="2"/>
  <c r="E38" i="2"/>
  <c r="F38" i="2"/>
  <c r="B39" i="2"/>
  <c r="E39" i="2" s="1"/>
  <c r="C39" i="2"/>
  <c r="D39" i="2"/>
  <c r="F39" i="2"/>
  <c r="B40" i="2"/>
  <c r="E40" i="2" s="1"/>
  <c r="C40" i="2"/>
  <c r="B41" i="2"/>
  <c r="D41" i="2" s="1"/>
  <c r="C41" i="2"/>
  <c r="B42" i="2"/>
  <c r="C42" i="2"/>
  <c r="D42" i="2"/>
  <c r="E42" i="2"/>
  <c r="F42" i="2"/>
  <c r="B43" i="2"/>
  <c r="D43" i="2" s="1"/>
  <c r="C43" i="2"/>
  <c r="E43" i="2"/>
  <c r="B44" i="2"/>
  <c r="D44" i="2" s="1"/>
  <c r="C44" i="2"/>
  <c r="E44" i="2"/>
  <c r="F44" i="2"/>
  <c r="B45" i="2"/>
  <c r="B46" i="2"/>
  <c r="C46" i="2" s="1"/>
  <c r="B47" i="2"/>
  <c r="F47" i="2" s="1"/>
  <c r="C47" i="2"/>
  <c r="D47" i="2"/>
  <c r="B48" i="2"/>
  <c r="C48" i="2" s="1"/>
  <c r="D48" i="2" s="1"/>
  <c r="B49" i="2"/>
  <c r="C49" i="2" s="1"/>
  <c r="D49" i="2" s="1"/>
  <c r="E49" i="2"/>
  <c r="F49" i="2"/>
  <c r="B50" i="2"/>
  <c r="C50" i="2"/>
  <c r="D50" i="2"/>
  <c r="E50" i="2"/>
  <c r="F50" i="2"/>
  <c r="B51" i="2"/>
  <c r="E51" i="2" s="1"/>
  <c r="C51" i="2"/>
  <c r="D51" i="2"/>
  <c r="F51" i="2"/>
  <c r="B52" i="2"/>
  <c r="E52" i="2" s="1"/>
  <c r="C52" i="2"/>
  <c r="B53" i="2"/>
  <c r="D53" i="2" s="1"/>
  <c r="C53" i="2"/>
  <c r="B54" i="2"/>
  <c r="C54" i="2"/>
  <c r="D54" i="2"/>
  <c r="E54" i="2"/>
  <c r="F54" i="2"/>
  <c r="B55" i="2"/>
  <c r="F55" i="2" s="1"/>
  <c r="C55" i="2"/>
  <c r="D55" i="2" s="1"/>
  <c r="E55" i="2"/>
  <c r="B56" i="2"/>
  <c r="D56" i="2" s="1"/>
  <c r="C56" i="2"/>
  <c r="E56" i="2"/>
  <c r="F56" i="2"/>
  <c r="B57" i="2"/>
  <c r="B58" i="2"/>
  <c r="C58" i="2" s="1"/>
  <c r="B59" i="2"/>
  <c r="F59" i="2" s="1"/>
  <c r="C59" i="2"/>
  <c r="D59" i="2"/>
  <c r="B60" i="2"/>
  <c r="C60" i="2" s="1"/>
  <c r="D60" i="2" s="1"/>
  <c r="B61" i="2"/>
  <c r="C61" i="2" s="1"/>
  <c r="D61" i="2" s="1"/>
  <c r="E61" i="2"/>
  <c r="F61" i="2"/>
  <c r="B62" i="2"/>
  <c r="C62" i="2"/>
  <c r="D62" i="2"/>
  <c r="E62" i="2"/>
  <c r="F62" i="2"/>
  <c r="B63" i="2"/>
  <c r="E63" i="2" s="1"/>
  <c r="C63" i="2"/>
  <c r="D63" i="2"/>
  <c r="F63" i="2"/>
  <c r="B64" i="2"/>
  <c r="F64" i="2" s="1"/>
  <c r="C64" i="2"/>
  <c r="B65" i="2"/>
  <c r="D65" i="2" s="1"/>
  <c r="C65" i="2"/>
  <c r="B66" i="2"/>
  <c r="C66" i="2"/>
  <c r="D66" i="2"/>
  <c r="E66" i="2"/>
  <c r="F66" i="2"/>
  <c r="B67" i="2"/>
  <c r="F67" i="2" s="1"/>
  <c r="C67" i="2"/>
  <c r="D67" i="2" s="1"/>
  <c r="E67" i="2"/>
  <c r="B68" i="2"/>
  <c r="D68" i="2" s="1"/>
  <c r="C68" i="2"/>
  <c r="E68" i="2"/>
  <c r="F68" i="2"/>
  <c r="B69" i="2"/>
  <c r="E69" i="2" s="1"/>
  <c r="B70" i="2"/>
  <c r="C70" i="2" s="1"/>
  <c r="B71" i="2"/>
  <c r="E71" i="2" s="1"/>
  <c r="C71" i="2"/>
  <c r="D71" i="2"/>
  <c r="B72" i="2"/>
  <c r="C72" i="2" s="1"/>
  <c r="D72" i="2" s="1"/>
  <c r="B73" i="2"/>
  <c r="C73" i="2" s="1"/>
  <c r="D73" i="2" s="1"/>
  <c r="E73" i="2"/>
  <c r="F73" i="2"/>
  <c r="B74" i="2"/>
  <c r="C74" i="2"/>
  <c r="D74" i="2"/>
  <c r="E74" i="2"/>
  <c r="F74" i="2"/>
  <c r="B75" i="2"/>
  <c r="E75" i="2" s="1"/>
  <c r="C75" i="2"/>
  <c r="D75" i="2"/>
  <c r="F75" i="2"/>
  <c r="B76" i="2"/>
  <c r="D76" i="2" s="1"/>
  <c r="C76" i="2"/>
  <c r="B77" i="2"/>
  <c r="D77" i="2" s="1"/>
  <c r="C77" i="2"/>
  <c r="B78" i="2"/>
  <c r="C78" i="2"/>
  <c r="D78" i="2"/>
  <c r="E78" i="2"/>
  <c r="F78" i="2"/>
  <c r="B79" i="2"/>
  <c r="F79" i="2" s="1"/>
  <c r="C79" i="2"/>
  <c r="D79" i="2" s="1"/>
  <c r="E79" i="2"/>
  <c r="B80" i="2"/>
  <c r="D80" i="2" s="1"/>
  <c r="C80" i="2"/>
  <c r="E80" i="2"/>
  <c r="F80" i="2"/>
  <c r="B81" i="2"/>
  <c r="B82" i="2"/>
  <c r="C82" i="2" s="1"/>
  <c r="B83" i="2"/>
  <c r="F83" i="2" s="1"/>
  <c r="C83" i="2"/>
  <c r="D83" i="2"/>
  <c r="B84" i="2"/>
  <c r="C84" i="2" s="1"/>
  <c r="D84" i="2" s="1"/>
  <c r="B85" i="2"/>
  <c r="C85" i="2" s="1"/>
  <c r="D85" i="2" s="1"/>
  <c r="E85" i="2"/>
  <c r="F85" i="2"/>
  <c r="B86" i="2"/>
  <c r="C86" i="2"/>
  <c r="D86" i="2"/>
  <c r="E86" i="2"/>
  <c r="F86" i="2"/>
  <c r="B87" i="2"/>
  <c r="E87" i="2" s="1"/>
  <c r="C87" i="2"/>
  <c r="D87" i="2"/>
  <c r="F87" i="2"/>
  <c r="B88" i="2"/>
  <c r="E88" i="2" s="1"/>
  <c r="C88" i="2"/>
  <c r="B89" i="2"/>
  <c r="D89" i="2" s="1"/>
  <c r="C89" i="2"/>
  <c r="B90" i="2"/>
  <c r="C90" i="2"/>
  <c r="D90" i="2"/>
  <c r="E90" i="2"/>
  <c r="F90" i="2"/>
  <c r="B91" i="2"/>
  <c r="F91" i="2" s="1"/>
  <c r="C91" i="2"/>
  <c r="D91" i="2" s="1"/>
  <c r="E91" i="2"/>
  <c r="B92" i="2"/>
  <c r="D92" i="2" s="1"/>
  <c r="C92" i="2"/>
  <c r="E92" i="2"/>
  <c r="F92" i="2"/>
  <c r="B93" i="2"/>
  <c r="B94" i="2"/>
  <c r="C94" i="2" s="1"/>
  <c r="B95" i="2"/>
  <c r="F95" i="2" s="1"/>
  <c r="C95" i="2"/>
  <c r="D95" i="2"/>
  <c r="B96" i="2"/>
  <c r="C96" i="2" s="1"/>
  <c r="D96" i="2" s="1"/>
  <c r="B97" i="2"/>
  <c r="C97" i="2" s="1"/>
  <c r="D97" i="2" s="1"/>
  <c r="E97" i="2"/>
  <c r="F97" i="2"/>
  <c r="B98" i="2"/>
  <c r="C98" i="2"/>
  <c r="D98" i="2"/>
  <c r="E98" i="2"/>
  <c r="F98" i="2"/>
  <c r="B99" i="2"/>
  <c r="E99" i="2" s="1"/>
  <c r="C99" i="2"/>
  <c r="D99" i="2"/>
  <c r="F99" i="2"/>
  <c r="B100" i="2"/>
  <c r="F100" i="2" s="1"/>
  <c r="C100" i="2"/>
  <c r="B101" i="2"/>
  <c r="D101" i="2" s="1"/>
  <c r="C101" i="2"/>
  <c r="B102" i="2"/>
  <c r="C102" i="2"/>
  <c r="D102" i="2"/>
  <c r="E102" i="2"/>
  <c r="F102" i="2"/>
  <c r="B103" i="2"/>
  <c r="F103" i="2" s="1"/>
  <c r="C103" i="2"/>
  <c r="D103" i="2" s="1"/>
  <c r="E103" i="2"/>
  <c r="B104" i="2"/>
  <c r="D104" i="2" s="1"/>
  <c r="C104" i="2"/>
  <c r="E104" i="2"/>
  <c r="F104" i="2"/>
  <c r="B105" i="2"/>
  <c r="B6" i="2"/>
  <c r="E6" i="2" s="1"/>
  <c r="F5" i="2"/>
  <c r="D2" i="2"/>
  <c r="B5" i="2" s="1"/>
  <c r="C5" i="2" s="1"/>
  <c r="D5" i="2" s="1"/>
  <c r="B6" i="1"/>
  <c r="C6" i="1" s="1"/>
  <c r="E6" i="1"/>
  <c r="B7" i="1"/>
  <c r="C7" i="1" s="1"/>
  <c r="D7" i="1" s="1"/>
  <c r="F7" i="1" s="1"/>
  <c r="E7" i="1"/>
  <c r="B8" i="1"/>
  <c r="D8" i="1" s="1"/>
  <c r="F8" i="1" s="1"/>
  <c r="C8" i="1"/>
  <c r="E8" i="1"/>
  <c r="B9" i="1"/>
  <c r="C9" i="1" s="1"/>
  <c r="E9" i="1"/>
  <c r="B10" i="1"/>
  <c r="C10" i="1" s="1"/>
  <c r="D10" i="1" s="1"/>
  <c r="F10" i="1" s="1"/>
  <c r="E10" i="1"/>
  <c r="B11" i="1"/>
  <c r="C11" i="1"/>
  <c r="D11" i="1" s="1"/>
  <c r="F11" i="1" s="1"/>
  <c r="E11" i="1"/>
  <c r="B12" i="1"/>
  <c r="C12" i="1"/>
  <c r="D12" i="1"/>
  <c r="F12" i="1" s="1"/>
  <c r="E12" i="1"/>
  <c r="B13" i="1"/>
  <c r="C13" i="1" s="1"/>
  <c r="E13" i="1"/>
  <c r="B14" i="1"/>
  <c r="C14" i="1" s="1"/>
  <c r="E14" i="1"/>
  <c r="B15" i="1"/>
  <c r="C15" i="1"/>
  <c r="D15" i="1"/>
  <c r="F15" i="1" s="1"/>
  <c r="E15" i="1"/>
  <c r="B16" i="1"/>
  <c r="C16" i="1" s="1"/>
  <c r="E16" i="1"/>
  <c r="B17" i="1"/>
  <c r="D17" i="1" s="1"/>
  <c r="F17" i="1" s="1"/>
  <c r="C17" i="1"/>
  <c r="E17" i="1"/>
  <c r="B18" i="1"/>
  <c r="C18" i="1" s="1"/>
  <c r="E18" i="1"/>
  <c r="B19" i="1"/>
  <c r="C19" i="1" s="1"/>
  <c r="D19" i="1" s="1"/>
  <c r="F19" i="1" s="1"/>
  <c r="E19" i="1"/>
  <c r="B20" i="1"/>
  <c r="D20" i="1" s="1"/>
  <c r="F20" i="1" s="1"/>
  <c r="C20" i="1"/>
  <c r="E20" i="1"/>
  <c r="B21" i="1"/>
  <c r="C21" i="1" s="1"/>
  <c r="E21" i="1"/>
  <c r="B22" i="1"/>
  <c r="C22" i="1" s="1"/>
  <c r="D22" i="1" s="1"/>
  <c r="F22" i="1" s="1"/>
  <c r="E22" i="1"/>
  <c r="B23" i="1"/>
  <c r="C23" i="1"/>
  <c r="D23" i="1" s="1"/>
  <c r="F23" i="1" s="1"/>
  <c r="E23" i="1"/>
  <c r="B24" i="1"/>
  <c r="C24" i="1"/>
  <c r="D24" i="1"/>
  <c r="E24" i="1"/>
  <c r="F24" i="1"/>
  <c r="B25" i="1"/>
  <c r="C25" i="1" s="1"/>
  <c r="E25" i="1"/>
  <c r="B26" i="1"/>
  <c r="C26" i="1" s="1"/>
  <c r="D26" i="1" s="1"/>
  <c r="F26" i="1" s="1"/>
  <c r="E26" i="1"/>
  <c r="B27" i="1"/>
  <c r="C27" i="1"/>
  <c r="D27" i="1"/>
  <c r="F27" i="1" s="1"/>
  <c r="E27" i="1"/>
  <c r="B28" i="1"/>
  <c r="C28" i="1" s="1"/>
  <c r="E28" i="1"/>
  <c r="B29" i="1"/>
  <c r="C29" i="1"/>
  <c r="D29" i="1" s="1"/>
  <c r="F29" i="1" s="1"/>
  <c r="E29" i="1"/>
  <c r="B30" i="1"/>
  <c r="C30" i="1" s="1"/>
  <c r="D30" i="1" s="1"/>
  <c r="F30" i="1" s="1"/>
  <c r="E30" i="1"/>
  <c r="B31" i="1"/>
  <c r="C31" i="1" s="1"/>
  <c r="D31" i="1" s="1"/>
  <c r="F31" i="1" s="1"/>
  <c r="E31" i="1"/>
  <c r="B32" i="1"/>
  <c r="D32" i="1" s="1"/>
  <c r="F32" i="1" s="1"/>
  <c r="C32" i="1"/>
  <c r="E32" i="1"/>
  <c r="B33" i="1"/>
  <c r="C33" i="1" s="1"/>
  <c r="E33" i="1"/>
  <c r="B34" i="1"/>
  <c r="C34" i="1" s="1"/>
  <c r="D34" i="1" s="1"/>
  <c r="F34" i="1" s="1"/>
  <c r="E34" i="1"/>
  <c r="B35" i="1"/>
  <c r="C35" i="1"/>
  <c r="D35" i="1" s="1"/>
  <c r="F35" i="1" s="1"/>
  <c r="E35" i="1"/>
  <c r="B36" i="1"/>
  <c r="C36" i="1"/>
  <c r="D36" i="1"/>
  <c r="E36" i="1"/>
  <c r="F36" i="1"/>
  <c r="B37" i="1"/>
  <c r="C37" i="1" s="1"/>
  <c r="E37" i="1"/>
  <c r="B38" i="1"/>
  <c r="C38" i="1" s="1"/>
  <c r="E38" i="1"/>
  <c r="B39" i="1"/>
  <c r="C39" i="1"/>
  <c r="D39" i="1"/>
  <c r="F39" i="1" s="1"/>
  <c r="E39" i="1"/>
  <c r="B40" i="1"/>
  <c r="C40" i="1" s="1"/>
  <c r="E40" i="1"/>
  <c r="B41" i="1"/>
  <c r="C41" i="1"/>
  <c r="D41" i="1" s="1"/>
  <c r="F41" i="1" s="1"/>
  <c r="E41" i="1"/>
  <c r="B42" i="1"/>
  <c r="C42" i="1" s="1"/>
  <c r="D42" i="1" s="1"/>
  <c r="F42" i="1" s="1"/>
  <c r="E42" i="1"/>
  <c r="B43" i="1"/>
  <c r="C43" i="1" s="1"/>
  <c r="D43" i="1" s="1"/>
  <c r="F43" i="1" s="1"/>
  <c r="E43" i="1"/>
  <c r="B44" i="1"/>
  <c r="D44" i="1" s="1"/>
  <c r="F44" i="1" s="1"/>
  <c r="C44" i="1"/>
  <c r="E44" i="1"/>
  <c r="B45" i="1"/>
  <c r="C45" i="1" s="1"/>
  <c r="E45" i="1"/>
  <c r="B46" i="1"/>
  <c r="C46" i="1" s="1"/>
  <c r="D46" i="1" s="1"/>
  <c r="F46" i="1" s="1"/>
  <c r="E46" i="1"/>
  <c r="B47" i="1"/>
  <c r="C47" i="1"/>
  <c r="D47" i="1" s="1"/>
  <c r="F47" i="1" s="1"/>
  <c r="E47" i="1"/>
  <c r="B48" i="1"/>
  <c r="C48" i="1"/>
  <c r="D48" i="1"/>
  <c r="E48" i="1"/>
  <c r="F48" i="1"/>
  <c r="B49" i="1"/>
  <c r="C49" i="1" s="1"/>
  <c r="E49" i="1"/>
  <c r="B50" i="1"/>
  <c r="C50" i="1" s="1"/>
  <c r="E50" i="1"/>
  <c r="B51" i="1"/>
  <c r="C51" i="1"/>
  <c r="D51" i="1"/>
  <c r="F51" i="1" s="1"/>
  <c r="E51" i="1"/>
  <c r="B52" i="1"/>
  <c r="C52" i="1" s="1"/>
  <c r="E52" i="1"/>
  <c r="B53" i="1"/>
  <c r="C53" i="1"/>
  <c r="D53" i="1" s="1"/>
  <c r="F53" i="1" s="1"/>
  <c r="E53" i="1"/>
  <c r="B54" i="1"/>
  <c r="C54" i="1" s="1"/>
  <c r="E54" i="1"/>
  <c r="B55" i="1"/>
  <c r="C55" i="1" s="1"/>
  <c r="D55" i="1" s="1"/>
  <c r="F55" i="1" s="1"/>
  <c r="E55" i="1"/>
  <c r="B56" i="1"/>
  <c r="D56" i="1" s="1"/>
  <c r="F56" i="1" s="1"/>
  <c r="C56" i="1"/>
  <c r="E56" i="1"/>
  <c r="B57" i="1"/>
  <c r="C57" i="1" s="1"/>
  <c r="D57" i="1" s="1"/>
  <c r="F57" i="1" s="1"/>
  <c r="E57" i="1"/>
  <c r="B58" i="1"/>
  <c r="C58" i="1" s="1"/>
  <c r="D58" i="1" s="1"/>
  <c r="F58" i="1" s="1"/>
  <c r="E58" i="1"/>
  <c r="B59" i="1"/>
  <c r="D59" i="1" s="1"/>
  <c r="F59" i="1" s="1"/>
  <c r="C59" i="1"/>
  <c r="E59" i="1"/>
  <c r="B60" i="1"/>
  <c r="C60" i="1"/>
  <c r="D60" i="1"/>
  <c r="E60" i="1"/>
  <c r="F60" i="1"/>
  <c r="B61" i="1"/>
  <c r="C61" i="1" s="1"/>
  <c r="E61" i="1"/>
  <c r="B62" i="1"/>
  <c r="C62" i="1" s="1"/>
  <c r="E62" i="1"/>
  <c r="B63" i="1"/>
  <c r="C63" i="1"/>
  <c r="D63" i="1"/>
  <c r="F63" i="1" s="1"/>
  <c r="E63" i="1"/>
  <c r="B64" i="1"/>
  <c r="C64" i="1" s="1"/>
  <c r="E64" i="1"/>
  <c r="B65" i="1"/>
  <c r="C65" i="1"/>
  <c r="D65" i="1" s="1"/>
  <c r="F65" i="1" s="1"/>
  <c r="E65" i="1"/>
  <c r="F5" i="1"/>
  <c r="E5" i="1"/>
  <c r="D5" i="1"/>
  <c r="C5" i="1"/>
  <c r="B5" i="1"/>
  <c r="D2" i="1"/>
  <c r="E103" i="4" l="1"/>
  <c r="E100" i="4"/>
  <c r="E97" i="4"/>
  <c r="E94" i="4"/>
  <c r="E91" i="4"/>
  <c r="E88" i="4"/>
  <c r="E85" i="4"/>
  <c r="E82" i="4"/>
  <c r="E79" i="4"/>
  <c r="E76" i="4"/>
  <c r="E73" i="4"/>
  <c r="E70" i="4"/>
  <c r="E67" i="4"/>
  <c r="E64" i="4"/>
  <c r="E61" i="4"/>
  <c r="E58" i="4"/>
  <c r="E55" i="4"/>
  <c r="E52" i="4"/>
  <c r="E49" i="4"/>
  <c r="E46" i="4"/>
  <c r="E43" i="4"/>
  <c r="E40" i="4"/>
  <c r="E37" i="4"/>
  <c r="E34" i="4"/>
  <c r="E31" i="4"/>
  <c r="E28" i="4"/>
  <c r="E25" i="4"/>
  <c r="E22" i="4"/>
  <c r="E19" i="4"/>
  <c r="E16" i="4"/>
  <c r="E13" i="4"/>
  <c r="E10" i="4"/>
  <c r="E7" i="4"/>
  <c r="D97" i="4"/>
  <c r="D91" i="4"/>
  <c r="D85" i="4"/>
  <c r="D79" i="4"/>
  <c r="D73" i="4"/>
  <c r="D67" i="4"/>
  <c r="D64" i="4"/>
  <c r="D58" i="4"/>
  <c r="D55" i="4"/>
  <c r="D52" i="4"/>
  <c r="D46" i="4"/>
  <c r="D43" i="4"/>
  <c r="D40" i="4"/>
  <c r="D37" i="4"/>
  <c r="D34" i="4"/>
  <c r="D31" i="4"/>
  <c r="D28" i="4"/>
  <c r="D25" i="4"/>
  <c r="D22" i="4"/>
  <c r="D19" i="4"/>
  <c r="D16" i="4"/>
  <c r="D13" i="4"/>
  <c r="D7" i="4"/>
  <c r="D103" i="4"/>
  <c r="D100" i="4"/>
  <c r="D94" i="4"/>
  <c r="D88" i="4"/>
  <c r="D82" i="4"/>
  <c r="D76" i="4"/>
  <c r="D70" i="4"/>
  <c r="D61" i="4"/>
  <c r="D49" i="4"/>
  <c r="D10" i="4"/>
  <c r="E7" i="3"/>
  <c r="D7" i="3"/>
  <c r="D31" i="3"/>
  <c r="E31" i="3"/>
  <c r="E25" i="3"/>
  <c r="D25" i="3"/>
  <c r="E19" i="3"/>
  <c r="D19" i="3"/>
  <c r="E13" i="3"/>
  <c r="D13" i="3"/>
  <c r="D46" i="3"/>
  <c r="E46" i="3"/>
  <c r="D40" i="3"/>
  <c r="E40" i="3"/>
  <c r="D34" i="3"/>
  <c r="E34" i="3"/>
  <c r="D22" i="3"/>
  <c r="E22" i="3"/>
  <c r="E16" i="3"/>
  <c r="D16" i="3"/>
  <c r="E43" i="3"/>
  <c r="D43" i="3"/>
  <c r="D28" i="3"/>
  <c r="E28" i="3"/>
  <c r="D10" i="3"/>
  <c r="E10" i="3"/>
  <c r="E37" i="3"/>
  <c r="D37" i="3"/>
  <c r="E8" i="3"/>
  <c r="D55" i="3"/>
  <c r="D52" i="3"/>
  <c r="D49" i="3"/>
  <c r="E30" i="3"/>
  <c r="E27" i="3"/>
  <c r="E24" i="3"/>
  <c r="E21" i="3"/>
  <c r="E18" i="3"/>
  <c r="E15" i="3"/>
  <c r="E12" i="3"/>
  <c r="E9" i="3"/>
  <c r="E6" i="3"/>
  <c r="D33" i="2"/>
  <c r="D45" i="2"/>
  <c r="D9" i="2"/>
  <c r="E81" i="2"/>
  <c r="F76" i="2"/>
  <c r="E45" i="2"/>
  <c r="F40" i="2"/>
  <c r="E100" i="2"/>
  <c r="E76" i="2"/>
  <c r="F71" i="2"/>
  <c r="E64" i="2"/>
  <c r="C105" i="2"/>
  <c r="D105" i="2" s="1"/>
  <c r="D100" i="2"/>
  <c r="E95" i="2"/>
  <c r="C93" i="2"/>
  <c r="D93" i="2" s="1"/>
  <c r="D88" i="2"/>
  <c r="E83" i="2"/>
  <c r="C81" i="2"/>
  <c r="D81" i="2" s="1"/>
  <c r="C69" i="2"/>
  <c r="D69" i="2" s="1"/>
  <c r="D64" i="2"/>
  <c r="E59" i="2"/>
  <c r="C57" i="2"/>
  <c r="D57" i="2" s="1"/>
  <c r="D52" i="2"/>
  <c r="E47" i="2"/>
  <c r="C45" i="2"/>
  <c r="D40" i="2"/>
  <c r="E35" i="2"/>
  <c r="C33" i="2"/>
  <c r="D28" i="2"/>
  <c r="E23" i="2"/>
  <c r="C21" i="2"/>
  <c r="D21" i="2" s="1"/>
  <c r="D16" i="2"/>
  <c r="E11" i="2"/>
  <c r="C9" i="2"/>
  <c r="F94" i="2"/>
  <c r="F82" i="2"/>
  <c r="F70" i="2"/>
  <c r="F58" i="2"/>
  <c r="F46" i="2"/>
  <c r="F34" i="2"/>
  <c r="F22" i="2"/>
  <c r="D20" i="2"/>
  <c r="F10" i="2"/>
  <c r="D8" i="2"/>
  <c r="E82" i="2"/>
  <c r="F53" i="2"/>
  <c r="E46" i="2"/>
  <c r="F41" i="2"/>
  <c r="E34" i="2"/>
  <c r="F29" i="2"/>
  <c r="E22" i="2"/>
  <c r="F17" i="2"/>
  <c r="E10" i="2"/>
  <c r="E70" i="2"/>
  <c r="E101" i="2"/>
  <c r="F96" i="2"/>
  <c r="D94" i="2"/>
  <c r="E89" i="2"/>
  <c r="F84" i="2"/>
  <c r="D82" i="2"/>
  <c r="E77" i="2"/>
  <c r="F72" i="2"/>
  <c r="D70" i="2"/>
  <c r="E65" i="2"/>
  <c r="F60" i="2"/>
  <c r="D58" i="2"/>
  <c r="E53" i="2"/>
  <c r="F48" i="2"/>
  <c r="D46" i="2"/>
  <c r="E41" i="2"/>
  <c r="F36" i="2"/>
  <c r="D34" i="2"/>
  <c r="E29" i="2"/>
  <c r="F24" i="2"/>
  <c r="D22" i="2"/>
  <c r="E17" i="2"/>
  <c r="F12" i="2"/>
  <c r="D10" i="2"/>
  <c r="F101" i="2"/>
  <c r="E94" i="2"/>
  <c r="F89" i="2"/>
  <c r="F77" i="2"/>
  <c r="F65" i="2"/>
  <c r="E58" i="2"/>
  <c r="E96" i="2"/>
  <c r="E84" i="2"/>
  <c r="E72" i="2"/>
  <c r="E60" i="2"/>
  <c r="E48" i="2"/>
  <c r="F43" i="2"/>
  <c r="E36" i="2"/>
  <c r="E24" i="2"/>
  <c r="E12" i="2"/>
  <c r="F7" i="2"/>
  <c r="D12" i="2"/>
  <c r="F105" i="2"/>
  <c r="F93" i="2"/>
  <c r="F81" i="2"/>
  <c r="F69" i="2"/>
  <c r="F57" i="2"/>
  <c r="F45" i="2"/>
  <c r="F33" i="2"/>
  <c r="F21" i="2"/>
  <c r="F9" i="2"/>
  <c r="E105" i="2"/>
  <c r="E93" i="2"/>
  <c r="F88" i="2"/>
  <c r="E57" i="2"/>
  <c r="F52" i="2"/>
  <c r="E21" i="2"/>
  <c r="E9" i="2"/>
  <c r="E33" i="2"/>
  <c r="F28" i="2"/>
  <c r="F16" i="2"/>
  <c r="C6" i="2"/>
  <c r="D6" i="2"/>
  <c r="F6" i="2"/>
  <c r="E5" i="2"/>
  <c r="D62" i="1"/>
  <c r="F62" i="1" s="1"/>
  <c r="D50" i="1"/>
  <c r="F50" i="1" s="1"/>
  <c r="D38" i="1"/>
  <c r="F38" i="1" s="1"/>
  <c r="D14" i="1"/>
  <c r="F14" i="1" s="1"/>
  <c r="D45" i="1"/>
  <c r="F45" i="1" s="1"/>
  <c r="D33" i="1"/>
  <c r="F33" i="1" s="1"/>
  <c r="D21" i="1"/>
  <c r="F21" i="1" s="1"/>
  <c r="D9" i="1"/>
  <c r="F9" i="1" s="1"/>
  <c r="D52" i="1"/>
  <c r="F52" i="1" s="1"/>
  <c r="D40" i="1"/>
  <c r="F40" i="1" s="1"/>
  <c r="D28" i="1"/>
  <c r="F28" i="1" s="1"/>
  <c r="D16" i="1"/>
  <c r="F16" i="1" s="1"/>
  <c r="D64" i="1"/>
  <c r="F64" i="1" s="1"/>
  <c r="D18" i="1"/>
  <c r="F18" i="1" s="1"/>
  <c r="D6" i="1"/>
  <c r="F6" i="1" s="1"/>
  <c r="D54" i="1"/>
  <c r="F54" i="1" s="1"/>
  <c r="D61" i="1"/>
  <c r="F61" i="1" s="1"/>
  <c r="D49" i="1"/>
  <c r="F49" i="1" s="1"/>
  <c r="D37" i="1"/>
  <c r="F37" i="1" s="1"/>
  <c r="D25" i="1"/>
  <c r="F25" i="1" s="1"/>
  <c r="D13" i="1"/>
  <c r="F13" i="1" s="1"/>
</calcChain>
</file>

<file path=xl/sharedStrings.xml><?xml version="1.0" encoding="utf-8"?>
<sst xmlns="http://schemas.openxmlformats.org/spreadsheetml/2006/main" count="46" uniqueCount="18">
  <si>
    <t>현재일</t>
    <phoneticPr fontId="3" type="noConversion"/>
  </si>
  <si>
    <t>행사가격(K)</t>
    <phoneticPr fontId="3" type="noConversion"/>
  </si>
  <si>
    <t>만기일</t>
    <phoneticPr fontId="3" type="noConversion"/>
  </si>
  <si>
    <t>잔존만기(T)</t>
    <phoneticPr fontId="3" type="noConversion"/>
  </si>
  <si>
    <t>이자율(r)</t>
    <phoneticPr fontId="3" type="noConversion"/>
  </si>
  <si>
    <r>
      <t>변동성(</t>
    </r>
    <r>
      <rPr>
        <b/>
        <sz val="11"/>
        <color theme="1"/>
        <rFont val="Calibri"/>
        <family val="3"/>
        <charset val="161"/>
      </rPr>
      <t>σ</t>
    </r>
    <r>
      <rPr>
        <b/>
        <sz val="11"/>
        <color theme="1"/>
        <rFont val="맑은 고딕"/>
        <family val="3"/>
        <charset val="129"/>
      </rPr>
      <t>)</t>
    </r>
    <phoneticPr fontId="3" type="noConversion"/>
  </si>
  <si>
    <t>1년 일수</t>
  </si>
  <si>
    <t>현물 가격</t>
    <phoneticPr fontId="3" type="noConversion"/>
  </si>
  <si>
    <t>d1</t>
    <phoneticPr fontId="3" type="noConversion"/>
  </si>
  <si>
    <t>d2</t>
    <phoneticPr fontId="3" type="noConversion"/>
  </si>
  <si>
    <t>C(콜)</t>
    <phoneticPr fontId="3" type="noConversion"/>
  </si>
  <si>
    <t>내재가치</t>
    <phoneticPr fontId="3" type="noConversion"/>
  </si>
  <si>
    <t>시간가치</t>
    <phoneticPr fontId="3" type="noConversion"/>
  </si>
  <si>
    <t>Delta</t>
    <phoneticPr fontId="3" type="noConversion"/>
  </si>
  <si>
    <t>Gamma</t>
    <phoneticPr fontId="3" type="noConversion"/>
  </si>
  <si>
    <t>현물가격(S)</t>
    <phoneticPr fontId="3" type="noConversion"/>
  </si>
  <si>
    <t>Theta</t>
    <phoneticPr fontId="3" type="noConversion"/>
  </si>
  <si>
    <t>Vega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</si>
</sst>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_);[Red]\(0\)"/>
    <numFmt numFmtId="177" formatCode="0.00_);[Red]\(0.00\)"/>
    <numFmt numFmtId="178" formatCode="0.000_);[Red]\(0.000\)"/>
    <numFmt numFmtId="179" formatCode="0.00_ "/>
    <numFmt numFmtId="180" formatCode="0.0000_ "/>
    <numFmt numFmtId="181" formatCode="0.0000_);[Red]\(0.0000\)"/>
    <numFmt numFmtId="182" formatCode="0_ 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Calibri"/>
      <family val="3"/>
      <charset val="161"/>
    </font>
    <font>
      <b/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14" fontId="0" fillId="0" borderId="0" xfId="0" applyNumberFormat="1">
      <alignment vertical="center"/>
    </xf>
    <xf numFmtId="9" fontId="0" fillId="0" borderId="0" xfId="1" applyFont="1">
      <alignment vertical="center"/>
    </xf>
    <xf numFmtId="10" fontId="0" fillId="0" borderId="0" xfId="1" applyNumberFormat="1" applyFon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6" fillId="0" borderId="0" xfId="0" applyFont="1">
      <alignment vertical="center"/>
    </xf>
    <xf numFmtId="2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2" xfId="0" applyNumberFormat="1" applyBorder="1">
      <alignment vertical="center"/>
    </xf>
    <xf numFmtId="181" fontId="0" fillId="0" borderId="0" xfId="0" applyNumberFormat="1">
      <alignment vertical="center"/>
    </xf>
    <xf numFmtId="179" fontId="6" fillId="0" borderId="0" xfId="0" applyNumberFormat="1" applyFont="1">
      <alignment vertical="center"/>
    </xf>
    <xf numFmtId="179" fontId="7" fillId="0" borderId="0" xfId="0" applyNumberFormat="1" applyFont="1">
      <alignment vertical="center"/>
    </xf>
    <xf numFmtId="182" fontId="0" fillId="0" borderId="0" xfId="0" applyNumberFormat="1">
      <alignment vertical="center"/>
    </xf>
    <xf numFmtId="182" fontId="2" fillId="0" borderId="0" xfId="0" applyNumberFormat="1" applyFont="1">
      <alignment vertical="center"/>
    </xf>
    <xf numFmtId="182" fontId="6" fillId="0" borderId="0" xfId="0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블랙</a:t>
            </a:r>
            <a:r>
              <a:rPr lang="en-US" altLang="ko-KR"/>
              <a:t>-</a:t>
            </a:r>
            <a:r>
              <a:rPr lang="ko-KR" altLang="en-US"/>
              <a:t>숄즈 콜옵션 이론가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Option기본!$F$4</c:f>
              <c:strCache>
                <c:ptCount val="1"/>
                <c:pt idx="0">
                  <c:v>시간가치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Option기본!$A$5:$A$65</c:f>
              <c:numCache>
                <c:formatCode>General</c:formatCode>
                <c:ptCount val="6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</c:numCache>
            </c:numRef>
          </c:cat>
          <c:val>
            <c:numRef>
              <c:f>Option기본!$F$5:$F$65</c:f>
              <c:numCache>
                <c:formatCode>0.00_ </c:formatCode>
                <c:ptCount val="61"/>
                <c:pt idx="0">
                  <c:v>2.5812468377893865</c:v>
                </c:pt>
                <c:pt idx="1">
                  <c:v>2.7748310201054665</c:v>
                </c:pt>
                <c:pt idx="2">
                  <c:v>2.9791183768409937</c:v>
                </c:pt>
                <c:pt idx="3">
                  <c:v>3.1944164603309275</c:v>
                </c:pt>
                <c:pt idx="4">
                  <c:v>3.4210240860227827</c:v>
                </c:pt>
                <c:pt idx="5">
                  <c:v>3.6592303298050552</c:v>
                </c:pt>
                <c:pt idx="6">
                  <c:v>3.9093135556724832</c:v>
                </c:pt>
                <c:pt idx="7">
                  <c:v>4.1715404794258006</c:v>
                </c:pt>
                <c:pt idx="8">
                  <c:v>4.4461652738488056</c:v>
                </c:pt>
                <c:pt idx="9">
                  <c:v>4.7334287205042926</c:v>
                </c:pt>
                <c:pt idx="10">
                  <c:v>5.0335574129475589</c:v>
                </c:pt>
                <c:pt idx="11">
                  <c:v>5.3467630157782509</c:v>
                </c:pt>
                <c:pt idx="12">
                  <c:v>5.673241583536452</c:v>
                </c:pt>
                <c:pt idx="13">
                  <c:v>6.0131729430100052</c:v>
                </c:pt>
                <c:pt idx="14">
                  <c:v>6.3667201420526567</c:v>
                </c:pt>
                <c:pt idx="15">
                  <c:v>6.7340289675300795</c:v>
                </c:pt>
                <c:pt idx="16">
                  <c:v>7.1152275345115896</c:v>
                </c:pt>
                <c:pt idx="17">
                  <c:v>7.5104259483192379</c:v>
                </c:pt>
                <c:pt idx="18">
                  <c:v>7.9197160405333875</c:v>
                </c:pt>
                <c:pt idx="19">
                  <c:v>8.343171179545692</c:v>
                </c:pt>
                <c:pt idx="20">
                  <c:v>8.7808461557435464</c:v>
                </c:pt>
                <c:pt idx="21">
                  <c:v>9.2327771409183015</c:v>
                </c:pt>
                <c:pt idx="22">
                  <c:v>9.6989817210075273</c:v>
                </c:pt>
                <c:pt idx="23">
                  <c:v>10.179459000821822</c:v>
                </c:pt>
                <c:pt idx="24">
                  <c:v>10.67418977896719</c:v>
                </c:pt>
                <c:pt idx="25">
                  <c:v>11.183136790760415</c:v>
                </c:pt>
                <c:pt idx="26">
                  <c:v>11.706245016549786</c:v>
                </c:pt>
                <c:pt idx="27">
                  <c:v>12.243442052500455</c:v>
                </c:pt>
                <c:pt idx="28">
                  <c:v>12.794638540581076</c:v>
                </c:pt>
                <c:pt idx="29">
                  <c:v>13.359728654204446</c:v>
                </c:pt>
                <c:pt idx="30">
                  <c:v>13.938590635722989</c:v>
                </c:pt>
                <c:pt idx="31">
                  <c:v>13.531087381769169</c:v>
                </c:pt>
                <c:pt idx="32">
                  <c:v>13.137067072252535</c:v>
                </c:pt>
                <c:pt idx="33">
                  <c:v>12.756363838690334</c:v>
                </c:pt>
                <c:pt idx="34">
                  <c:v>12.388798467445781</c:v>
                </c:pt>
                <c:pt idx="35">
                  <c:v>12.034179133383248</c:v>
                </c:pt>
                <c:pt idx="36">
                  <c:v>11.692302159423662</c:v>
                </c:pt>
                <c:pt idx="37">
                  <c:v>11.362952797484439</c:v>
                </c:pt>
                <c:pt idx="38">
                  <c:v>11.045906026331096</c:v>
                </c:pt>
                <c:pt idx="39">
                  <c:v>10.740927361932108</c:v>
                </c:pt>
                <c:pt idx="40">
                  <c:v>10.447773676009035</c:v>
                </c:pt>
                <c:pt idx="41">
                  <c:v>10.166194018597281</c:v>
                </c:pt>
                <c:pt idx="42">
                  <c:v>9.8959304405800879</c:v>
                </c:pt>
                <c:pt idx="43">
                  <c:v>9.6367188123318215</c:v>
                </c:pt>
                <c:pt idx="44">
                  <c:v>9.3882896347910503</c:v>
                </c:pt>
                <c:pt idx="45">
                  <c:v>9.1503688394970197</c:v>
                </c:pt>
                <c:pt idx="46">
                  <c:v>8.9226785743366861</c:v>
                </c:pt>
                <c:pt idx="47">
                  <c:v>8.7049379719871922</c:v>
                </c:pt>
                <c:pt idx="48">
                  <c:v>8.4968638982768425</c:v>
                </c:pt>
                <c:pt idx="49">
                  <c:v>8.2981716779368924</c:v>
                </c:pt>
                <c:pt idx="50">
                  <c:v>8.1085757954684823</c:v>
                </c:pt>
                <c:pt idx="51">
                  <c:v>7.9277905691031947</c:v>
                </c:pt>
                <c:pt idx="52">
                  <c:v>7.7555307960906248</c:v>
                </c:pt>
                <c:pt idx="53">
                  <c:v>7.5915123677976339</c:v>
                </c:pt>
                <c:pt idx="54">
                  <c:v>7.4354528533525013</c:v>
                </c:pt>
                <c:pt idx="55">
                  <c:v>7.2870720508107638</c:v>
                </c:pt>
                <c:pt idx="56">
                  <c:v>7.1460925050533319</c:v>
                </c:pt>
                <c:pt idx="57">
                  <c:v>7.0122399918540168</c:v>
                </c:pt>
                <c:pt idx="58">
                  <c:v>6.8852439677729649</c:v>
                </c:pt>
                <c:pt idx="59">
                  <c:v>6.7648379857363352</c:v>
                </c:pt>
                <c:pt idx="60">
                  <c:v>6.6507600763575851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15-4BF1-AD83-36871D221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638176"/>
        <c:axId val="659639424"/>
      </c:areaChart>
      <c:lineChart>
        <c:grouping val="standard"/>
        <c:varyColors val="0"/>
        <c:ser>
          <c:idx val="0"/>
          <c:order val="0"/>
          <c:tx>
            <c:strRef>
              <c:f>Option기본!$D$4</c:f>
              <c:strCache>
                <c:ptCount val="1"/>
                <c:pt idx="0">
                  <c:v>C(콜)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Option기본!$A$5:$A$65</c:f>
              <c:numCache>
                <c:formatCode>General</c:formatCode>
                <c:ptCount val="6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</c:numCache>
            </c:numRef>
          </c:cat>
          <c:val>
            <c:numRef>
              <c:f>Option기본!$D$5:$D$65</c:f>
              <c:numCache>
                <c:formatCode>0.00</c:formatCode>
                <c:ptCount val="61"/>
                <c:pt idx="0">
                  <c:v>2.5812468377893865</c:v>
                </c:pt>
                <c:pt idx="1">
                  <c:v>2.7748310201054665</c:v>
                </c:pt>
                <c:pt idx="2">
                  <c:v>2.9791183768409937</c:v>
                </c:pt>
                <c:pt idx="3">
                  <c:v>3.1944164603309275</c:v>
                </c:pt>
                <c:pt idx="4">
                  <c:v>3.4210240860227827</c:v>
                </c:pt>
                <c:pt idx="5">
                  <c:v>3.6592303298050552</c:v>
                </c:pt>
                <c:pt idx="6">
                  <c:v>3.9093135556724832</c:v>
                </c:pt>
                <c:pt idx="7">
                  <c:v>4.1715404794258006</c:v>
                </c:pt>
                <c:pt idx="8">
                  <c:v>4.4461652738488056</c:v>
                </c:pt>
                <c:pt idx="9">
                  <c:v>4.7334287205042926</c:v>
                </c:pt>
                <c:pt idx="10">
                  <c:v>5.0335574129475589</c:v>
                </c:pt>
                <c:pt idx="11">
                  <c:v>5.3467630157782509</c:v>
                </c:pt>
                <c:pt idx="12">
                  <c:v>5.673241583536452</c:v>
                </c:pt>
                <c:pt idx="13">
                  <c:v>6.0131729430100052</c:v>
                </c:pt>
                <c:pt idx="14">
                  <c:v>6.3667201420526567</c:v>
                </c:pt>
                <c:pt idx="15">
                  <c:v>6.7340289675300795</c:v>
                </c:pt>
                <c:pt idx="16">
                  <c:v>7.1152275345115896</c:v>
                </c:pt>
                <c:pt idx="17">
                  <c:v>7.5104259483192379</c:v>
                </c:pt>
                <c:pt idx="18">
                  <c:v>7.9197160405333875</c:v>
                </c:pt>
                <c:pt idx="19">
                  <c:v>8.343171179545692</c:v>
                </c:pt>
                <c:pt idx="20">
                  <c:v>8.7808461557435464</c:v>
                </c:pt>
                <c:pt idx="21">
                  <c:v>9.2327771409183015</c:v>
                </c:pt>
                <c:pt idx="22">
                  <c:v>9.6989817210075273</c:v>
                </c:pt>
                <c:pt idx="23">
                  <c:v>10.179459000821822</c:v>
                </c:pt>
                <c:pt idx="24">
                  <c:v>10.67418977896719</c:v>
                </c:pt>
                <c:pt idx="25">
                  <c:v>11.183136790760415</c:v>
                </c:pt>
                <c:pt idx="26">
                  <c:v>11.706245016549786</c:v>
                </c:pt>
                <c:pt idx="27">
                  <c:v>12.243442052500455</c:v>
                </c:pt>
                <c:pt idx="28">
                  <c:v>12.794638540581076</c:v>
                </c:pt>
                <c:pt idx="29">
                  <c:v>13.359728654204446</c:v>
                </c:pt>
                <c:pt idx="30">
                  <c:v>13.938590635722989</c:v>
                </c:pt>
                <c:pt idx="31">
                  <c:v>14.531087381769169</c:v>
                </c:pt>
                <c:pt idx="32">
                  <c:v>15.137067072252535</c:v>
                </c:pt>
                <c:pt idx="33">
                  <c:v>15.756363838690334</c:v>
                </c:pt>
                <c:pt idx="34">
                  <c:v>16.388798467445781</c:v>
                </c:pt>
                <c:pt idx="35">
                  <c:v>17.034179133383248</c:v>
                </c:pt>
                <c:pt idx="36">
                  <c:v>17.692302159423662</c:v>
                </c:pt>
                <c:pt idx="37">
                  <c:v>18.362952797484439</c:v>
                </c:pt>
                <c:pt idx="38">
                  <c:v>19.045906026331096</c:v>
                </c:pt>
                <c:pt idx="39">
                  <c:v>19.740927361932108</c:v>
                </c:pt>
                <c:pt idx="40">
                  <c:v>20.447773676009035</c:v>
                </c:pt>
                <c:pt idx="41">
                  <c:v>21.166194018597281</c:v>
                </c:pt>
                <c:pt idx="42">
                  <c:v>21.895930440580088</c:v>
                </c:pt>
                <c:pt idx="43">
                  <c:v>22.636718812331821</c:v>
                </c:pt>
                <c:pt idx="44">
                  <c:v>23.38828963479105</c:v>
                </c:pt>
                <c:pt idx="45">
                  <c:v>24.15036883949702</c:v>
                </c:pt>
                <c:pt idx="46">
                  <c:v>24.922678574336686</c:v>
                </c:pt>
                <c:pt idx="47">
                  <c:v>25.704937971987192</c:v>
                </c:pt>
                <c:pt idx="48">
                  <c:v>26.496863898276843</c:v>
                </c:pt>
                <c:pt idx="49">
                  <c:v>27.298171677936892</c:v>
                </c:pt>
                <c:pt idx="50">
                  <c:v>28.108575795468482</c:v>
                </c:pt>
                <c:pt idx="51">
                  <c:v>28.927790569103195</c:v>
                </c:pt>
                <c:pt idx="52">
                  <c:v>29.755530796090625</c:v>
                </c:pt>
                <c:pt idx="53">
                  <c:v>30.591512367797634</c:v>
                </c:pt>
                <c:pt idx="54">
                  <c:v>31.435452853352501</c:v>
                </c:pt>
                <c:pt idx="55">
                  <c:v>32.287072050810764</c:v>
                </c:pt>
                <c:pt idx="56">
                  <c:v>33.146092505053332</c:v>
                </c:pt>
                <c:pt idx="57">
                  <c:v>34.012239991854017</c:v>
                </c:pt>
                <c:pt idx="58">
                  <c:v>34.885243967772965</c:v>
                </c:pt>
                <c:pt idx="59">
                  <c:v>35.764837985736335</c:v>
                </c:pt>
                <c:pt idx="60">
                  <c:v>36.650760076357585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5-4BF1-AD83-36871D2216EE}"/>
            </c:ext>
          </c:extLst>
        </c:ser>
        <c:ser>
          <c:idx val="1"/>
          <c:order val="1"/>
          <c:tx>
            <c:strRef>
              <c:f>Option기본!$E$4</c:f>
              <c:strCache>
                <c:ptCount val="1"/>
                <c:pt idx="0">
                  <c:v>내재가치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Option기본!$A$5:$A$65</c:f>
              <c:numCache>
                <c:formatCode>General</c:formatCode>
                <c:ptCount val="6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</c:numCache>
            </c:numRef>
          </c:cat>
          <c:val>
            <c:numRef>
              <c:f>Option기본!$E$5:$E$65</c:f>
              <c:numCache>
                <c:formatCode>0_);[Red]\(0\)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5-4BF1-AD83-36871D221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638176"/>
        <c:axId val="659639424"/>
      </c:lineChart>
      <c:catAx>
        <c:axId val="65963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639424"/>
        <c:crosses val="autoZero"/>
        <c:auto val="1"/>
        <c:lblAlgn val="ctr"/>
        <c:lblOffset val="100"/>
        <c:tickLblSkip val="5"/>
        <c:noMultiLvlLbl val="0"/>
      </c:catAx>
      <c:valAx>
        <c:axId val="6596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63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'Delta Gamma'!$D$4</c:f>
              <c:strCache>
                <c:ptCount val="1"/>
                <c:pt idx="0">
                  <c:v>C(콜)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'Delta Gamma'!$A$5:$A$105</c:f>
              <c:numCache>
                <c:formatCode>General</c:formatCode>
                <c:ptCount val="101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286</c:v>
                </c:pt>
                <c:pt idx="7">
                  <c:v>287</c:v>
                </c:pt>
                <c:pt idx="8">
                  <c:v>288</c:v>
                </c:pt>
                <c:pt idx="9">
                  <c:v>289</c:v>
                </c:pt>
                <c:pt idx="10">
                  <c:v>290</c:v>
                </c:pt>
                <c:pt idx="11">
                  <c:v>291</c:v>
                </c:pt>
                <c:pt idx="12">
                  <c:v>292</c:v>
                </c:pt>
                <c:pt idx="13">
                  <c:v>293</c:v>
                </c:pt>
                <c:pt idx="14">
                  <c:v>294</c:v>
                </c:pt>
                <c:pt idx="15">
                  <c:v>295</c:v>
                </c:pt>
                <c:pt idx="16">
                  <c:v>296</c:v>
                </c:pt>
                <c:pt idx="17">
                  <c:v>297</c:v>
                </c:pt>
                <c:pt idx="18">
                  <c:v>298</c:v>
                </c:pt>
                <c:pt idx="19">
                  <c:v>299</c:v>
                </c:pt>
                <c:pt idx="20">
                  <c:v>300</c:v>
                </c:pt>
                <c:pt idx="21">
                  <c:v>301</c:v>
                </c:pt>
                <c:pt idx="22">
                  <c:v>302</c:v>
                </c:pt>
                <c:pt idx="23">
                  <c:v>303</c:v>
                </c:pt>
                <c:pt idx="24">
                  <c:v>304</c:v>
                </c:pt>
                <c:pt idx="25">
                  <c:v>305</c:v>
                </c:pt>
                <c:pt idx="26">
                  <c:v>306</c:v>
                </c:pt>
                <c:pt idx="27">
                  <c:v>307</c:v>
                </c:pt>
                <c:pt idx="28">
                  <c:v>308</c:v>
                </c:pt>
                <c:pt idx="29">
                  <c:v>309</c:v>
                </c:pt>
                <c:pt idx="30">
                  <c:v>310</c:v>
                </c:pt>
                <c:pt idx="31">
                  <c:v>311</c:v>
                </c:pt>
                <c:pt idx="32">
                  <c:v>312</c:v>
                </c:pt>
                <c:pt idx="33">
                  <c:v>313</c:v>
                </c:pt>
                <c:pt idx="34">
                  <c:v>314</c:v>
                </c:pt>
                <c:pt idx="35">
                  <c:v>315</c:v>
                </c:pt>
                <c:pt idx="36">
                  <c:v>316</c:v>
                </c:pt>
                <c:pt idx="37">
                  <c:v>317</c:v>
                </c:pt>
                <c:pt idx="38">
                  <c:v>318</c:v>
                </c:pt>
                <c:pt idx="39">
                  <c:v>319</c:v>
                </c:pt>
                <c:pt idx="40">
                  <c:v>320</c:v>
                </c:pt>
                <c:pt idx="41">
                  <c:v>321</c:v>
                </c:pt>
                <c:pt idx="42">
                  <c:v>322</c:v>
                </c:pt>
                <c:pt idx="43">
                  <c:v>323</c:v>
                </c:pt>
                <c:pt idx="44">
                  <c:v>324</c:v>
                </c:pt>
                <c:pt idx="45">
                  <c:v>325</c:v>
                </c:pt>
                <c:pt idx="46">
                  <c:v>326</c:v>
                </c:pt>
                <c:pt idx="47">
                  <c:v>327</c:v>
                </c:pt>
                <c:pt idx="48">
                  <c:v>328</c:v>
                </c:pt>
                <c:pt idx="49">
                  <c:v>329</c:v>
                </c:pt>
                <c:pt idx="50">
                  <c:v>330</c:v>
                </c:pt>
                <c:pt idx="51">
                  <c:v>331</c:v>
                </c:pt>
                <c:pt idx="52">
                  <c:v>332</c:v>
                </c:pt>
                <c:pt idx="53">
                  <c:v>333</c:v>
                </c:pt>
                <c:pt idx="54">
                  <c:v>334</c:v>
                </c:pt>
                <c:pt idx="55">
                  <c:v>335</c:v>
                </c:pt>
                <c:pt idx="56">
                  <c:v>336</c:v>
                </c:pt>
                <c:pt idx="57">
                  <c:v>337</c:v>
                </c:pt>
                <c:pt idx="58">
                  <c:v>338</c:v>
                </c:pt>
                <c:pt idx="59">
                  <c:v>339</c:v>
                </c:pt>
                <c:pt idx="60">
                  <c:v>340</c:v>
                </c:pt>
                <c:pt idx="61">
                  <c:v>341</c:v>
                </c:pt>
                <c:pt idx="62">
                  <c:v>342</c:v>
                </c:pt>
                <c:pt idx="63">
                  <c:v>343</c:v>
                </c:pt>
                <c:pt idx="64">
                  <c:v>344</c:v>
                </c:pt>
                <c:pt idx="65">
                  <c:v>345</c:v>
                </c:pt>
                <c:pt idx="66">
                  <c:v>346</c:v>
                </c:pt>
                <c:pt idx="67">
                  <c:v>347</c:v>
                </c:pt>
                <c:pt idx="68">
                  <c:v>348</c:v>
                </c:pt>
                <c:pt idx="69">
                  <c:v>349</c:v>
                </c:pt>
                <c:pt idx="70">
                  <c:v>350</c:v>
                </c:pt>
                <c:pt idx="71">
                  <c:v>351</c:v>
                </c:pt>
                <c:pt idx="72">
                  <c:v>352</c:v>
                </c:pt>
                <c:pt idx="73">
                  <c:v>353</c:v>
                </c:pt>
                <c:pt idx="74">
                  <c:v>354</c:v>
                </c:pt>
                <c:pt idx="75">
                  <c:v>355</c:v>
                </c:pt>
                <c:pt idx="76">
                  <c:v>356</c:v>
                </c:pt>
                <c:pt idx="77">
                  <c:v>357</c:v>
                </c:pt>
                <c:pt idx="78">
                  <c:v>358</c:v>
                </c:pt>
                <c:pt idx="79">
                  <c:v>359</c:v>
                </c:pt>
                <c:pt idx="80">
                  <c:v>360</c:v>
                </c:pt>
                <c:pt idx="81">
                  <c:v>361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365</c:v>
                </c:pt>
                <c:pt idx="86">
                  <c:v>366</c:v>
                </c:pt>
                <c:pt idx="87">
                  <c:v>367</c:v>
                </c:pt>
                <c:pt idx="88">
                  <c:v>368</c:v>
                </c:pt>
                <c:pt idx="89">
                  <c:v>369</c:v>
                </c:pt>
                <c:pt idx="90">
                  <c:v>370</c:v>
                </c:pt>
                <c:pt idx="91">
                  <c:v>371</c:v>
                </c:pt>
                <c:pt idx="92">
                  <c:v>372</c:v>
                </c:pt>
                <c:pt idx="93">
                  <c:v>373</c:v>
                </c:pt>
                <c:pt idx="94">
                  <c:v>374</c:v>
                </c:pt>
                <c:pt idx="95">
                  <c:v>375</c:v>
                </c:pt>
                <c:pt idx="96">
                  <c:v>376</c:v>
                </c:pt>
                <c:pt idx="97">
                  <c:v>377</c:v>
                </c:pt>
                <c:pt idx="98">
                  <c:v>378</c:v>
                </c:pt>
                <c:pt idx="99">
                  <c:v>379</c:v>
                </c:pt>
                <c:pt idx="100">
                  <c:v>380</c:v>
                </c:pt>
              </c:numCache>
            </c:numRef>
          </c:cat>
          <c:val>
            <c:numRef>
              <c:f>'Delta Gamma'!$D$5:$D$105</c:f>
              <c:numCache>
                <c:formatCode>0.00</c:formatCode>
                <c:ptCount val="101"/>
                <c:pt idx="0">
                  <c:v>3.4911419004160837E-2</c:v>
                </c:pt>
                <c:pt idx="1">
                  <c:v>4.1779990790817845E-2</c:v>
                </c:pt>
                <c:pt idx="2">
                  <c:v>4.9828362003022431E-2</c:v>
                </c:pt>
                <c:pt idx="3">
                  <c:v>5.9225964225780192E-2</c:v>
                </c:pt>
                <c:pt idx="4">
                  <c:v>7.0160811521378097E-2</c:v>
                </c:pt>
                <c:pt idx="5">
                  <c:v>8.2840656947861913E-2</c:v>
                </c:pt>
                <c:pt idx="6">
                  <c:v>9.7494097554827519E-2</c:v>
                </c:pt>
                <c:pt idx="7">
                  <c:v>0.11437160803567004</c:v>
                </c:pt>
                <c:pt idx="8">
                  <c:v>0.13374648229110253</c:v>
                </c:pt>
                <c:pt idx="9">
                  <c:v>0.15591566153786829</c:v>
                </c:pt>
                <c:pt idx="10">
                  <c:v>0.18120042732011221</c:v>
                </c:pt>
                <c:pt idx="11">
                  <c:v>0.20994693788346197</c:v>
                </c:pt>
                <c:pt idx="12">
                  <c:v>0.24252658688244111</c:v>
                </c:pt>
                <c:pt idx="13">
                  <c:v>0.27933616433048236</c:v>
                </c:pt>
                <c:pt idx="14">
                  <c:v>0.3207978010803334</c:v>
                </c:pt>
                <c:pt idx="15">
                  <c:v>0.36735867994180715</c:v>
                </c:pt>
                <c:pt idx="16">
                  <c:v>0.41949049879631772</c:v>
                </c:pt>
                <c:pt idx="17">
                  <c:v>0.47768867373077128</c:v>
                </c:pt>
                <c:pt idx="18">
                  <c:v>0.54247127325924893</c:v>
                </c:pt>
                <c:pt idx="19">
                  <c:v>0.61437767808595467</c:v>
                </c:pt>
                <c:pt idx="20">
                  <c:v>0.6939669645367843</c:v>
                </c:pt>
                <c:pt idx="21">
                  <c:v>0.78181601368729048</c:v>
                </c:pt>
                <c:pt idx="22">
                  <c:v>0.878517352277143</c:v>
                </c:pt>
                <c:pt idx="23">
                  <c:v>0.98467673564424985</c:v>
                </c:pt>
                <c:pt idx="24">
                  <c:v>1.1009104870635511</c:v>
                </c:pt>
                <c:pt idx="25">
                  <c:v>1.2278426119470964</c:v>
                </c:pt>
                <c:pt idx="26">
                  <c:v>1.3661017092753696</c:v>
                </c:pt>
                <c:pt idx="27">
                  <c:v>1.5163177063003204</c:v>
                </c:pt>
                <c:pt idx="28">
                  <c:v>1.6791184459117616</c:v>
                </c:pt>
                <c:pt idx="29">
                  <c:v>1.8551261590165282</c:v>
                </c:pt>
                <c:pt idx="30">
                  <c:v>2.0449538567809356</c:v>
                </c:pt>
                <c:pt idx="31">
                  <c:v>2.2492016795725362</c:v>
                </c:pt>
                <c:pt idx="32">
                  <c:v>2.468453240862587</c:v>
                </c:pt>
                <c:pt idx="33">
                  <c:v>2.7032720051830523</c:v>
                </c:pt>
                <c:pt idx="34">
                  <c:v>2.954197739446812</c:v>
                </c:pt>
                <c:pt idx="35">
                  <c:v>3.22174307653016</c:v>
                </c:pt>
                <c:pt idx="36">
                  <c:v>3.5063902289885931</c:v>
                </c:pt>
                <c:pt idx="37">
                  <c:v>3.8085878891451728</c:v>
                </c:pt>
                <c:pt idx="38">
                  <c:v>4.1287483495875392</c:v>
                </c:pt>
                <c:pt idx="39">
                  <c:v>4.4672448753762666</c:v>
                </c:pt>
                <c:pt idx="40">
                  <c:v>4.8244093560576857</c:v>
                </c:pt>
                <c:pt idx="41">
                  <c:v>5.2005302619473639</c:v>
                </c:pt>
                <c:pt idx="42">
                  <c:v>5.595850925177686</c:v>
                </c:pt>
                <c:pt idx="43">
                  <c:v>6.0105681617615403</c:v>
                </c:pt>
                <c:pt idx="44">
                  <c:v>6.444831246485677</c:v>
                </c:pt>
                <c:pt idx="45">
                  <c:v>6.8987412479052352</c:v>
                </c:pt>
                <c:pt idx="46">
                  <c:v>7.3723507261335328</c:v>
                </c:pt>
                <c:pt idx="47">
                  <c:v>7.8656637916004399</c:v>
                </c:pt>
                <c:pt idx="48">
                  <c:v>8.3786365185550267</c:v>
                </c:pt>
                <c:pt idx="49">
                  <c:v>8.9111777028953725</c:v>
                </c:pt>
                <c:pt idx="50">
                  <c:v>9.463149949975417</c:v>
                </c:pt>
                <c:pt idx="51">
                  <c:v>10.034371074432244</c:v>
                </c:pt>
                <c:pt idx="52">
                  <c:v>10.624615790844416</c:v>
                </c:pt>
                <c:pt idx="53">
                  <c:v>11.233617671206218</c:v>
                </c:pt>
                <c:pt idx="54">
                  <c:v>11.861071342829803</c:v>
                </c:pt>
                <c:pt idx="55">
                  <c:v>12.506634898369839</c:v>
                </c:pt>
                <c:pt idx="56">
                  <c:v>13.169932488231268</c:v>
                </c:pt>
                <c:pt idx="57">
                  <c:v>13.850557064660563</c:v>
                </c:pt>
                <c:pt idx="58">
                  <c:v>14.548073246332109</c:v>
                </c:pt>
                <c:pt idx="59">
                  <c:v>15.262020272209071</c:v>
                </c:pt>
                <c:pt idx="60">
                  <c:v>15.991915013854964</c:v>
                </c:pt>
                <c:pt idx="61">
                  <c:v>16.737255016174544</c:v>
                </c:pt>
                <c:pt idx="62">
                  <c:v>17.497521537729227</c:v>
                </c:pt>
                <c:pt idx="63">
                  <c:v>18.272182563267137</c:v>
                </c:pt>
                <c:pt idx="64">
                  <c:v>19.060695762886922</c:v>
                </c:pt>
                <c:pt idx="65">
                  <c:v>19.862511374272344</c:v>
                </c:pt>
                <c:pt idx="66">
                  <c:v>20.677074986642481</c:v>
                </c:pt>
                <c:pt idx="67">
                  <c:v>21.503830207416797</c:v>
                </c:pt>
                <c:pt idx="68">
                  <c:v>22.342221195050001</c:v>
                </c:pt>
                <c:pt idx="69">
                  <c:v>23.191695043993604</c:v>
                </c:pt>
                <c:pt idx="70">
                  <c:v>24.051704010267429</c:v>
                </c:pt>
                <c:pt idx="71">
                  <c:v>24.921707568611225</c:v>
                </c:pt>
                <c:pt idx="72">
                  <c:v>25.801174294619614</c:v>
                </c:pt>
                <c:pt idx="73">
                  <c:v>26.689583567601289</c:v>
                </c:pt>
                <c:pt idx="74">
                  <c:v>27.586427092113524</c:v>
                </c:pt>
                <c:pt idx="75">
                  <c:v>28.491210238195777</c:v>
                </c:pt>
                <c:pt idx="76">
                  <c:v>29.403453202232527</c:v>
                </c:pt>
                <c:pt idx="77">
                  <c:v>30.322691992100602</c:v>
                </c:pt>
                <c:pt idx="78">
                  <c:v>31.248479241798975</c:v>
                </c:pt>
                <c:pt idx="79">
                  <c:v>32.180384862103836</c:v>
                </c:pt>
                <c:pt idx="80">
                  <c:v>33.117996534942449</c:v>
                </c:pt>
                <c:pt idx="81">
                  <c:v>34.060920060131991</c:v>
                </c:pt>
                <c:pt idx="82">
                  <c:v>35.00877956389462</c:v>
                </c:pt>
                <c:pt idx="83">
                  <c:v>35.961217579138975</c:v>
                </c:pt>
                <c:pt idx="84">
                  <c:v>36.917895007903837</c:v>
                </c:pt>
                <c:pt idx="85">
                  <c:v>37.878490976599778</c:v>
                </c:pt>
                <c:pt idx="86">
                  <c:v>38.842702594777165</c:v>
                </c:pt>
                <c:pt idx="87">
                  <c:v>39.810244628099667</c:v>
                </c:pt>
                <c:pt idx="88">
                  <c:v>40.78084909603632</c:v>
                </c:pt>
                <c:pt idx="89">
                  <c:v>41.75426480450659</c:v>
                </c:pt>
                <c:pt idx="90">
                  <c:v>42.730256823344007</c:v>
                </c:pt>
                <c:pt idx="91">
                  <c:v>43.708605917997431</c:v>
                </c:pt>
                <c:pt idx="92">
                  <c:v>44.689107944378918</c:v>
                </c:pt>
                <c:pt idx="93">
                  <c:v>45.67157321520591</c:v>
                </c:pt>
                <c:pt idx="94">
                  <c:v>46.655825845591892</c:v>
                </c:pt>
                <c:pt idx="95">
                  <c:v>47.641703085015877</c:v>
                </c:pt>
                <c:pt idx="96">
                  <c:v>48.62905464216982</c:v>
                </c:pt>
                <c:pt idx="97">
                  <c:v>49.617742008544724</c:v>
                </c:pt>
                <c:pt idx="98">
                  <c:v>50.607637785982092</c:v>
                </c:pt>
                <c:pt idx="99">
                  <c:v>51.59862502280339</c:v>
                </c:pt>
                <c:pt idx="100">
                  <c:v>52.590596562525604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F1-434B-98D9-8E6FF5C0A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555808"/>
        <c:axId val="978559968"/>
      </c:lineChart>
      <c:catAx>
        <c:axId val="97855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8559968"/>
        <c:crosses val="autoZero"/>
        <c:auto val="1"/>
        <c:lblAlgn val="ctr"/>
        <c:lblOffset val="100"/>
        <c:noMultiLvlLbl val="0"/>
      </c:catAx>
      <c:valAx>
        <c:axId val="97855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855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'Delta Gamma'!$E$4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'Delta Gamma'!$A$5:$A$105</c:f>
              <c:numCache>
                <c:formatCode>General</c:formatCode>
                <c:ptCount val="101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286</c:v>
                </c:pt>
                <c:pt idx="7">
                  <c:v>287</c:v>
                </c:pt>
                <c:pt idx="8">
                  <c:v>288</c:v>
                </c:pt>
                <c:pt idx="9">
                  <c:v>289</c:v>
                </c:pt>
                <c:pt idx="10">
                  <c:v>290</c:v>
                </c:pt>
                <c:pt idx="11">
                  <c:v>291</c:v>
                </c:pt>
                <c:pt idx="12">
                  <c:v>292</c:v>
                </c:pt>
                <c:pt idx="13">
                  <c:v>293</c:v>
                </c:pt>
                <c:pt idx="14">
                  <c:v>294</c:v>
                </c:pt>
                <c:pt idx="15">
                  <c:v>295</c:v>
                </c:pt>
                <c:pt idx="16">
                  <c:v>296</c:v>
                </c:pt>
                <c:pt idx="17">
                  <c:v>297</c:v>
                </c:pt>
                <c:pt idx="18">
                  <c:v>298</c:v>
                </c:pt>
                <c:pt idx="19">
                  <c:v>299</c:v>
                </c:pt>
                <c:pt idx="20">
                  <c:v>300</c:v>
                </c:pt>
                <c:pt idx="21">
                  <c:v>301</c:v>
                </c:pt>
                <c:pt idx="22">
                  <c:v>302</c:v>
                </c:pt>
                <c:pt idx="23">
                  <c:v>303</c:v>
                </c:pt>
                <c:pt idx="24">
                  <c:v>304</c:v>
                </c:pt>
                <c:pt idx="25">
                  <c:v>305</c:v>
                </c:pt>
                <c:pt idx="26">
                  <c:v>306</c:v>
                </c:pt>
                <c:pt idx="27">
                  <c:v>307</c:v>
                </c:pt>
                <c:pt idx="28">
                  <c:v>308</c:v>
                </c:pt>
                <c:pt idx="29">
                  <c:v>309</c:v>
                </c:pt>
                <c:pt idx="30">
                  <c:v>310</c:v>
                </c:pt>
                <c:pt idx="31">
                  <c:v>311</c:v>
                </c:pt>
                <c:pt idx="32">
                  <c:v>312</c:v>
                </c:pt>
                <c:pt idx="33">
                  <c:v>313</c:v>
                </c:pt>
                <c:pt idx="34">
                  <c:v>314</c:v>
                </c:pt>
                <c:pt idx="35">
                  <c:v>315</c:v>
                </c:pt>
                <c:pt idx="36">
                  <c:v>316</c:v>
                </c:pt>
                <c:pt idx="37">
                  <c:v>317</c:v>
                </c:pt>
                <c:pt idx="38">
                  <c:v>318</c:v>
                </c:pt>
                <c:pt idx="39">
                  <c:v>319</c:v>
                </c:pt>
                <c:pt idx="40">
                  <c:v>320</c:v>
                </c:pt>
                <c:pt idx="41">
                  <c:v>321</c:v>
                </c:pt>
                <c:pt idx="42">
                  <c:v>322</c:v>
                </c:pt>
                <c:pt idx="43">
                  <c:v>323</c:v>
                </c:pt>
                <c:pt idx="44">
                  <c:v>324</c:v>
                </c:pt>
                <c:pt idx="45">
                  <c:v>325</c:v>
                </c:pt>
                <c:pt idx="46">
                  <c:v>326</c:v>
                </c:pt>
                <c:pt idx="47">
                  <c:v>327</c:v>
                </c:pt>
                <c:pt idx="48">
                  <c:v>328</c:v>
                </c:pt>
                <c:pt idx="49">
                  <c:v>329</c:v>
                </c:pt>
                <c:pt idx="50">
                  <c:v>330</c:v>
                </c:pt>
                <c:pt idx="51">
                  <c:v>331</c:v>
                </c:pt>
                <c:pt idx="52">
                  <c:v>332</c:v>
                </c:pt>
                <c:pt idx="53">
                  <c:v>333</c:v>
                </c:pt>
                <c:pt idx="54">
                  <c:v>334</c:v>
                </c:pt>
                <c:pt idx="55">
                  <c:v>335</c:v>
                </c:pt>
                <c:pt idx="56">
                  <c:v>336</c:v>
                </c:pt>
                <c:pt idx="57">
                  <c:v>337</c:v>
                </c:pt>
                <c:pt idx="58">
                  <c:v>338</c:v>
                </c:pt>
                <c:pt idx="59">
                  <c:v>339</c:v>
                </c:pt>
                <c:pt idx="60">
                  <c:v>340</c:v>
                </c:pt>
                <c:pt idx="61">
                  <c:v>341</c:v>
                </c:pt>
                <c:pt idx="62">
                  <c:v>342</c:v>
                </c:pt>
                <c:pt idx="63">
                  <c:v>343</c:v>
                </c:pt>
                <c:pt idx="64">
                  <c:v>344</c:v>
                </c:pt>
                <c:pt idx="65">
                  <c:v>345</c:v>
                </c:pt>
                <c:pt idx="66">
                  <c:v>346</c:v>
                </c:pt>
                <c:pt idx="67">
                  <c:v>347</c:v>
                </c:pt>
                <c:pt idx="68">
                  <c:v>348</c:v>
                </c:pt>
                <c:pt idx="69">
                  <c:v>349</c:v>
                </c:pt>
                <c:pt idx="70">
                  <c:v>350</c:v>
                </c:pt>
                <c:pt idx="71">
                  <c:v>351</c:v>
                </c:pt>
                <c:pt idx="72">
                  <c:v>352</c:v>
                </c:pt>
                <c:pt idx="73">
                  <c:v>353</c:v>
                </c:pt>
                <c:pt idx="74">
                  <c:v>354</c:v>
                </c:pt>
                <c:pt idx="75">
                  <c:v>355</c:v>
                </c:pt>
                <c:pt idx="76">
                  <c:v>356</c:v>
                </c:pt>
                <c:pt idx="77">
                  <c:v>357</c:v>
                </c:pt>
                <c:pt idx="78">
                  <c:v>358</c:v>
                </c:pt>
                <c:pt idx="79">
                  <c:v>359</c:v>
                </c:pt>
                <c:pt idx="80">
                  <c:v>360</c:v>
                </c:pt>
                <c:pt idx="81">
                  <c:v>361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365</c:v>
                </c:pt>
                <c:pt idx="86">
                  <c:v>366</c:v>
                </c:pt>
                <c:pt idx="87">
                  <c:v>367</c:v>
                </c:pt>
                <c:pt idx="88">
                  <c:v>368</c:v>
                </c:pt>
                <c:pt idx="89">
                  <c:v>369</c:v>
                </c:pt>
                <c:pt idx="90">
                  <c:v>370</c:v>
                </c:pt>
                <c:pt idx="91">
                  <c:v>371</c:v>
                </c:pt>
                <c:pt idx="92">
                  <c:v>372</c:v>
                </c:pt>
                <c:pt idx="93">
                  <c:v>373</c:v>
                </c:pt>
                <c:pt idx="94">
                  <c:v>374</c:v>
                </c:pt>
                <c:pt idx="95">
                  <c:v>375</c:v>
                </c:pt>
                <c:pt idx="96">
                  <c:v>376</c:v>
                </c:pt>
                <c:pt idx="97">
                  <c:v>377</c:v>
                </c:pt>
                <c:pt idx="98">
                  <c:v>378</c:v>
                </c:pt>
                <c:pt idx="99">
                  <c:v>379</c:v>
                </c:pt>
                <c:pt idx="100">
                  <c:v>380</c:v>
                </c:pt>
              </c:numCache>
            </c:numRef>
          </c:cat>
          <c:val>
            <c:numRef>
              <c:f>'Delta Gamma'!$E$5:$E$105</c:f>
              <c:numCache>
                <c:formatCode>0.00_);[Red]\(0.00\)</c:formatCode>
                <c:ptCount val="101"/>
                <c:pt idx="0">
                  <c:v>6.3307408537555121E-3</c:v>
                </c:pt>
                <c:pt idx="1">
                  <c:v>7.431722350033451E-3</c:v>
                </c:pt>
                <c:pt idx="2">
                  <c:v>8.6932388073550186E-3</c:v>
                </c:pt>
                <c:pt idx="3">
                  <c:v>1.0133281995445468E-2</c:v>
                </c:pt>
                <c:pt idx="4">
                  <c:v>1.1771019641528281E-2</c:v>
                </c:pt>
                <c:pt idx="5">
                  <c:v>1.3626753442649834E-2</c:v>
                </c:pt>
                <c:pt idx="6">
                  <c:v>1.5721857809778809E-2</c:v>
                </c:pt>
                <c:pt idx="7">
                  <c:v>1.8078698281869768E-2</c:v>
                </c:pt>
                <c:pt idx="8">
                  <c:v>2.0720528830149364E-2</c:v>
                </c:pt>
                <c:pt idx="9">
                  <c:v>2.3671367597599368E-2</c:v>
                </c:pt>
                <c:pt idx="10">
                  <c:v>2.6955850981358415E-2</c:v>
                </c:pt>
                <c:pt idx="11">
                  <c:v>3.0599066360526131E-2</c:v>
                </c:pt>
                <c:pt idx="12">
                  <c:v>3.4626364191263949E-2</c:v>
                </c:pt>
                <c:pt idx="13">
                  <c:v>3.9063150626635255E-2</c:v>
                </c:pt>
                <c:pt idx="14">
                  <c:v>4.393466226077377E-2</c:v>
                </c:pt>
                <c:pt idx="15">
                  <c:v>4.9265725035442548E-2</c:v>
                </c:pt>
                <c:pt idx="16">
                  <c:v>5.5080499771065966E-2</c:v>
                </c:pt>
                <c:pt idx="17">
                  <c:v>6.1402217182932657E-2</c:v>
                </c:pt>
                <c:pt idx="18">
                  <c:v>6.8252905605624817E-2</c:v>
                </c:pt>
                <c:pt idx="19">
                  <c:v>7.5653114964459062E-2</c:v>
                </c:pt>
                <c:pt idx="20">
                  <c:v>8.3621640792212418E-2</c:v>
                </c:pt>
                <c:pt idx="21">
                  <c:v>9.2175252284118256E-2</c:v>
                </c:pt>
                <c:pt idx="22">
                  <c:v>0.1013284285069265</c:v>
                </c:pt>
                <c:pt idx="23">
                  <c:v>0.11109310692314417</c:v>
                </c:pt>
                <c:pt idx="24">
                  <c:v>0.12147844835574259</c:v>
                </c:pt>
                <c:pt idx="25">
                  <c:v>0.132490622399836</c:v>
                </c:pt>
                <c:pt idx="26">
                  <c:v>0.14413261708646086</c:v>
                </c:pt>
                <c:pt idx="27">
                  <c:v>0.15640407632197656</c:v>
                </c:pt>
                <c:pt idx="28">
                  <c:v>0.1693011682692728</c:v>
                </c:pt>
                <c:pt idx="29">
                  <c:v>0.18281648741027443</c:v>
                </c:pt>
                <c:pt idx="30">
                  <c:v>0.19693899254144004</c:v>
                </c:pt>
                <c:pt idx="31">
                  <c:v>0.21165398241483663</c:v>
                </c:pt>
                <c:pt idx="32">
                  <c:v>0.22694311015807614</c:v>
                </c:pt>
                <c:pt idx="33">
                  <c:v>0.24278443699907365</c:v>
                </c:pt>
                <c:pt idx="34">
                  <c:v>0.25915252519911464</c:v>
                </c:pt>
                <c:pt idx="35">
                  <c:v>0.27601856947325165</c:v>
                </c:pt>
                <c:pt idx="36">
                  <c:v>0.29335056556386963</c:v>
                </c:pt>
                <c:pt idx="37">
                  <c:v>0.31111351404416732</c:v>
                </c:pt>
                <c:pt idx="38">
                  <c:v>0.32926965687549559</c:v>
                </c:pt>
                <c:pt idx="39">
                  <c:v>0.34777874373718853</c:v>
                </c:pt>
                <c:pt idx="40">
                  <c:v>0.36659832469958931</c:v>
                </c:pt>
                <c:pt idx="41">
                  <c:v>0.38568406542890238</c:v>
                </c:pt>
                <c:pt idx="42">
                  <c:v>0.40499008080302779</c:v>
                </c:pt>
                <c:pt idx="43">
                  <c:v>0.42446928258561634</c:v>
                </c:pt>
                <c:pt idx="44">
                  <c:v>0.44407373665428745</c:v>
                </c:pt>
                <c:pt idx="45">
                  <c:v>0.46375502520949646</c:v>
                </c:pt>
                <c:pt idx="46">
                  <c:v>0.48346460940214686</c:v>
                </c:pt>
                <c:pt idx="47">
                  <c:v>0.50315418790831434</c:v>
                </c:pt>
                <c:pt idx="48">
                  <c:v>0.52277604714417758</c:v>
                </c:pt>
                <c:pt idx="49">
                  <c:v>0.54228339904782819</c:v>
                </c:pt>
                <c:pt idx="50">
                  <c:v>0.56163070265008175</c:v>
                </c:pt>
                <c:pt idx="51">
                  <c:v>0.58077396600579589</c:v>
                </c:pt>
                <c:pt idx="52">
                  <c:v>0.5996710254515969</c:v>
                </c:pt>
                <c:pt idx="53">
                  <c:v>0.61828179958595775</c:v>
                </c:pt>
                <c:pt idx="54">
                  <c:v>0.63656851582357876</c:v>
                </c:pt>
                <c:pt idx="55">
                  <c:v>0.65449590784800393</c:v>
                </c:pt>
                <c:pt idx="56">
                  <c:v>0.67203138276499164</c:v>
                </c:pt>
                <c:pt idx="57">
                  <c:v>0.68914515723475989</c:v>
                </c:pt>
                <c:pt idx="58">
                  <c:v>0.70581036232541994</c:v>
                </c:pt>
                <c:pt idx="59">
                  <c:v>0.72200311727457911</c:v>
                </c:pt>
                <c:pt idx="60">
                  <c:v>0.73770257276413498</c:v>
                </c:pt>
                <c:pt idx="61">
                  <c:v>0.75289092469878061</c:v>
                </c:pt>
                <c:pt idx="62">
                  <c:v>0.76755339982636062</c:v>
                </c:pt>
                <c:pt idx="63">
                  <c:v>0.78167821484433742</c:v>
                </c:pt>
                <c:pt idx="64">
                  <c:v>0.79525651089809957</c:v>
                </c:pt>
                <c:pt idx="65">
                  <c:v>0.80828226559219263</c:v>
                </c:pt>
                <c:pt idx="66">
                  <c:v>0.82075218480391221</c:v>
                </c:pt>
                <c:pt idx="67">
                  <c:v>0.83266557671040631</c:v>
                </c:pt>
                <c:pt idx="68">
                  <c:v>0.84402421051678567</c:v>
                </c:pt>
                <c:pt idx="69">
                  <c:v>0.85483216240555415</c:v>
                </c:pt>
                <c:pt idx="70">
                  <c:v>0.86509565121984999</c:v>
                </c:pt>
                <c:pt idx="71">
                  <c:v>0.87482286634766415</c:v>
                </c:pt>
                <c:pt idx="72">
                  <c:v>0.88402379019515465</c:v>
                </c:pt>
                <c:pt idx="73">
                  <c:v>0.89271001752854817</c:v>
                </c:pt>
                <c:pt idx="74">
                  <c:v>0.9008945738300751</c:v>
                </c:pt>
                <c:pt idx="75">
                  <c:v>0.90859173465846821</c:v>
                </c:pt>
                <c:pt idx="76">
                  <c:v>0.91581684783309281</c:v>
                </c:pt>
                <c:pt idx="77">
                  <c:v>0.92258616007710526</c:v>
                </c:pt>
                <c:pt idx="78">
                  <c:v>0.9289166495633725</c:v>
                </c:pt>
                <c:pt idx="79">
                  <c:v>0.93482586561104342</c:v>
                </c:pt>
                <c:pt idx="80">
                  <c:v>0.94033177658438249</c:v>
                </c:pt>
                <c:pt idx="81">
                  <c:v>0.94545262685191245</c:v>
                </c:pt>
                <c:pt idx="82">
                  <c:v>0.95020680347607556</c:v>
                </c:pt>
                <c:pt idx="83">
                  <c:v>0.95461271312394769</c:v>
                </c:pt>
                <c:pt idx="84">
                  <c:v>0.95868866952014919</c:v>
                </c:pt>
                <c:pt idx="85">
                  <c:v>0.96245279160571628</c:v>
                </c:pt>
                <c:pt idx="86">
                  <c:v>0.965922912422572</c:v>
                </c:pt>
                <c:pt idx="87">
                  <c:v>0.9691164986133548</c:v>
                </c:pt>
                <c:pt idx="88">
                  <c:v>0.97205058031125058</c:v>
                </c:pt>
                <c:pt idx="89">
                  <c:v>0.97474169109439102</c:v>
                </c:pt>
                <c:pt idx="90">
                  <c:v>0.97720581759429204</c:v>
                </c:pt>
                <c:pt idx="91">
                  <c:v>0.97945835827737471</c:v>
                </c:pt>
                <c:pt idx="92">
                  <c:v>0.98151409086233643</c:v>
                </c:pt>
                <c:pt idx="93">
                  <c:v>0.98338714779329195</c:v>
                </c:pt>
                <c:pt idx="94">
                  <c:v>0.98509099915830522</c:v>
                </c:pt>
                <c:pt idx="95">
                  <c:v>0.98663844242424126</c:v>
                </c:pt>
                <c:pt idx="96">
                  <c:v>0.98804159835066296</c:v>
                </c:pt>
                <c:pt idx="97">
                  <c:v>0.98931191244672778</c:v>
                </c:pt>
                <c:pt idx="98">
                  <c:v>0.99046016134450465</c:v>
                </c:pt>
                <c:pt idx="99">
                  <c:v>0.99149646347874587</c:v>
                </c:pt>
                <c:pt idx="100">
                  <c:v>0.99243029348575551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D-4BAC-848E-854D68B68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422496"/>
        <c:axId val="964427488"/>
      </c:lineChart>
      <c:catAx>
        <c:axId val="96442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4427488"/>
        <c:crosses val="autoZero"/>
        <c:auto val="1"/>
        <c:lblAlgn val="ctr"/>
        <c:lblOffset val="100"/>
        <c:noMultiLvlLbl val="0"/>
      </c:catAx>
      <c:valAx>
        <c:axId val="9644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442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'Delta Gamma'!$F$4</c:f>
              <c:strCache>
                <c:ptCount val="1"/>
                <c:pt idx="0">
                  <c:v>Gamma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'Delta Gamma'!$A$5:$A$105</c:f>
              <c:numCache>
                <c:formatCode>General</c:formatCode>
                <c:ptCount val="101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286</c:v>
                </c:pt>
                <c:pt idx="7">
                  <c:v>287</c:v>
                </c:pt>
                <c:pt idx="8">
                  <c:v>288</c:v>
                </c:pt>
                <c:pt idx="9">
                  <c:v>289</c:v>
                </c:pt>
                <c:pt idx="10">
                  <c:v>290</c:v>
                </c:pt>
                <c:pt idx="11">
                  <c:v>291</c:v>
                </c:pt>
                <c:pt idx="12">
                  <c:v>292</c:v>
                </c:pt>
                <c:pt idx="13">
                  <c:v>293</c:v>
                </c:pt>
                <c:pt idx="14">
                  <c:v>294</c:v>
                </c:pt>
                <c:pt idx="15">
                  <c:v>295</c:v>
                </c:pt>
                <c:pt idx="16">
                  <c:v>296</c:v>
                </c:pt>
                <c:pt idx="17">
                  <c:v>297</c:v>
                </c:pt>
                <c:pt idx="18">
                  <c:v>298</c:v>
                </c:pt>
                <c:pt idx="19">
                  <c:v>299</c:v>
                </c:pt>
                <c:pt idx="20">
                  <c:v>300</c:v>
                </c:pt>
                <c:pt idx="21">
                  <c:v>301</c:v>
                </c:pt>
                <c:pt idx="22">
                  <c:v>302</c:v>
                </c:pt>
                <c:pt idx="23">
                  <c:v>303</c:v>
                </c:pt>
                <c:pt idx="24">
                  <c:v>304</c:v>
                </c:pt>
                <c:pt idx="25">
                  <c:v>305</c:v>
                </c:pt>
                <c:pt idx="26">
                  <c:v>306</c:v>
                </c:pt>
                <c:pt idx="27">
                  <c:v>307</c:v>
                </c:pt>
                <c:pt idx="28">
                  <c:v>308</c:v>
                </c:pt>
                <c:pt idx="29">
                  <c:v>309</c:v>
                </c:pt>
                <c:pt idx="30">
                  <c:v>310</c:v>
                </c:pt>
                <c:pt idx="31">
                  <c:v>311</c:v>
                </c:pt>
                <c:pt idx="32">
                  <c:v>312</c:v>
                </c:pt>
                <c:pt idx="33">
                  <c:v>313</c:v>
                </c:pt>
                <c:pt idx="34">
                  <c:v>314</c:v>
                </c:pt>
                <c:pt idx="35">
                  <c:v>315</c:v>
                </c:pt>
                <c:pt idx="36">
                  <c:v>316</c:v>
                </c:pt>
                <c:pt idx="37">
                  <c:v>317</c:v>
                </c:pt>
                <c:pt idx="38">
                  <c:v>318</c:v>
                </c:pt>
                <c:pt idx="39">
                  <c:v>319</c:v>
                </c:pt>
                <c:pt idx="40">
                  <c:v>320</c:v>
                </c:pt>
                <c:pt idx="41">
                  <c:v>321</c:v>
                </c:pt>
                <c:pt idx="42">
                  <c:v>322</c:v>
                </c:pt>
                <c:pt idx="43">
                  <c:v>323</c:v>
                </c:pt>
                <c:pt idx="44">
                  <c:v>324</c:v>
                </c:pt>
                <c:pt idx="45">
                  <c:v>325</c:v>
                </c:pt>
                <c:pt idx="46">
                  <c:v>326</c:v>
                </c:pt>
                <c:pt idx="47">
                  <c:v>327</c:v>
                </c:pt>
                <c:pt idx="48">
                  <c:v>328</c:v>
                </c:pt>
                <c:pt idx="49">
                  <c:v>329</c:v>
                </c:pt>
                <c:pt idx="50">
                  <c:v>330</c:v>
                </c:pt>
                <c:pt idx="51">
                  <c:v>331</c:v>
                </c:pt>
                <c:pt idx="52">
                  <c:v>332</c:v>
                </c:pt>
                <c:pt idx="53">
                  <c:v>333</c:v>
                </c:pt>
                <c:pt idx="54">
                  <c:v>334</c:v>
                </c:pt>
                <c:pt idx="55">
                  <c:v>335</c:v>
                </c:pt>
                <c:pt idx="56">
                  <c:v>336</c:v>
                </c:pt>
                <c:pt idx="57">
                  <c:v>337</c:v>
                </c:pt>
                <c:pt idx="58">
                  <c:v>338</c:v>
                </c:pt>
                <c:pt idx="59">
                  <c:v>339</c:v>
                </c:pt>
                <c:pt idx="60">
                  <c:v>340</c:v>
                </c:pt>
                <c:pt idx="61">
                  <c:v>341</c:v>
                </c:pt>
                <c:pt idx="62">
                  <c:v>342</c:v>
                </c:pt>
                <c:pt idx="63">
                  <c:v>343</c:v>
                </c:pt>
                <c:pt idx="64">
                  <c:v>344</c:v>
                </c:pt>
                <c:pt idx="65">
                  <c:v>345</c:v>
                </c:pt>
                <c:pt idx="66">
                  <c:v>346</c:v>
                </c:pt>
                <c:pt idx="67">
                  <c:v>347</c:v>
                </c:pt>
                <c:pt idx="68">
                  <c:v>348</c:v>
                </c:pt>
                <c:pt idx="69">
                  <c:v>349</c:v>
                </c:pt>
                <c:pt idx="70">
                  <c:v>350</c:v>
                </c:pt>
                <c:pt idx="71">
                  <c:v>351</c:v>
                </c:pt>
                <c:pt idx="72">
                  <c:v>352</c:v>
                </c:pt>
                <c:pt idx="73">
                  <c:v>353</c:v>
                </c:pt>
                <c:pt idx="74">
                  <c:v>354</c:v>
                </c:pt>
                <c:pt idx="75">
                  <c:v>355</c:v>
                </c:pt>
                <c:pt idx="76">
                  <c:v>356</c:v>
                </c:pt>
                <c:pt idx="77">
                  <c:v>357</c:v>
                </c:pt>
                <c:pt idx="78">
                  <c:v>358</c:v>
                </c:pt>
                <c:pt idx="79">
                  <c:v>359</c:v>
                </c:pt>
                <c:pt idx="80">
                  <c:v>360</c:v>
                </c:pt>
                <c:pt idx="81">
                  <c:v>361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365</c:v>
                </c:pt>
                <c:pt idx="86">
                  <c:v>366</c:v>
                </c:pt>
                <c:pt idx="87">
                  <c:v>367</c:v>
                </c:pt>
                <c:pt idx="88">
                  <c:v>368</c:v>
                </c:pt>
                <c:pt idx="89">
                  <c:v>369</c:v>
                </c:pt>
                <c:pt idx="90">
                  <c:v>370</c:v>
                </c:pt>
                <c:pt idx="91">
                  <c:v>371</c:v>
                </c:pt>
                <c:pt idx="92">
                  <c:v>372</c:v>
                </c:pt>
                <c:pt idx="93">
                  <c:v>373</c:v>
                </c:pt>
                <c:pt idx="94">
                  <c:v>374</c:v>
                </c:pt>
                <c:pt idx="95">
                  <c:v>375</c:v>
                </c:pt>
                <c:pt idx="96">
                  <c:v>376</c:v>
                </c:pt>
                <c:pt idx="97">
                  <c:v>377</c:v>
                </c:pt>
                <c:pt idx="98">
                  <c:v>378</c:v>
                </c:pt>
                <c:pt idx="99">
                  <c:v>379</c:v>
                </c:pt>
                <c:pt idx="100">
                  <c:v>380</c:v>
                </c:pt>
              </c:numCache>
            </c:numRef>
          </c:cat>
          <c:val>
            <c:numRef>
              <c:f>'Delta Gamma'!$F$5:$F$105</c:f>
              <c:numCache>
                <c:formatCode>0.0000_ </c:formatCode>
                <c:ptCount val="101"/>
                <c:pt idx="0">
                  <c:v>1.0264119149140918E-3</c:v>
                </c:pt>
                <c:pt idx="1">
                  <c:v>1.1783498317678236E-3</c:v>
                </c:pt>
                <c:pt idx="2">
                  <c:v>1.3476821078958522E-3</c:v>
                </c:pt>
                <c:pt idx="3">
                  <c:v>1.5355995861739448E-3</c:v>
                </c:pt>
                <c:pt idx="4">
                  <c:v>1.743260340551331E-3</c:v>
                </c:pt>
                <c:pt idx="5">
                  <c:v>1.9717710214119111E-3</c:v>
                </c:pt>
                <c:pt idx="6">
                  <c:v>2.2221670131683958E-3</c:v>
                </c:pt>
                <c:pt idx="7">
                  <c:v>2.4953916636607531E-3</c:v>
                </c:pt>
                <c:pt idx="8">
                  <c:v>2.792274889399158E-3</c:v>
                </c:pt>
                <c:pt idx="9">
                  <c:v>3.1135115012728299E-3</c:v>
                </c:pt>
                <c:pt idx="10">
                  <c:v>3.4596396305966591E-3</c:v>
                </c:pt>
                <c:pt idx="11">
                  <c:v>3.8310196639115956E-3</c:v>
                </c:pt>
                <c:pt idx="12">
                  <c:v>4.2278141155299718E-3</c:v>
                </c:pt>
                <c:pt idx="13">
                  <c:v>4.6499688783311387E-3</c:v>
                </c:pt>
                <c:pt idx="14">
                  <c:v>5.0971962948816538E-3</c:v>
                </c:pt>
                <c:pt idx="15">
                  <c:v>5.5689604819490661E-3</c:v>
                </c:pt>
                <c:pt idx="16">
                  <c:v>6.0644653215533809E-3</c:v>
                </c:pt>
                <c:pt idx="17">
                  <c:v>6.582645500822294E-3</c:v>
                </c:pt>
                <c:pt idx="18">
                  <c:v>7.1221609413718058E-3</c:v>
                </c:pt>
                <c:pt idx="19">
                  <c:v>7.6813949073402804E-3</c:v>
                </c:pt>
                <c:pt idx="20">
                  <c:v>8.2584560204939806E-3</c:v>
                </c:pt>
                <c:pt idx="21">
                  <c:v>8.8511843422271093E-3</c:v>
                </c:pt>
                <c:pt idx="22">
                  <c:v>9.457161607300776E-3</c:v>
                </c:pt>
                <c:pt idx="23">
                  <c:v>1.0073725614526899E-2</c:v>
                </c:pt>
                <c:pt idx="24">
                  <c:v>1.0697988697212188E-2</c:v>
                </c:pt>
                <c:pt idx="25">
                  <c:v>1.1326860113057271E-2</c:v>
                </c:pt>
                <c:pt idx="26">
                  <c:v>1.1957072111445881E-2</c:v>
                </c:pt>
                <c:pt idx="27">
                  <c:v>1.2585209357740263E-2</c:v>
                </c:pt>
                <c:pt idx="28">
                  <c:v>1.3207741321341461E-2</c:v>
                </c:pt>
                <c:pt idx="29">
                  <c:v>1.38210571687628E-2</c:v>
                </c:pt>
                <c:pt idx="30">
                  <c:v>1.4421502646505711E-2</c:v>
                </c:pt>
                <c:pt idx="31">
                  <c:v>1.5005418392581788E-2</c:v>
                </c:pt>
                <c:pt idx="32">
                  <c:v>1.5569179081277407E-2</c:v>
                </c:pt>
                <c:pt idx="33">
                  <c:v>1.6109232784072291E-2</c:v>
                </c:pt>
                <c:pt idx="34">
                  <c:v>1.6622139921031814E-2</c:v>
                </c:pt>
                <c:pt idx="35">
                  <c:v>1.7104611181667322E-2</c:v>
                </c:pt>
                <c:pt idx="36">
                  <c:v>1.755354381202542E-2</c:v>
                </c:pt>
                <c:pt idx="37">
                  <c:v>1.7966055695106647E-2</c:v>
                </c:pt>
                <c:pt idx="38">
                  <c:v>1.8339516693784523E-2</c:v>
                </c:pt>
                <c:pt idx="39">
                  <c:v>1.8671576778068383E-2</c:v>
                </c:pt>
                <c:pt idx="40">
                  <c:v>1.8960190520440581E-2</c:v>
                </c:pt>
                <c:pt idx="41">
                  <c:v>1.9203637612511416E-2</c:v>
                </c:pt>
                <c:pt idx="42">
                  <c:v>1.9400539131623405E-2</c:v>
                </c:pt>
                <c:pt idx="43">
                  <c:v>1.9549869365449401E-2</c:v>
                </c:pt>
                <c:pt idx="44">
                  <c:v>1.9650963084165161E-2</c:v>
                </c:pt>
                <c:pt idx="45">
                  <c:v>1.9703518231542528E-2</c:v>
                </c:pt>
                <c:pt idx="46">
                  <c:v>1.9707594086465382E-2</c:v>
                </c:pt>
                <c:pt idx="47">
                  <c:v>1.966360502318595E-2</c:v>
                </c:pt>
                <c:pt idx="48">
                  <c:v>1.9572310070528842E-2</c:v>
                </c:pt>
                <c:pt idx="49">
                  <c:v>1.9434798535814833E-2</c:v>
                </c:pt>
                <c:pt idx="50">
                  <c:v>1.9252472017329169E-2</c:v>
                </c:pt>
                <c:pt idx="51">
                  <c:v>1.9027023178748732E-2</c:v>
                </c:pt>
                <c:pt idx="52">
                  <c:v>1.8760411699364973E-2</c:v>
                </c:pt>
                <c:pt idx="53">
                  <c:v>1.8454837844746923E-2</c:v>
                </c:pt>
                <c:pt idx="54">
                  <c:v>1.8112714123481307E-2</c:v>
                </c:pt>
                <c:pt idx="55">
                  <c:v>1.7736635506853005E-2</c:v>
                </c:pt>
                <c:pt idx="56">
                  <c:v>1.7329348690058109E-2</c:v>
                </c:pt>
                <c:pt idx="57">
                  <c:v>1.6893720866256175E-2</c:v>
                </c:pt>
                <c:pt idx="58">
                  <c:v>1.6432708469125781E-2</c:v>
                </c:pt>
                <c:pt idx="59">
                  <c:v>1.5949326316402265E-2</c:v>
                </c:pt>
                <c:pt idx="60">
                  <c:v>1.5446617557085335E-2</c:v>
                </c:pt>
                <c:pt idx="61">
                  <c:v>1.4927624789627449E-2</c:v>
                </c:pt>
                <c:pt idx="62">
                  <c:v>1.4395362678540831E-2</c:v>
                </c:pt>
                <c:pt idx="63">
                  <c:v>1.385279235359383E-2</c:v>
                </c:pt>
                <c:pt idx="64">
                  <c:v>1.3302797830219783E-2</c:v>
                </c:pt>
                <c:pt idx="65">
                  <c:v>1.274816464300412E-2</c:v>
                </c:pt>
                <c:pt idx="66">
                  <c:v>1.2191560837174166E-2</c:v>
                </c:pt>
                <c:pt idx="67">
                  <c:v>1.1635520416839512E-2</c:v>
                </c:pt>
                <c:pt idx="68">
                  <c:v>1.1082429304170411E-2</c:v>
                </c:pt>
                <c:pt idx="69">
                  <c:v>1.0534513821516536E-2</c:v>
                </c:pt>
                <c:pt idx="70">
                  <c:v>9.9938316692894883E-3</c:v>
                </c:pt>
                <c:pt idx="71">
                  <c:v>9.4622653367829393E-3</c:v>
                </c:pt>
                <c:pt idx="72">
                  <c:v>8.9415178513831493E-3</c:v>
                </c:pt>
                <c:pt idx="73">
                  <c:v>8.4331107441036578E-3</c:v>
                </c:pt>
                <c:pt idx="74">
                  <c:v>7.9383840862334524E-3</c:v>
                </c:pt>
                <c:pt idx="75">
                  <c:v>7.4584984331667352E-3</c:v>
                </c:pt>
                <c:pt idx="76">
                  <c:v>6.994438497147492E-3</c:v>
                </c:pt>
                <c:pt idx="77">
                  <c:v>6.5470183605819661E-3</c:v>
                </c:pt>
                <c:pt idx="78">
                  <c:v>6.1168880355371913E-3</c:v>
                </c:pt>
                <c:pt idx="79">
                  <c:v>5.7045411727890362E-3</c:v>
                </c:pt>
                <c:pt idx="80">
                  <c:v>5.3103237249792603E-3</c:v>
                </c:pt>
                <c:pt idx="81">
                  <c:v>4.9344433727355049E-3</c:v>
                </c:pt>
                <c:pt idx="82">
                  <c:v>4.5769795296062244E-3</c:v>
                </c:pt>
                <c:pt idx="83">
                  <c:v>4.2378937509677354E-3</c:v>
                </c:pt>
                <c:pt idx="84">
                  <c:v>3.9170403832651923E-3</c:v>
                </c:pt>
                <c:pt idx="85">
                  <c:v>3.614177302649959E-3</c:v>
                </c:pt>
                <c:pt idx="86">
                  <c:v>3.3289766058897893E-3</c:v>
                </c:pt>
                <c:pt idx="87">
                  <c:v>3.061035130983593E-3</c:v>
                </c:pt>
                <c:pt idx="88">
                  <c:v>2.8098846998717668E-3</c:v>
                </c:pt>
                <c:pt idx="89">
                  <c:v>2.5750019906854112E-3</c:v>
                </c:pt>
                <c:pt idx="90">
                  <c:v>2.3558179618445771E-3</c:v>
                </c:pt>
                <c:pt idx="91">
                  <c:v>2.1517267647598684E-3</c:v>
                </c:pt>
                <c:pt idx="92">
                  <c:v>1.9620940957053028E-3</c:v>
                </c:pt>
                <c:pt idx="93">
                  <c:v>1.7862649504477323E-3</c:v>
                </c:pt>
                <c:pt idx="94">
                  <c:v>1.6235707573071538E-3</c:v>
                </c:pt>
                <c:pt idx="95">
                  <c:v>1.473335875382319E-3</c:v>
                </c:pt>
                <c:pt idx="96">
                  <c:v>1.334883454644106E-3</c:v>
                </c:pt>
                <c:pt idx="97">
                  <c:v>1.2075406634337392E-3</c:v>
                </c:pt>
                <c:pt idx="98">
                  <c:v>1.090643296596407E-3</c:v>
                </c:pt>
                <c:pt idx="99">
                  <c:v>9.8353978404169644E-4</c:v>
                </c:pt>
                <c:pt idx="100">
                  <c:v>8.855946249837572E-4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C2-42D0-8265-F785B210A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095664"/>
        <c:axId val="1004096496"/>
      </c:lineChart>
      <c:catAx>
        <c:axId val="100409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4096496"/>
        <c:crosses val="autoZero"/>
        <c:auto val="1"/>
        <c:lblAlgn val="ctr"/>
        <c:lblOffset val="100"/>
        <c:noMultiLvlLbl val="0"/>
      </c:catAx>
      <c:valAx>
        <c:axId val="100409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409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Theta!$E$4</c:f>
              <c:strCache>
                <c:ptCount val="1"/>
                <c:pt idx="0">
                  <c:v>Theta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Theta!$E$5:$E$55</c:f>
              <c:numCache>
                <c:formatCode>0.00_ </c:formatCode>
                <c:ptCount val="51"/>
                <c:pt idx="0">
                  <c:v>-10.045597732724078</c:v>
                </c:pt>
                <c:pt idx="1">
                  <c:v>-10.112427180873093</c:v>
                </c:pt>
                <c:pt idx="2">
                  <c:v>-10.181324610297317</c:v>
                </c:pt>
                <c:pt idx="3">
                  <c:v>-10.252399799241466</c:v>
                </c:pt>
                <c:pt idx="4">
                  <c:v>-10.325770840373281</c:v>
                </c:pt>
                <c:pt idx="5">
                  <c:v>-10.401564967659549</c:v>
                </c:pt>
                <c:pt idx="6">
                  <c:v>-10.479919485985473</c:v>
                </c:pt>
                <c:pt idx="7">
                  <c:v>-10.560982818951025</c:v>
                </c:pt>
                <c:pt idx="8">
                  <c:v>-10.644915693015784</c:v>
                </c:pt>
                <c:pt idx="9">
                  <c:v>-10.731892479465788</c:v>
                </c:pt>
                <c:pt idx="10">
                  <c:v>-10.822102719674405</c:v>
                </c:pt>
                <c:pt idx="11">
                  <c:v>-10.915752863993408</c:v>
                </c:pt>
                <c:pt idx="12">
                  <c:v>-11.013068260554348</c:v>
                </c:pt>
                <c:pt idx="13">
                  <c:v>-11.114295437559845</c:v>
                </c:pt>
                <c:pt idx="14">
                  <c:v>-11.219704731653987</c:v>
                </c:pt>
                <c:pt idx="15">
                  <c:v>-11.329593326141506</c:v>
                </c:pt>
                <c:pt idx="16">
                  <c:v>-11.444288776778095</c:v>
                </c:pt>
                <c:pt idx="17">
                  <c:v>-11.564153120370914</c:v>
                </c:pt>
                <c:pt idx="18">
                  <c:v>-11.689587683557395</c:v>
                </c:pt>
                <c:pt idx="19">
                  <c:v>-11.821038737273314</c:v>
                </c:pt>
                <c:pt idx="20">
                  <c:v>-11.959004178464088</c:v>
                </c:pt>
                <c:pt idx="21">
                  <c:v>-12.104041467100085</c:v>
                </c:pt>
                <c:pt idx="22">
                  <c:v>-12.256777107042335</c:v>
                </c:pt>
                <c:pt idx="23">
                  <c:v>-12.417918038637897</c:v>
                </c:pt>
                <c:pt idx="24">
                  <c:v>-12.588265415917583</c:v>
                </c:pt>
                <c:pt idx="25">
                  <c:v>-12.768731381566806</c:v>
                </c:pt>
                <c:pt idx="26">
                  <c:v>-12.960359642257457</c:v>
                </c:pt>
                <c:pt idx="27">
                  <c:v>-13.164350905511899</c:v>
                </c:pt>
                <c:pt idx="28">
                  <c:v>-13.382094596514413</c:v>
                </c:pt>
                <c:pt idx="29">
                  <c:v>-13.615208773243531</c:v>
                </c:pt>
                <c:pt idx="30">
                  <c:v>-13.865590867835568</c:v>
                </c:pt>
                <c:pt idx="31">
                  <c:v>-14.135482904497287</c:v>
                </c:pt>
                <c:pt idx="32">
                  <c:v>-14.427556342204154</c:v>
                </c:pt>
                <c:pt idx="33">
                  <c:v>-14.74502392535927</c:v>
                </c:pt>
                <c:pt idx="34">
                  <c:v>-15.091789327796564</c:v>
                </c:pt>
                <c:pt idx="35">
                  <c:v>-15.472650671068225</c:v>
                </c:pt>
                <c:pt idx="36">
                  <c:v>-15.893582447187491</c:v>
                </c:pt>
                <c:pt idx="37">
                  <c:v>-16.362134236559513</c:v>
                </c:pt>
                <c:pt idx="38">
                  <c:v>-16.888008073766269</c:v>
                </c:pt>
                <c:pt idx="39">
                  <c:v>-17.483917472444883</c:v>
                </c:pt>
                <c:pt idx="40">
                  <c:v>-18.166906352489693</c:v>
                </c:pt>
                <c:pt idx="41">
                  <c:v>-18.960450361471921</c:v>
                </c:pt>
                <c:pt idx="42">
                  <c:v>-19.897955715399384</c:v>
                </c:pt>
                <c:pt idx="43">
                  <c:v>-21.02890592293852</c:v>
                </c:pt>
                <c:pt idx="44">
                  <c:v>-22.430405006937313</c:v>
                </c:pt>
                <c:pt idx="45">
                  <c:v>-24.230788848394361</c:v>
                </c:pt>
                <c:pt idx="46">
                  <c:v>-26.663752302423038</c:v>
                </c:pt>
                <c:pt idx="47">
                  <c:v>-30.214127718481041</c:v>
                </c:pt>
                <c:pt idx="48">
                  <c:v>-36.122143601404389</c:v>
                </c:pt>
                <c:pt idx="49">
                  <c:v>-49.170095122943636</c:v>
                </c:pt>
                <c:pt idx="50">
                  <c:v>-136.5928080742718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29-4048-9DB5-8B29A39EF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666464"/>
        <c:axId val="517523760"/>
      </c:lineChart>
      <c:catAx>
        <c:axId val="659666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7523760"/>
        <c:crosses val="autoZero"/>
        <c:auto val="1"/>
        <c:lblAlgn val="ctr"/>
        <c:lblOffset val="100"/>
        <c:noMultiLvlLbl val="0"/>
      </c:catAx>
      <c:valAx>
        <c:axId val="51752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966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Vega!$E$4</c:f>
              <c:strCache>
                <c:ptCount val="1"/>
                <c:pt idx="0">
                  <c:v>Vega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Vega!$E$5:$E$104</c:f>
              <c:numCache>
                <c:formatCode>0.00_ </c:formatCode>
                <c:ptCount val="100"/>
                <c:pt idx="0">
                  <c:v>61.364286200662953</c:v>
                </c:pt>
                <c:pt idx="1">
                  <c:v>75.374775884033383</c:v>
                </c:pt>
                <c:pt idx="2">
                  <c:v>78.29892843880188</c:v>
                </c:pt>
                <c:pt idx="3">
                  <c:v>79.346982032502069</c:v>
                </c:pt>
                <c:pt idx="4">
                  <c:v>79.83463479984745</c:v>
                </c:pt>
                <c:pt idx="5">
                  <c:v>80.098462497457518</c:v>
                </c:pt>
                <c:pt idx="6">
                  <c:v>80.255536082878351</c:v>
                </c:pt>
                <c:pt idx="7">
                  <c:v>80.355142820299477</c:v>
                </c:pt>
                <c:pt idx="8">
                  <c:v>80.420938726444533</c:v>
                </c:pt>
                <c:pt idx="9">
                  <c:v>80.465420834960668</c:v>
                </c:pt>
                <c:pt idx="10">
                  <c:v>80.495693994452978</c:v>
                </c:pt>
                <c:pt idx="11">
                  <c:v>80.516039013613025</c:v>
                </c:pt>
                <c:pt idx="12">
                  <c:v>80.529159662447071</c:v>
                </c:pt>
                <c:pt idx="13">
                  <c:v>80.536831663545328</c:v>
                </c:pt>
                <c:pt idx="14">
                  <c:v>80.54026024980692</c:v>
                </c:pt>
                <c:pt idx="15">
                  <c:v>80.540286773352165</c:v>
                </c:pt>
                <c:pt idx="16">
                  <c:v>80.537513024095531</c:v>
                </c:pt>
                <c:pt idx="17">
                  <c:v>80.532378686015193</c:v>
                </c:pt>
                <c:pt idx="18">
                  <c:v>80.525211081595771</c:v>
                </c:pt>
                <c:pt idx="19">
                  <c:v>80.516257981151725</c:v>
                </c:pt>
                <c:pt idx="20">
                  <c:v>80.505709758773762</c:v>
                </c:pt>
                <c:pt idx="21">
                  <c:v>80.493714672077573</c:v>
                </c:pt>
                <c:pt idx="22">
                  <c:v>80.480389600595743</c:v>
                </c:pt>
                <c:pt idx="23">
                  <c:v>80.465827722244157</c:v>
                </c:pt>
                <c:pt idx="24">
                  <c:v>80.450104086415323</c:v>
                </c:pt>
                <c:pt idx="25">
                  <c:v>80.433279717432512</c:v>
                </c:pt>
                <c:pt idx="26">
                  <c:v>80.415404675122687</c:v>
                </c:pt>
                <c:pt idx="27">
                  <c:v>80.396520364756</c:v>
                </c:pt>
                <c:pt idx="28">
                  <c:v>80.376661299597743</c:v>
                </c:pt>
                <c:pt idx="29">
                  <c:v>80.355856459441654</c:v>
                </c:pt>
                <c:pt idx="30">
                  <c:v>80.334130347594183</c:v>
                </c:pt>
                <c:pt idx="31">
                  <c:v>80.311503820443477</c:v>
                </c:pt>
                <c:pt idx="32">
                  <c:v>80.287994743856885</c:v>
                </c:pt>
                <c:pt idx="33">
                  <c:v>80.263618516517695</c:v>
                </c:pt>
                <c:pt idx="34">
                  <c:v>80.238388490155629</c:v>
                </c:pt>
                <c:pt idx="35">
                  <c:v>80.212316309246745</c:v>
                </c:pt>
                <c:pt idx="36">
                  <c:v>80.185412187347012</c:v>
                </c:pt>
                <c:pt idx="37">
                  <c:v>80.157685133214372</c:v>
                </c:pt>
                <c:pt idx="38">
                  <c:v>80.129143136880387</c:v>
                </c:pt>
                <c:pt idx="39">
                  <c:v>80.09979332357598</c:v>
                </c:pt>
                <c:pt idx="40">
                  <c:v>80.069642081703478</c:v>
                </c:pt>
                <c:pt idx="41">
                  <c:v>80.03869516973667</c:v>
                </c:pt>
                <c:pt idx="42">
                  <c:v>80.006957805921047</c:v>
                </c:pt>
                <c:pt idx="43">
                  <c:v>79.974434743864705</c:v>
                </c:pt>
                <c:pt idx="44">
                  <c:v>79.941130336498532</c:v>
                </c:pt>
                <c:pt idx="45">
                  <c:v>79.907048590405509</c:v>
                </c:pt>
                <c:pt idx="46">
                  <c:v>79.872193212140076</c:v>
                </c:pt>
                <c:pt idx="47">
                  <c:v>79.836567647857905</c:v>
                </c:pt>
                <c:pt idx="48">
                  <c:v>79.800175117336522</c:v>
                </c:pt>
                <c:pt idx="49">
                  <c:v>79.763018643274663</c:v>
                </c:pt>
                <c:pt idx="50">
                  <c:v>79.725101076603579</c:v>
                </c:pt>
                <c:pt idx="51">
                  <c:v>79.686425118417148</c:v>
                </c:pt>
                <c:pt idx="52">
                  <c:v>79.646993339026295</c:v>
                </c:pt>
                <c:pt idx="53">
                  <c:v>79.606808194559591</c:v>
                </c:pt>
                <c:pt idx="54">
                  <c:v>79.565872041463166</c:v>
                </c:pt>
                <c:pt idx="55">
                  <c:v>79.524187149197445</c:v>
                </c:pt>
                <c:pt idx="56">
                  <c:v>79.48175571138114</c:v>
                </c:pt>
                <c:pt idx="57">
                  <c:v>79.438579855594753</c:v>
                </c:pt>
                <c:pt idx="58">
                  <c:v>79.394661652023515</c:v>
                </c:pt>
                <c:pt idx="59">
                  <c:v>79.35000312109338</c:v>
                </c:pt>
                <c:pt idx="60">
                  <c:v>79.304606240230328</c:v>
                </c:pt>
                <c:pt idx="61">
                  <c:v>79.258472949855616</c:v>
                </c:pt>
                <c:pt idx="62">
                  <c:v>79.211605158712771</c:v>
                </c:pt>
                <c:pt idx="63">
                  <c:v>79.164004748609173</c:v>
                </c:pt>
                <c:pt idx="64">
                  <c:v>79.115673578643552</c:v>
                </c:pt>
                <c:pt idx="65">
                  <c:v>79.066613488981133</c:v>
                </c:pt>
                <c:pt idx="66">
                  <c:v>79.016826304230079</c:v>
                </c:pt>
                <c:pt idx="67">
                  <c:v>78.966313836465389</c:v>
                </c:pt>
                <c:pt idx="68">
                  <c:v>78.91507788794091</c:v>
                </c:pt>
                <c:pt idx="69">
                  <c:v>78.863120253524798</c:v>
                </c:pt>
                <c:pt idx="70">
                  <c:v>78.810442722889206</c:v>
                </c:pt>
                <c:pt idx="71">
                  <c:v>78.757047082480952</c:v>
                </c:pt>
                <c:pt idx="72">
                  <c:v>78.702935117297528</c:v>
                </c:pt>
                <c:pt idx="73">
                  <c:v>78.648108612488642</c:v>
                </c:pt>
                <c:pt idx="74">
                  <c:v>78.592569354801952</c:v>
                </c:pt>
                <c:pt idx="75">
                  <c:v>78.536319133889336</c:v>
                </c:pt>
                <c:pt idx="76">
                  <c:v>78.479359743487635</c:v>
                </c:pt>
                <c:pt idx="77">
                  <c:v>78.421692982487016</c:v>
                </c:pt>
                <c:pt idx="78">
                  <c:v>78.36332065589778</c:v>
                </c:pt>
                <c:pt idx="79">
                  <c:v>78.304244575725846</c:v>
                </c:pt>
                <c:pt idx="80">
                  <c:v>78.244466561765947</c:v>
                </c:pt>
                <c:pt idx="81">
                  <c:v>78.18398844231983</c:v>
                </c:pt>
                <c:pt idx="82">
                  <c:v>78.122812054847458</c:v>
                </c:pt>
                <c:pt idx="83">
                  <c:v>78.0609392465567</c:v>
                </c:pt>
                <c:pt idx="84">
                  <c:v>77.99837187493759</c:v>
                </c:pt>
                <c:pt idx="85">
                  <c:v>77.935111808246177</c:v>
                </c:pt>
                <c:pt idx="86">
                  <c:v>77.87116092594232</c:v>
                </c:pt>
                <c:pt idx="87">
                  <c:v>77.806521119085858</c:v>
                </c:pt>
                <c:pt idx="88">
                  <c:v>77.741194290694395</c:v>
                </c:pt>
                <c:pt idx="89">
                  <c:v>77.675182356066344</c:v>
                </c:pt>
                <c:pt idx="90">
                  <c:v>77.608487243072105</c:v>
                </c:pt>
                <c:pt idx="91">
                  <c:v>77.541110892416057</c:v>
                </c:pt>
                <c:pt idx="92">
                  <c:v>77.473055257871707</c:v>
                </c:pt>
                <c:pt idx="93">
                  <c:v>77.40432230649246</c:v>
                </c:pt>
                <c:pt idx="94">
                  <c:v>77.334914018799807</c:v>
                </c:pt>
                <c:pt idx="95">
                  <c:v>77.26483238895058</c:v>
                </c:pt>
                <c:pt idx="96">
                  <c:v>77.194079424885459</c:v>
                </c:pt>
                <c:pt idx="97">
                  <c:v>77.122657148459595</c:v>
                </c:pt>
                <c:pt idx="98">
                  <c:v>77.050567595557141</c:v>
                </c:pt>
                <c:pt idx="99">
                  <c:v>76.977812816190806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E-48C6-BC0E-5EA56E09C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9315088"/>
        <c:axId val="1010203584"/>
      </c:lineChart>
      <c:catAx>
        <c:axId val="100931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0203584"/>
        <c:crosses val="autoZero"/>
        <c:auto val="1"/>
        <c:lblAlgn val="ctr"/>
        <c:lblOffset val="100"/>
        <c:noMultiLvlLbl val="0"/>
      </c:catAx>
      <c:valAx>
        <c:axId val="10102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931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80962</xdr:colOff>
      <xdr:row>3</xdr:row>
      <xdr:rowOff>4762</xdr:rowOff>
    </xdr:from>
    <xdr:to>
      <xdr:col>13</xdr:col>
      <xdr:colOff>538162</xdr:colOff>
      <xdr:row>16</xdr:row>
      <xdr:rowOff>23812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44F31D8-9CB7-40C6-A52E-5F8A6D91C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2041</xdr:colOff>
      <xdr:row>3</xdr:row>
      <xdr:rowOff>86405</xdr:rowOff>
    </xdr:from>
    <xdr:to>
      <xdr:col>13</xdr:col>
      <xdr:colOff>453798</xdr:colOff>
      <xdr:row>16</xdr:row>
      <xdr:rowOff>105455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3E17999-5836-43A7-B7AB-08BC26933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678316</xdr:colOff>
      <xdr:row>17</xdr:row>
      <xdr:rowOff>8845</xdr:rowOff>
    </xdr:from>
    <xdr:to>
      <xdr:col>13</xdr:col>
      <xdr:colOff>449716</xdr:colOff>
      <xdr:row>30</xdr:row>
      <xdr:rowOff>27894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46FD592-45A0-4003-915B-161702208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30</xdr:row>
      <xdr:rowOff>166006</xdr:rowOff>
    </xdr:from>
    <xdr:to>
      <xdr:col>13</xdr:col>
      <xdr:colOff>489857</xdr:colOff>
      <xdr:row>44</xdr:row>
      <xdr:rowOff>51706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B60144D-571A-4CCF-8475-B21DC93D3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2</xdr:row>
      <xdr:rowOff>200025</xdr:rowOff>
    </xdr:from>
    <xdr:to>
      <xdr:col>12</xdr:col>
      <xdr:colOff>461962</xdr:colOff>
      <xdr:row>16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9D4E019-3D56-4762-87A0-3ED175552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3</xdr:row>
      <xdr:rowOff>9525</xdr:rowOff>
    </xdr:from>
    <xdr:to>
      <xdr:col>12</xdr:col>
      <xdr:colOff>461962</xdr:colOff>
      <xdr:row>16</xdr:row>
      <xdr:rowOff>28575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4CF0476-523B-464B-B67A-6ACEFCF78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8CD46-A9FA-4393-81B9-E581352E4883}">
  <dimension ref="A1:J65"/>
  <sheetViews>
    <sheetView topLeftCell="A5" workbookViewId="0">
      <selection activeCell="A4" sqref="A4:F5"/>
    </sheetView>
  </sheetViews>
  <sheetFormatPr defaultRowHeight="16.5" x14ac:dyDescent="0.3"/>
  <cols>
    <col min="1" max="1" width="11.875" bestFit="1" customWidth="1"/>
    <col min="2" max="3" width="11.125" bestFit="1" customWidth="1"/>
    <col min="4" max="4" width="11.75" bestFit="1" customWidth="1"/>
    <col min="5" max="5" width="9.375" bestFit="1" customWidth="1"/>
    <col min="6" max="6" width="9.625" bestFit="1" customWidth="1"/>
  </cols>
  <sheetData>
    <row r="1" spans="1:10" ht="17.25" thickBot="1" x14ac:dyDescent="0.35">
      <c r="A1" s="5" t="s">
        <v>1</v>
      </c>
      <c r="B1" s="5" t="s">
        <v>0</v>
      </c>
      <c r="C1" s="5" t="s">
        <v>2</v>
      </c>
      <c r="D1" s="5" t="s">
        <v>3</v>
      </c>
      <c r="E1" s="5" t="s">
        <v>4</v>
      </c>
      <c r="F1" s="5" t="s">
        <v>5</v>
      </c>
    </row>
    <row r="2" spans="1:10" ht="17.25" thickBot="1" x14ac:dyDescent="0.35">
      <c r="A2" s="4">
        <v>330</v>
      </c>
      <c r="B2" s="1">
        <v>43282</v>
      </c>
      <c r="C2" s="1">
        <v>43545</v>
      </c>
      <c r="D2" s="6">
        <f>NETWORKDAYS(B2, C2)/J2</f>
        <v>0.75</v>
      </c>
      <c r="E2" s="3">
        <v>0.02</v>
      </c>
      <c r="F2" s="3">
        <v>0.1</v>
      </c>
      <c r="I2" s="12" t="s">
        <v>6</v>
      </c>
      <c r="J2" s="13">
        <v>252</v>
      </c>
    </row>
    <row r="4" spans="1:10" x14ac:dyDescent="0.3">
      <c r="A4" s="8" t="s">
        <v>7</v>
      </c>
      <c r="B4" s="8" t="s">
        <v>8</v>
      </c>
      <c r="C4" s="8" t="s">
        <v>9</v>
      </c>
      <c r="D4" s="8" t="s">
        <v>10</v>
      </c>
      <c r="E4" s="8" t="s">
        <v>11</v>
      </c>
      <c r="F4" s="8" t="s">
        <v>12</v>
      </c>
    </row>
    <row r="5" spans="1:10" x14ac:dyDescent="0.3">
      <c r="A5">
        <v>300</v>
      </c>
      <c r="B5" s="9">
        <f>(LN(A5/A$2) + (E$2+F$2*F$2*0.5)*D$2)/(F$2*SQRT(D$2))</f>
        <v>-0.88404080838466248</v>
      </c>
      <c r="C5" s="9">
        <f>B5-F$2*SQRT(D$2)</f>
        <v>-0.97064334876310632</v>
      </c>
      <c r="D5" s="9">
        <f>A5*_xlfn.NORM.S.DIST(B5, TRUE)-A$2*EXP(-E$2*D$2)*_xlfn.NORM.S.DIST(C5,TRUE)</f>
        <v>2.5812468377893865</v>
      </c>
      <c r="E5" s="4">
        <f>MAX(0, A5-A$2)</f>
        <v>0</v>
      </c>
      <c r="F5" s="10">
        <f>D5-E5</f>
        <v>2.5812468377893865</v>
      </c>
    </row>
    <row r="6" spans="1:10" x14ac:dyDescent="0.3">
      <c r="A6">
        <v>301</v>
      </c>
      <c r="B6" s="9">
        <f t="shared" ref="B6:B65" si="0">(LN(A6/A$2) + (E$2+F$2*F$2*0.5)*D$2)/(F$2*SQRT(D$2))</f>
        <v>-0.84561479826841657</v>
      </c>
      <c r="C6" s="9">
        <f t="shared" ref="C6:C65" si="1">B6-F$2*SQRT(D$2)</f>
        <v>-0.93221733864686041</v>
      </c>
      <c r="D6" s="9">
        <f t="shared" ref="D6:D65" si="2">A6*_xlfn.NORM.S.DIST(B6, TRUE)-A$2*EXP(-E$2*D$2)*_xlfn.NORM.S.DIST(C6,TRUE)</f>
        <v>2.7748310201054665</v>
      </c>
      <c r="E6" s="4">
        <f t="shared" ref="E6:E65" si="3">MAX(0, A6-A$2)</f>
        <v>0</v>
      </c>
      <c r="F6" s="10">
        <f t="shared" ref="F6:F65" si="4">D6-E6</f>
        <v>2.7748310201054665</v>
      </c>
    </row>
    <row r="7" spans="1:10" x14ac:dyDescent="0.3">
      <c r="A7">
        <v>302</v>
      </c>
      <c r="B7" s="9">
        <f t="shared" si="0"/>
        <v>-0.80731623783935647</v>
      </c>
      <c r="C7" s="9">
        <f t="shared" si="1"/>
        <v>-0.8939187782178003</v>
      </c>
      <c r="D7" s="9">
        <f t="shared" si="2"/>
        <v>2.9791183768409937</v>
      </c>
      <c r="E7" s="4">
        <f t="shared" si="3"/>
        <v>0</v>
      </c>
      <c r="F7" s="10">
        <f t="shared" si="4"/>
        <v>2.9791183768409937</v>
      </c>
    </row>
    <row r="8" spans="1:10" x14ac:dyDescent="0.3">
      <c r="A8">
        <v>303</v>
      </c>
      <c r="B8" s="9">
        <f t="shared" si="0"/>
        <v>-0.76914428445261318</v>
      </c>
      <c r="C8" s="9">
        <f t="shared" si="1"/>
        <v>-0.85574682483105702</v>
      </c>
      <c r="D8" s="9">
        <f t="shared" si="2"/>
        <v>3.1944164603309275</v>
      </c>
      <c r="E8" s="4">
        <f t="shared" si="3"/>
        <v>0</v>
      </c>
      <c r="F8" s="10">
        <f t="shared" si="4"/>
        <v>3.1944164603309275</v>
      </c>
    </row>
    <row r="9" spans="1:10" x14ac:dyDescent="0.3">
      <c r="A9">
        <v>304</v>
      </c>
      <c r="B9" s="9">
        <f t="shared" si="0"/>
        <v>-0.73109810379262052</v>
      </c>
      <c r="C9" s="9">
        <f t="shared" si="1"/>
        <v>-0.81770064417106436</v>
      </c>
      <c r="D9" s="9">
        <f t="shared" si="2"/>
        <v>3.4210240860227827</v>
      </c>
      <c r="E9" s="4">
        <f t="shared" si="3"/>
        <v>0</v>
      </c>
      <c r="F9" s="10">
        <f t="shared" si="4"/>
        <v>3.4210240860227827</v>
      </c>
    </row>
    <row r="10" spans="1:10" x14ac:dyDescent="0.3">
      <c r="A10">
        <v>305</v>
      </c>
      <c r="B10" s="9">
        <f t="shared" si="0"/>
        <v>-0.69317686976370219</v>
      </c>
      <c r="C10" s="9">
        <f t="shared" si="1"/>
        <v>-0.77977941014214602</v>
      </c>
      <c r="D10" s="9">
        <f t="shared" si="2"/>
        <v>3.6592303298050552</v>
      </c>
      <c r="E10" s="4">
        <f t="shared" si="3"/>
        <v>0</v>
      </c>
      <c r="F10" s="10">
        <f t="shared" si="4"/>
        <v>3.6592303298050552</v>
      </c>
    </row>
    <row r="11" spans="1:10" x14ac:dyDescent="0.3">
      <c r="A11">
        <v>306</v>
      </c>
      <c r="B11" s="9">
        <f t="shared" si="0"/>
        <v>-0.65537976438243861</v>
      </c>
      <c r="C11" s="9">
        <f t="shared" si="1"/>
        <v>-0.74198230476088245</v>
      </c>
      <c r="D11" s="9">
        <f t="shared" si="2"/>
        <v>3.9093135556724832</v>
      </c>
      <c r="E11" s="4">
        <f t="shared" si="3"/>
        <v>0</v>
      </c>
      <c r="F11" s="10">
        <f t="shared" si="4"/>
        <v>3.9093135556724832</v>
      </c>
    </row>
    <row r="12" spans="1:10" x14ac:dyDescent="0.3">
      <c r="A12">
        <v>307</v>
      </c>
      <c r="B12" s="9">
        <f t="shared" si="0"/>
        <v>-0.61770597767180646</v>
      </c>
      <c r="C12" s="9">
        <f t="shared" si="1"/>
        <v>-0.7043085180502503</v>
      </c>
      <c r="D12" s="9">
        <f t="shared" si="2"/>
        <v>4.1715404794258006</v>
      </c>
      <c r="E12" s="4">
        <f t="shared" si="3"/>
        <v>0</v>
      </c>
      <c r="F12" s="10">
        <f t="shared" si="4"/>
        <v>4.1715404794258006</v>
      </c>
    </row>
    <row r="13" spans="1:10" x14ac:dyDescent="0.3">
      <c r="A13">
        <v>308</v>
      </c>
      <c r="B13" s="9">
        <f t="shared" si="0"/>
        <v>-0.58015470755702359</v>
      </c>
      <c r="C13" s="9">
        <f t="shared" si="1"/>
        <v>-0.66675724793546742</v>
      </c>
      <c r="D13" s="9">
        <f t="shared" si="2"/>
        <v>4.4461652738488056</v>
      </c>
      <c r="E13" s="4">
        <f t="shared" si="3"/>
        <v>0</v>
      </c>
      <c r="F13" s="10">
        <f t="shared" si="4"/>
        <v>4.4461652738488056</v>
      </c>
    </row>
    <row r="14" spans="1:10" x14ac:dyDescent="0.3">
      <c r="A14">
        <v>309</v>
      </c>
      <c r="B14" s="9">
        <f t="shared" si="0"/>
        <v>-0.54272515976309021</v>
      </c>
      <c r="C14" s="9">
        <f t="shared" si="1"/>
        <v>-0.62932770014153405</v>
      </c>
      <c r="D14" s="9">
        <f t="shared" si="2"/>
        <v>4.7334287205042926</v>
      </c>
      <c r="E14" s="4">
        <f t="shared" si="3"/>
        <v>0</v>
      </c>
      <c r="F14" s="10">
        <f t="shared" si="4"/>
        <v>4.7334287205042926</v>
      </c>
    </row>
    <row r="15" spans="1:10" x14ac:dyDescent="0.3">
      <c r="A15">
        <v>310</v>
      </c>
      <c r="B15" s="9">
        <f t="shared" si="0"/>
        <v>-0.50541654771398314</v>
      </c>
      <c r="C15" s="9">
        <f t="shared" si="1"/>
        <v>-0.59201908809242698</v>
      </c>
      <c r="D15" s="9">
        <f t="shared" si="2"/>
        <v>5.0335574129475589</v>
      </c>
      <c r="E15" s="4">
        <f t="shared" si="3"/>
        <v>0</v>
      </c>
      <c r="F15" s="10">
        <f t="shared" si="4"/>
        <v>5.0335574129475589</v>
      </c>
    </row>
    <row r="16" spans="1:10" x14ac:dyDescent="0.3">
      <c r="A16">
        <v>311</v>
      </c>
      <c r="B16" s="9">
        <f t="shared" si="0"/>
        <v>-0.46822809243347568</v>
      </c>
      <c r="C16" s="9">
        <f t="shared" si="1"/>
        <v>-0.55483063281191958</v>
      </c>
      <c r="D16" s="9">
        <f t="shared" si="2"/>
        <v>5.3467630157782509</v>
      </c>
      <c r="E16" s="4">
        <f t="shared" si="3"/>
        <v>0</v>
      </c>
      <c r="F16" s="10">
        <f t="shared" si="4"/>
        <v>5.3467630157782509</v>
      </c>
    </row>
    <row r="17" spans="1:6" x14ac:dyDescent="0.3">
      <c r="A17">
        <v>312</v>
      </c>
      <c r="B17" s="9">
        <f t="shared" si="0"/>
        <v>-0.43115902244754134</v>
      </c>
      <c r="C17" s="9">
        <f t="shared" si="1"/>
        <v>-0.51776156282598518</v>
      </c>
      <c r="D17" s="9">
        <f t="shared" si="2"/>
        <v>5.673241583536452</v>
      </c>
      <c r="E17" s="4">
        <f t="shared" si="3"/>
        <v>0</v>
      </c>
      <c r="F17" s="10">
        <f t="shared" si="4"/>
        <v>5.673241583536452</v>
      </c>
    </row>
    <row r="18" spans="1:6" x14ac:dyDescent="0.3">
      <c r="A18">
        <v>313</v>
      </c>
      <c r="B18" s="9">
        <f t="shared" si="0"/>
        <v>-0.39420857368833384</v>
      </c>
      <c r="C18" s="9">
        <f t="shared" si="1"/>
        <v>-0.48081111406677768</v>
      </c>
      <c r="D18" s="9">
        <f t="shared" si="2"/>
        <v>6.0131729430100052</v>
      </c>
      <c r="E18" s="4">
        <f t="shared" si="3"/>
        <v>0</v>
      </c>
      <c r="F18" s="10">
        <f t="shared" si="4"/>
        <v>6.0131729430100052</v>
      </c>
    </row>
    <row r="19" spans="1:6" x14ac:dyDescent="0.3">
      <c r="A19">
        <v>314</v>
      </c>
      <c r="B19" s="9">
        <f t="shared" si="0"/>
        <v>-0.35737598939968473</v>
      </c>
      <c r="C19" s="9">
        <f t="shared" si="1"/>
        <v>-0.44397852977812857</v>
      </c>
      <c r="D19" s="9">
        <f t="shared" si="2"/>
        <v>6.3667201420526567</v>
      </c>
      <c r="E19" s="4">
        <f t="shared" si="3"/>
        <v>0</v>
      </c>
      <c r="F19" s="10">
        <f t="shared" si="4"/>
        <v>6.3667201420526567</v>
      </c>
    </row>
    <row r="20" spans="1:6" x14ac:dyDescent="0.3">
      <c r="A20">
        <v>315</v>
      </c>
      <c r="B20" s="9">
        <f t="shared" si="0"/>
        <v>-0.32066052004410966</v>
      </c>
      <c r="C20" s="9">
        <f t="shared" si="1"/>
        <v>-0.40726306042255356</v>
      </c>
      <c r="D20" s="9">
        <f t="shared" si="2"/>
        <v>6.7340289675300795</v>
      </c>
      <c r="E20" s="4">
        <f t="shared" si="3"/>
        <v>0</v>
      </c>
      <c r="F20" s="10">
        <f t="shared" si="4"/>
        <v>6.7340289675300795</v>
      </c>
    </row>
    <row r="21" spans="1:6" x14ac:dyDescent="0.3">
      <c r="A21">
        <v>316</v>
      </c>
      <c r="B21" s="9">
        <f t="shared" si="0"/>
        <v>-0.28406142321128863</v>
      </c>
      <c r="C21" s="9">
        <f t="shared" si="1"/>
        <v>-0.37066396358973253</v>
      </c>
      <c r="D21" s="9">
        <f t="shared" si="2"/>
        <v>7.1152275345115896</v>
      </c>
      <c r="E21" s="4">
        <f t="shared" si="3"/>
        <v>0</v>
      </c>
      <c r="F21" s="10">
        <f t="shared" si="4"/>
        <v>7.1152275345115896</v>
      </c>
    </row>
    <row r="22" spans="1:6" x14ac:dyDescent="0.3">
      <c r="A22">
        <v>317</v>
      </c>
      <c r="B22" s="9">
        <f t="shared" si="0"/>
        <v>-0.24757796352798631</v>
      </c>
      <c r="C22" s="9">
        <f t="shared" si="1"/>
        <v>-0.33418050390643017</v>
      </c>
      <c r="D22" s="9">
        <f t="shared" si="2"/>
        <v>7.5104259483192379</v>
      </c>
      <c r="E22" s="4">
        <f t="shared" si="3"/>
        <v>0</v>
      </c>
      <c r="F22" s="10">
        <f t="shared" si="4"/>
        <v>7.5104259483192379</v>
      </c>
    </row>
    <row r="23" spans="1:6" x14ac:dyDescent="0.3">
      <c r="A23">
        <v>318</v>
      </c>
      <c r="B23" s="9">
        <f t="shared" si="0"/>
        <v>-0.21120941256940257</v>
      </c>
      <c r="C23" s="9">
        <f t="shared" si="1"/>
        <v>-0.29781195294784646</v>
      </c>
      <c r="D23" s="9">
        <f t="shared" si="2"/>
        <v>7.9197160405333875</v>
      </c>
      <c r="E23" s="4">
        <f t="shared" si="3"/>
        <v>0</v>
      </c>
      <c r="F23" s="10">
        <f t="shared" si="4"/>
        <v>7.9197160405333875</v>
      </c>
    </row>
    <row r="24" spans="1:6" x14ac:dyDescent="0.3">
      <c r="A24">
        <v>319</v>
      </c>
      <c r="B24" s="9">
        <f t="shared" si="0"/>
        <v>-0.1749550487719029</v>
      </c>
      <c r="C24" s="9">
        <f t="shared" si="1"/>
        <v>-0.26155758915034677</v>
      </c>
      <c r="D24" s="9">
        <f t="shared" si="2"/>
        <v>8.343171179545692</v>
      </c>
      <c r="E24" s="4">
        <f t="shared" si="3"/>
        <v>0</v>
      </c>
      <c r="F24" s="10">
        <f t="shared" si="4"/>
        <v>8.343171179545692</v>
      </c>
    </row>
    <row r="25" spans="1:6" x14ac:dyDescent="0.3">
      <c r="A25">
        <v>320</v>
      </c>
      <c r="B25" s="9">
        <f t="shared" si="0"/>
        <v>-0.13881415734712044</v>
      </c>
      <c r="C25" s="9">
        <f t="shared" si="1"/>
        <v>-0.2254166977255643</v>
      </c>
      <c r="D25" s="9">
        <f t="shared" si="2"/>
        <v>8.7808461557435464</v>
      </c>
      <c r="E25" s="4">
        <f t="shared" si="3"/>
        <v>0</v>
      </c>
      <c r="F25" s="10">
        <f t="shared" si="4"/>
        <v>8.7808461557435464</v>
      </c>
    </row>
    <row r="26" spans="1:6" x14ac:dyDescent="0.3">
      <c r="A26">
        <v>321</v>
      </c>
      <c r="B26" s="9">
        <f t="shared" si="0"/>
        <v>-0.10278603019739678</v>
      </c>
      <c r="C26" s="9">
        <f t="shared" si="1"/>
        <v>-0.18938857057584063</v>
      </c>
      <c r="D26" s="9">
        <f t="shared" si="2"/>
        <v>9.2327771409183015</v>
      </c>
      <c r="E26" s="4">
        <f t="shared" si="3"/>
        <v>0</v>
      </c>
      <c r="F26" s="10">
        <f t="shared" si="4"/>
        <v>9.2327771409183015</v>
      </c>
    </row>
    <row r="27" spans="1:6" x14ac:dyDescent="0.3">
      <c r="A27">
        <v>322</v>
      </c>
      <c r="B27" s="9">
        <f t="shared" si="0"/>
        <v>-6.686996583253943E-2</v>
      </c>
      <c r="C27" s="9">
        <f t="shared" si="1"/>
        <v>-0.15347250621098329</v>
      </c>
      <c r="D27" s="9">
        <f t="shared" si="2"/>
        <v>9.6989817210075273</v>
      </c>
      <c r="E27" s="4">
        <f t="shared" si="3"/>
        <v>0</v>
      </c>
      <c r="F27" s="10">
        <f t="shared" si="4"/>
        <v>9.6989817210075273</v>
      </c>
    </row>
    <row r="28" spans="1:6" x14ac:dyDescent="0.3">
      <c r="A28">
        <v>323</v>
      </c>
      <c r="B28" s="9">
        <f t="shared" si="0"/>
        <v>-3.1065269287863167E-2</v>
      </c>
      <c r="C28" s="9">
        <f t="shared" si="1"/>
        <v>-0.11766780966630704</v>
      </c>
      <c r="D28" s="9">
        <f t="shared" si="2"/>
        <v>10.179459000821822</v>
      </c>
      <c r="E28" s="4">
        <f t="shared" si="3"/>
        <v>0</v>
      </c>
      <c r="F28" s="10">
        <f t="shared" si="4"/>
        <v>10.179459000821822</v>
      </c>
    </row>
    <row r="29" spans="1:6" x14ac:dyDescent="0.3">
      <c r="A29">
        <v>324</v>
      </c>
      <c r="B29" s="9">
        <f t="shared" si="0"/>
        <v>4.6287479564888143E-3</v>
      </c>
      <c r="C29" s="9">
        <f t="shared" si="1"/>
        <v>-8.1973792421955044E-2</v>
      </c>
      <c r="D29" s="9">
        <f t="shared" si="2"/>
        <v>10.67418977896719</v>
      </c>
      <c r="E29" s="4">
        <f t="shared" si="3"/>
        <v>0</v>
      </c>
      <c r="F29" s="10">
        <f t="shared" si="4"/>
        <v>10.67418977896719</v>
      </c>
    </row>
    <row r="30" spans="1:6" x14ac:dyDescent="0.3">
      <c r="A30">
        <v>325</v>
      </c>
      <c r="B30" s="9">
        <f t="shared" si="0"/>
        <v>4.0212768054993617E-2</v>
      </c>
      <c r="C30" s="9">
        <f t="shared" si="1"/>
        <v>-4.6389772323450248E-2</v>
      </c>
      <c r="D30" s="9">
        <f t="shared" si="2"/>
        <v>11.183136790760415</v>
      </c>
      <c r="E30" s="4">
        <f t="shared" si="3"/>
        <v>0</v>
      </c>
      <c r="F30" s="10">
        <f t="shared" si="4"/>
        <v>11.183136790760415</v>
      </c>
    </row>
    <row r="31" spans="1:6" x14ac:dyDescent="0.3">
      <c r="A31">
        <v>326</v>
      </c>
      <c r="B31" s="9">
        <f t="shared" si="0"/>
        <v>7.5687466874970438E-2</v>
      </c>
      <c r="C31" s="9">
        <f t="shared" si="1"/>
        <v>-1.0915073503473427E-2</v>
      </c>
      <c r="D31" s="9">
        <f t="shared" si="2"/>
        <v>11.706245016549786</v>
      </c>
      <c r="E31" s="4">
        <f t="shared" si="3"/>
        <v>0</v>
      </c>
      <c r="F31" s="10">
        <f t="shared" si="4"/>
        <v>11.706245016549786</v>
      </c>
    </row>
    <row r="32" spans="1:6" x14ac:dyDescent="0.3">
      <c r="A32">
        <v>327</v>
      </c>
      <c r="B32" s="9">
        <f t="shared" si="0"/>
        <v>0.11105351407360578</v>
      </c>
      <c r="C32" s="9">
        <f t="shared" si="1"/>
        <v>2.4450973695161915E-2</v>
      </c>
      <c r="D32" s="9">
        <f t="shared" si="2"/>
        <v>12.243442052500455</v>
      </c>
      <c r="E32" s="4">
        <f t="shared" si="3"/>
        <v>0</v>
      </c>
      <c r="F32" s="10">
        <f t="shared" si="4"/>
        <v>12.243442052500455</v>
      </c>
    </row>
    <row r="33" spans="1:6" x14ac:dyDescent="0.3">
      <c r="A33">
        <v>328</v>
      </c>
      <c r="B33" s="9">
        <f t="shared" si="0"/>
        <v>0.14631157317380136</v>
      </c>
      <c r="C33" s="9">
        <f t="shared" si="1"/>
        <v>5.9709032795357497E-2</v>
      </c>
      <c r="D33" s="9">
        <f t="shared" si="2"/>
        <v>12.794638540581076</v>
      </c>
      <c r="E33" s="4">
        <f t="shared" si="3"/>
        <v>0</v>
      </c>
      <c r="F33" s="10">
        <f t="shared" si="4"/>
        <v>12.794638540581076</v>
      </c>
    </row>
    <row r="34" spans="1:6" x14ac:dyDescent="0.3">
      <c r="A34">
        <v>329</v>
      </c>
      <c r="B34" s="9">
        <f t="shared" si="0"/>
        <v>0.18146230163887411</v>
      </c>
      <c r="C34" s="9">
        <f t="shared" si="1"/>
        <v>9.4859761260430248E-2</v>
      </c>
      <c r="D34" s="9">
        <f t="shared" si="2"/>
        <v>13.359728654204446</v>
      </c>
      <c r="E34" s="4">
        <f t="shared" si="3"/>
        <v>0</v>
      </c>
      <c r="F34" s="10">
        <f t="shared" si="4"/>
        <v>13.359728654204446</v>
      </c>
    </row>
    <row r="35" spans="1:6" x14ac:dyDescent="0.3">
      <c r="A35">
        <v>330</v>
      </c>
      <c r="B35" s="9">
        <f t="shared" si="0"/>
        <v>0.2165063509461097</v>
      </c>
      <c r="C35" s="9">
        <f t="shared" si="1"/>
        <v>0.12990381056766584</v>
      </c>
      <c r="D35" s="9">
        <f t="shared" si="2"/>
        <v>13.938590635722989</v>
      </c>
      <c r="E35" s="4">
        <f t="shared" si="3"/>
        <v>0</v>
      </c>
      <c r="F35" s="10">
        <f t="shared" si="4"/>
        <v>13.938590635722989</v>
      </c>
    </row>
    <row r="36" spans="1:6" x14ac:dyDescent="0.3">
      <c r="A36">
        <v>331</v>
      </c>
      <c r="B36" s="9">
        <f t="shared" si="0"/>
        <v>0.25144436665921477</v>
      </c>
      <c r="C36" s="9">
        <f t="shared" si="1"/>
        <v>0.1648418262807709</v>
      </c>
      <c r="D36" s="9">
        <f t="shared" si="2"/>
        <v>14.531087381769169</v>
      </c>
      <c r="E36" s="4">
        <f t="shared" si="3"/>
        <v>1</v>
      </c>
      <c r="F36" s="10">
        <f t="shared" si="4"/>
        <v>13.531087381769169</v>
      </c>
    </row>
    <row r="37" spans="1:6" x14ac:dyDescent="0.3">
      <c r="A37">
        <v>332</v>
      </c>
      <c r="B37" s="9">
        <f t="shared" si="0"/>
        <v>0.28627698849967792</v>
      </c>
      <c r="C37" s="9">
        <f t="shared" si="1"/>
        <v>0.19967444812123405</v>
      </c>
      <c r="D37" s="9">
        <f t="shared" si="2"/>
        <v>15.137067072252535</v>
      </c>
      <c r="E37" s="4">
        <f t="shared" si="3"/>
        <v>2</v>
      </c>
      <c r="F37" s="10">
        <f t="shared" si="4"/>
        <v>13.137067072252535</v>
      </c>
    </row>
    <row r="38" spans="1:6" x14ac:dyDescent="0.3">
      <c r="A38">
        <v>333</v>
      </c>
      <c r="B38" s="9">
        <f t="shared" si="0"/>
        <v>0.32100485041703791</v>
      </c>
      <c r="C38" s="9">
        <f t="shared" si="1"/>
        <v>0.23440231003859405</v>
      </c>
      <c r="D38" s="9">
        <f t="shared" si="2"/>
        <v>15.756363838690334</v>
      </c>
      <c r="E38" s="4">
        <f t="shared" si="3"/>
        <v>3</v>
      </c>
      <c r="F38" s="10">
        <f t="shared" si="4"/>
        <v>12.756363838690334</v>
      </c>
    </row>
    <row r="39" spans="1:6" x14ac:dyDescent="0.3">
      <c r="A39">
        <v>334</v>
      </c>
      <c r="B39" s="9">
        <f t="shared" si="0"/>
        <v>0.35562858065813224</v>
      </c>
      <c r="C39" s="9">
        <f t="shared" si="1"/>
        <v>0.26902604027968835</v>
      </c>
      <c r="D39" s="9">
        <f t="shared" si="2"/>
        <v>16.388798467445781</v>
      </c>
      <c r="E39" s="4">
        <f t="shared" si="3"/>
        <v>4</v>
      </c>
      <c r="F39" s="10">
        <f t="shared" si="4"/>
        <v>12.388798467445781</v>
      </c>
    </row>
    <row r="40" spans="1:6" x14ac:dyDescent="0.3">
      <c r="A40">
        <v>335</v>
      </c>
      <c r="B40" s="9">
        <f t="shared" si="0"/>
        <v>0.39014880183527045</v>
      </c>
      <c r="C40" s="9">
        <f t="shared" si="1"/>
        <v>0.30354626145682662</v>
      </c>
      <c r="D40" s="9">
        <f t="shared" si="2"/>
        <v>17.034179133383248</v>
      </c>
      <c r="E40" s="4">
        <f t="shared" si="3"/>
        <v>5</v>
      </c>
      <c r="F40" s="10">
        <f t="shared" si="4"/>
        <v>12.034179133383248</v>
      </c>
    </row>
    <row r="41" spans="1:6" x14ac:dyDescent="0.3">
      <c r="A41">
        <v>336</v>
      </c>
      <c r="B41" s="9">
        <f t="shared" si="0"/>
        <v>0.42456613099343005</v>
      </c>
      <c r="C41" s="9">
        <f t="shared" si="1"/>
        <v>0.33796359061498615</v>
      </c>
      <c r="D41" s="9">
        <f t="shared" si="2"/>
        <v>17.692302159423662</v>
      </c>
      <c r="E41" s="4">
        <f t="shared" si="3"/>
        <v>6</v>
      </c>
      <c r="F41" s="10">
        <f t="shared" si="4"/>
        <v>11.692302159423662</v>
      </c>
    </row>
    <row r="42" spans="1:6" x14ac:dyDescent="0.3">
      <c r="A42">
        <v>337</v>
      </c>
      <c r="B42" s="9">
        <f t="shared" si="0"/>
        <v>0.45888117967642827</v>
      </c>
      <c r="C42" s="9">
        <f t="shared" si="1"/>
        <v>0.37227863929798444</v>
      </c>
      <c r="D42" s="9">
        <f t="shared" si="2"/>
        <v>18.362952797484439</v>
      </c>
      <c r="E42" s="4">
        <f t="shared" si="3"/>
        <v>7</v>
      </c>
      <c r="F42" s="10">
        <f t="shared" si="4"/>
        <v>11.362952797484439</v>
      </c>
    </row>
    <row r="43" spans="1:6" x14ac:dyDescent="0.3">
      <c r="A43">
        <v>338</v>
      </c>
      <c r="B43" s="9">
        <f t="shared" si="0"/>
        <v>0.49309455399211377</v>
      </c>
      <c r="C43" s="9">
        <f t="shared" si="1"/>
        <v>0.40649201361366993</v>
      </c>
      <c r="D43" s="9">
        <f t="shared" si="2"/>
        <v>19.045906026331096</v>
      </c>
      <c r="E43" s="4">
        <f t="shared" si="3"/>
        <v>8</v>
      </c>
      <c r="F43" s="10">
        <f t="shared" si="4"/>
        <v>11.045906026331096</v>
      </c>
    </row>
    <row r="44" spans="1:6" x14ac:dyDescent="0.3">
      <c r="A44">
        <v>339</v>
      </c>
      <c r="B44" s="9">
        <f t="shared" si="0"/>
        <v>0.52720685467662032</v>
      </c>
      <c r="C44" s="9">
        <f t="shared" si="1"/>
        <v>0.44060431429817648</v>
      </c>
      <c r="D44" s="9">
        <f t="shared" si="2"/>
        <v>19.740927361932108</v>
      </c>
      <c r="E44" s="4">
        <f t="shared" si="3"/>
        <v>9</v>
      </c>
      <c r="F44" s="10">
        <f t="shared" si="4"/>
        <v>10.740927361932108</v>
      </c>
    </row>
    <row r="45" spans="1:6" x14ac:dyDescent="0.3">
      <c r="A45">
        <v>340</v>
      </c>
      <c r="B45" s="9">
        <f t="shared" si="0"/>
        <v>0.56121867715763718</v>
      </c>
      <c r="C45" s="9">
        <f t="shared" si="1"/>
        <v>0.47461613677919334</v>
      </c>
      <c r="D45" s="9">
        <f t="shared" si="2"/>
        <v>20.447773676009035</v>
      </c>
      <c r="E45" s="4">
        <f t="shared" si="3"/>
        <v>10</v>
      </c>
      <c r="F45" s="10">
        <f t="shared" si="4"/>
        <v>10.447773676009035</v>
      </c>
    </row>
    <row r="46" spans="1:6" x14ac:dyDescent="0.3">
      <c r="A46">
        <v>341</v>
      </c>
      <c r="B46" s="9">
        <f t="shared" si="0"/>
        <v>0.59513061161678915</v>
      </c>
      <c r="C46" s="9">
        <f t="shared" si="1"/>
        <v>0.50852807123834531</v>
      </c>
      <c r="D46" s="9">
        <f t="shared" si="2"/>
        <v>21.166194018597281</v>
      </c>
      <c r="E46" s="4">
        <f t="shared" si="3"/>
        <v>11</v>
      </c>
      <c r="F46" s="10">
        <f t="shared" si="4"/>
        <v>10.166194018597281</v>
      </c>
    </row>
    <row r="47" spans="1:6" x14ac:dyDescent="0.3">
      <c r="A47">
        <v>342</v>
      </c>
      <c r="B47" s="9">
        <f t="shared" si="0"/>
        <v>0.62894324305106453</v>
      </c>
      <c r="C47" s="9">
        <f t="shared" si="1"/>
        <v>0.54234070267262069</v>
      </c>
      <c r="D47" s="9">
        <f t="shared" si="2"/>
        <v>21.895930440580088</v>
      </c>
      <c r="E47" s="4">
        <f t="shared" si="3"/>
        <v>12</v>
      </c>
      <c r="F47" s="10">
        <f t="shared" si="4"/>
        <v>9.8959304405800879</v>
      </c>
    </row>
    <row r="48" spans="1:6" x14ac:dyDescent="0.3">
      <c r="A48">
        <v>343</v>
      </c>
      <c r="B48" s="9">
        <f t="shared" si="0"/>
        <v>0.66265715133338343</v>
      </c>
      <c r="C48" s="9">
        <f t="shared" si="1"/>
        <v>0.57605461095493959</v>
      </c>
      <c r="D48" s="9">
        <f t="shared" si="2"/>
        <v>22.636718812331821</v>
      </c>
      <c r="E48" s="4">
        <f t="shared" si="3"/>
        <v>13</v>
      </c>
      <c r="F48" s="10">
        <f t="shared" si="4"/>
        <v>9.6367188123318215</v>
      </c>
    </row>
    <row r="49" spans="1:6" x14ac:dyDescent="0.3">
      <c r="A49">
        <v>344</v>
      </c>
      <c r="B49" s="9">
        <f t="shared" si="0"/>
        <v>0.6962729112722591</v>
      </c>
      <c r="C49" s="9">
        <f t="shared" si="1"/>
        <v>0.60967037089381526</v>
      </c>
      <c r="D49" s="9">
        <f t="shared" si="2"/>
        <v>23.38828963479105</v>
      </c>
      <c r="E49" s="4">
        <f t="shared" si="3"/>
        <v>14</v>
      </c>
      <c r="F49" s="10">
        <f t="shared" si="4"/>
        <v>9.3882896347910503</v>
      </c>
    </row>
    <row r="50" spans="1:6" x14ac:dyDescent="0.3">
      <c r="A50">
        <v>345</v>
      </c>
      <c r="B50" s="9">
        <f t="shared" si="0"/>
        <v>0.72979109267059405</v>
      </c>
      <c r="C50" s="9">
        <f t="shared" si="1"/>
        <v>0.64318855229215022</v>
      </c>
      <c r="D50" s="9">
        <f t="shared" si="2"/>
        <v>24.15036883949702</v>
      </c>
      <c r="E50" s="4">
        <f t="shared" si="3"/>
        <v>15</v>
      </c>
      <c r="F50" s="10">
        <f t="shared" si="4"/>
        <v>9.1503688394970197</v>
      </c>
    </row>
    <row r="51" spans="1:6" x14ac:dyDescent="0.3">
      <c r="A51">
        <v>346</v>
      </c>
      <c r="B51" s="9">
        <f t="shared" si="0"/>
        <v>0.76321226038364953</v>
      </c>
      <c r="C51" s="9">
        <f t="shared" si="1"/>
        <v>0.67660972000520569</v>
      </c>
      <c r="D51" s="9">
        <f t="shared" si="2"/>
        <v>24.922678574336686</v>
      </c>
      <c r="E51" s="4">
        <f t="shared" si="3"/>
        <v>16</v>
      </c>
      <c r="F51" s="10">
        <f t="shared" si="4"/>
        <v>8.9226785743366861</v>
      </c>
    </row>
    <row r="52" spans="1:6" x14ac:dyDescent="0.3">
      <c r="A52">
        <v>347</v>
      </c>
      <c r="B52" s="9">
        <f t="shared" si="0"/>
        <v>0.79653697437614135</v>
      </c>
      <c r="C52" s="9">
        <f t="shared" si="1"/>
        <v>0.70993443399769751</v>
      </c>
      <c r="D52" s="9">
        <f t="shared" si="2"/>
        <v>25.704937971987192</v>
      </c>
      <c r="E52" s="4">
        <f t="shared" si="3"/>
        <v>17</v>
      </c>
      <c r="F52" s="10">
        <f t="shared" si="4"/>
        <v>8.7049379719871922</v>
      </c>
    </row>
    <row r="53" spans="1:6" x14ac:dyDescent="0.3">
      <c r="A53">
        <v>348</v>
      </c>
      <c r="B53" s="9">
        <f t="shared" si="0"/>
        <v>0.82976578977855098</v>
      </c>
      <c r="C53" s="9">
        <f t="shared" si="1"/>
        <v>0.74316324940010714</v>
      </c>
      <c r="D53" s="9">
        <f t="shared" si="2"/>
        <v>26.496863898276843</v>
      </c>
      <c r="E53" s="4">
        <f t="shared" si="3"/>
        <v>18</v>
      </c>
      <c r="F53" s="10">
        <f t="shared" si="4"/>
        <v>8.4968638982768425</v>
      </c>
    </row>
    <row r="54" spans="1:6" x14ac:dyDescent="0.3">
      <c r="A54">
        <v>349</v>
      </c>
      <c r="B54" s="9">
        <f t="shared" si="0"/>
        <v>0.86289925694260639</v>
      </c>
      <c r="C54" s="9">
        <f t="shared" si="1"/>
        <v>0.77629671656416255</v>
      </c>
      <c r="D54" s="9">
        <f t="shared" si="2"/>
        <v>27.298171677936892</v>
      </c>
      <c r="E54" s="4">
        <f t="shared" si="3"/>
        <v>19</v>
      </c>
      <c r="F54" s="10">
        <f t="shared" si="4"/>
        <v>8.2981716779368924</v>
      </c>
    </row>
    <row r="55" spans="1:6" x14ac:dyDescent="0.3">
      <c r="A55">
        <v>350</v>
      </c>
      <c r="B55" s="9">
        <f t="shared" si="0"/>
        <v>0.89593792149596518</v>
      </c>
      <c r="C55" s="9">
        <f t="shared" si="1"/>
        <v>0.80933538111752135</v>
      </c>
      <c r="D55" s="9">
        <f t="shared" si="2"/>
        <v>28.108575795468482</v>
      </c>
      <c r="E55" s="4">
        <f t="shared" si="3"/>
        <v>20</v>
      </c>
      <c r="F55" s="10">
        <f t="shared" si="4"/>
        <v>8.1085757954684823</v>
      </c>
    </row>
    <row r="56" spans="1:6" x14ac:dyDescent="0.3">
      <c r="A56">
        <v>351</v>
      </c>
      <c r="B56" s="9">
        <f t="shared" si="0"/>
        <v>0.92888232439614538</v>
      </c>
      <c r="C56" s="9">
        <f t="shared" si="1"/>
        <v>0.84227978401770154</v>
      </c>
      <c r="D56" s="9">
        <f t="shared" si="2"/>
        <v>28.927790569103195</v>
      </c>
      <c r="E56" s="4">
        <f t="shared" si="3"/>
        <v>21</v>
      </c>
      <c r="F56" s="10">
        <f t="shared" si="4"/>
        <v>7.9277905691031947</v>
      </c>
    </row>
    <row r="57" spans="1:6" x14ac:dyDescent="0.3">
      <c r="A57">
        <v>352</v>
      </c>
      <c r="B57" s="9">
        <f t="shared" si="0"/>
        <v>0.96173300198365097</v>
      </c>
      <c r="C57" s="9">
        <f t="shared" si="1"/>
        <v>0.87513046160520713</v>
      </c>
      <c r="D57" s="9">
        <f t="shared" si="2"/>
        <v>29.755530796090625</v>
      </c>
      <c r="E57" s="4">
        <f t="shared" si="3"/>
        <v>22</v>
      </c>
      <c r="F57" s="10">
        <f t="shared" si="4"/>
        <v>7.7555307960906248</v>
      </c>
    </row>
    <row r="58" spans="1:6" x14ac:dyDescent="0.3">
      <c r="A58">
        <v>353</v>
      </c>
      <c r="B58" s="9">
        <f t="shared" si="0"/>
        <v>0.99449048603438117</v>
      </c>
      <c r="C58" s="9">
        <f t="shared" si="1"/>
        <v>0.90788794565593733</v>
      </c>
      <c r="D58" s="9">
        <f t="shared" si="2"/>
        <v>30.591512367797634</v>
      </c>
      <c r="E58" s="4">
        <f t="shared" si="3"/>
        <v>23</v>
      </c>
      <c r="F58" s="10">
        <f t="shared" si="4"/>
        <v>7.5915123677976339</v>
      </c>
    </row>
    <row r="59" spans="1:6" x14ac:dyDescent="0.3">
      <c r="A59">
        <v>354</v>
      </c>
      <c r="B59" s="9">
        <f t="shared" si="0"/>
        <v>1.0271553038112733</v>
      </c>
      <c r="C59" s="9">
        <f t="shared" si="1"/>
        <v>0.94055276343282945</v>
      </c>
      <c r="D59" s="9">
        <f t="shared" si="2"/>
        <v>31.435452853352501</v>
      </c>
      <c r="E59" s="4">
        <f t="shared" si="3"/>
        <v>24</v>
      </c>
      <c r="F59" s="10">
        <f t="shared" si="4"/>
        <v>7.4354528533525013</v>
      </c>
    </row>
    <row r="60" spans="1:6" x14ac:dyDescent="0.3">
      <c r="A60">
        <v>355</v>
      </c>
      <c r="B60" s="9">
        <f t="shared" si="0"/>
        <v>1.0597279781152178</v>
      </c>
      <c r="C60" s="9">
        <f t="shared" si="1"/>
        <v>0.97312543773677396</v>
      </c>
      <c r="D60" s="9">
        <f t="shared" si="2"/>
        <v>32.287072050810764</v>
      </c>
      <c r="E60" s="4">
        <f t="shared" si="3"/>
        <v>25</v>
      </c>
      <c r="F60" s="10">
        <f t="shared" si="4"/>
        <v>7.2870720508107638</v>
      </c>
    </row>
    <row r="61" spans="1:6" x14ac:dyDescent="0.3">
      <c r="A61">
        <v>356</v>
      </c>
      <c r="B61" s="9">
        <f t="shared" si="0"/>
        <v>1.0922090273352814</v>
      </c>
      <c r="C61" s="9">
        <f t="shared" si="1"/>
        <v>1.0056064869568375</v>
      </c>
      <c r="D61" s="9">
        <f t="shared" si="2"/>
        <v>33.146092505053332</v>
      </c>
      <c r="E61" s="4">
        <f t="shared" si="3"/>
        <v>26</v>
      </c>
      <c r="F61" s="10">
        <f t="shared" si="4"/>
        <v>7.1460925050533319</v>
      </c>
    </row>
    <row r="62" spans="1:6" x14ac:dyDescent="0.3">
      <c r="A62">
        <v>357</v>
      </c>
      <c r="B62" s="9">
        <f t="shared" si="0"/>
        <v>1.1245989654981892</v>
      </c>
      <c r="C62" s="9">
        <f t="shared" si="1"/>
        <v>1.0379964251197453</v>
      </c>
      <c r="D62" s="9">
        <f t="shared" si="2"/>
        <v>34.012239991854017</v>
      </c>
      <c r="E62" s="4">
        <f t="shared" si="3"/>
        <v>27</v>
      </c>
      <c r="F62" s="10">
        <f t="shared" si="4"/>
        <v>7.0122399918540168</v>
      </c>
    </row>
    <row r="63" spans="1:6" x14ac:dyDescent="0.3">
      <c r="A63">
        <v>358</v>
      </c>
      <c r="B63" s="9">
        <f t="shared" si="0"/>
        <v>1.156898302317154</v>
      </c>
      <c r="C63" s="9">
        <f t="shared" si="1"/>
        <v>1.0702957619387101</v>
      </c>
      <c r="D63" s="9">
        <f t="shared" si="2"/>
        <v>34.885243967772965</v>
      </c>
      <c r="E63" s="4">
        <f t="shared" si="3"/>
        <v>28</v>
      </c>
      <c r="F63" s="10">
        <f t="shared" si="4"/>
        <v>6.8852439677729649</v>
      </c>
    </row>
    <row r="64" spans="1:6" x14ac:dyDescent="0.3">
      <c r="A64">
        <v>359</v>
      </c>
      <c r="B64" s="9">
        <f t="shared" si="0"/>
        <v>1.1891075432399849</v>
      </c>
      <c r="C64" s="9">
        <f t="shared" si="1"/>
        <v>1.1025050028615411</v>
      </c>
      <c r="D64" s="9">
        <f t="shared" si="2"/>
        <v>35.764837985736335</v>
      </c>
      <c r="E64" s="4">
        <f t="shared" si="3"/>
        <v>29</v>
      </c>
      <c r="F64" s="10">
        <f t="shared" si="4"/>
        <v>6.7648379857363352</v>
      </c>
    </row>
    <row r="65" spans="1:6" x14ac:dyDescent="0.3">
      <c r="A65">
        <v>360</v>
      </c>
      <c r="B65" s="9">
        <f t="shared" si="0"/>
        <v>1.2212271894965641</v>
      </c>
      <c r="C65" s="9">
        <f t="shared" si="1"/>
        <v>1.1346246491181202</v>
      </c>
      <c r="D65" s="9">
        <f t="shared" si="2"/>
        <v>36.650760076357585</v>
      </c>
      <c r="E65" s="4">
        <f t="shared" si="3"/>
        <v>30</v>
      </c>
      <c r="F65" s="10">
        <f t="shared" si="4"/>
        <v>6.6507600763575851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31F6E-CBE5-41DA-BC54-6432A78ABCF0}">
  <dimension ref="A1:J105"/>
  <sheetViews>
    <sheetView tabSelected="1" zoomScaleNormal="100" workbookViewId="0">
      <selection activeCell="O18" sqref="O18"/>
    </sheetView>
  </sheetViews>
  <sheetFormatPr defaultRowHeight="16.5" x14ac:dyDescent="0.3"/>
  <cols>
    <col min="1" max="1" width="11.875" bestFit="1" customWidth="1"/>
    <col min="2" max="3" width="11.125" bestFit="1" customWidth="1"/>
    <col min="4" max="4" width="11.75" bestFit="1" customWidth="1"/>
    <col min="5" max="5" width="9.375" bestFit="1" customWidth="1"/>
    <col min="6" max="6" width="9.625" bestFit="1" customWidth="1"/>
  </cols>
  <sheetData>
    <row r="1" spans="1:10" ht="17.25" thickBot="1" x14ac:dyDescent="0.35">
      <c r="A1" s="5" t="s">
        <v>1</v>
      </c>
      <c r="B1" s="5" t="s">
        <v>0</v>
      </c>
      <c r="C1" s="5" t="s">
        <v>2</v>
      </c>
      <c r="D1" s="5" t="s">
        <v>3</v>
      </c>
      <c r="E1" s="5" t="s">
        <v>4</v>
      </c>
      <c r="F1" s="5" t="s">
        <v>5</v>
      </c>
    </row>
    <row r="2" spans="1:10" ht="17.25" thickBot="1" x14ac:dyDescent="0.35">
      <c r="A2" s="4">
        <v>330</v>
      </c>
      <c r="B2" s="1">
        <v>43313</v>
      </c>
      <c r="C2" s="1">
        <v>43447</v>
      </c>
      <c r="D2" s="6">
        <f>NETWORKDAYS(B2, C2)/J2</f>
        <v>0.38492063492063494</v>
      </c>
      <c r="E2" s="3">
        <v>0.02</v>
      </c>
      <c r="F2" s="3">
        <v>0.1</v>
      </c>
      <c r="I2" s="12" t="s">
        <v>6</v>
      </c>
      <c r="J2" s="13">
        <v>252</v>
      </c>
    </row>
    <row r="4" spans="1:10" x14ac:dyDescent="0.3">
      <c r="A4" s="8" t="s">
        <v>7</v>
      </c>
      <c r="B4" s="8" t="s">
        <v>8</v>
      </c>
      <c r="C4" s="8" t="s">
        <v>9</v>
      </c>
      <c r="D4" s="8" t="s">
        <v>10</v>
      </c>
      <c r="E4" s="8" t="s">
        <v>13</v>
      </c>
      <c r="F4" s="8" t="s">
        <v>14</v>
      </c>
    </row>
    <row r="5" spans="1:10" x14ac:dyDescent="0.3">
      <c r="A5">
        <v>280</v>
      </c>
      <c r="B5" s="9">
        <f>(LN(A5/A$2) + (E$2+F$2*F$2*0.5)*D$2)/(F$2*SQRT(D$2))</f>
        <v>-2.493151478512039</v>
      </c>
      <c r="C5" s="9">
        <f>B5-F$2*SQRT(D$2)</f>
        <v>-2.5551934509920171</v>
      </c>
      <c r="D5" s="9">
        <f>A5*_xlfn.NORM.S.DIST(B5, TRUE)-A$2*EXP(-E$2*D$2)*_xlfn.NORM.S.DIST(C5,TRUE)</f>
        <v>3.4911419004160837E-2</v>
      </c>
      <c r="E5" s="6">
        <f>_xlfn.NORM.S.DIST(B5, TRUE)</f>
        <v>6.3307408537555121E-3</v>
      </c>
      <c r="F5" s="11">
        <f xml:space="preserve"> (EXP(-1*B5^2*0.5)/SQRT(2*PI())) / (A5*F$2*SQRT(D$2))</f>
        <v>1.0264119149140918E-3</v>
      </c>
    </row>
    <row r="6" spans="1:10" x14ac:dyDescent="0.3">
      <c r="A6">
        <v>281</v>
      </c>
      <c r="B6" s="9">
        <f>(LN(A6/A$2) + (E$2+F$2*F$2*0.5)*D$2)/(F$2*SQRT(D$2))</f>
        <v>-2.4356893118208256</v>
      </c>
      <c r="C6" s="9">
        <f>B6-F$2*SQRT(D$2)</f>
        <v>-2.4977312843008037</v>
      </c>
      <c r="D6" s="9">
        <f>A6*_xlfn.NORM.S.DIST(B6, TRUE)-A$2*EXP(-E$2*D$2)*_xlfn.NORM.S.DIST(C6,TRUE)</f>
        <v>4.1779990790817845E-2</v>
      </c>
      <c r="E6" s="6">
        <f>_xlfn.NORM.S.DIST(B6, TRUE)</f>
        <v>7.431722350033451E-3</v>
      </c>
      <c r="F6" s="11">
        <f xml:space="preserve"> (EXP(-1*B6^2*0.5)/SQRT(2*PI())) / (A6*F$2*SQRT(D$2))</f>
        <v>1.1783498317678236E-3</v>
      </c>
    </row>
    <row r="7" spans="1:10" x14ac:dyDescent="0.3">
      <c r="A7">
        <v>282</v>
      </c>
      <c r="B7" s="9">
        <f t="shared" ref="B7:B70" si="0">(LN(A7/A$2) + (E$2+F$2*F$2*0.5)*D$2)/(F$2*SQRT(D$2))</f>
        <v>-2.3784312740381912</v>
      </c>
      <c r="C7" s="9">
        <f t="shared" ref="C7:C70" si="1">B7-F$2*SQRT(D$2)</f>
        <v>-2.4404732465181693</v>
      </c>
      <c r="D7" s="9">
        <f t="shared" ref="D7:D70" si="2">A7*_xlfn.NORM.S.DIST(B7, TRUE)-A$2*EXP(-E$2*D$2)*_xlfn.NORM.S.DIST(C7,TRUE)</f>
        <v>4.9828362003022431E-2</v>
      </c>
      <c r="E7" s="6">
        <f t="shared" ref="E7:E70" si="3">_xlfn.NORM.S.DIST(B7, TRUE)</f>
        <v>8.6932388073550186E-3</v>
      </c>
      <c r="F7" s="11">
        <f t="shared" ref="F7:F70" si="4" xml:space="preserve"> (EXP(-1*B7^2*0.5)/SQRT(2*PI())) / (A7*F$2*SQRT(D$2))</f>
        <v>1.3476821078958522E-3</v>
      </c>
    </row>
    <row r="8" spans="1:10" x14ac:dyDescent="0.3">
      <c r="A8">
        <v>283</v>
      </c>
      <c r="B8" s="9">
        <f t="shared" si="0"/>
        <v>-2.3213759199991748</v>
      </c>
      <c r="C8" s="9">
        <f t="shared" si="1"/>
        <v>-2.3834178924791529</v>
      </c>
      <c r="D8" s="9">
        <f t="shared" si="2"/>
        <v>5.9225964225780192E-2</v>
      </c>
      <c r="E8" s="6">
        <f t="shared" si="3"/>
        <v>1.0133281995445468E-2</v>
      </c>
      <c r="F8" s="11">
        <f t="shared" si="4"/>
        <v>1.5355995861739448E-3</v>
      </c>
    </row>
    <row r="9" spans="1:10" x14ac:dyDescent="0.3">
      <c r="A9">
        <v>284</v>
      </c>
      <c r="B9" s="9">
        <f t="shared" si="0"/>
        <v>-2.2645218198316348</v>
      </c>
      <c r="C9" s="9">
        <f t="shared" si="1"/>
        <v>-2.3265637923116129</v>
      </c>
      <c r="D9" s="9">
        <f t="shared" si="2"/>
        <v>7.0160811521378097E-2</v>
      </c>
      <c r="E9" s="6">
        <f t="shared" si="3"/>
        <v>1.1771019641528281E-2</v>
      </c>
      <c r="F9" s="11">
        <f t="shared" si="4"/>
        <v>1.743260340551331E-3</v>
      </c>
    </row>
    <row r="10" spans="1:10" x14ac:dyDescent="0.3">
      <c r="A10">
        <v>285</v>
      </c>
      <c r="B10" s="9">
        <f t="shared" si="0"/>
        <v>-2.2078675587412282</v>
      </c>
      <c r="C10" s="9">
        <f t="shared" si="1"/>
        <v>-2.2699095312212063</v>
      </c>
      <c r="D10" s="9">
        <f t="shared" si="2"/>
        <v>8.2840656947861913E-2</v>
      </c>
      <c r="E10" s="6">
        <f t="shared" si="3"/>
        <v>1.3626753442649834E-2</v>
      </c>
      <c r="F10" s="11">
        <f t="shared" si="4"/>
        <v>1.9717710214119111E-3</v>
      </c>
    </row>
    <row r="11" spans="1:10" x14ac:dyDescent="0.3">
      <c r="A11">
        <v>286</v>
      </c>
      <c r="B11" s="9">
        <f t="shared" si="0"/>
        <v>-2.1514117368001631</v>
      </c>
      <c r="C11" s="9">
        <f t="shared" si="1"/>
        <v>-2.2134537092801412</v>
      </c>
      <c r="D11" s="9">
        <f t="shared" si="2"/>
        <v>9.7494097554827519E-2</v>
      </c>
      <c r="E11" s="6">
        <f t="shared" si="3"/>
        <v>1.5721857809778809E-2</v>
      </c>
      <c r="F11" s="11">
        <f t="shared" si="4"/>
        <v>2.2221670131683958E-3</v>
      </c>
    </row>
    <row r="12" spans="1:10" x14ac:dyDescent="0.3">
      <c r="A12">
        <v>287</v>
      </c>
      <c r="B12" s="9">
        <f t="shared" si="0"/>
        <v>-2.0951529687396384</v>
      </c>
      <c r="C12" s="9">
        <f t="shared" si="1"/>
        <v>-2.1571949412196165</v>
      </c>
      <c r="D12" s="9">
        <f t="shared" si="2"/>
        <v>0.11437160803567004</v>
      </c>
      <c r="E12" s="6">
        <f t="shared" si="3"/>
        <v>1.8078698281869768E-2</v>
      </c>
      <c r="F12" s="11">
        <f t="shared" si="4"/>
        <v>2.4953916636607531E-3</v>
      </c>
    </row>
    <row r="13" spans="1:10" x14ac:dyDescent="0.3">
      <c r="A13">
        <v>288</v>
      </c>
      <c r="B13" s="9">
        <f t="shared" si="0"/>
        <v>-2.0390898837458917</v>
      </c>
      <c r="C13" s="9">
        <f t="shared" si="1"/>
        <v>-2.1011318562258698</v>
      </c>
      <c r="D13" s="9">
        <f t="shared" si="2"/>
        <v>0.13374648229110253</v>
      </c>
      <c r="E13" s="6">
        <f t="shared" si="3"/>
        <v>2.0720528830149364E-2</v>
      </c>
      <c r="F13" s="11">
        <f t="shared" si="4"/>
        <v>2.792274889399158E-3</v>
      </c>
    </row>
    <row r="14" spans="1:10" x14ac:dyDescent="0.3">
      <c r="A14">
        <v>289</v>
      </c>
      <c r="B14" s="9">
        <f t="shared" si="0"/>
        <v>-1.9832211252597736</v>
      </c>
      <c r="C14" s="9">
        <f t="shared" si="1"/>
        <v>-2.0452630977397517</v>
      </c>
      <c r="D14" s="9">
        <f t="shared" si="2"/>
        <v>0.15591566153786829</v>
      </c>
      <c r="E14" s="6">
        <f t="shared" si="3"/>
        <v>2.3671367597599368E-2</v>
      </c>
      <c r="F14" s="11">
        <f t="shared" si="4"/>
        <v>3.1135115012728299E-3</v>
      </c>
    </row>
    <row r="15" spans="1:10" x14ac:dyDescent="0.3">
      <c r="A15">
        <v>290</v>
      </c>
      <c r="B15" s="9">
        <f t="shared" si="0"/>
        <v>-1.927545350779807</v>
      </c>
      <c r="C15" s="9">
        <f t="shared" si="1"/>
        <v>-1.9895873232597852</v>
      </c>
      <c r="D15" s="9">
        <f t="shared" si="2"/>
        <v>0.18120042732011221</v>
      </c>
      <c r="E15" s="6">
        <f t="shared" si="3"/>
        <v>2.6955850981358415E-2</v>
      </c>
      <c r="F15" s="11">
        <f t="shared" si="4"/>
        <v>3.4596396305966591E-3</v>
      </c>
    </row>
    <row r="16" spans="1:10" x14ac:dyDescent="0.3">
      <c r="A16">
        <v>291</v>
      </c>
      <c r="B16" s="9">
        <f t="shared" si="0"/>
        <v>-1.8720612316686081</v>
      </c>
      <c r="C16" s="9">
        <f t="shared" si="1"/>
        <v>-1.9341032041485862</v>
      </c>
      <c r="D16" s="9">
        <f t="shared" si="2"/>
        <v>0.20994693788346197</v>
      </c>
      <c r="E16" s="6">
        <f t="shared" si="3"/>
        <v>3.0599066360526131E-2</v>
      </c>
      <c r="F16" s="11">
        <f t="shared" si="4"/>
        <v>3.8310196639115956E-3</v>
      </c>
    </row>
    <row r="17" spans="1:6" x14ac:dyDescent="0.3">
      <c r="A17">
        <v>292</v>
      </c>
      <c r="B17" s="9">
        <f t="shared" si="0"/>
        <v>-1.8167674529626465</v>
      </c>
      <c r="C17" s="9">
        <f t="shared" si="1"/>
        <v>-1.8788094254426246</v>
      </c>
      <c r="D17" s="9">
        <f t="shared" si="2"/>
        <v>0.24252658688244111</v>
      </c>
      <c r="E17" s="6">
        <f t="shared" si="3"/>
        <v>3.4626364191263949E-2</v>
      </c>
      <c r="F17" s="11">
        <f t="shared" si="4"/>
        <v>4.2278141155299718E-3</v>
      </c>
    </row>
    <row r="18" spans="1:6" x14ac:dyDescent="0.3">
      <c r="A18">
        <v>293</v>
      </c>
      <c r="B18" s="9">
        <f t="shared" si="0"/>
        <v>-1.76166271318525</v>
      </c>
      <c r="C18" s="9">
        <f t="shared" si="1"/>
        <v>-1.8237046856652281</v>
      </c>
      <c r="D18" s="9">
        <f t="shared" si="2"/>
        <v>0.27933616433048236</v>
      </c>
      <c r="E18" s="6">
        <f t="shared" si="3"/>
        <v>3.9063150626635255E-2</v>
      </c>
      <c r="F18" s="11">
        <f t="shared" si="4"/>
        <v>4.6499688783311387E-3</v>
      </c>
    </row>
    <row r="19" spans="1:6" x14ac:dyDescent="0.3">
      <c r="A19">
        <v>294</v>
      </c>
      <c r="B19" s="9">
        <f t="shared" si="0"/>
        <v>-1.7067457241627983</v>
      </c>
      <c r="C19" s="9">
        <f t="shared" si="1"/>
        <v>-1.7687876966427765</v>
      </c>
      <c r="D19" s="9">
        <f t="shared" si="2"/>
        <v>0.3207978010803334</v>
      </c>
      <c r="E19" s="6">
        <f t="shared" si="3"/>
        <v>4.393466226077377E-2</v>
      </c>
      <c r="F19" s="11">
        <f t="shared" si="4"/>
        <v>5.0971962948816538E-3</v>
      </c>
    </row>
    <row r="20" spans="1:6" x14ac:dyDescent="0.3">
      <c r="A20">
        <v>295</v>
      </c>
      <c r="B20" s="9">
        <f t="shared" si="0"/>
        <v>-1.6520152108440278</v>
      </c>
      <c r="C20" s="9">
        <f t="shared" si="1"/>
        <v>-1.7140571833240059</v>
      </c>
      <c r="D20" s="9">
        <f t="shared" si="2"/>
        <v>0.36735867994180715</v>
      </c>
      <c r="E20" s="6">
        <f t="shared" si="3"/>
        <v>4.9265725035442548E-2</v>
      </c>
      <c r="F20" s="11">
        <f t="shared" si="4"/>
        <v>5.5689604819490661E-3</v>
      </c>
    </row>
    <row r="21" spans="1:6" x14ac:dyDescent="0.3">
      <c r="A21">
        <v>296</v>
      </c>
      <c r="B21" s="9">
        <f t="shared" si="0"/>
        <v>-1.5974699111224129</v>
      </c>
      <c r="C21" s="9">
        <f t="shared" si="1"/>
        <v>-1.659511883602391</v>
      </c>
      <c r="D21" s="9">
        <f t="shared" si="2"/>
        <v>0.41949049879631772</v>
      </c>
      <c r="E21" s="6">
        <f t="shared" si="3"/>
        <v>5.5080499771065966E-2</v>
      </c>
      <c r="F21" s="11">
        <f t="shared" si="4"/>
        <v>6.0644653215533809E-3</v>
      </c>
    </row>
    <row r="22" spans="1:6" x14ac:dyDescent="0.3">
      <c r="A22">
        <v>297</v>
      </c>
      <c r="B22" s="9">
        <f t="shared" si="0"/>
        <v>-1.543108575661525</v>
      </c>
      <c r="C22" s="9">
        <f t="shared" si="1"/>
        <v>-1.6051505481415032</v>
      </c>
      <c r="D22" s="9">
        <f t="shared" si="2"/>
        <v>0.47768867373077128</v>
      </c>
      <c r="E22" s="6">
        <f t="shared" si="3"/>
        <v>6.1402217182932657E-2</v>
      </c>
      <c r="F22" s="11">
        <f t="shared" si="4"/>
        <v>6.582645500822294E-3</v>
      </c>
    </row>
    <row r="23" spans="1:6" x14ac:dyDescent="0.3">
      <c r="A23">
        <v>298</v>
      </c>
      <c r="B23" s="9">
        <f t="shared" si="0"/>
        <v>-1.4889299677233327</v>
      </c>
      <c r="C23" s="9">
        <f t="shared" si="1"/>
        <v>-1.5509719402033109</v>
      </c>
      <c r="D23" s="9">
        <f t="shared" si="2"/>
        <v>0.54247127325924893</v>
      </c>
      <c r="E23" s="6">
        <f t="shared" si="3"/>
        <v>6.8252905605624817E-2</v>
      </c>
      <c r="F23" s="11">
        <f t="shared" si="4"/>
        <v>7.1221609413718058E-3</v>
      </c>
    </row>
    <row r="24" spans="1:6" x14ac:dyDescent="0.3">
      <c r="A24">
        <v>299</v>
      </c>
      <c r="B24" s="9">
        <f t="shared" si="0"/>
        <v>-1.4349328629993814</v>
      </c>
      <c r="C24" s="9">
        <f t="shared" si="1"/>
        <v>-1.4969748354793595</v>
      </c>
      <c r="D24" s="9">
        <f t="shared" si="2"/>
        <v>0.61437767808595467</v>
      </c>
      <c r="E24" s="6">
        <f t="shared" si="3"/>
        <v>7.5653114964459062E-2</v>
      </c>
      <c r="F24" s="11">
        <f t="shared" si="4"/>
        <v>7.6813949073402804E-3</v>
      </c>
    </row>
    <row r="25" spans="1:6" x14ac:dyDescent="0.3">
      <c r="A25">
        <v>300</v>
      </c>
      <c r="B25" s="9">
        <f t="shared" si="0"/>
        <v>-1.3811160494447803</v>
      </c>
      <c r="C25" s="9">
        <f t="shared" si="1"/>
        <v>-1.4431580219247584</v>
      </c>
      <c r="D25" s="9">
        <f t="shared" si="2"/>
        <v>0.6939669645367843</v>
      </c>
      <c r="E25" s="6">
        <f t="shared" si="3"/>
        <v>8.3621640792212418E-2</v>
      </c>
      <c r="F25" s="11">
        <f t="shared" si="4"/>
        <v>8.2584560204939806E-3</v>
      </c>
    </row>
    <row r="26" spans="1:6" x14ac:dyDescent="0.3">
      <c r="A26">
        <v>301</v>
      </c>
      <c r="B26" s="9">
        <f t="shared" si="0"/>
        <v>-1.3274783271149719</v>
      </c>
      <c r="C26" s="9">
        <f t="shared" si="1"/>
        <v>-1.38952029959495</v>
      </c>
      <c r="D26" s="9">
        <f t="shared" si="2"/>
        <v>0.78181601368729048</v>
      </c>
      <c r="E26" s="6">
        <f t="shared" si="3"/>
        <v>9.2175252284118256E-2</v>
      </c>
      <c r="F26" s="11">
        <f t="shared" si="4"/>
        <v>8.8511843422271093E-3</v>
      </c>
    </row>
    <row r="27" spans="1:6" x14ac:dyDescent="0.3">
      <c r="A27">
        <v>302</v>
      </c>
      <c r="B27" s="9">
        <f t="shared" si="0"/>
        <v>-1.2740185080051858</v>
      </c>
      <c r="C27" s="9">
        <f t="shared" si="1"/>
        <v>-1.3360604804851639</v>
      </c>
      <c r="D27" s="9">
        <f t="shared" si="2"/>
        <v>0.878517352277143</v>
      </c>
      <c r="E27" s="6">
        <f t="shared" si="3"/>
        <v>0.1013284285069265</v>
      </c>
      <c r="F27" s="11">
        <f t="shared" si="4"/>
        <v>9.457161607300776E-3</v>
      </c>
    </row>
    <row r="28" spans="1:6" x14ac:dyDescent="0.3">
      <c r="A28">
        <v>303</v>
      </c>
      <c r="B28" s="9">
        <f t="shared" si="0"/>
        <v>-1.2207354158925625</v>
      </c>
      <c r="C28" s="9">
        <f t="shared" si="1"/>
        <v>-1.2827773883725406</v>
      </c>
      <c r="D28" s="9">
        <f t="shared" si="2"/>
        <v>0.98467673564424985</v>
      </c>
      <c r="E28" s="6">
        <f t="shared" si="3"/>
        <v>0.11109310692314417</v>
      </c>
      <c r="F28" s="11">
        <f t="shared" si="4"/>
        <v>1.0073725614526899E-2</v>
      </c>
    </row>
    <row r="29" spans="1:6" x14ac:dyDescent="0.3">
      <c r="A29">
        <v>304</v>
      </c>
      <c r="B29" s="9">
        <f t="shared" si="0"/>
        <v>-1.1676278861808678</v>
      </c>
      <c r="C29" s="9">
        <f t="shared" si="1"/>
        <v>-1.2296698586608459</v>
      </c>
      <c r="D29" s="9">
        <f t="shared" si="2"/>
        <v>1.1009104870635511</v>
      </c>
      <c r="E29" s="6">
        <f t="shared" si="3"/>
        <v>0.12147844835574259</v>
      </c>
      <c r="F29" s="11">
        <f t="shared" si="4"/>
        <v>1.0697988697212188E-2</v>
      </c>
    </row>
    <row r="30" spans="1:6" x14ac:dyDescent="0.3">
      <c r="A30">
        <v>305</v>
      </c>
      <c r="B30" s="9">
        <f t="shared" si="0"/>
        <v>-1.1146947657477664</v>
      </c>
      <c r="C30" s="9">
        <f t="shared" si="1"/>
        <v>-1.1767367382277445</v>
      </c>
      <c r="D30" s="9">
        <f t="shared" si="2"/>
        <v>1.2278426119470964</v>
      </c>
      <c r="E30" s="6">
        <f t="shared" si="3"/>
        <v>0.132490622399836</v>
      </c>
      <c r="F30" s="11">
        <f t="shared" si="4"/>
        <v>1.1326860113057271E-2</v>
      </c>
    </row>
    <row r="31" spans="1:6" x14ac:dyDescent="0.3">
      <c r="A31">
        <v>306</v>
      </c>
      <c r="B31" s="9">
        <f t="shared" si="0"/>
        <v>-1.0619349127945819</v>
      </c>
      <c r="C31" s="9">
        <f t="shared" si="1"/>
        <v>-1.12397688527456</v>
      </c>
      <c r="D31" s="9">
        <f t="shared" si="2"/>
        <v>1.3661017092753696</v>
      </c>
      <c r="E31" s="6">
        <f t="shared" si="3"/>
        <v>0.14413261708646086</v>
      </c>
      <c r="F31" s="11">
        <f t="shared" si="4"/>
        <v>1.1957072111445881E-2</v>
      </c>
    </row>
    <row r="32" spans="1:6" x14ac:dyDescent="0.3">
      <c r="A32">
        <v>307</v>
      </c>
      <c r="B32" s="9">
        <f t="shared" si="0"/>
        <v>-1.0093471966985259</v>
      </c>
      <c r="C32" s="9">
        <f t="shared" si="1"/>
        <v>-1.071389169178504</v>
      </c>
      <c r="D32" s="9">
        <f t="shared" si="2"/>
        <v>1.5163177063003204</v>
      </c>
      <c r="E32" s="6">
        <f t="shared" si="3"/>
        <v>0.15640407632197656</v>
      </c>
      <c r="F32" s="11">
        <f t="shared" si="4"/>
        <v>1.2585209357740263E-2</v>
      </c>
    </row>
    <row r="33" spans="1:6" x14ac:dyDescent="0.3">
      <c r="A33">
        <v>308</v>
      </c>
      <c r="B33" s="9">
        <f t="shared" si="0"/>
        <v>-0.9569304978673141</v>
      </c>
      <c r="C33" s="9">
        <f t="shared" si="1"/>
        <v>-1.0189724703472922</v>
      </c>
      <c r="D33" s="9">
        <f t="shared" si="2"/>
        <v>1.6791184459117616</v>
      </c>
      <c r="E33" s="6">
        <f t="shared" si="3"/>
        <v>0.1693011682692728</v>
      </c>
      <c r="F33" s="11">
        <f t="shared" si="4"/>
        <v>1.3207741321341461E-2</v>
      </c>
    </row>
    <row r="34" spans="1:6" x14ac:dyDescent="0.3">
      <c r="A34">
        <v>309</v>
      </c>
      <c r="B34" s="9">
        <f t="shared" si="0"/>
        <v>-0.90468370759614558</v>
      </c>
      <c r="C34" s="9">
        <f t="shared" si="1"/>
        <v>-0.96672568007612358</v>
      </c>
      <c r="D34" s="9">
        <f t="shared" si="2"/>
        <v>1.8551261590165282</v>
      </c>
      <c r="E34" s="6">
        <f t="shared" si="3"/>
        <v>0.18281648741027443</v>
      </c>
      <c r="F34" s="11">
        <f t="shared" si="4"/>
        <v>1.38210571687628E-2</v>
      </c>
    </row>
    <row r="35" spans="1:6" x14ac:dyDescent="0.3">
      <c r="A35">
        <v>310</v>
      </c>
      <c r="B35" s="9">
        <f t="shared" si="0"/>
        <v>-0.85260572792699196</v>
      </c>
      <c r="C35" s="9">
        <f t="shared" si="1"/>
        <v>-0.91464770040696997</v>
      </c>
      <c r="D35" s="9">
        <f t="shared" si="2"/>
        <v>2.0449538567809356</v>
      </c>
      <c r="E35" s="6">
        <f t="shared" si="3"/>
        <v>0.19693899254144004</v>
      </c>
      <c r="F35" s="11">
        <f t="shared" si="4"/>
        <v>1.4421502646505711E-2</v>
      </c>
    </row>
    <row r="36" spans="1:6" x14ac:dyDescent="0.3">
      <c r="A36">
        <v>311</v>
      </c>
      <c r="B36" s="9">
        <f t="shared" si="0"/>
        <v>-0.8006954715101533</v>
      </c>
      <c r="C36" s="9">
        <f t="shared" si="1"/>
        <v>-0.8627374439901313</v>
      </c>
      <c r="D36" s="9">
        <f t="shared" si="2"/>
        <v>2.2492016795725362</v>
      </c>
      <c r="E36" s="6">
        <f t="shared" si="3"/>
        <v>0.21165398241483663</v>
      </c>
      <c r="F36" s="11">
        <f t="shared" si="4"/>
        <v>1.5005418392581788E-2</v>
      </c>
    </row>
    <row r="37" spans="1:6" x14ac:dyDescent="0.3">
      <c r="A37">
        <v>312</v>
      </c>
      <c r="B37" s="9">
        <f t="shared" si="0"/>
        <v>-0.74895186146802817</v>
      </c>
      <c r="C37" s="9">
        <f t="shared" si="1"/>
        <v>-0.81099383394800617</v>
      </c>
      <c r="D37" s="9">
        <f t="shared" si="2"/>
        <v>2.468453240862587</v>
      </c>
      <c r="E37" s="6">
        <f t="shared" si="3"/>
        <v>0.22694311015807614</v>
      </c>
      <c r="F37" s="11">
        <f t="shared" si="4"/>
        <v>1.5569179081277407E-2</v>
      </c>
    </row>
    <row r="38" spans="1:6" x14ac:dyDescent="0.3">
      <c r="A38">
        <v>313</v>
      </c>
      <c r="B38" s="9">
        <f t="shared" si="0"/>
        <v>-0.6973738312610811</v>
      </c>
      <c r="C38" s="9">
        <f t="shared" si="1"/>
        <v>-0.7594158037410591</v>
      </c>
      <c r="D38" s="9">
        <f t="shared" si="2"/>
        <v>2.7032720051830523</v>
      </c>
      <c r="E38" s="6">
        <f t="shared" si="3"/>
        <v>0.24278443699907365</v>
      </c>
      <c r="F38" s="11">
        <f t="shared" si="4"/>
        <v>1.6109232784072291E-2</v>
      </c>
    </row>
    <row r="39" spans="1:6" x14ac:dyDescent="0.3">
      <c r="A39">
        <v>314</v>
      </c>
      <c r="B39" s="9">
        <f t="shared" si="0"/>
        <v>-0.64596032455592967</v>
      </c>
      <c r="C39" s="9">
        <f t="shared" si="1"/>
        <v>-0.70800229703590767</v>
      </c>
      <c r="D39" s="9">
        <f t="shared" si="2"/>
        <v>2.954197739446812</v>
      </c>
      <c r="E39" s="6">
        <f t="shared" si="3"/>
        <v>0.25915252519911464</v>
      </c>
      <c r="F39" s="11">
        <f t="shared" si="4"/>
        <v>1.6622139921031814E-2</v>
      </c>
    </row>
    <row r="40" spans="1:6" x14ac:dyDescent="0.3">
      <c r="A40">
        <v>315</v>
      </c>
      <c r="B40" s="9">
        <f t="shared" si="0"/>
        <v>-0.59471029509553752</v>
      </c>
      <c r="C40" s="9">
        <f t="shared" si="1"/>
        <v>-0.65675226757551552</v>
      </c>
      <c r="D40" s="9">
        <f t="shared" si="2"/>
        <v>3.22174307653016</v>
      </c>
      <c r="E40" s="6">
        <f t="shared" si="3"/>
        <v>0.27601856947325165</v>
      </c>
      <c r="F40" s="11">
        <f t="shared" si="4"/>
        <v>1.7104611181667322E-2</v>
      </c>
    </row>
    <row r="41" spans="1:6" x14ac:dyDescent="0.3">
      <c r="A41">
        <v>316</v>
      </c>
      <c r="B41" s="9">
        <f t="shared" si="0"/>
        <v>-0.54362270657146483</v>
      </c>
      <c r="C41" s="9">
        <f t="shared" si="1"/>
        <v>-0.60566467905144283</v>
      </c>
      <c r="D41" s="9">
        <f t="shared" si="2"/>
        <v>3.5063902289885931</v>
      </c>
      <c r="E41" s="6">
        <f t="shared" si="3"/>
        <v>0.29335056556386963</v>
      </c>
      <c r="F41" s="11">
        <f t="shared" si="4"/>
        <v>1.755354381202542E-2</v>
      </c>
    </row>
    <row r="42" spans="1:6" x14ac:dyDescent="0.3">
      <c r="A42">
        <v>317</v>
      </c>
      <c r="B42" s="9">
        <f t="shared" si="0"/>
        <v>-0.49269653249812823</v>
      </c>
      <c r="C42" s="9">
        <f t="shared" si="1"/>
        <v>-0.55473850497810628</v>
      </c>
      <c r="D42" s="9">
        <f t="shared" si="2"/>
        <v>3.8085878891451728</v>
      </c>
      <c r="E42" s="6">
        <f t="shared" si="3"/>
        <v>0.31111351404416732</v>
      </c>
      <c r="F42" s="11">
        <f t="shared" si="4"/>
        <v>1.7966055695106647E-2</v>
      </c>
    </row>
    <row r="43" spans="1:6" x14ac:dyDescent="0.3">
      <c r="A43">
        <v>318</v>
      </c>
      <c r="B43" s="9">
        <f t="shared" si="0"/>
        <v>-0.44193075608905819</v>
      </c>
      <c r="C43" s="9">
        <f t="shared" si="1"/>
        <v>-0.50397272856903619</v>
      </c>
      <c r="D43" s="9">
        <f t="shared" si="2"/>
        <v>4.1287483495875392</v>
      </c>
      <c r="E43" s="6">
        <f t="shared" si="3"/>
        <v>0.32926965687549559</v>
      </c>
      <c r="F43" s="11">
        <f t="shared" si="4"/>
        <v>1.8339516693784523E-2</v>
      </c>
    </row>
    <row r="44" spans="1:6" x14ac:dyDescent="0.3">
      <c r="A44">
        <v>319</v>
      </c>
      <c r="B44" s="9">
        <f t="shared" si="0"/>
        <v>-0.39132437013508165</v>
      </c>
      <c r="C44" s="9">
        <f t="shared" si="1"/>
        <v>-0.45336634261505965</v>
      </c>
      <c r="D44" s="9">
        <f t="shared" si="2"/>
        <v>4.4672448753762666</v>
      </c>
      <c r="E44" s="6">
        <f t="shared" si="3"/>
        <v>0.34777874373718853</v>
      </c>
      <c r="F44" s="11">
        <f t="shared" si="4"/>
        <v>1.8671576778068383E-2</v>
      </c>
    </row>
    <row r="45" spans="1:6" x14ac:dyDescent="0.3">
      <c r="A45">
        <v>320</v>
      </c>
      <c r="B45" s="9">
        <f t="shared" si="0"/>
        <v>-0.3408763768844198</v>
      </c>
      <c r="C45" s="9">
        <f t="shared" si="1"/>
        <v>-0.4029183493643978</v>
      </c>
      <c r="D45" s="9">
        <f t="shared" si="2"/>
        <v>4.8244093560576857</v>
      </c>
      <c r="E45" s="6">
        <f t="shared" si="3"/>
        <v>0.36659832469958931</v>
      </c>
      <c r="F45" s="11">
        <f t="shared" si="4"/>
        <v>1.8960190520440581E-2</v>
      </c>
    </row>
    <row r="46" spans="1:6" x14ac:dyDescent="0.3">
      <c r="A46">
        <v>321</v>
      </c>
      <c r="B46" s="9">
        <f t="shared" si="0"/>
        <v>-0.29058578792465439</v>
      </c>
      <c r="C46" s="9">
        <f t="shared" si="1"/>
        <v>-0.3526277604046324</v>
      </c>
      <c r="D46" s="9">
        <f t="shared" si="2"/>
        <v>5.2005302619473639</v>
      </c>
      <c r="E46" s="6">
        <f t="shared" si="3"/>
        <v>0.38568406542890238</v>
      </c>
      <c r="F46" s="11">
        <f t="shared" si="4"/>
        <v>1.9203637612511416E-2</v>
      </c>
    </row>
    <row r="47" spans="1:6" x14ac:dyDescent="0.3">
      <c r="A47">
        <v>322</v>
      </c>
      <c r="B47" s="9">
        <f t="shared" si="0"/>
        <v>-0.24045162406653181</v>
      </c>
      <c r="C47" s="9">
        <f t="shared" si="1"/>
        <v>-0.30249359654650981</v>
      </c>
      <c r="D47" s="9">
        <f t="shared" si="2"/>
        <v>5.595850925177686</v>
      </c>
      <c r="E47" s="6">
        <f t="shared" si="3"/>
        <v>0.40499008080302779</v>
      </c>
      <c r="F47" s="11">
        <f t="shared" si="4"/>
        <v>1.9400539131623405E-2</v>
      </c>
    </row>
    <row r="48" spans="1:6" x14ac:dyDescent="0.3">
      <c r="A48">
        <v>323</v>
      </c>
      <c r="B48" s="9">
        <f t="shared" si="0"/>
        <v>-0.19047291522955975</v>
      </c>
      <c r="C48" s="9">
        <f t="shared" si="1"/>
        <v>-0.25251488770953778</v>
      </c>
      <c r="D48" s="9">
        <f t="shared" si="2"/>
        <v>6.0105681617615403</v>
      </c>
      <c r="E48" s="6">
        <f t="shared" si="3"/>
        <v>0.42446928258561634</v>
      </c>
      <c r="F48" s="11">
        <f t="shared" si="4"/>
        <v>1.9549869365449401E-2</v>
      </c>
    </row>
    <row r="49" spans="1:6" x14ac:dyDescent="0.3">
      <c r="A49">
        <v>324</v>
      </c>
      <c r="B49" s="9">
        <f t="shared" si="0"/>
        <v>-0.14064870032938964</v>
      </c>
      <c r="C49" s="9">
        <f t="shared" si="1"/>
        <v>-0.20269067280936764</v>
      </c>
      <c r="D49" s="9">
        <f t="shared" si="2"/>
        <v>6.444831246485677</v>
      </c>
      <c r="E49" s="6">
        <f t="shared" si="3"/>
        <v>0.44407373665428745</v>
      </c>
      <c r="F49" s="11">
        <f t="shared" si="4"/>
        <v>1.9650963084165161E-2</v>
      </c>
    </row>
    <row r="50" spans="1:6" x14ac:dyDescent="0.3">
      <c r="A50">
        <v>325</v>
      </c>
      <c r="B50" s="9">
        <f t="shared" si="0"/>
        <v>-9.0978027166916844E-2</v>
      </c>
      <c r="C50" s="9">
        <f t="shared" si="1"/>
        <v>-0.15301999964689486</v>
      </c>
      <c r="D50" s="9">
        <f t="shared" si="2"/>
        <v>6.8987412479052352</v>
      </c>
      <c r="E50" s="6">
        <f t="shared" si="3"/>
        <v>0.46375502520949646</v>
      </c>
      <c r="F50" s="11">
        <f t="shared" si="4"/>
        <v>1.9703518231542528E-2</v>
      </c>
    </row>
    <row r="51" spans="1:6" x14ac:dyDescent="0.3">
      <c r="A51">
        <v>326</v>
      </c>
      <c r="B51" s="9">
        <f t="shared" si="0"/>
        <v>-4.145995231909301E-2</v>
      </c>
      <c r="C51" s="9">
        <f t="shared" si="1"/>
        <v>-0.10350192479907103</v>
      </c>
      <c r="D51" s="9">
        <f t="shared" si="2"/>
        <v>7.3723507261335328</v>
      </c>
      <c r="E51" s="6">
        <f t="shared" si="3"/>
        <v>0.48346460940214686</v>
      </c>
      <c r="F51" s="11">
        <f t="shared" si="4"/>
        <v>1.9707594086465382E-2</v>
      </c>
    </row>
    <row r="52" spans="1:6" x14ac:dyDescent="0.3">
      <c r="A52">
        <v>327</v>
      </c>
      <c r="B52" s="9">
        <f t="shared" si="0"/>
        <v>7.9064589685910198E-3</v>
      </c>
      <c r="C52" s="9">
        <f t="shared" si="1"/>
        <v>-5.4135513511386998E-2</v>
      </c>
      <c r="D52" s="9">
        <f t="shared" si="2"/>
        <v>7.8656637916004399</v>
      </c>
      <c r="E52" s="6">
        <f t="shared" si="3"/>
        <v>0.50315418790831434</v>
      </c>
      <c r="F52" s="11">
        <f t="shared" si="4"/>
        <v>1.966360502318595E-2</v>
      </c>
    </row>
    <row r="53" spans="1:6" x14ac:dyDescent="0.3">
      <c r="A53">
        <v>328</v>
      </c>
      <c r="B53" s="9">
        <f t="shared" si="0"/>
        <v>5.7122132887979113E-2</v>
      </c>
      <c r="C53" s="9">
        <f t="shared" si="1"/>
        <v>-4.9198395919989035E-3</v>
      </c>
      <c r="D53" s="9">
        <f t="shared" si="2"/>
        <v>8.3786365185550267</v>
      </c>
      <c r="E53" s="6">
        <f t="shared" si="3"/>
        <v>0.52277604714417758</v>
      </c>
      <c r="F53" s="11">
        <f t="shared" si="4"/>
        <v>1.9572310070528842E-2</v>
      </c>
    </row>
    <row r="54" spans="1:6" x14ac:dyDescent="0.3">
      <c r="A54">
        <v>329</v>
      </c>
      <c r="B54" s="9">
        <f t="shared" si="0"/>
        <v>0.10618798717252131</v>
      </c>
      <c r="C54" s="9">
        <f t="shared" si="1"/>
        <v>4.4146014692543298E-2</v>
      </c>
      <c r="D54" s="9">
        <f t="shared" si="2"/>
        <v>8.9111777028953725</v>
      </c>
      <c r="E54" s="6">
        <f t="shared" si="3"/>
        <v>0.54228339904782819</v>
      </c>
      <c r="F54" s="11">
        <f t="shared" si="4"/>
        <v>1.9434798535814833E-2</v>
      </c>
    </row>
    <row r="55" spans="1:6" x14ac:dyDescent="0.3">
      <c r="A55">
        <v>330</v>
      </c>
      <c r="B55" s="9">
        <f t="shared" si="0"/>
        <v>0.15510493119994503</v>
      </c>
      <c r="C55" s="9">
        <f t="shared" si="1"/>
        <v>9.3062958719967018E-2</v>
      </c>
      <c r="D55" s="9">
        <f t="shared" si="2"/>
        <v>9.463149949975417</v>
      </c>
      <c r="E55" s="6">
        <f t="shared" si="3"/>
        <v>0.56163070265008175</v>
      </c>
      <c r="F55" s="11">
        <f t="shared" si="4"/>
        <v>1.9252472017329169E-2</v>
      </c>
    </row>
    <row r="56" spans="1:6" x14ac:dyDescent="0.3">
      <c r="A56">
        <v>331</v>
      </c>
      <c r="B56" s="9">
        <f t="shared" si="0"/>
        <v>0.20387386609338901</v>
      </c>
      <c r="C56" s="9">
        <f t="shared" si="1"/>
        <v>0.14183189361341098</v>
      </c>
      <c r="D56" s="9">
        <f t="shared" si="2"/>
        <v>10.034371074432244</v>
      </c>
      <c r="E56" s="6">
        <f t="shared" si="3"/>
        <v>0.58077396600579589</v>
      </c>
      <c r="F56" s="11">
        <f t="shared" si="4"/>
        <v>1.9027023178748732E-2</v>
      </c>
    </row>
    <row r="57" spans="1:6" x14ac:dyDescent="0.3">
      <c r="A57">
        <v>332</v>
      </c>
      <c r="B57" s="9">
        <f t="shared" si="0"/>
        <v>0.25249568482101375</v>
      </c>
      <c r="C57" s="9">
        <f t="shared" si="1"/>
        <v>0.19045371234103575</v>
      </c>
      <c r="D57" s="9">
        <f t="shared" si="2"/>
        <v>10.624615790844416</v>
      </c>
      <c r="E57" s="6">
        <f t="shared" si="3"/>
        <v>0.5996710254515969</v>
      </c>
      <c r="F57" s="11">
        <f t="shared" si="4"/>
        <v>1.8760411699364973E-2</v>
      </c>
    </row>
    <row r="58" spans="1:6" x14ac:dyDescent="0.3">
      <c r="A58">
        <v>333</v>
      </c>
      <c r="B58" s="9">
        <f t="shared" si="0"/>
        <v>0.30097127229408727</v>
      </c>
      <c r="C58" s="9">
        <f t="shared" si="1"/>
        <v>0.23892929981410926</v>
      </c>
      <c r="D58" s="9">
        <f t="shared" si="2"/>
        <v>11.233617671206218</v>
      </c>
      <c r="E58" s="6">
        <f t="shared" si="3"/>
        <v>0.61828179958595775</v>
      </c>
      <c r="F58" s="11">
        <f t="shared" si="4"/>
        <v>1.8454837844746923E-2</v>
      </c>
    </row>
    <row r="59" spans="1:6" x14ac:dyDescent="0.3">
      <c r="A59">
        <v>334</v>
      </c>
      <c r="B59" s="9">
        <f t="shared" si="0"/>
        <v>0.34930150546364652</v>
      </c>
      <c r="C59" s="9">
        <f t="shared" si="1"/>
        <v>0.28725953298366852</v>
      </c>
      <c r="D59" s="9">
        <f t="shared" si="2"/>
        <v>11.861071342829803</v>
      </c>
      <c r="E59" s="6">
        <f t="shared" si="3"/>
        <v>0.63656851582357876</v>
      </c>
      <c r="F59" s="11">
        <f t="shared" si="4"/>
        <v>1.8112714123481307E-2</v>
      </c>
    </row>
    <row r="60" spans="1:6" x14ac:dyDescent="0.3">
      <c r="A60">
        <v>335</v>
      </c>
      <c r="B60" s="9">
        <f t="shared" si="0"/>
        <v>0.39748725341565916</v>
      </c>
      <c r="C60" s="9">
        <f t="shared" si="1"/>
        <v>0.33544528093568116</v>
      </c>
      <c r="D60" s="9">
        <f t="shared" si="2"/>
        <v>12.506634898369839</v>
      </c>
      <c r="E60" s="6">
        <f t="shared" si="3"/>
        <v>0.65449590784800393</v>
      </c>
      <c r="F60" s="11">
        <f t="shared" si="4"/>
        <v>1.7736635506853005E-2</v>
      </c>
    </row>
    <row r="61" spans="1:6" x14ac:dyDescent="0.3">
      <c r="A61">
        <v>336</v>
      </c>
      <c r="B61" s="9">
        <f t="shared" si="0"/>
        <v>0.44552937746481974</v>
      </c>
      <c r="C61" s="9">
        <f t="shared" si="1"/>
        <v>0.38348740498484174</v>
      </c>
      <c r="D61" s="9">
        <f t="shared" si="2"/>
        <v>13.169932488231268</v>
      </c>
      <c r="E61" s="6">
        <f t="shared" si="3"/>
        <v>0.67203138276499164</v>
      </c>
      <c r="F61" s="11">
        <f t="shared" si="4"/>
        <v>1.7329348690058109E-2</v>
      </c>
    </row>
    <row r="62" spans="1:6" x14ac:dyDescent="0.3">
      <c r="A62">
        <v>337</v>
      </c>
      <c r="B62" s="9">
        <f t="shared" si="0"/>
        <v>0.49342873124691716</v>
      </c>
      <c r="C62" s="9">
        <f t="shared" si="1"/>
        <v>0.43138675876693916</v>
      </c>
      <c r="D62" s="9">
        <f t="shared" si="2"/>
        <v>13.850557064660563</v>
      </c>
      <c r="E62" s="6">
        <f t="shared" si="3"/>
        <v>0.68914515723475989</v>
      </c>
      <c r="F62" s="11">
        <f t="shared" si="4"/>
        <v>1.6893720866256175E-2</v>
      </c>
    </row>
    <row r="63" spans="1:6" x14ac:dyDescent="0.3">
      <c r="A63">
        <v>338</v>
      </c>
      <c r="B63" s="9">
        <f t="shared" si="0"/>
        <v>0.54118616080983384</v>
      </c>
      <c r="C63" s="9">
        <f t="shared" si="1"/>
        <v>0.47914418832985584</v>
      </c>
      <c r="D63" s="9">
        <f t="shared" si="2"/>
        <v>14.548073246332109</v>
      </c>
      <c r="E63" s="6">
        <f t="shared" si="3"/>
        <v>0.70581036232541994</v>
      </c>
      <c r="F63" s="11">
        <f t="shared" si="4"/>
        <v>1.6432708469125781E-2</v>
      </c>
    </row>
    <row r="64" spans="1:6" x14ac:dyDescent="0.3">
      <c r="A64">
        <v>339</v>
      </c>
      <c r="B64" s="9">
        <f t="shared" si="0"/>
        <v>0.58880250470323581</v>
      </c>
      <c r="C64" s="9">
        <f t="shared" si="1"/>
        <v>0.5267605322232578</v>
      </c>
      <c r="D64" s="9">
        <f t="shared" si="2"/>
        <v>15.262020272209071</v>
      </c>
      <c r="E64" s="6">
        <f t="shared" si="3"/>
        <v>0.72200311727457911</v>
      </c>
      <c r="F64" s="11">
        <f t="shared" si="4"/>
        <v>1.5949326316402265E-2</v>
      </c>
    </row>
    <row r="65" spans="1:6" x14ac:dyDescent="0.3">
      <c r="A65">
        <v>340</v>
      </c>
      <c r="B65" s="9">
        <f t="shared" si="0"/>
        <v>0.63627859406688858</v>
      </c>
      <c r="C65" s="9">
        <f t="shared" si="1"/>
        <v>0.57423662158691058</v>
      </c>
      <c r="D65" s="9">
        <f t="shared" si="2"/>
        <v>15.991915013854964</v>
      </c>
      <c r="E65" s="6">
        <f t="shared" si="3"/>
        <v>0.73770257276413498</v>
      </c>
      <c r="F65" s="11">
        <f t="shared" si="4"/>
        <v>1.5446617557085335E-2</v>
      </c>
    </row>
    <row r="66" spans="1:6" x14ac:dyDescent="0.3">
      <c r="A66">
        <v>341</v>
      </c>
      <c r="B66" s="9">
        <f t="shared" si="0"/>
        <v>0.6836152527177336</v>
      </c>
      <c r="C66" s="9">
        <f t="shared" si="1"/>
        <v>0.6215732802377556</v>
      </c>
      <c r="D66" s="9">
        <f t="shared" si="2"/>
        <v>16.737255016174544</v>
      </c>
      <c r="E66" s="6">
        <f t="shared" si="3"/>
        <v>0.75289092469878061</v>
      </c>
      <c r="F66" s="11">
        <f t="shared" si="4"/>
        <v>1.4927624789627449E-2</v>
      </c>
    </row>
    <row r="67" spans="1:6" x14ac:dyDescent="0.3">
      <c r="A67">
        <v>342</v>
      </c>
      <c r="B67" s="9">
        <f t="shared" si="0"/>
        <v>0.73081329723563271</v>
      </c>
      <c r="C67" s="9">
        <f t="shared" si="1"/>
        <v>0.66877132475565471</v>
      </c>
      <c r="D67" s="9">
        <f t="shared" si="2"/>
        <v>17.497521537729227</v>
      </c>
      <c r="E67" s="6">
        <f t="shared" si="3"/>
        <v>0.76755339982636062</v>
      </c>
      <c r="F67" s="11">
        <f t="shared" si="4"/>
        <v>1.4395362678540831E-2</v>
      </c>
    </row>
    <row r="68" spans="1:6" x14ac:dyDescent="0.3">
      <c r="A68">
        <v>343</v>
      </c>
      <c r="B68" s="9">
        <f t="shared" si="0"/>
        <v>0.77787353704791318</v>
      </c>
      <c r="C68" s="9">
        <f t="shared" si="1"/>
        <v>0.71583156456793517</v>
      </c>
      <c r="D68" s="9">
        <f t="shared" si="2"/>
        <v>18.272182563267137</v>
      </c>
      <c r="E68" s="6">
        <f t="shared" si="3"/>
        <v>0.78167821484433742</v>
      </c>
      <c r="F68" s="11">
        <f t="shared" si="4"/>
        <v>1.385279235359383E-2</v>
      </c>
    </row>
    <row r="69" spans="1:6" x14ac:dyDescent="0.3">
      <c r="A69">
        <v>344</v>
      </c>
      <c r="B69" s="9">
        <f t="shared" si="0"/>
        <v>0.82479677451264821</v>
      </c>
      <c r="C69" s="9">
        <f t="shared" si="1"/>
        <v>0.76275480203267021</v>
      </c>
      <c r="D69" s="9">
        <f t="shared" si="2"/>
        <v>19.060695762886922</v>
      </c>
      <c r="E69" s="6">
        <f t="shared" si="3"/>
        <v>0.79525651089809957</v>
      </c>
      <c r="F69" s="11">
        <f t="shared" si="4"/>
        <v>1.3302797830219783E-2</v>
      </c>
    </row>
    <row r="70" spans="1:6" x14ac:dyDescent="0.3">
      <c r="A70">
        <v>345</v>
      </c>
      <c r="B70" s="9">
        <f t="shared" si="0"/>
        <v>0.87158380500072763</v>
      </c>
      <c r="C70" s="9">
        <f t="shared" si="1"/>
        <v>0.80954183252074963</v>
      </c>
      <c r="D70" s="9">
        <f t="shared" si="2"/>
        <v>19.862511374272344</v>
      </c>
      <c r="E70" s="6">
        <f t="shared" si="3"/>
        <v>0.80828226559219263</v>
      </c>
      <c r="F70" s="11">
        <f t="shared" si="4"/>
        <v>1.274816464300412E-2</v>
      </c>
    </row>
    <row r="71" spans="1:6" x14ac:dyDescent="0.3">
      <c r="A71">
        <v>346</v>
      </c>
      <c r="B71" s="9">
        <f t="shared" ref="B71:B105" si="5">(LN(A71/A$2) + (E$2+F$2*F$2*0.5)*D$2)/(F$2*SQRT(D$2))</f>
        <v>0.91823541697677635</v>
      </c>
      <c r="C71" s="9">
        <f t="shared" ref="C71:C105" si="6">B71-F$2*SQRT(D$2)</f>
        <v>0.85619344449679835</v>
      </c>
      <c r="D71" s="9">
        <f t="shared" ref="D71:D105" si="7">A71*_xlfn.NORM.S.DIST(B71, TRUE)-A$2*EXP(-E$2*D$2)*_xlfn.NORM.S.DIST(C71,TRUE)</f>
        <v>20.677074986642481</v>
      </c>
      <c r="E71" s="6">
        <f t="shared" ref="E71:E105" si="8">_xlfn.NORM.S.DIST(B71, TRUE)</f>
        <v>0.82075218480391221</v>
      </c>
      <c r="F71" s="11">
        <f t="shared" ref="F71:F105" si="9" xml:space="preserve"> (EXP(-1*B71^2*0.5)/SQRT(2*PI())) / (A71*F$2*SQRT(D$2))</f>
        <v>1.2191560837174166E-2</v>
      </c>
    </row>
    <row r="72" spans="1:6" x14ac:dyDescent="0.3">
      <c r="A72">
        <v>347</v>
      </c>
      <c r="B72" s="9">
        <f t="shared" si="5"/>
        <v>0.96475239207885277</v>
      </c>
      <c r="C72" s="9">
        <f t="shared" si="6"/>
        <v>0.90271041959887477</v>
      </c>
      <c r="D72" s="9">
        <f t="shared" si="7"/>
        <v>21.503830207416797</v>
      </c>
      <c r="E72" s="6">
        <f t="shared" si="8"/>
        <v>0.83266557671040631</v>
      </c>
      <c r="F72" s="11">
        <f t="shared" si="9"/>
        <v>1.1635520416839512E-2</v>
      </c>
    </row>
    <row r="73" spans="1:6" x14ac:dyDescent="0.3">
      <c r="A73">
        <v>348</v>
      </c>
      <c r="B73" s="9">
        <f t="shared" si="5"/>
        <v>1.0111355051970525</v>
      </c>
      <c r="C73" s="9">
        <f t="shared" si="6"/>
        <v>0.94909353271707453</v>
      </c>
      <c r="D73" s="9">
        <f t="shared" si="7"/>
        <v>22.342221195050001</v>
      </c>
      <c r="E73" s="6">
        <f t="shared" si="8"/>
        <v>0.84402421051678567</v>
      </c>
      <c r="F73" s="11">
        <f t="shared" si="9"/>
        <v>1.1082429304170411E-2</v>
      </c>
    </row>
    <row r="74" spans="1:6" x14ac:dyDescent="0.3">
      <c r="A74">
        <v>349</v>
      </c>
      <c r="B74" s="9">
        <f t="shared" si="5"/>
        <v>1.05738552455095</v>
      </c>
      <c r="C74" s="9">
        <f t="shared" si="6"/>
        <v>0.99534355207097203</v>
      </c>
      <c r="D74" s="9">
        <f t="shared" si="7"/>
        <v>23.191695043993604</v>
      </c>
      <c r="E74" s="6">
        <f t="shared" si="8"/>
        <v>0.85483216240555415</v>
      </c>
      <c r="F74" s="11">
        <f t="shared" si="9"/>
        <v>1.0534513821516536E-2</v>
      </c>
    </row>
    <row r="75" spans="1:6" x14ac:dyDescent="0.3">
      <c r="A75">
        <v>350</v>
      </c>
      <c r="B75" s="9">
        <f t="shared" si="5"/>
        <v>1.1035032117659314</v>
      </c>
      <c r="C75" s="9">
        <f t="shared" si="6"/>
        <v>1.0414612392859532</v>
      </c>
      <c r="D75" s="9">
        <f t="shared" si="7"/>
        <v>24.051704010267429</v>
      </c>
      <c r="E75" s="6">
        <f t="shared" si="8"/>
        <v>0.86509565121984999</v>
      </c>
      <c r="F75" s="11">
        <f t="shared" si="9"/>
        <v>9.9938316692894883E-3</v>
      </c>
    </row>
    <row r="76" spans="1:6" x14ac:dyDescent="0.3">
      <c r="A76">
        <v>351</v>
      </c>
      <c r="B76" s="9">
        <f t="shared" si="5"/>
        <v>1.1494893219484743</v>
      </c>
      <c r="C76" s="9">
        <f t="shared" si="6"/>
        <v>1.0874473494684962</v>
      </c>
      <c r="D76" s="9">
        <f t="shared" si="7"/>
        <v>24.921707568611225</v>
      </c>
      <c r="E76" s="6">
        <f t="shared" si="8"/>
        <v>0.87482286634766415</v>
      </c>
      <c r="F76" s="11">
        <f t="shared" si="9"/>
        <v>9.4622653367829393E-3</v>
      </c>
    </row>
    <row r="77" spans="1:6" x14ac:dyDescent="0.3">
      <c r="A77">
        <v>352</v>
      </c>
      <c r="B77" s="9">
        <f t="shared" si="5"/>
        <v>1.1953446037603044</v>
      </c>
      <c r="C77" s="9">
        <f t="shared" si="6"/>
        <v>1.1333026312803263</v>
      </c>
      <c r="D77" s="9">
        <f t="shared" si="7"/>
        <v>25.801174294619614</v>
      </c>
      <c r="E77" s="6">
        <f t="shared" si="8"/>
        <v>0.88402379019515465</v>
      </c>
      <c r="F77" s="11">
        <f t="shared" si="9"/>
        <v>8.9415178513831493E-3</v>
      </c>
    </row>
    <row r="78" spans="1:6" x14ac:dyDescent="0.3">
      <c r="A78">
        <v>353</v>
      </c>
      <c r="B78" s="9">
        <f t="shared" si="5"/>
        <v>1.2410697994915509</v>
      </c>
      <c r="C78" s="9">
        <f t="shared" si="6"/>
        <v>1.1790278270115728</v>
      </c>
      <c r="D78" s="9">
        <f t="shared" si="7"/>
        <v>26.689583567601289</v>
      </c>
      <c r="E78" s="6">
        <f t="shared" si="8"/>
        <v>0.89271001752854817</v>
      </c>
      <c r="F78" s="11">
        <f t="shared" si="9"/>
        <v>8.4331107441036578E-3</v>
      </c>
    </row>
    <row r="79" spans="1:6" x14ac:dyDescent="0.3">
      <c r="A79">
        <v>354</v>
      </c>
      <c r="B79" s="9">
        <f t="shared" si="5"/>
        <v>1.2866656451328335</v>
      </c>
      <c r="C79" s="9">
        <f t="shared" si="6"/>
        <v>1.2246236726528554</v>
      </c>
      <c r="D79" s="9">
        <f t="shared" si="7"/>
        <v>27.586427092113524</v>
      </c>
      <c r="E79" s="6">
        <f t="shared" si="8"/>
        <v>0.9008945738300751</v>
      </c>
      <c r="F79" s="11">
        <f t="shared" si="9"/>
        <v>7.9383840862334524E-3</v>
      </c>
    </row>
    <row r="80" spans="1:6" x14ac:dyDescent="0.3">
      <c r="A80">
        <v>355</v>
      </c>
      <c r="B80" s="9">
        <f t="shared" si="5"/>
        <v>1.332132870446336</v>
      </c>
      <c r="C80" s="9">
        <f t="shared" si="6"/>
        <v>1.2700908979663579</v>
      </c>
      <c r="D80" s="9">
        <f t="shared" si="7"/>
        <v>28.491210238195777</v>
      </c>
      <c r="E80" s="6">
        <f t="shared" si="8"/>
        <v>0.90859173465846821</v>
      </c>
      <c r="F80" s="11">
        <f t="shared" si="9"/>
        <v>7.4584984331667352E-3</v>
      </c>
    </row>
    <row r="81" spans="1:6" x14ac:dyDescent="0.3">
      <c r="A81">
        <v>356</v>
      </c>
      <c r="B81" s="9">
        <f t="shared" si="5"/>
        <v>1.377472199035906</v>
      </c>
      <c r="C81" s="9">
        <f t="shared" si="6"/>
        <v>1.3154302265559279</v>
      </c>
      <c r="D81" s="9">
        <f t="shared" si="7"/>
        <v>29.403453202232527</v>
      </c>
      <c r="E81" s="6">
        <f t="shared" si="8"/>
        <v>0.91581684783309281</v>
      </c>
      <c r="F81" s="11">
        <f t="shared" si="9"/>
        <v>6.994438497147492E-3</v>
      </c>
    </row>
    <row r="82" spans="1:6" x14ac:dyDescent="0.3">
      <c r="A82">
        <v>357</v>
      </c>
      <c r="B82" s="9">
        <f t="shared" si="5"/>
        <v>1.42268434841613</v>
      </c>
      <c r="C82" s="9">
        <f t="shared" si="6"/>
        <v>1.3606423759361519</v>
      </c>
      <c r="D82" s="9">
        <f t="shared" si="7"/>
        <v>30.322691992100602</v>
      </c>
      <c r="E82" s="6">
        <f t="shared" si="8"/>
        <v>0.92258616007710526</v>
      </c>
      <c r="F82" s="11">
        <f t="shared" si="9"/>
        <v>6.5470183605819661E-3</v>
      </c>
    </row>
    <row r="83" spans="1:6" x14ac:dyDescent="0.3">
      <c r="A83">
        <v>358</v>
      </c>
      <c r="B83" s="9">
        <f t="shared" si="5"/>
        <v>1.4677700300804917</v>
      </c>
      <c r="C83" s="9">
        <f t="shared" si="6"/>
        <v>1.4057280576005136</v>
      </c>
      <c r="D83" s="9">
        <f t="shared" si="7"/>
        <v>31.248479241798975</v>
      </c>
      <c r="E83" s="6">
        <f t="shared" si="8"/>
        <v>0.9289166495633725</v>
      </c>
      <c r="F83" s="11">
        <f t="shared" si="9"/>
        <v>6.1168880355371913E-3</v>
      </c>
    </row>
    <row r="84" spans="1:6" x14ac:dyDescent="0.3">
      <c r="A84">
        <v>359</v>
      </c>
      <c r="B84" s="9">
        <f t="shared" si="5"/>
        <v>1.5127299495685229</v>
      </c>
      <c r="C84" s="9">
        <f t="shared" si="6"/>
        <v>1.4506879770885448</v>
      </c>
      <c r="D84" s="9">
        <f t="shared" si="7"/>
        <v>32.180384862103836</v>
      </c>
      <c r="E84" s="6">
        <f t="shared" si="8"/>
        <v>0.93482586561104342</v>
      </c>
      <c r="F84" s="11">
        <f t="shared" si="9"/>
        <v>5.7045411727890362E-3</v>
      </c>
    </row>
    <row r="85" spans="1:6" x14ac:dyDescent="0.3">
      <c r="A85">
        <v>360</v>
      </c>
      <c r="B85" s="9">
        <f t="shared" si="5"/>
        <v>1.5575648065320797</v>
      </c>
      <c r="C85" s="9">
        <f t="shared" si="6"/>
        <v>1.4955228340521016</v>
      </c>
      <c r="D85" s="9">
        <f t="shared" si="7"/>
        <v>33.117996534942449</v>
      </c>
      <c r="E85" s="6">
        <f t="shared" si="8"/>
        <v>0.94033177658438249</v>
      </c>
      <c r="F85" s="11">
        <f t="shared" si="9"/>
        <v>5.3103237249792603E-3</v>
      </c>
    </row>
    <row r="86" spans="1:6" x14ac:dyDescent="0.3">
      <c r="A86">
        <v>361</v>
      </c>
      <c r="B86" s="9">
        <f t="shared" si="5"/>
        <v>1.6022752948006553</v>
      </c>
      <c r="C86" s="9">
        <f t="shared" si="6"/>
        <v>1.5402333223206772</v>
      </c>
      <c r="D86" s="9">
        <f t="shared" si="7"/>
        <v>34.060920060131991</v>
      </c>
      <c r="E86" s="6">
        <f t="shared" si="8"/>
        <v>0.94545262685191245</v>
      </c>
      <c r="F86" s="11">
        <f t="shared" si="9"/>
        <v>4.9344433727355049E-3</v>
      </c>
    </row>
    <row r="87" spans="1:6" x14ac:dyDescent="0.3">
      <c r="A87">
        <v>362</v>
      </c>
      <c r="B87" s="9">
        <f t="shared" si="5"/>
        <v>1.6468621024457988</v>
      </c>
      <c r="C87" s="9">
        <f t="shared" si="6"/>
        <v>1.5848201299658207</v>
      </c>
      <c r="D87" s="9">
        <f t="shared" si="7"/>
        <v>35.00877956389462</v>
      </c>
      <c r="E87" s="6">
        <f t="shared" si="8"/>
        <v>0.95020680347607556</v>
      </c>
      <c r="F87" s="11">
        <f t="shared" si="9"/>
        <v>4.5769795296062244E-3</v>
      </c>
    </row>
    <row r="88" spans="1:6" x14ac:dyDescent="0.3">
      <c r="A88">
        <v>363</v>
      </c>
      <c r="B88" s="9">
        <f t="shared" si="5"/>
        <v>1.6913259118446711</v>
      </c>
      <c r="C88" s="9">
        <f t="shared" si="6"/>
        <v>1.629283939364693</v>
      </c>
      <c r="D88" s="9">
        <f t="shared" si="7"/>
        <v>35.961217579138975</v>
      </c>
      <c r="E88" s="6">
        <f t="shared" si="8"/>
        <v>0.95461271312394769</v>
      </c>
      <c r="F88" s="11">
        <f t="shared" si="9"/>
        <v>4.2378937509677354E-3</v>
      </c>
    </row>
    <row r="89" spans="1:6" x14ac:dyDescent="0.3">
      <c r="A89">
        <v>364</v>
      </c>
      <c r="B89" s="9">
        <f t="shared" si="5"/>
        <v>1.7356673997426841</v>
      </c>
      <c r="C89" s="9">
        <f t="shared" si="6"/>
        <v>1.673625427262706</v>
      </c>
      <c r="D89" s="9">
        <f t="shared" si="7"/>
        <v>36.917895007903837</v>
      </c>
      <c r="E89" s="6">
        <f t="shared" si="8"/>
        <v>0.95868866952014919</v>
      </c>
      <c r="F89" s="11">
        <f t="shared" si="9"/>
        <v>3.9170403832651923E-3</v>
      </c>
    </row>
    <row r="90" spans="1:6" x14ac:dyDescent="0.3">
      <c r="A90">
        <v>365</v>
      </c>
      <c r="B90" s="9">
        <f t="shared" si="5"/>
        <v>1.7798872373153232</v>
      </c>
      <c r="C90" s="9">
        <f t="shared" si="6"/>
        <v>1.7178452648353451</v>
      </c>
      <c r="D90" s="9">
        <f t="shared" si="7"/>
        <v>37.878490976599778</v>
      </c>
      <c r="E90" s="6">
        <f t="shared" si="8"/>
        <v>0.96245279160571628</v>
      </c>
      <c r="F90" s="11">
        <f t="shared" si="9"/>
        <v>3.614177302649959E-3</v>
      </c>
    </row>
    <row r="91" spans="1:6" x14ac:dyDescent="0.3">
      <c r="A91">
        <v>366</v>
      </c>
      <c r="B91" s="9">
        <f t="shared" si="5"/>
        <v>1.8239860902290954</v>
      </c>
      <c r="C91" s="9">
        <f t="shared" si="6"/>
        <v>1.7619441177491173</v>
      </c>
      <c r="D91" s="9">
        <f t="shared" si="7"/>
        <v>38.842702594777165</v>
      </c>
      <c r="E91" s="6">
        <f t="shared" si="8"/>
        <v>0.965922912422572</v>
      </c>
      <c r="F91" s="11">
        <f t="shared" si="9"/>
        <v>3.3289766058897893E-3</v>
      </c>
    </row>
    <row r="92" spans="1:6" x14ac:dyDescent="0.3">
      <c r="A92">
        <v>367</v>
      </c>
      <c r="B92" s="9">
        <f t="shared" si="5"/>
        <v>1.8679646187016463</v>
      </c>
      <c r="C92" s="9">
        <f t="shared" si="6"/>
        <v>1.8059226462216682</v>
      </c>
      <c r="D92" s="9">
        <f t="shared" si="7"/>
        <v>39.810244628099667</v>
      </c>
      <c r="E92" s="6">
        <f t="shared" si="8"/>
        <v>0.9691164986133548</v>
      </c>
      <c r="F92" s="11">
        <f t="shared" si="9"/>
        <v>3.061035130983593E-3</v>
      </c>
    </row>
    <row r="93" spans="1:6" x14ac:dyDescent="0.3">
      <c r="A93">
        <v>368</v>
      </c>
      <c r="B93" s="9">
        <f t="shared" si="5"/>
        <v>1.9118234775610889</v>
      </c>
      <c r="C93" s="9">
        <f t="shared" si="6"/>
        <v>1.8497815050811108</v>
      </c>
      <c r="D93" s="9">
        <f t="shared" si="7"/>
        <v>40.78084909603632</v>
      </c>
      <c r="E93" s="6">
        <f t="shared" si="8"/>
        <v>0.97205058031125058</v>
      </c>
      <c r="F93" s="11">
        <f t="shared" si="9"/>
        <v>2.8098846998717668E-3</v>
      </c>
    </row>
    <row r="94" spans="1:6" x14ac:dyDescent="0.3">
      <c r="A94">
        <v>369</v>
      </c>
      <c r="B94" s="9">
        <f t="shared" si="5"/>
        <v>1.9555633163044808</v>
      </c>
      <c r="C94" s="9">
        <f t="shared" si="6"/>
        <v>1.8935213438245027</v>
      </c>
      <c r="D94" s="9">
        <f t="shared" si="7"/>
        <v>41.75426480450659</v>
      </c>
      <c r="E94" s="6">
        <f t="shared" si="8"/>
        <v>0.97474169109439102</v>
      </c>
      <c r="F94" s="11">
        <f t="shared" si="9"/>
        <v>2.5750019906854112E-3</v>
      </c>
    </row>
    <row r="95" spans="1:6" x14ac:dyDescent="0.3">
      <c r="A95">
        <v>370</v>
      </c>
      <c r="B95" s="9">
        <f t="shared" si="5"/>
        <v>1.9991847791555568</v>
      </c>
      <c r="C95" s="9">
        <f t="shared" si="6"/>
        <v>1.9371428066755787</v>
      </c>
      <c r="D95" s="9">
        <f t="shared" si="7"/>
        <v>42.730256823344007</v>
      </c>
      <c r="E95" s="6">
        <f t="shared" si="8"/>
        <v>0.97720581759429204</v>
      </c>
      <c r="F95" s="11">
        <f t="shared" si="9"/>
        <v>2.3558179618445771E-3</v>
      </c>
    </row>
    <row r="96" spans="1:6" x14ac:dyDescent="0.3">
      <c r="A96">
        <v>371</v>
      </c>
      <c r="B96" s="9">
        <f t="shared" si="5"/>
        <v>2.0426885051216548</v>
      </c>
      <c r="C96" s="9">
        <f t="shared" si="6"/>
        <v>1.9806465326416767</v>
      </c>
      <c r="D96" s="9">
        <f t="shared" si="7"/>
        <v>43.708605917997431</v>
      </c>
      <c r="E96" s="6">
        <f t="shared" si="8"/>
        <v>0.97945835827737471</v>
      </c>
      <c r="F96" s="11">
        <f t="shared" si="9"/>
        <v>2.1517267647598684E-3</v>
      </c>
    </row>
    <row r="97" spans="1:6" x14ac:dyDescent="0.3">
      <c r="A97">
        <v>372</v>
      </c>
      <c r="B97" s="9">
        <f t="shared" si="5"/>
        <v>2.0860751280498668</v>
      </c>
      <c r="C97" s="9">
        <f t="shared" si="6"/>
        <v>2.0240331555698887</v>
      </c>
      <c r="D97" s="9">
        <f t="shared" si="7"/>
        <v>44.689107944378918</v>
      </c>
      <c r="E97" s="6">
        <f t="shared" si="8"/>
        <v>0.98151409086233643</v>
      </c>
      <c r="F97" s="11">
        <f t="shared" si="9"/>
        <v>1.9620940957053028E-3</v>
      </c>
    </row>
    <row r="98" spans="1:6" x14ac:dyDescent="0.3">
      <c r="A98">
        <v>373</v>
      </c>
      <c r="B98" s="9">
        <f t="shared" si="5"/>
        <v>2.1293452766824794</v>
      </c>
      <c r="C98" s="9">
        <f t="shared" si="6"/>
        <v>2.0673033042025013</v>
      </c>
      <c r="D98" s="9">
        <f t="shared" si="7"/>
        <v>45.67157321520591</v>
      </c>
      <c r="E98" s="6">
        <f t="shared" si="8"/>
        <v>0.98338714779329195</v>
      </c>
      <c r="F98" s="11">
        <f t="shared" si="9"/>
        <v>1.7862649504477323E-3</v>
      </c>
    </row>
    <row r="99" spans="1:6" x14ac:dyDescent="0.3">
      <c r="A99">
        <v>374</v>
      </c>
      <c r="B99" s="9">
        <f t="shared" si="5"/>
        <v>2.1724995747116131</v>
      </c>
      <c r="C99" s="9">
        <f t="shared" si="6"/>
        <v>2.110457602231635</v>
      </c>
      <c r="D99" s="9">
        <f t="shared" si="7"/>
        <v>46.655825845591892</v>
      </c>
      <c r="E99" s="6">
        <f t="shared" si="8"/>
        <v>0.98509099915830522</v>
      </c>
      <c r="F99" s="11">
        <f t="shared" si="9"/>
        <v>1.6235707573071538E-3</v>
      </c>
    </row>
    <row r="100" spans="1:6" x14ac:dyDescent="0.3">
      <c r="A100">
        <v>375</v>
      </c>
      <c r="B100" s="9">
        <f t="shared" si="5"/>
        <v>2.2155386408331932</v>
      </c>
      <c r="C100" s="9">
        <f t="shared" si="6"/>
        <v>2.1534966683532151</v>
      </c>
      <c r="D100" s="9">
        <f t="shared" si="7"/>
        <v>47.641703085015877</v>
      </c>
      <c r="E100" s="6">
        <f t="shared" si="8"/>
        <v>0.98663844242424126</v>
      </c>
      <c r="F100" s="11">
        <f t="shared" si="9"/>
        <v>1.473335875382319E-3</v>
      </c>
    </row>
    <row r="101" spans="1:6" x14ac:dyDescent="0.3">
      <c r="A101">
        <v>376</v>
      </c>
      <c r="B101" s="9">
        <f t="shared" si="5"/>
        <v>2.2584630888001405</v>
      </c>
      <c r="C101" s="9">
        <f t="shared" si="6"/>
        <v>2.1964211163201623</v>
      </c>
      <c r="D101" s="9">
        <f t="shared" si="7"/>
        <v>48.62905464216982</v>
      </c>
      <c r="E101" s="6">
        <f t="shared" si="8"/>
        <v>0.98804159835066296</v>
      </c>
      <c r="F101" s="11">
        <f t="shared" si="9"/>
        <v>1.334883454644106E-3</v>
      </c>
    </row>
    <row r="102" spans="1:6" x14ac:dyDescent="0.3">
      <c r="A102">
        <v>377</v>
      </c>
      <c r="B102" s="9">
        <f t="shared" si="5"/>
        <v>2.3012735274749154</v>
      </c>
      <c r="C102" s="9">
        <f t="shared" si="6"/>
        <v>2.2392315549949373</v>
      </c>
      <c r="D102" s="9">
        <f t="shared" si="7"/>
        <v>49.617742008544724</v>
      </c>
      <c r="E102" s="6">
        <f t="shared" si="8"/>
        <v>0.98931191244672778</v>
      </c>
      <c r="F102" s="11">
        <f t="shared" si="9"/>
        <v>1.2075406634337392E-3</v>
      </c>
    </row>
    <row r="103" spans="1:6" x14ac:dyDescent="0.3">
      <c r="A103">
        <v>378</v>
      </c>
      <c r="B103" s="9">
        <f t="shared" si="5"/>
        <v>2.3439705608813233</v>
      </c>
      <c r="C103" s="9">
        <f t="shared" si="6"/>
        <v>2.2819285884013452</v>
      </c>
      <c r="D103" s="9">
        <f t="shared" si="7"/>
        <v>50.607637785982092</v>
      </c>
      <c r="E103" s="6">
        <f t="shared" si="8"/>
        <v>0.99046016134450465</v>
      </c>
      <c r="F103" s="11">
        <f t="shared" si="9"/>
        <v>1.090643296596407E-3</v>
      </c>
    </row>
    <row r="104" spans="1:6" x14ac:dyDescent="0.3">
      <c r="A104">
        <v>379</v>
      </c>
      <c r="B104" s="9">
        <f t="shared" si="5"/>
        <v>2.386554788255641</v>
      </c>
      <c r="C104" s="9">
        <f t="shared" si="6"/>
        <v>2.3245128157756629</v>
      </c>
      <c r="D104" s="9">
        <f t="shared" si="7"/>
        <v>51.59862502280339</v>
      </c>
      <c r="E104" s="6">
        <f t="shared" si="8"/>
        <v>0.99149646347874587</v>
      </c>
      <c r="F104" s="11">
        <f t="shared" si="9"/>
        <v>9.8353978404169644E-4</v>
      </c>
    </row>
    <row r="105" spans="1:6" x14ac:dyDescent="0.3">
      <c r="A105">
        <v>380</v>
      </c>
      <c r="B105" s="9">
        <f t="shared" si="5"/>
        <v>2.4290268040971039</v>
      </c>
      <c r="C105" s="9">
        <f t="shared" si="6"/>
        <v>2.3669848316171258</v>
      </c>
      <c r="D105" s="9">
        <f t="shared" si="7"/>
        <v>52.590596562525604</v>
      </c>
      <c r="E105" s="6">
        <f t="shared" si="8"/>
        <v>0.99243029348575551</v>
      </c>
      <c r="F105" s="11">
        <f t="shared" si="9"/>
        <v>8.855946249837572E-4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91FDB-5675-4A2D-9219-D506A65C6BFC}">
  <dimension ref="A1:E55"/>
  <sheetViews>
    <sheetView workbookViewId="0">
      <selection activeCell="G22" sqref="G22"/>
    </sheetView>
  </sheetViews>
  <sheetFormatPr defaultRowHeight="16.5" x14ac:dyDescent="0.3"/>
  <cols>
    <col min="1" max="1" width="11.875" bestFit="1" customWidth="1"/>
    <col min="2" max="2" width="11.625" bestFit="1" customWidth="1"/>
    <col min="3" max="3" width="11.75" bestFit="1" customWidth="1"/>
    <col min="4" max="4" width="9.375" bestFit="1" customWidth="1"/>
    <col min="5" max="5" width="10.125" bestFit="1" customWidth="1"/>
  </cols>
  <sheetData>
    <row r="1" spans="1:5" x14ac:dyDescent="0.3">
      <c r="A1" s="5" t="s">
        <v>1</v>
      </c>
      <c r="B1" s="5" t="s">
        <v>15</v>
      </c>
      <c r="C1" s="5" t="s">
        <v>3</v>
      </c>
      <c r="D1" s="5" t="s">
        <v>4</v>
      </c>
      <c r="E1" s="5" t="s">
        <v>5</v>
      </c>
    </row>
    <row r="2" spans="1:5" x14ac:dyDescent="0.3">
      <c r="A2">
        <v>330</v>
      </c>
      <c r="B2">
        <v>331</v>
      </c>
      <c r="C2">
        <v>0.38</v>
      </c>
      <c r="D2" s="3">
        <v>0.02</v>
      </c>
      <c r="E2" s="3">
        <v>0.1</v>
      </c>
    </row>
    <row r="4" spans="1:5" x14ac:dyDescent="0.3">
      <c r="A4" s="8" t="s">
        <v>3</v>
      </c>
      <c r="B4" s="8" t="s">
        <v>8</v>
      </c>
      <c r="C4" s="8" t="s">
        <v>9</v>
      </c>
      <c r="D4" s="8" t="s">
        <v>10</v>
      </c>
      <c r="E4" s="15" t="s">
        <v>16</v>
      </c>
    </row>
    <row r="5" spans="1:5" x14ac:dyDescent="0.3">
      <c r="A5" s="6">
        <v>1</v>
      </c>
      <c r="B5" s="14">
        <f>(LN(B$2/A$2) +(D$2+E$2^2*0.5)*A5) / (E$2*SQRT(A5))</f>
        <v>0.28025720916536889</v>
      </c>
      <c r="C5" s="14">
        <f>B5-E$2*SQRT(A5)</f>
        <v>0.18025720916536889</v>
      </c>
      <c r="D5" s="14">
        <f>B$2*_xlfn.NORM.S.DIST(B5, TRUE) - A$2*EXP(-D$2*A5)*_xlfn.NORM.S.DIST(C5,TRUE)</f>
        <v>17.160579847676104</v>
      </c>
      <c r="E5" s="16">
        <f>-1*(B$2*(EXP(-1*B5^2*0.5)/SQRT(2*PI()))*E$2) / (2*SQRT(A5)) - D$2*A$2*EXP(-1*D$2*A5)*_xlfn.NORM.S.DIST(C5, TRUE)</f>
        <v>-10.045597732724078</v>
      </c>
    </row>
    <row r="6" spans="1:5" x14ac:dyDescent="0.3">
      <c r="A6">
        <v>0.98</v>
      </c>
      <c r="B6" s="14">
        <f t="shared" ref="B6:B55" si="0">(LN(B$2/A$2) +(D$2+E$2^2*0.5)*A6) / (E$2*SQRT(A6))</f>
        <v>0.27805177024473748</v>
      </c>
      <c r="C6" s="14">
        <f t="shared" ref="C6:C55" si="1">B6-E$2*SQRT(A6)</f>
        <v>0.17905682087862082</v>
      </c>
      <c r="D6" s="14">
        <f t="shared" ref="D6:D55" si="2">B$2*_xlfn.NORM.S.DIST(B6, TRUE) - A$2*EXP(-D$2*A6)*_xlfn.NORM.S.DIST(C6,TRUE)</f>
        <v>16.959002957798162</v>
      </c>
      <c r="E6" s="16">
        <f t="shared" ref="E6:E55" si="3">-1*(B$2*(EXP(-1*B6^2*0.5)/SQRT(2*PI()))*E$2) / (2*SQRT(A6)) - D$2*A$2*EXP(-1*D$2*A6)*_xlfn.NORM.S.DIST(C6, TRUE)</f>
        <v>-10.112427180873093</v>
      </c>
    </row>
    <row r="7" spans="1:5" x14ac:dyDescent="0.3">
      <c r="A7" s="6">
        <v>0.96</v>
      </c>
      <c r="B7" s="14">
        <f t="shared" si="0"/>
        <v>0.27583010906824124</v>
      </c>
      <c r="C7" s="14">
        <f t="shared" si="1"/>
        <v>0.17785051935691409</v>
      </c>
      <c r="D7" s="14">
        <f t="shared" si="2"/>
        <v>16.756068975581115</v>
      </c>
      <c r="E7" s="16">
        <f t="shared" si="3"/>
        <v>-10.181324610297317</v>
      </c>
    </row>
    <row r="8" spans="1:5" x14ac:dyDescent="0.3">
      <c r="A8">
        <v>0.94</v>
      </c>
      <c r="B8" s="14">
        <f t="shared" si="0"/>
        <v>0.27359192125647425</v>
      </c>
      <c r="C8" s="14">
        <f t="shared" si="1"/>
        <v>0.17663832410814767</v>
      </c>
      <c r="D8" s="14">
        <f t="shared" si="2"/>
        <v>16.551735456834706</v>
      </c>
      <c r="E8" s="16">
        <f t="shared" si="3"/>
        <v>-10.252399799241466</v>
      </c>
    </row>
    <row r="9" spans="1:5" x14ac:dyDescent="0.3">
      <c r="A9" s="6">
        <v>0.92</v>
      </c>
      <c r="B9" s="14">
        <f t="shared" si="0"/>
        <v>0.27133689736623223</v>
      </c>
      <c r="C9" s="14">
        <f t="shared" si="1"/>
        <v>0.17542026689997783</v>
      </c>
      <c r="D9" s="14">
        <f t="shared" si="2"/>
        <v>16.3459576799589</v>
      </c>
      <c r="E9" s="16">
        <f t="shared" si="3"/>
        <v>-10.325770840373281</v>
      </c>
    </row>
    <row r="10" spans="1:5" x14ac:dyDescent="0.3">
      <c r="A10">
        <v>0.9</v>
      </c>
      <c r="B10" s="14">
        <f t="shared" si="0"/>
        <v>0.26906472338019111</v>
      </c>
      <c r="C10" s="14">
        <f t="shared" si="1"/>
        <v>0.17419639357513972</v>
      </c>
      <c r="D10" s="14">
        <f t="shared" si="2"/>
        <v>16.138688471546942</v>
      </c>
      <c r="E10" s="16">
        <f t="shared" si="3"/>
        <v>-10.401564967659549</v>
      </c>
    </row>
    <row r="11" spans="1:5" x14ac:dyDescent="0.3">
      <c r="A11" s="6">
        <v>0.88</v>
      </c>
      <c r="B11" s="14">
        <f t="shared" si="0"/>
        <v>0.26677508133606248</v>
      </c>
      <c r="C11" s="14">
        <f t="shared" si="1"/>
        <v>0.17296676613959389</v>
      </c>
      <c r="D11" s="14">
        <f t="shared" si="2"/>
        <v>15.92987801444616</v>
      </c>
      <c r="E11" s="16">
        <f t="shared" si="3"/>
        <v>-10.479919485985473</v>
      </c>
    </row>
    <row r="12" spans="1:5" x14ac:dyDescent="0.3">
      <c r="A12">
        <v>0.86</v>
      </c>
      <c r="B12" s="14">
        <f t="shared" si="0"/>
        <v>0.26446765012437484</v>
      </c>
      <c r="C12" s="14">
        <f t="shared" si="1"/>
        <v>0.17173146516941779</v>
      </c>
      <c r="D12" s="14">
        <f t="shared" si="2"/>
        <v>15.719473636073047</v>
      </c>
      <c r="E12" s="16">
        <f t="shared" si="3"/>
        <v>-10.560982818951025</v>
      </c>
    </row>
    <row r="13" spans="1:5" x14ac:dyDescent="0.3">
      <c r="A13" s="6">
        <v>0.84</v>
      </c>
      <c r="B13" s="14">
        <f t="shared" si="0"/>
        <v>0.2621421064902717</v>
      </c>
      <c r="C13" s="14">
        <f t="shared" si="1"/>
        <v>0.1704905925911549</v>
      </c>
      <c r="D13" s="14">
        <f t="shared" si="2"/>
        <v>15.507419574441514</v>
      </c>
      <c r="E13" s="16">
        <f t="shared" si="3"/>
        <v>-10.644915693015784</v>
      </c>
    </row>
    <row r="14" spans="1:5" x14ac:dyDescent="0.3">
      <c r="A14">
        <v>0.82</v>
      </c>
      <c r="B14" s="14">
        <f t="shared" si="0"/>
        <v>0.25979812628241061</v>
      </c>
      <c r="C14" s="14">
        <f t="shared" si="1"/>
        <v>0.16924427490103644</v>
      </c>
      <c r="D14" s="14">
        <f t="shared" si="2"/>
        <v>15.293656718968691</v>
      </c>
      <c r="E14" s="16">
        <f t="shared" si="3"/>
        <v>-10.731892479465788</v>
      </c>
    </row>
    <row r="15" spans="1:5" x14ac:dyDescent="0.3">
      <c r="A15" s="6">
        <v>0.8</v>
      </c>
      <c r="B15" s="14">
        <f t="shared" si="0"/>
        <v>0.25743538600157628</v>
      </c>
      <c r="C15" s="14">
        <f t="shared" si="1"/>
        <v>0.16799266690158471</v>
      </c>
      <c r="D15" s="14">
        <f t="shared" si="2"/>
        <v>15.078122322655389</v>
      </c>
      <c r="E15" s="16">
        <f t="shared" si="3"/>
        <v>-10.822102719674405</v>
      </c>
    </row>
    <row r="16" spans="1:5" x14ac:dyDescent="0.3">
      <c r="A16">
        <v>0.78</v>
      </c>
      <c r="B16" s="14">
        <f t="shared" si="0"/>
        <v>0.25505356471345275</v>
      </c>
      <c r="C16" s="14">
        <f t="shared" si="1"/>
        <v>0.16673595605017427</v>
      </c>
      <c r="D16" s="14">
        <f t="shared" si="2"/>
        <v>14.860749681679465</v>
      </c>
      <c r="E16" s="16">
        <f t="shared" si="3"/>
        <v>-10.915752863993408</v>
      </c>
    </row>
    <row r="17" spans="1:5" x14ac:dyDescent="0.3">
      <c r="A17" s="6">
        <v>0.76</v>
      </c>
      <c r="B17" s="14">
        <f t="shared" si="0"/>
        <v>0.25265234640477469</v>
      </c>
      <c r="C17" s="14">
        <f t="shared" si="1"/>
        <v>0.16547436753396122</v>
      </c>
      <c r="D17" s="14">
        <f t="shared" si="2"/>
        <v>14.641467777778303</v>
      </c>
      <c r="E17" s="16">
        <f t="shared" si="3"/>
        <v>-11.013068260554348</v>
      </c>
    </row>
    <row r="18" spans="1:5" x14ac:dyDescent="0.3">
      <c r="A18">
        <v>0.74</v>
      </c>
      <c r="B18" s="14">
        <f t="shared" si="0"/>
        <v>0.25023142288058547</v>
      </c>
      <c r="C18" s="14">
        <f t="shared" si="1"/>
        <v>0.16420817021015921</v>
      </c>
      <c r="D18" s="14">
        <f t="shared" si="2"/>
        <v>14.420200878000912</v>
      </c>
      <c r="E18" s="16">
        <f t="shared" si="3"/>
        <v>-11.114295437559845</v>
      </c>
    </row>
    <row r="19" spans="1:5" x14ac:dyDescent="0.3">
      <c r="A19" s="6">
        <v>0.72</v>
      </c>
      <c r="B19" s="14">
        <f t="shared" si="0"/>
        <v>0.24779049732365108</v>
      </c>
      <c r="C19" s="14">
        <f t="shared" si="1"/>
        <v>0.16293768358126537</v>
      </c>
      <c r="D19" s="14">
        <f t="shared" si="2"/>
        <v>14.196868085448472</v>
      </c>
      <c r="E19" s="16">
        <f t="shared" si="3"/>
        <v>-11.219704731653987</v>
      </c>
    </row>
    <row r="20" spans="1:5" x14ac:dyDescent="0.3">
      <c r="A20">
        <v>0.7</v>
      </c>
      <c r="B20" s="14">
        <f t="shared" si="0"/>
        <v>0.24532928866658257</v>
      </c>
      <c r="C20" s="14">
        <f t="shared" si="1"/>
        <v>0.16166328601317501</v>
      </c>
      <c r="D20" s="14">
        <f t="shared" si="2"/>
        <v>13.971382833466237</v>
      </c>
      <c r="E20" s="16">
        <f t="shared" si="3"/>
        <v>-11.329593326141506</v>
      </c>
    </row>
    <row r="21" spans="1:5" x14ac:dyDescent="0.3">
      <c r="A21" s="6">
        <v>0.68</v>
      </c>
      <c r="B21" s="14">
        <f t="shared" si="0"/>
        <v>0.24284753696477207</v>
      </c>
      <c r="C21" s="14">
        <f t="shared" si="1"/>
        <v>0.16038542445241885</v>
      </c>
      <c r="D21" s="14">
        <f t="shared" si="2"/>
        <v>13.743652314339158</v>
      </c>
      <c r="E21" s="16">
        <f t="shared" si="3"/>
        <v>-11.444288776778095</v>
      </c>
    </row>
    <row r="22" spans="1:5" x14ac:dyDescent="0.3">
      <c r="A22">
        <v>0.66</v>
      </c>
      <c r="B22" s="14">
        <f t="shared" si="0"/>
        <v>0.24034501000628691</v>
      </c>
      <c r="C22" s="14">
        <f t="shared" si="1"/>
        <v>0.1591046259599273</v>
      </c>
      <c r="D22" s="14">
        <f t="shared" si="2"/>
        <v>13.513576831817574</v>
      </c>
      <c r="E22" s="16">
        <f t="shared" si="3"/>
        <v>-11.564153120370914</v>
      </c>
    </row>
    <row r="23" spans="1:5" x14ac:dyDescent="0.3">
      <c r="A23" s="6">
        <v>0.64</v>
      </c>
      <c r="B23" s="14">
        <f t="shared" si="0"/>
        <v>0.2378215114567111</v>
      </c>
      <c r="C23" s="14">
        <f t="shared" si="1"/>
        <v>0.15782151145671108</v>
      </c>
      <c r="D23" s="14">
        <f t="shared" si="2"/>
        <v>13.281049064687664</v>
      </c>
      <c r="E23" s="16">
        <f t="shared" si="3"/>
        <v>-11.689587683557395</v>
      </c>
    </row>
    <row r="24" spans="1:5" x14ac:dyDescent="0.3">
      <c r="A24">
        <v>0.62</v>
      </c>
      <c r="B24" s="14">
        <f t="shared" si="0"/>
        <v>0.23527689091702703</v>
      </c>
      <c r="C24" s="14">
        <f t="shared" si="1"/>
        <v>0.1565368121769089</v>
      </c>
      <c r="D24" s="14">
        <f t="shared" si="2"/>
        <v>13.045953225977939</v>
      </c>
      <c r="E24" s="16">
        <f t="shared" si="3"/>
        <v>-11.821038737273314</v>
      </c>
    </row>
    <row r="25" spans="1:5" x14ac:dyDescent="0.3">
      <c r="A25" s="6">
        <v>0.6</v>
      </c>
      <c r="B25" s="14">
        <f t="shared" si="0"/>
        <v>0.23271105637710018</v>
      </c>
      <c r="C25" s="14">
        <f t="shared" si="1"/>
        <v>0.15525138945295183</v>
      </c>
      <c r="D25" s="14">
        <f t="shared" si="2"/>
        <v>12.80816409914263</v>
      </c>
      <c r="E25" s="16">
        <f t="shared" si="3"/>
        <v>-11.959004178464088</v>
      </c>
    </row>
    <row r="26" spans="1:5" x14ac:dyDescent="0.3">
      <c r="A26">
        <v>0.57999999999999996</v>
      </c>
      <c r="B26" s="14">
        <f t="shared" si="0"/>
        <v>0.23012398968454864</v>
      </c>
      <c r="C26" s="14">
        <f t="shared" si="1"/>
        <v>0.15396625862590957</v>
      </c>
      <c r="D26" s="14">
        <f t="shared" si="2"/>
        <v>12.567545928482645</v>
      </c>
      <c r="E26" s="16">
        <f t="shared" si="3"/>
        <v>-12.104041467100085</v>
      </c>
    </row>
    <row r="27" spans="1:5" x14ac:dyDescent="0.3">
      <c r="A27" s="6">
        <v>0.56000000000000005</v>
      </c>
      <c r="B27" s="14">
        <f t="shared" si="0"/>
        <v>0.22751576583039951</v>
      </c>
      <c r="C27" s="14">
        <f t="shared" si="1"/>
        <v>0.15268261809492067</v>
      </c>
      <c r="D27" s="14">
        <f t="shared" si="2"/>
        <v>12.323951135928809</v>
      </c>
      <c r="E27" s="16">
        <f t="shared" si="3"/>
        <v>-12.256777107042335</v>
      </c>
    </row>
    <row r="28" spans="1:5" x14ac:dyDescent="0.3">
      <c r="A28">
        <v>0.54</v>
      </c>
      <c r="B28" s="14">
        <f t="shared" si="0"/>
        <v>0.22488657709530299</v>
      </c>
      <c r="C28" s="14">
        <f t="shared" si="1"/>
        <v>0.15140188481180766</v>
      </c>
      <c r="D28" s="14">
        <f t="shared" si="2"/>
        <v>12.077218829781117</v>
      </c>
      <c r="E28" s="16">
        <f t="shared" si="3"/>
        <v>-12.417918038637897</v>
      </c>
    </row>
    <row r="29" spans="1:5" x14ac:dyDescent="0.3">
      <c r="A29" s="6">
        <v>0.52</v>
      </c>
      <c r="B29" s="14">
        <f t="shared" si="0"/>
        <v>0.2222367634263443</v>
      </c>
      <c r="C29" s="14">
        <f t="shared" si="1"/>
        <v>0.15012573791706452</v>
      </c>
      <c r="D29" s="14">
        <f t="shared" si="2"/>
        <v>11.827173062643368</v>
      </c>
      <c r="E29" s="16">
        <f t="shared" si="3"/>
        <v>-12.588265415917583</v>
      </c>
    </row>
    <row r="30" spans="1:5" x14ac:dyDescent="0.3">
      <c r="A30">
        <v>0.5</v>
      </c>
      <c r="B30" s="14">
        <f t="shared" si="0"/>
        <v>0.21956685085786107</v>
      </c>
      <c r="C30" s="14">
        <f t="shared" si="1"/>
        <v>0.14885617273920632</v>
      </c>
      <c r="D30" s="14">
        <f t="shared" si="2"/>
        <v>11.573620784997843</v>
      </c>
      <c r="E30" s="16">
        <f t="shared" si="3"/>
        <v>-12.768731381566806</v>
      </c>
    </row>
    <row r="31" spans="1:5" x14ac:dyDescent="0.3">
      <c r="A31" s="6">
        <v>0.48</v>
      </c>
      <c r="B31" s="14">
        <f t="shared" si="0"/>
        <v>0.21687760039826912</v>
      </c>
      <c r="C31" s="14">
        <f t="shared" si="1"/>
        <v>0.14759556809551402</v>
      </c>
      <c r="D31" s="14">
        <f t="shared" si="2"/>
        <v>11.316349426805346</v>
      </c>
      <c r="E31" s="16">
        <f t="shared" si="3"/>
        <v>-12.960359642257457</v>
      </c>
    </row>
    <row r="32" spans="1:5" x14ac:dyDescent="0.3">
      <c r="A32">
        <v>0.46</v>
      </c>
      <c r="B32" s="14">
        <f t="shared" si="0"/>
        <v>0.21417007064943047</v>
      </c>
      <c r="C32" s="14">
        <f t="shared" si="1"/>
        <v>0.14634677081817779</v>
      </c>
      <c r="D32" s="14">
        <f t="shared" si="2"/>
        <v>11.055124021013626</v>
      </c>
      <c r="E32" s="16">
        <f t="shared" si="3"/>
        <v>-13.164350905511899</v>
      </c>
    </row>
    <row r="33" spans="1:5" x14ac:dyDescent="0.3">
      <c r="A33" s="6">
        <v>0.44</v>
      </c>
      <c r="B33" s="14">
        <f t="shared" si="0"/>
        <v>0.21144569861087506</v>
      </c>
      <c r="C33" s="14">
        <f t="shared" si="1"/>
        <v>0.14511320280376705</v>
      </c>
      <c r="D33" s="14">
        <f t="shared" si="2"/>
        <v>10.789683758258121</v>
      </c>
      <c r="E33" s="16">
        <f t="shared" si="3"/>
        <v>-13.382094596514413</v>
      </c>
    </row>
    <row r="34" spans="1:5" x14ac:dyDescent="0.3">
      <c r="A34">
        <v>0.41999999999999899</v>
      </c>
      <c r="B34" s="14">
        <f t="shared" si="0"/>
        <v>0.20870640480739769</v>
      </c>
      <c r="C34" s="14">
        <f t="shared" si="1"/>
        <v>0.14389899782331916</v>
      </c>
      <c r="D34" s="14">
        <f t="shared" si="2"/>
        <v>10.519737828954277</v>
      </c>
      <c r="E34" s="16">
        <f t="shared" si="3"/>
        <v>-13.615208773243531</v>
      </c>
    </row>
    <row r="35" spans="1:5" x14ac:dyDescent="0.3">
      <c r="A35" s="6">
        <v>0.39999999999999902</v>
      </c>
      <c r="B35" s="14">
        <f t="shared" si="0"/>
        <v>0.20595473130976283</v>
      </c>
      <c r="C35" s="14">
        <f t="shared" si="1"/>
        <v>0.14270917810639533</v>
      </c>
      <c r="D35" s="14">
        <f t="shared" si="2"/>
        <v>10.244960363941573</v>
      </c>
      <c r="E35" s="16">
        <f t="shared" si="3"/>
        <v>-13.865590867835568</v>
      </c>
    </row>
    <row r="36" spans="1:5" x14ac:dyDescent="0.3">
      <c r="A36">
        <v>0.37999999999999901</v>
      </c>
      <c r="B36" s="14">
        <f t="shared" si="0"/>
        <v>0.20319402477679305</v>
      </c>
      <c r="C36" s="14">
        <f t="shared" si="1"/>
        <v>0.14154988474710337</v>
      </c>
      <c r="D36" s="14">
        <f t="shared" si="2"/>
        <v>9.9649842226891678</v>
      </c>
      <c r="E36" s="16">
        <f t="shared" si="3"/>
        <v>-14.135482904497287</v>
      </c>
    </row>
    <row r="37" spans="1:5" x14ac:dyDescent="0.3">
      <c r="A37" s="6">
        <v>0.35999999999999899</v>
      </c>
      <c r="B37" s="14">
        <f t="shared" si="0"/>
        <v>0.20042868194228136</v>
      </c>
      <c r="C37" s="14">
        <f t="shared" si="1"/>
        <v>0.14042868194228145</v>
      </c>
      <c r="D37" s="14">
        <f t="shared" si="2"/>
        <v>9.6793932910611602</v>
      </c>
      <c r="E37" s="16">
        <f t="shared" si="3"/>
        <v>-14.427556342204154</v>
      </c>
    </row>
    <row r="38" spans="1:5" x14ac:dyDescent="0.3">
      <c r="A38">
        <v>0.33999999999999903</v>
      </c>
      <c r="B38" s="14">
        <f t="shared" si="0"/>
        <v>0.19766448299334954</v>
      </c>
      <c r="C38" s="14">
        <f t="shared" si="1"/>
        <v>0.13935496404489661</v>
      </c>
      <c r="D38" s="14">
        <f t="shared" si="2"/>
        <v>9.3877128268454157</v>
      </c>
      <c r="E38" s="16">
        <f t="shared" si="3"/>
        <v>-14.74502392535927</v>
      </c>
    </row>
    <row r="39" spans="1:5" x14ac:dyDescent="0.3">
      <c r="A39" s="6">
        <v>0.31999999999999901</v>
      </c>
      <c r="B39" s="14">
        <f t="shared" si="0"/>
        <v>0.19490905068883965</v>
      </c>
      <c r="C39" s="14">
        <f t="shared" si="1"/>
        <v>0.13834050819391594</v>
      </c>
      <c r="D39" s="14">
        <f t="shared" si="2"/>
        <v>9.089397211997067</v>
      </c>
      <c r="E39" s="16">
        <f t="shared" si="3"/>
        <v>-15.091789327796564</v>
      </c>
    </row>
    <row r="40" spans="1:5" x14ac:dyDescent="0.3">
      <c r="A40">
        <v>0.29999999999999899</v>
      </c>
      <c r="B40" s="14">
        <f t="shared" si="0"/>
        <v>0.19217249266637343</v>
      </c>
      <c r="C40" s="14">
        <f t="shared" si="1"/>
        <v>0.1374002369158569</v>
      </c>
      <c r="D40" s="14">
        <f t="shared" si="2"/>
        <v>8.7838142058771496</v>
      </c>
      <c r="E40" s="16">
        <f t="shared" si="3"/>
        <v>-15.472650671068225</v>
      </c>
    </row>
    <row r="41" spans="1:5" x14ac:dyDescent="0.3">
      <c r="A41" s="6">
        <v>0.27999999999999903</v>
      </c>
      <c r="B41" s="14">
        <f t="shared" si="0"/>
        <v>0.18946831613782247</v>
      </c>
      <c r="C41" s="14">
        <f t="shared" si="1"/>
        <v>0.13655328991653076</v>
      </c>
      <c r="D41" s="14">
        <f t="shared" si="2"/>
        <v>8.4702243943855251</v>
      </c>
      <c r="E41" s="16">
        <f t="shared" si="3"/>
        <v>-15.893582447187491</v>
      </c>
    </row>
    <row r="42" spans="1:5" x14ac:dyDescent="0.3">
      <c r="A42">
        <v>0.25999999999999901</v>
      </c>
      <c r="B42" s="14">
        <f t="shared" si="0"/>
        <v>0.18681475705561734</v>
      </c>
      <c r="C42" s="14">
        <f t="shared" si="1"/>
        <v>0.13582456191968958</v>
      </c>
      <c r="D42" s="14">
        <f t="shared" si="2"/>
        <v>8.1477539123899021</v>
      </c>
      <c r="E42" s="16">
        <f t="shared" si="3"/>
        <v>-16.362134236559513</v>
      </c>
    </row>
    <row r="43" spans="1:5" x14ac:dyDescent="0.3">
      <c r="A43" s="6">
        <v>0.23999999999999899</v>
      </c>
      <c r="B43" s="14">
        <f t="shared" si="0"/>
        <v>0.18423675671900569</v>
      </c>
      <c r="C43" s="14">
        <f t="shared" si="1"/>
        <v>0.13524696186334223</v>
      </c>
      <c r="D43" s="14">
        <f t="shared" si="2"/>
        <v>7.8153575355251519</v>
      </c>
      <c r="E43" s="16">
        <f t="shared" si="3"/>
        <v>-16.888008073766269</v>
      </c>
    </row>
    <row r="44" spans="1:5" x14ac:dyDescent="0.3">
      <c r="A44">
        <v>0.219999999999999</v>
      </c>
      <c r="B44" s="14">
        <f t="shared" si="0"/>
        <v>0.18176898068536754</v>
      </c>
      <c r="C44" s="14">
        <f t="shared" si="1"/>
        <v>0.13486482308713335</v>
      </c>
      <c r="D44" s="14">
        <f t="shared" si="2"/>
        <v>7.4717676283822243</v>
      </c>
      <c r="E44" s="16">
        <f t="shared" si="3"/>
        <v>-17.483917472444883</v>
      </c>
    </row>
    <row r="45" spans="1:5" x14ac:dyDescent="0.3">
      <c r="A45" s="6">
        <v>0.19999999999999901</v>
      </c>
      <c r="B45" s="14">
        <f t="shared" si="0"/>
        <v>0.17946057537818391</v>
      </c>
      <c r="C45" s="14">
        <f t="shared" si="1"/>
        <v>0.13473921582818824</v>
      </c>
      <c r="D45" s="14">
        <f t="shared" si="2"/>
        <v>7.1154217013321102</v>
      </c>
      <c r="E45" s="16">
        <f t="shared" si="3"/>
        <v>-18.166906352489693</v>
      </c>
    </row>
    <row r="46" spans="1:5" x14ac:dyDescent="0.3">
      <c r="A46">
        <v>0.17999999999999899</v>
      </c>
      <c r="B46" s="14">
        <f t="shared" si="0"/>
        <v>0.17738294311335573</v>
      </c>
      <c r="C46" s="14">
        <f t="shared" si="1"/>
        <v>0.134956536242163</v>
      </c>
      <c r="D46" s="14">
        <f t="shared" si="2"/>
        <v>6.7443564820602262</v>
      </c>
      <c r="E46" s="16">
        <f t="shared" si="3"/>
        <v>-18.960450361471921</v>
      </c>
    </row>
    <row r="47" spans="1:5" x14ac:dyDescent="0.3">
      <c r="A47" s="6">
        <v>0.159999999999999</v>
      </c>
      <c r="B47" s="14">
        <f t="shared" si="0"/>
        <v>0.17564302291342215</v>
      </c>
      <c r="C47" s="14">
        <f t="shared" si="1"/>
        <v>0.13564302291342228</v>
      </c>
      <c r="D47" s="14">
        <f t="shared" si="2"/>
        <v>6.3560473877027448</v>
      </c>
      <c r="E47" s="16">
        <f t="shared" si="3"/>
        <v>-19.897955715399384</v>
      </c>
    </row>
    <row r="48" spans="1:5" x14ac:dyDescent="0.3">
      <c r="A48">
        <v>0.13999999999999899</v>
      </c>
      <c r="B48" s="14">
        <f t="shared" si="0"/>
        <v>0.17440722765275332</v>
      </c>
      <c r="C48" s="14">
        <f t="shared" si="1"/>
        <v>0.13699065378501404</v>
      </c>
      <c r="D48" s="14">
        <f t="shared" si="2"/>
        <v>5.9471544770121625</v>
      </c>
      <c r="E48" s="16">
        <f t="shared" si="3"/>
        <v>-21.02890592293852</v>
      </c>
    </row>
    <row r="49" spans="1:5" x14ac:dyDescent="0.3">
      <c r="A49" s="6">
        <v>0.119999999999999</v>
      </c>
      <c r="B49" s="14">
        <f t="shared" si="0"/>
        <v>0.17394757966120661</v>
      </c>
      <c r="C49" s="14">
        <f t="shared" si="1"/>
        <v>0.1393065635098292</v>
      </c>
      <c r="D49" s="14">
        <f t="shared" si="2"/>
        <v>5.5130981925920537</v>
      </c>
      <c r="E49" s="16">
        <f t="shared" si="3"/>
        <v>-22.430405006937313</v>
      </c>
    </row>
    <row r="50" spans="1:5" x14ac:dyDescent="0.3">
      <c r="A50">
        <v>9.9999999999999006E-2</v>
      </c>
      <c r="B50" s="14">
        <f t="shared" si="0"/>
        <v>0.17473863810689755</v>
      </c>
      <c r="C50" s="14">
        <f t="shared" si="1"/>
        <v>0.14311586150521391</v>
      </c>
      <c r="D50" s="14">
        <f t="shared" si="2"/>
        <v>5.0473005398193322</v>
      </c>
      <c r="E50" s="16">
        <f t="shared" si="3"/>
        <v>-24.230788848394361</v>
      </c>
    </row>
    <row r="51" spans="1:5" x14ac:dyDescent="0.3">
      <c r="A51" s="6">
        <v>7.9999999999999002E-2</v>
      </c>
      <c r="B51" s="14">
        <f t="shared" si="0"/>
        <v>0.17768606702171552</v>
      </c>
      <c r="C51" s="14">
        <f t="shared" si="1"/>
        <v>0.1494017957742538</v>
      </c>
      <c r="D51" s="14">
        <f t="shared" si="2"/>
        <v>4.5396986375525614</v>
      </c>
      <c r="E51" s="16">
        <f t="shared" si="3"/>
        <v>-26.663752302423038</v>
      </c>
    </row>
    <row r="52" spans="1:5" x14ac:dyDescent="0.3">
      <c r="A52">
        <v>5.9999999999999103E-2</v>
      </c>
      <c r="B52" s="14">
        <f t="shared" si="0"/>
        <v>0.18476178272927374</v>
      </c>
      <c r="C52" s="14">
        <f t="shared" si="1"/>
        <v>0.16026688530144215</v>
      </c>
      <c r="D52" s="14">
        <f t="shared" si="2"/>
        <v>3.9734375403003526</v>
      </c>
      <c r="E52" s="16">
        <f t="shared" si="3"/>
        <v>-30.214127718481041</v>
      </c>
    </row>
    <row r="53" spans="1:5" x14ac:dyDescent="0.3">
      <c r="A53" s="6">
        <v>3.9999999999999002E-2</v>
      </c>
      <c r="B53" s="14">
        <f t="shared" si="0"/>
        <v>0.20128604582684576</v>
      </c>
      <c r="C53" s="14">
        <f t="shared" si="1"/>
        <v>0.18128604582684599</v>
      </c>
      <c r="D53" s="14">
        <f t="shared" si="2"/>
        <v>3.3159352523307746</v>
      </c>
      <c r="E53" s="16">
        <f t="shared" si="3"/>
        <v>-36.122143601404389</v>
      </c>
    </row>
    <row r="54" spans="1:5" x14ac:dyDescent="0.3">
      <c r="A54">
        <v>1.9999999999999001E-2</v>
      </c>
      <c r="B54" s="14">
        <f t="shared" si="0"/>
        <v>0.2493061168654529</v>
      </c>
      <c r="C54" s="14">
        <f t="shared" si="1"/>
        <v>0.2351639812417223</v>
      </c>
      <c r="D54" s="14">
        <f t="shared" si="2"/>
        <v>2.4846740052264238</v>
      </c>
      <c r="E54" s="16">
        <f t="shared" si="3"/>
        <v>-49.170095122943636</v>
      </c>
    </row>
    <row r="55" spans="1:5" x14ac:dyDescent="0.3">
      <c r="A55" s="7">
        <v>1E-3</v>
      </c>
      <c r="B55" s="14">
        <f t="shared" si="0"/>
        <v>0.96472266017730102</v>
      </c>
      <c r="C55" s="14">
        <f t="shared" si="1"/>
        <v>0.96156038251713261</v>
      </c>
      <c r="D55" s="14">
        <f t="shared" si="2"/>
        <v>1.0999601597918058</v>
      </c>
      <c r="E55" s="16">
        <f t="shared" si="3"/>
        <v>-136.5928080742718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51182-C832-4BA4-A6E8-AC23D79799A8}">
  <dimension ref="A1:E104"/>
  <sheetViews>
    <sheetView workbookViewId="0">
      <selection activeCell="E104" sqref="E4:E104"/>
    </sheetView>
  </sheetViews>
  <sheetFormatPr defaultRowHeight="16.5" x14ac:dyDescent="0.3"/>
  <cols>
    <col min="1" max="1" width="11.875" style="17" bestFit="1" customWidth="1"/>
    <col min="2" max="2" width="11.625" style="17" bestFit="1" customWidth="1"/>
    <col min="3" max="3" width="11.75" style="17" bestFit="1" customWidth="1"/>
    <col min="4" max="4" width="9.375" style="17" bestFit="1" customWidth="1"/>
    <col min="5" max="5" width="9.625" style="17" bestFit="1" customWidth="1"/>
    <col min="6" max="16384" width="9" style="17"/>
  </cols>
  <sheetData>
    <row r="1" spans="1:5" x14ac:dyDescent="0.3">
      <c r="A1" s="18" t="s">
        <v>1</v>
      </c>
      <c r="B1" s="18" t="s">
        <v>15</v>
      </c>
      <c r="C1" s="18" t="s">
        <v>3</v>
      </c>
      <c r="D1" s="18" t="s">
        <v>4</v>
      </c>
      <c r="E1" s="18" t="s">
        <v>5</v>
      </c>
    </row>
    <row r="2" spans="1:5" x14ac:dyDescent="0.3">
      <c r="A2" s="17">
        <v>330</v>
      </c>
      <c r="B2" s="17">
        <v>329</v>
      </c>
      <c r="C2" s="10">
        <v>0.38</v>
      </c>
      <c r="D2" s="2">
        <v>0.02</v>
      </c>
      <c r="E2" s="2">
        <v>0.1</v>
      </c>
    </row>
    <row r="4" spans="1:5" x14ac:dyDescent="0.3">
      <c r="A4" s="18" t="s">
        <v>5</v>
      </c>
      <c r="B4" s="19" t="s">
        <v>8</v>
      </c>
      <c r="C4" s="19" t="s">
        <v>9</v>
      </c>
      <c r="D4" s="19" t="s">
        <v>10</v>
      </c>
      <c r="E4" s="19" t="s">
        <v>17</v>
      </c>
    </row>
    <row r="5" spans="1:5" x14ac:dyDescent="0.3">
      <c r="A5" s="2">
        <v>0.01</v>
      </c>
      <c r="B5" s="11">
        <f>(LN(B$2/A$2) +(D$2+A5^2*0.5)*C$2) / (A5*SQRT(C$2))</f>
        <v>0.74363861717238777</v>
      </c>
      <c r="C5" s="11">
        <f>B5-A5*SQRT(C$2)</f>
        <v>0.73747420316941881</v>
      </c>
      <c r="D5" s="11">
        <f>B$2*_xlfn.NORM.S.DIST(B5, TRUE) - A$2*EXP(-D$2*C$2)*_xlfn.NORM.S.DIST(C5,TRUE)</f>
        <v>1.7682628694367963</v>
      </c>
      <c r="E5" s="16">
        <f>B$2*SQRT(C$2) * ( EXP(-1*B5^2*0.5) / SQRT(2*PI()))</f>
        <v>61.364286200662953</v>
      </c>
    </row>
    <row r="6" spans="1:5" x14ac:dyDescent="0.3">
      <c r="A6" s="2">
        <v>0.02</v>
      </c>
      <c r="B6" s="11">
        <f t="shared" ref="B6:B69" si="0">(LN(B$2/A$2) +(D$2+A6^2*0.5)*C$2) / (A6*SQRT(C$2))</f>
        <v>0.37644261908842058</v>
      </c>
      <c r="C6" s="11">
        <f t="shared" ref="C6:C69" si="1">B6-A6*SQRT(C$2)</f>
        <v>0.36411379108248265</v>
      </c>
      <c r="D6" s="11">
        <f t="shared" ref="D6:D69" si="2">B$2*_xlfn.NORM.S.DIST(B6, TRUE) - A$2*EXP(-D$2*C$2)*_xlfn.NORM.S.DIST(C6,TRUE)</f>
        <v>2.4731638335020705</v>
      </c>
      <c r="E6" s="16">
        <f t="shared" ref="E6:E69" si="3">B$2*SQRT(C$2) * ( EXP(-1*B6^2*0.5) / SQRT(2*PI()))</f>
        <v>75.374775884033383</v>
      </c>
    </row>
    <row r="7" spans="1:5" x14ac:dyDescent="0.3">
      <c r="A7" s="2">
        <v>0.03</v>
      </c>
      <c r="B7" s="11">
        <f t="shared" si="0"/>
        <v>0.25609875772808788</v>
      </c>
      <c r="C7" s="11">
        <f t="shared" si="1"/>
        <v>0.23760551571918095</v>
      </c>
      <c r="D7" s="11">
        <f t="shared" si="2"/>
        <v>3.2443698466133526</v>
      </c>
      <c r="E7" s="16">
        <f t="shared" si="3"/>
        <v>78.29892843880188</v>
      </c>
    </row>
    <row r="8" spans="1:5" x14ac:dyDescent="0.3">
      <c r="A8" s="2">
        <v>0.04</v>
      </c>
      <c r="B8" s="11">
        <f t="shared" si="0"/>
        <v>0.19746793054866374</v>
      </c>
      <c r="C8" s="11">
        <f t="shared" si="1"/>
        <v>0.17281027453678782</v>
      </c>
      <c r="D8" s="11">
        <f t="shared" si="2"/>
        <v>4.0333391290754719</v>
      </c>
      <c r="E8" s="16">
        <f t="shared" si="3"/>
        <v>79.346982032502069</v>
      </c>
    </row>
    <row r="9" spans="1:5" x14ac:dyDescent="0.3">
      <c r="A9" s="2">
        <v>0.05</v>
      </c>
      <c r="B9" s="11">
        <f t="shared" si="0"/>
        <v>0.16352231704160311</v>
      </c>
      <c r="C9" s="11">
        <f t="shared" si="1"/>
        <v>0.13270024702675823</v>
      </c>
      <c r="D9" s="11">
        <f t="shared" si="2"/>
        <v>4.8295181933626736</v>
      </c>
      <c r="E9" s="16">
        <f t="shared" si="3"/>
        <v>79.83463479984745</v>
      </c>
    </row>
    <row r="10" spans="1:5" x14ac:dyDescent="0.3">
      <c r="A10" s="2">
        <v>0.06</v>
      </c>
      <c r="B10" s="11">
        <f t="shared" si="0"/>
        <v>0.14191931037072414</v>
      </c>
      <c r="C10" s="11">
        <f t="shared" si="1"/>
        <v>0.10493282635291029</v>
      </c>
      <c r="D10" s="11">
        <f t="shared" si="2"/>
        <v>5.6293054148024453</v>
      </c>
      <c r="E10" s="16">
        <f t="shared" si="3"/>
        <v>80.098462497457518</v>
      </c>
    </row>
    <row r="11" spans="1:5" x14ac:dyDescent="0.3">
      <c r="A11" s="2">
        <v>7.0000000000000007E-2</v>
      </c>
      <c r="B11" s="11">
        <f t="shared" si="0"/>
        <v>0.12736922189194902</v>
      </c>
      <c r="C11" s="11">
        <f t="shared" si="1"/>
        <v>8.4218323871166179E-2</v>
      </c>
      <c r="D11" s="11">
        <f t="shared" si="2"/>
        <v>6.4311381048347016</v>
      </c>
      <c r="E11" s="16">
        <f t="shared" si="3"/>
        <v>80.255536082878351</v>
      </c>
    </row>
    <row r="12" spans="1:5" x14ac:dyDescent="0.3">
      <c r="A12" s="2">
        <v>0.08</v>
      </c>
      <c r="B12" s="11">
        <f t="shared" si="0"/>
        <v>0.11722720728323882</v>
      </c>
      <c r="C12" s="11">
        <f t="shared" si="1"/>
        <v>6.7911895259487015E-2</v>
      </c>
      <c r="D12" s="11">
        <f t="shared" si="2"/>
        <v>7.2342271422091358</v>
      </c>
      <c r="E12" s="16">
        <f t="shared" si="3"/>
        <v>80.355142820299477</v>
      </c>
    </row>
    <row r="13" spans="1:5" x14ac:dyDescent="0.3">
      <c r="A13" s="2">
        <v>0.09</v>
      </c>
      <c r="B13" s="11">
        <f t="shared" si="0"/>
        <v>0.11002390858790523</v>
      </c>
      <c r="C13" s="11">
        <f t="shared" si="1"/>
        <v>5.4544182561184443E-2</v>
      </c>
      <c r="D13" s="11">
        <f t="shared" si="2"/>
        <v>8.0381294026451258</v>
      </c>
      <c r="E13" s="16">
        <f t="shared" si="3"/>
        <v>80.420938726444533</v>
      </c>
    </row>
    <row r="14" spans="1:5" x14ac:dyDescent="0.3">
      <c r="A14" s="2">
        <v>0.1</v>
      </c>
      <c r="B14" s="11">
        <f t="shared" si="0"/>
        <v>0.10487771103193523</v>
      </c>
      <c r="C14" s="11">
        <f t="shared" si="1"/>
        <v>4.3233571002245466E-2</v>
      </c>
      <c r="D14" s="11">
        <f t="shared" si="2"/>
        <v>8.8425754332386077</v>
      </c>
      <c r="E14" s="16">
        <f t="shared" si="3"/>
        <v>80.465420834960668</v>
      </c>
    </row>
    <row r="15" spans="1:5" x14ac:dyDescent="0.3">
      <c r="A15" s="2">
        <v>0.11</v>
      </c>
      <c r="B15" s="11">
        <f t="shared" si="0"/>
        <v>0.10122758703186602</v>
      </c>
      <c r="C15" s="11">
        <f t="shared" si="1"/>
        <v>3.3419032999207274E-2</v>
      </c>
      <c r="D15" s="11">
        <f t="shared" si="2"/>
        <v>9.6473907543914379</v>
      </c>
      <c r="E15" s="16">
        <f t="shared" si="3"/>
        <v>80.495693994452978</v>
      </c>
    </row>
    <row r="16" spans="1:5" x14ac:dyDescent="0.3">
      <c r="A16" s="2">
        <v>0.12</v>
      </c>
      <c r="B16" s="11">
        <f t="shared" si="0"/>
        <v>9.8699518198722483E-2</v>
      </c>
      <c r="C16" s="11">
        <f t="shared" si="1"/>
        <v>2.4726550163094774E-2</v>
      </c>
      <c r="D16" s="11">
        <f t="shared" si="2"/>
        <v>10.45245638735679</v>
      </c>
      <c r="E16" s="16">
        <f t="shared" si="3"/>
        <v>80.516039013613025</v>
      </c>
    </row>
    <row r="17" spans="1:5" x14ac:dyDescent="0.3">
      <c r="A17" s="2">
        <v>0.13</v>
      </c>
      <c r="B17" s="11">
        <f t="shared" si="0"/>
        <v>9.703456872475244E-2</v>
      </c>
      <c r="C17" s="11">
        <f t="shared" si="1"/>
        <v>1.6897186686155738E-2</v>
      </c>
      <c r="D17" s="11">
        <f t="shared" si="2"/>
        <v>11.257687552983555</v>
      </c>
      <c r="E17" s="16">
        <f t="shared" si="3"/>
        <v>80.529159662447071</v>
      </c>
    </row>
    <row r="18" spans="1:5" x14ac:dyDescent="0.3">
      <c r="A18" s="2">
        <v>0.14000000000000001</v>
      </c>
      <c r="B18" s="11">
        <f t="shared" si="0"/>
        <v>9.6047784461561633E-2</v>
      </c>
      <c r="C18" s="11">
        <f t="shared" si="1"/>
        <v>9.7459884199959518E-3</v>
      </c>
      <c r="D18" s="11">
        <f t="shared" si="2"/>
        <v>12.063021479967148</v>
      </c>
      <c r="E18" s="16">
        <f t="shared" si="3"/>
        <v>80.536831663545328</v>
      </c>
    </row>
    <row r="19" spans="1:5" x14ac:dyDescent="0.3">
      <c r="A19" s="2">
        <v>0.15</v>
      </c>
      <c r="B19" s="11">
        <f t="shared" si="0"/>
        <v>9.5603532366994204E-2</v>
      </c>
      <c r="C19" s="11">
        <f t="shared" si="1"/>
        <v>3.137322322459557E-3</v>
      </c>
      <c r="D19" s="11">
        <f t="shared" si="2"/>
        <v>12.868410080941942</v>
      </c>
      <c r="E19" s="16">
        <f t="shared" si="3"/>
        <v>80.54026024980692</v>
      </c>
    </row>
    <row r="20" spans="1:5" x14ac:dyDescent="0.3">
      <c r="A20" s="2">
        <v>0.16</v>
      </c>
      <c r="B20" s="11">
        <f t="shared" si="0"/>
        <v>9.5600087659433272E-2</v>
      </c>
      <c r="C20" s="11">
        <f t="shared" si="1"/>
        <v>-3.030536388070354E-3</v>
      </c>
      <c r="D20" s="11">
        <f t="shared" si="2"/>
        <v>13.673815370782592</v>
      </c>
      <c r="E20" s="16">
        <f t="shared" si="3"/>
        <v>80.540286773352165</v>
      </c>
    </row>
    <row r="21" spans="1:5" x14ac:dyDescent="0.3">
      <c r="A21" s="2">
        <v>0.17</v>
      </c>
      <c r="B21" s="11">
        <f t="shared" si="0"/>
        <v>9.5959660799995308E-2</v>
      </c>
      <c r="C21" s="11">
        <f t="shared" si="1"/>
        <v>-8.8353772504772971E-3</v>
      </c>
      <c r="D21" s="11">
        <f t="shared" si="2"/>
        <v>14.479206499827285</v>
      </c>
      <c r="E21" s="16">
        <f t="shared" si="3"/>
        <v>80.537513024095531</v>
      </c>
    </row>
    <row r="22" spans="1:5" x14ac:dyDescent="0.3">
      <c r="A22" s="2">
        <v>0.18</v>
      </c>
      <c r="B22" s="11">
        <f t="shared" si="0"/>
        <v>9.6621748813993186E-2</v>
      </c>
      <c r="C22" s="11">
        <f t="shared" si="1"/>
        <v>-1.4337703239448385E-2</v>
      </c>
      <c r="D22" s="11">
        <f t="shared" si="2"/>
        <v>15.284557774904215</v>
      </c>
      <c r="E22" s="16">
        <f t="shared" si="3"/>
        <v>80.532378686015193</v>
      </c>
    </row>
    <row r="23" spans="1:5" x14ac:dyDescent="0.3">
      <c r="A23" s="2">
        <v>0.19</v>
      </c>
      <c r="B23" s="11">
        <f t="shared" si="0"/>
        <v>9.7538586195094923E-2</v>
      </c>
      <c r="C23" s="11">
        <f t="shared" si="1"/>
        <v>-1.9585279861315627E-2</v>
      </c>
      <c r="D23" s="11">
        <f t="shared" si="2"/>
        <v>16.089847304696121</v>
      </c>
      <c r="E23" s="16">
        <f t="shared" si="3"/>
        <v>80.525211081595771</v>
      </c>
    </row>
    <row r="24" spans="1:5" x14ac:dyDescent="0.3">
      <c r="A24" s="2">
        <v>0.2</v>
      </c>
      <c r="B24" s="11">
        <f t="shared" si="0"/>
        <v>9.8671960538234946E-2</v>
      </c>
      <c r="C24" s="11">
        <f t="shared" si="1"/>
        <v>-2.4616319521144583E-2</v>
      </c>
      <c r="D24" s="11">
        <f t="shared" si="2"/>
        <v>16.895056051171849</v>
      </c>
      <c r="E24" s="16">
        <f t="shared" si="3"/>
        <v>80.516257981151725</v>
      </c>
    </row>
    <row r="25" spans="1:5" x14ac:dyDescent="0.3">
      <c r="A25" s="2">
        <v>0.21</v>
      </c>
      <c r="B25" s="11">
        <f t="shared" si="0"/>
        <v>9.9990937991693465E-2</v>
      </c>
      <c r="C25" s="11">
        <f t="shared" si="1"/>
        <v>-2.9461756070655029E-2</v>
      </c>
      <c r="D25" s="11">
        <f t="shared" si="2"/>
        <v>17.700167151867191</v>
      </c>
      <c r="E25" s="16">
        <f t="shared" si="3"/>
        <v>80.505709758773762</v>
      </c>
    </row>
    <row r="26" spans="1:5" x14ac:dyDescent="0.3">
      <c r="A26" s="2">
        <v>0.22</v>
      </c>
      <c r="B26" s="11">
        <f t="shared" si="0"/>
        <v>0.10147020904042708</v>
      </c>
      <c r="C26" s="11">
        <f t="shared" si="1"/>
        <v>-3.4146899024890404E-2</v>
      </c>
      <c r="D26" s="11">
        <f t="shared" si="2"/>
        <v>18.505165426913237</v>
      </c>
      <c r="E26" s="16">
        <f t="shared" si="3"/>
        <v>80.493714672077573</v>
      </c>
    </row>
    <row r="27" spans="1:5" x14ac:dyDescent="0.3">
      <c r="A27" s="2">
        <v>0.23</v>
      </c>
      <c r="B27" s="11">
        <f t="shared" si="0"/>
        <v>0.10308886582418253</v>
      </c>
      <c r="C27" s="11">
        <f t="shared" si="1"/>
        <v>-3.8692656244103923E-2</v>
      </c>
      <c r="D27" s="11">
        <f t="shared" si="2"/>
        <v>19.310037014632485</v>
      </c>
      <c r="E27" s="16">
        <f t="shared" si="3"/>
        <v>80.480389600595743</v>
      </c>
    </row>
    <row r="28" spans="1:5" x14ac:dyDescent="0.3">
      <c r="A28" s="2">
        <v>0.24</v>
      </c>
      <c r="B28" s="11">
        <f t="shared" si="0"/>
        <v>0.10482948512608202</v>
      </c>
      <c r="C28" s="11">
        <f t="shared" si="1"/>
        <v>-4.3116450945173398E-2</v>
      </c>
      <c r="D28" s="11">
        <f t="shared" si="2"/>
        <v>20.114769098230823</v>
      </c>
      <c r="E28" s="16">
        <f t="shared" si="3"/>
        <v>80.465827722244157</v>
      </c>
    </row>
    <row r="29" spans="1:5" x14ac:dyDescent="0.3">
      <c r="A29" s="2">
        <v>0.25</v>
      </c>
      <c r="B29" s="11">
        <f t="shared" si="0"/>
        <v>0.10667743144394835</v>
      </c>
      <c r="C29" s="11">
        <f t="shared" si="1"/>
        <v>-4.7432918630276058E-2</v>
      </c>
      <c r="D29" s="11">
        <f t="shared" si="2"/>
        <v>20.919349698097221</v>
      </c>
      <c r="E29" s="16">
        <f t="shared" si="3"/>
        <v>80.450104086415323</v>
      </c>
    </row>
    <row r="30" spans="1:5" x14ac:dyDescent="0.3">
      <c r="A30" s="2">
        <v>0.26</v>
      </c>
      <c r="B30" s="11">
        <f t="shared" si="0"/>
        <v>0.10862032089132373</v>
      </c>
      <c r="C30" s="11">
        <f t="shared" si="1"/>
        <v>-5.1654443185869675E-2</v>
      </c>
      <c r="D30" s="11">
        <f t="shared" si="2"/>
        <v>21.723767512057151</v>
      </c>
      <c r="E30" s="16">
        <f t="shared" si="3"/>
        <v>80.433279717432512</v>
      </c>
    </row>
    <row r="31" spans="1:5" x14ac:dyDescent="0.3">
      <c r="A31" s="2">
        <v>0.27</v>
      </c>
      <c r="B31" s="11">
        <f t="shared" si="0"/>
        <v>0.11064760423159611</v>
      </c>
      <c r="C31" s="11">
        <f t="shared" si="1"/>
        <v>-5.5791573848566256E-2</v>
      </c>
      <c r="D31" s="11">
        <f t="shared" si="2"/>
        <v>22.528011791155961</v>
      </c>
      <c r="E31" s="16">
        <f t="shared" si="3"/>
        <v>80.415404675122687</v>
      </c>
    </row>
    <row r="32" spans="1:5" x14ac:dyDescent="0.3">
      <c r="A32" s="2">
        <v>0.28000000000000003</v>
      </c>
      <c r="B32" s="11">
        <f t="shared" si="0"/>
        <v>0.11275023926195507</v>
      </c>
      <c r="C32" s="11">
        <f t="shared" si="1"/>
        <v>-5.9853352821176292E-2</v>
      </c>
      <c r="D32" s="11">
        <f t="shared" si="2"/>
        <v>23.332072242093261</v>
      </c>
      <c r="E32" s="16">
        <f t="shared" si="3"/>
        <v>80.396520364756</v>
      </c>
    </row>
    <row r="33" spans="1:5" x14ac:dyDescent="0.3">
      <c r="A33" s="2">
        <v>0.28999999999999998</v>
      </c>
      <c r="B33" s="11">
        <f t="shared" si="0"/>
        <v>0.11492043097997787</v>
      </c>
      <c r="C33" s="11">
        <f t="shared" si="1"/>
        <v>-6.3847575106122434E-2</v>
      </c>
      <c r="D33" s="11">
        <f t="shared" si="2"/>
        <v>24.135938949879346</v>
      </c>
      <c r="E33" s="16">
        <f t="shared" si="3"/>
        <v>80.376661299597743</v>
      </c>
    </row>
    <row r="34" spans="1:5" x14ac:dyDescent="0.3">
      <c r="A34" s="2">
        <v>0.3</v>
      </c>
      <c r="B34" s="11">
        <f t="shared" si="0"/>
        <v>0.11715142371689809</v>
      </c>
      <c r="C34" s="11">
        <f t="shared" si="1"/>
        <v>-6.7780996372171207E-2</v>
      </c>
      <c r="D34" s="11">
        <f t="shared" si="2"/>
        <v>24.939602315996325</v>
      </c>
      <c r="E34" s="16">
        <f t="shared" si="3"/>
        <v>80.355856459441654</v>
      </c>
    </row>
    <row r="35" spans="1:5" x14ac:dyDescent="0.3">
      <c r="A35" s="2">
        <v>0.31</v>
      </c>
      <c r="B35" s="11">
        <f t="shared" si="0"/>
        <v>0.11943733350314505</v>
      </c>
      <c r="C35" s="11">
        <f t="shared" si="1"/>
        <v>-7.1659500588893213E-2</v>
      </c>
      <c r="D35" s="11">
        <f t="shared" si="2"/>
        <v>25.743053008565482</v>
      </c>
      <c r="E35" s="16">
        <f t="shared" si="3"/>
        <v>80.334130347594183</v>
      </c>
    </row>
    <row r="36" spans="1:5" x14ac:dyDescent="0.3">
      <c r="A36" s="2">
        <v>0.32</v>
      </c>
      <c r="B36" s="11">
        <f t="shared" si="0"/>
        <v>0.12177301186534435</v>
      </c>
      <c r="C36" s="11">
        <f t="shared" si="1"/>
        <v>-7.54882362296629E-2</v>
      </c>
      <c r="D36" s="11">
        <f t="shared" si="2"/>
        <v>26.546281921894376</v>
      </c>
      <c r="E36" s="16">
        <f t="shared" si="3"/>
        <v>80.311503820443477</v>
      </c>
    </row>
    <row r="37" spans="1:5" x14ac:dyDescent="0.3">
      <c r="A37" s="2">
        <v>0.33</v>
      </c>
      <c r="B37" s="11">
        <f t="shared" si="0"/>
        <v>0.12415393438750032</v>
      </c>
      <c r="C37" s="11">
        <f t="shared" si="1"/>
        <v>-7.9271727710475928E-2</v>
      </c>
      <c r="D37" s="11">
        <f t="shared" si="2"/>
        <v>27.349280143415655</v>
      </c>
      <c r="E37" s="16">
        <f t="shared" si="3"/>
        <v>80.287994743856885</v>
      </c>
    </row>
    <row r="38" spans="1:5" x14ac:dyDescent="0.3">
      <c r="A38" s="2">
        <v>0.34</v>
      </c>
      <c r="B38" s="11">
        <f t="shared" si="0"/>
        <v>0.12657610893785212</v>
      </c>
      <c r="C38" s="11">
        <f t="shared" si="1"/>
        <v>-8.3013967163093089E-2</v>
      </c>
      <c r="D38" s="11">
        <f t="shared" si="2"/>
        <v>28.152038926495408</v>
      </c>
      <c r="E38" s="16">
        <f t="shared" si="3"/>
        <v>80.263618516517695</v>
      </c>
    </row>
    <row r="39" spans="1:5" x14ac:dyDescent="0.3">
      <c r="A39" s="2">
        <v>0.35</v>
      </c>
      <c r="B39" s="11">
        <f t="shared" si="0"/>
        <v>0.12903599962826859</v>
      </c>
      <c r="C39" s="11">
        <f t="shared" si="1"/>
        <v>-8.6718490475645588E-2</v>
      </c>
      <c r="D39" s="11">
        <f t="shared" si="2"/>
        <v>28.954549667938153</v>
      </c>
      <c r="E39" s="16">
        <f t="shared" si="3"/>
        <v>80.238388490155629</v>
      </c>
    </row>
    <row r="40" spans="1:5" x14ac:dyDescent="0.3">
      <c r="A40" s="2">
        <v>0.36</v>
      </c>
      <c r="B40" s="11">
        <f t="shared" si="0"/>
        <v>0.13153046344707781</v>
      </c>
      <c r="C40" s="11">
        <f t="shared" si="1"/>
        <v>-9.0388440659805336E-2</v>
      </c>
      <c r="D40" s="11">
        <f t="shared" si="2"/>
        <v>29.756803889275062</v>
      </c>
      <c r="E40" s="16">
        <f t="shared" si="3"/>
        <v>80.212316309246745</v>
      </c>
    </row>
    <row r="41" spans="1:5" x14ac:dyDescent="0.3">
      <c r="A41" s="2">
        <v>0.37</v>
      </c>
      <c r="B41" s="11">
        <f t="shared" si="0"/>
        <v>0.13405669716765317</v>
      </c>
      <c r="C41" s="11">
        <f t="shared" si="1"/>
        <v>-9.4026620942198963E-2</v>
      </c>
      <c r="D41" s="11">
        <f t="shared" si="2"/>
        <v>30.558793221119828</v>
      </c>
      <c r="E41" s="16">
        <f t="shared" si="3"/>
        <v>80.185412187347012</v>
      </c>
    </row>
    <row r="42" spans="1:5" x14ac:dyDescent="0.3">
      <c r="A42" s="2">
        <v>0.38</v>
      </c>
      <c r="B42" s="11">
        <f t="shared" si="0"/>
        <v>0.13661219263985541</v>
      </c>
      <c r="C42" s="11">
        <f t="shared" si="1"/>
        <v>-9.7635539472965688E-2</v>
      </c>
      <c r="D42" s="11">
        <f t="shared" si="2"/>
        <v>31.360509390027318</v>
      </c>
      <c r="E42" s="16">
        <f t="shared" si="3"/>
        <v>80.157685133214372</v>
      </c>
    </row>
    <row r="43" spans="1:5" x14ac:dyDescent="0.3">
      <c r="A43" s="2">
        <v>0.39</v>
      </c>
      <c r="B43" s="11">
        <f t="shared" si="0"/>
        <v>0.13919469895971309</v>
      </c>
      <c r="C43" s="11">
        <f t="shared" si="1"/>
        <v>-0.101217447156077</v>
      </c>
      <c r="D43" s="11">
        <f t="shared" si="2"/>
        <v>32.16194420740581</v>
      </c>
      <c r="E43" s="16">
        <f t="shared" si="3"/>
        <v>80.129143136880387</v>
      </c>
    </row>
    <row r="44" spans="1:5" x14ac:dyDescent="0.3">
      <c r="A44" s="2">
        <v>0.4</v>
      </c>
      <c r="B44" s="11">
        <f t="shared" si="0"/>
        <v>0.14180219031365215</v>
      </c>
      <c r="C44" s="11">
        <f t="shared" si="1"/>
        <v>-0.1047743698051069</v>
      </c>
      <c r="D44" s="11">
        <f t="shared" si="2"/>
        <v>32.963089560123279</v>
      </c>
      <c r="E44" s="16">
        <f t="shared" si="3"/>
        <v>80.09979332357598</v>
      </c>
    </row>
    <row r="45" spans="1:5" x14ac:dyDescent="0.3">
      <c r="A45" s="2">
        <v>0.41</v>
      </c>
      <c r="B45" s="11">
        <f t="shared" si="0"/>
        <v>0.14443283852844704</v>
      </c>
      <c r="C45" s="11">
        <f t="shared" si="1"/>
        <v>-0.10830813559328098</v>
      </c>
      <c r="D45" s="11">
        <f t="shared" si="2"/>
        <v>33.763937402518565</v>
      </c>
      <c r="E45" s="16">
        <f t="shared" si="3"/>
        <v>80.069642081703478</v>
      </c>
    </row>
    <row r="46" spans="1:5" x14ac:dyDescent="0.3">
      <c r="A46" s="2">
        <v>0.42</v>
      </c>
      <c r="B46" s="11">
        <f t="shared" si="0"/>
        <v>0.14708498954260812</v>
      </c>
      <c r="C46" s="11">
        <f t="shared" si="1"/>
        <v>-0.11182039858208886</v>
      </c>
      <c r="D46" s="11">
        <f t="shared" si="2"/>
        <v>34.564479749583541</v>
      </c>
      <c r="E46" s="16">
        <f t="shared" si="3"/>
        <v>80.03869516973667</v>
      </c>
    </row>
    <row r="47" spans="1:5" x14ac:dyDescent="0.3">
      <c r="A47" s="2">
        <v>0.43</v>
      </c>
      <c r="B47" s="11">
        <f t="shared" si="0"/>
        <v>0.14975714316083075</v>
      </c>
      <c r="C47" s="11">
        <f t="shared" si="1"/>
        <v>-0.11531265896683526</v>
      </c>
      <c r="D47" s="11">
        <f t="shared" si="2"/>
        <v>35.364708671125271</v>
      </c>
      <c r="E47" s="16">
        <f t="shared" si="3"/>
        <v>80.006957805921047</v>
      </c>
    </row>
    <row r="48" spans="1:5" x14ac:dyDescent="0.3">
      <c r="A48" s="2">
        <v>0.44</v>
      </c>
      <c r="B48" s="11">
        <f t="shared" si="0"/>
        <v>0.15244793556920166</v>
      </c>
      <c r="C48" s="11">
        <f t="shared" si="1"/>
        <v>-0.11878628056143331</v>
      </c>
      <c r="D48" s="11">
        <f t="shared" si="2"/>
        <v>36.164616286752192</v>
      </c>
      <c r="E48" s="16">
        <f t="shared" si="3"/>
        <v>79.974434743864705</v>
      </c>
    </row>
    <row r="49" spans="1:5" x14ac:dyDescent="0.3">
      <c r="A49" s="2">
        <v>0.45</v>
      </c>
      <c r="B49" s="11">
        <f t="shared" si="0"/>
        <v>0.15515612418171096</v>
      </c>
      <c r="C49" s="11">
        <f t="shared" si="1"/>
        <v>-0.12224250595189298</v>
      </c>
      <c r="D49" s="11">
        <f t="shared" si="2"/>
        <v>36.96419476155657</v>
      </c>
      <c r="E49" s="16">
        <f t="shared" si="3"/>
        <v>79.941130336498532</v>
      </c>
    </row>
    <row r="50" spans="1:5" x14ac:dyDescent="0.3">
      <c r="A50" s="2">
        <v>0.46</v>
      </c>
      <c r="B50" s="11">
        <f t="shared" si="0"/>
        <v>0.15788057446330611</v>
      </c>
      <c r="C50" s="11">
        <f t="shared" si="1"/>
        <v>-0.12568246967326679</v>
      </c>
      <c r="D50" s="11">
        <f t="shared" si="2"/>
        <v>37.763436302386339</v>
      </c>
      <c r="E50" s="16">
        <f t="shared" si="3"/>
        <v>79.907048590405509</v>
      </c>
    </row>
    <row r="51" spans="1:5" x14ac:dyDescent="0.3">
      <c r="A51" s="2">
        <v>0.47</v>
      </c>
      <c r="B51" s="11">
        <f t="shared" si="0"/>
        <v>0.16062024843510933</v>
      </c>
      <c r="C51" s="11">
        <f t="shared" si="1"/>
        <v>-0.12910720970443254</v>
      </c>
      <c r="D51" s="11">
        <f t="shared" si="2"/>
        <v>38.562333154619637</v>
      </c>
      <c r="E51" s="16">
        <f t="shared" si="3"/>
        <v>79.872193212140076</v>
      </c>
    </row>
    <row r="52" spans="1:5" x14ac:dyDescent="0.3">
      <c r="A52" s="2">
        <v>0.48</v>
      </c>
      <c r="B52" s="11">
        <f t="shared" si="0"/>
        <v>0.16337419461648262</v>
      </c>
      <c r="C52" s="11">
        <f t="shared" si="1"/>
        <v>-0.13251767752602822</v>
      </c>
      <c r="D52" s="11">
        <f t="shared" si="2"/>
        <v>39.360877599367484</v>
      </c>
      <c r="E52" s="16">
        <f t="shared" si="3"/>
        <v>79.836567647857905</v>
      </c>
    </row>
    <row r="53" spans="1:5" x14ac:dyDescent="0.3">
      <c r="A53" s="2">
        <v>0.49</v>
      </c>
      <c r="B53" s="11">
        <f t="shared" si="0"/>
        <v>0.16614153919867672</v>
      </c>
      <c r="C53" s="11">
        <f t="shared" si="1"/>
        <v>-0.13591474694680314</v>
      </c>
      <c r="D53" s="11">
        <f t="shared" si="2"/>
        <v>40.159061951044521</v>
      </c>
      <c r="E53" s="16">
        <f t="shared" si="3"/>
        <v>79.800175117336522</v>
      </c>
    </row>
    <row r="54" spans="1:5" x14ac:dyDescent="0.3">
      <c r="A54" s="2">
        <v>0.5</v>
      </c>
      <c r="B54" s="11">
        <f t="shared" si="0"/>
        <v>0.16892147827764248</v>
      </c>
      <c r="C54" s="11">
        <f t="shared" si="1"/>
        <v>-0.13929922187080634</v>
      </c>
      <c r="D54" s="11">
        <f t="shared" si="2"/>
        <v>40.956878555254804</v>
      </c>
      <c r="E54" s="16">
        <f t="shared" si="3"/>
        <v>79.763018643274663</v>
      </c>
    </row>
    <row r="55" spans="1:5" x14ac:dyDescent="0.3">
      <c r="A55" s="2">
        <v>0.51</v>
      </c>
      <c r="B55" s="11">
        <f t="shared" si="0"/>
        <v>0.17171327100062855</v>
      </c>
      <c r="C55" s="11">
        <f t="shared" si="1"/>
        <v>-0.14267184315078923</v>
      </c>
      <c r="D55" s="11">
        <f t="shared" si="2"/>
        <v>41.754319786951214</v>
      </c>
      <c r="E55" s="16">
        <f t="shared" si="3"/>
        <v>79.725101076603579</v>
      </c>
    </row>
    <row r="56" spans="1:5" x14ac:dyDescent="0.3">
      <c r="A56" s="2">
        <v>0.52</v>
      </c>
      <c r="B56" s="11">
        <f t="shared" si="0"/>
        <v>0.17451623350355691</v>
      </c>
      <c r="C56" s="11">
        <f t="shared" si="1"/>
        <v>-0.1460332946508299</v>
      </c>
      <c r="D56" s="11">
        <f t="shared" si="2"/>
        <v>42.551378048829662</v>
      </c>
      <c r="E56" s="16">
        <f t="shared" si="3"/>
        <v>79.686425118417148</v>
      </c>
    </row>
    <row r="57" spans="1:5" x14ac:dyDescent="0.3">
      <c r="A57" s="2">
        <v>0.53</v>
      </c>
      <c r="B57" s="11">
        <f t="shared" si="0"/>
        <v>0.17732973353473266</v>
      </c>
      <c r="C57" s="11">
        <f t="shared" si="1"/>
        <v>-0.14938420862262311</v>
      </c>
      <c r="D57" s="11">
        <f t="shared" si="2"/>
        <v>43.348045769928234</v>
      </c>
      <c r="E57" s="16">
        <f t="shared" si="3"/>
        <v>79.646993339026295</v>
      </c>
    </row>
    <row r="58" spans="1:5" x14ac:dyDescent="0.3">
      <c r="A58" s="2">
        <v>0.54</v>
      </c>
      <c r="B58" s="11">
        <f t="shared" si="0"/>
        <v>0.18015318567591984</v>
      </c>
      <c r="C58" s="11">
        <f t="shared" si="1"/>
        <v>-0.1527251704844049</v>
      </c>
      <c r="D58" s="11">
        <f t="shared" si="2"/>
        <v>44.144315404404296</v>
      </c>
      <c r="E58" s="16">
        <f t="shared" si="3"/>
        <v>79.606808194559591</v>
      </c>
    </row>
    <row r="59" spans="1:5" x14ac:dyDescent="0.3">
      <c r="A59" s="2">
        <v>0.55000000000000004</v>
      </c>
      <c r="B59" s="11">
        <f t="shared" si="0"/>
        <v>0.18298604708475422</v>
      </c>
      <c r="C59" s="11">
        <f t="shared" si="1"/>
        <v>-0.15605672307853949</v>
      </c>
      <c r="D59" s="11">
        <f t="shared" si="2"/>
        <v>44.940179430466998</v>
      </c>
      <c r="E59" s="16">
        <f t="shared" si="3"/>
        <v>79.565872041463166</v>
      </c>
    </row>
    <row r="60" spans="1:5" x14ac:dyDescent="0.3">
      <c r="A60" s="2">
        <v>0.56000000000000005</v>
      </c>
      <c r="B60" s="11">
        <f t="shared" si="0"/>
        <v>0.18582781369332602</v>
      </c>
      <c r="C60" s="11">
        <f t="shared" si="1"/>
        <v>-0.15937937047293671</v>
      </c>
      <c r="D60" s="11">
        <f t="shared" si="2"/>
        <v>45.73563034944479</v>
      </c>
      <c r="E60" s="16">
        <f t="shared" si="3"/>
        <v>79.524187149197445</v>
      </c>
    </row>
    <row r="61" spans="1:5" x14ac:dyDescent="0.3">
      <c r="A61" s="2">
        <v>0.56999999999999995</v>
      </c>
      <c r="B61" s="11">
        <f t="shared" si="0"/>
        <v>0.18867801680691235</v>
      </c>
      <c r="C61" s="11">
        <f t="shared" si="1"/>
        <v>-0.16269358136231929</v>
      </c>
      <c r="D61" s="11">
        <f t="shared" si="2"/>
        <v>46.530660684973071</v>
      </c>
      <c r="E61" s="16">
        <f t="shared" si="3"/>
        <v>79.48175571138114</v>
      </c>
    </row>
    <row r="62" spans="1:5" x14ac:dyDescent="0.3">
      <c r="A62" s="2">
        <v>0.57999999999999996</v>
      </c>
      <c r="B62" s="11">
        <f t="shared" si="0"/>
        <v>0.19153622005456417</v>
      </c>
      <c r="C62" s="11">
        <f t="shared" si="1"/>
        <v>-0.16599979211763644</v>
      </c>
      <c r="D62" s="11">
        <f t="shared" si="2"/>
        <v>47.325262982285551</v>
      </c>
      <c r="E62" s="16">
        <f t="shared" si="3"/>
        <v>79.438579855594753</v>
      </c>
    </row>
    <row r="63" spans="1:5" x14ac:dyDescent="0.3">
      <c r="A63" s="2">
        <v>0.59</v>
      </c>
      <c r="B63" s="11">
        <f t="shared" si="0"/>
        <v>0.19440201664980347</v>
      </c>
      <c r="C63" s="11">
        <f t="shared" si="1"/>
        <v>-0.16929840952536609</v>
      </c>
      <c r="D63" s="11">
        <f t="shared" si="2"/>
        <v>48.119429807597839</v>
      </c>
      <c r="E63" s="16">
        <f t="shared" si="3"/>
        <v>79.394661652023515</v>
      </c>
    </row>
    <row r="64" spans="1:5" x14ac:dyDescent="0.3">
      <c r="A64" s="2">
        <v>0.6</v>
      </c>
      <c r="B64" s="11">
        <f t="shared" si="0"/>
        <v>0.19727502692525101</v>
      </c>
      <c r="C64" s="11">
        <f t="shared" si="1"/>
        <v>-0.17258981325288758</v>
      </c>
      <c r="D64" s="11">
        <f t="shared" si="2"/>
        <v>48.913153747572892</v>
      </c>
      <c r="E64" s="16">
        <f t="shared" si="3"/>
        <v>79.35000312109338</v>
      </c>
    </row>
    <row r="65" spans="1:5" x14ac:dyDescent="0.3">
      <c r="A65" s="2">
        <v>0.61</v>
      </c>
      <c r="B65" s="11">
        <f t="shared" si="0"/>
        <v>0.2001548961097489</v>
      </c>
      <c r="C65" s="11">
        <f t="shared" si="1"/>
        <v>-0.17587435807135865</v>
      </c>
      <c r="D65" s="11">
        <f t="shared" si="2"/>
        <v>49.706427408857394</v>
      </c>
      <c r="E65" s="16">
        <f t="shared" si="3"/>
        <v>79.304606240230328</v>
      </c>
    </row>
    <row r="66" spans="1:5" x14ac:dyDescent="0.3">
      <c r="A66" s="2">
        <v>0.62</v>
      </c>
      <c r="B66" s="11">
        <f t="shared" si="0"/>
        <v>0.20304129232060122</v>
      </c>
      <c r="C66" s="11">
        <f t="shared" si="1"/>
        <v>-0.17915237586347529</v>
      </c>
      <c r="D66" s="11">
        <f t="shared" si="2"/>
        <v>50.499243417682635</v>
      </c>
      <c r="E66" s="16">
        <f t="shared" si="3"/>
        <v>79.258472949855616</v>
      </c>
    </row>
    <row r="67" spans="1:5" x14ac:dyDescent="0.3">
      <c r="A67" s="2">
        <v>0.63</v>
      </c>
      <c r="B67" s="11">
        <f t="shared" si="0"/>
        <v>0.20593390474702913</v>
      </c>
      <c r="C67" s="11">
        <f t="shared" si="1"/>
        <v>-0.18242417744001641</v>
      </c>
      <c r="D67" s="11">
        <f t="shared" si="2"/>
        <v>51.291594419521601</v>
      </c>
      <c r="E67" s="16">
        <f t="shared" si="3"/>
        <v>79.211605158712771</v>
      </c>
    </row>
    <row r="68" spans="1:5" x14ac:dyDescent="0.3">
      <c r="A68" s="2">
        <v>0.64</v>
      </c>
      <c r="B68" s="11">
        <f t="shared" si="0"/>
        <v>0.20883244200392759</v>
      </c>
      <c r="C68" s="11">
        <f t="shared" si="1"/>
        <v>-0.18569005418608692</v>
      </c>
      <c r="D68" s="11">
        <f t="shared" si="2"/>
        <v>52.083473078796231</v>
      </c>
      <c r="E68" s="16">
        <f t="shared" si="3"/>
        <v>79.164004748609173</v>
      </c>
    </row>
    <row r="69" spans="1:5" x14ac:dyDescent="0.3">
      <c r="A69" s="2">
        <v>0.65</v>
      </c>
      <c r="B69" s="11">
        <f t="shared" si="0"/>
        <v>0.21173663063758258</v>
      </c>
      <c r="C69" s="11">
        <f t="shared" si="1"/>
        <v>-0.18895027955540089</v>
      </c>
      <c r="D69" s="11">
        <f t="shared" si="2"/>
        <v>52.874872078629664</v>
      </c>
      <c r="E69" s="16">
        <f t="shared" si="3"/>
        <v>79.115673578643552</v>
      </c>
    </row>
    <row r="70" spans="1:5" x14ac:dyDescent="0.3">
      <c r="A70" s="2">
        <v>0.66</v>
      </c>
      <c r="B70" s="11">
        <f t="shared" ref="B70:B104" si="4">(LN(B$2/A$2) +(D$2+A70^2*0.5)*C$2) / (A70*SQRT(C$2))</f>
        <v>0.21464621376723231</v>
      </c>
      <c r="C70" s="11">
        <f t="shared" ref="C70:C104" si="5">B70-A70*SQRT(C$2)</f>
        <v>-0.19220511042872018</v>
      </c>
      <c r="D70" s="11">
        <f t="shared" ref="D70:D104" si="6">B$2*_xlfn.NORM.S.DIST(B70, TRUE) - A$2*EXP(-D$2*C$2)*_xlfn.NORM.S.DIST(C70,TRUE)</f>
        <v>53.665784120638506</v>
      </c>
      <c r="E70" s="16">
        <f t="shared" ref="E70:E104" si="7">B$2*SQRT(C$2) * ( EXP(-1*B70^2*0.5) / SQRT(2*PI()))</f>
        <v>79.066613488981133</v>
      </c>
    </row>
    <row r="71" spans="1:5" x14ac:dyDescent="0.3">
      <c r="A71" s="2">
        <v>0.67</v>
      </c>
      <c r="B71" s="11">
        <f t="shared" si="4"/>
        <v>0.21756094984828017</v>
      </c>
      <c r="C71" s="11">
        <f t="shared" si="5"/>
        <v>-0.19545478835064128</v>
      </c>
      <c r="D71" s="11">
        <f t="shared" si="6"/>
        <v>54.456201924760393</v>
      </c>
      <c r="E71" s="16">
        <f t="shared" si="7"/>
        <v>79.016826304230079</v>
      </c>
    </row>
    <row r="72" spans="1:5" x14ac:dyDescent="0.3">
      <c r="A72" s="2">
        <v>0.68</v>
      </c>
      <c r="B72" s="11">
        <f t="shared" si="4"/>
        <v>0.22048061154463497</v>
      </c>
      <c r="C72" s="11">
        <f t="shared" si="5"/>
        <v>-0.19869954065725545</v>
      </c>
      <c r="D72" s="11">
        <f t="shared" si="6"/>
        <v>55.246118229114131</v>
      </c>
      <c r="E72" s="16">
        <f t="shared" si="7"/>
        <v>78.966313836465389</v>
      </c>
    </row>
    <row r="73" spans="1:5" x14ac:dyDescent="0.3">
      <c r="A73" s="2">
        <v>0.69</v>
      </c>
      <c r="B73" s="11">
        <f t="shared" si="4"/>
        <v>0.22340498469910941</v>
      </c>
      <c r="C73" s="11">
        <f t="shared" si="5"/>
        <v>-0.20193958150574992</v>
      </c>
      <c r="D73" s="11">
        <f t="shared" si="6"/>
        <v>56.03552578988797</v>
      </c>
      <c r="E73" s="16">
        <f t="shared" si="7"/>
        <v>78.91507788794091</v>
      </c>
    </row>
    <row r="74" spans="1:5" x14ac:dyDescent="0.3">
      <c r="A74" s="2">
        <v>0.7</v>
      </c>
      <c r="B74" s="11">
        <f t="shared" si="4"/>
        <v>0.2263338673920699</v>
      </c>
      <c r="C74" s="11">
        <f t="shared" si="5"/>
        <v>-0.20517511281575845</v>
      </c>
      <c r="D74" s="11">
        <f t="shared" si="6"/>
        <v>56.824417381253852</v>
      </c>
      <c r="E74" s="16">
        <f t="shared" si="7"/>
        <v>78.863120253524798</v>
      </c>
    </row>
    <row r="75" spans="1:5" x14ac:dyDescent="0.3">
      <c r="A75" s="2">
        <v>0.71</v>
      </c>
      <c r="B75" s="11">
        <f t="shared" si="4"/>
        <v>0.22926706907963676</v>
      </c>
      <c r="C75" s="11">
        <f t="shared" si="5"/>
        <v>-0.20840632513116056</v>
      </c>
      <c r="D75" s="11">
        <f t="shared" si="6"/>
        <v>57.612785795304745</v>
      </c>
      <c r="E75" s="16">
        <f t="shared" si="7"/>
        <v>78.810442722889206</v>
      </c>
    </row>
    <row r="76" spans="1:5" x14ac:dyDescent="0.3">
      <c r="A76" s="2">
        <v>0.72</v>
      </c>
      <c r="B76" s="11">
        <f t="shared" si="4"/>
        <v>0.23220440980370124</v>
      </c>
      <c r="C76" s="11">
        <f t="shared" si="5"/>
        <v>-0.21163339841006504</v>
      </c>
      <c r="D76" s="11">
        <f t="shared" si="6"/>
        <v>58.400623842012578</v>
      </c>
      <c r="E76" s="16">
        <f t="shared" si="7"/>
        <v>78.757047082480952</v>
      </c>
    </row>
    <row r="77" spans="1:5" x14ac:dyDescent="0.3">
      <c r="A77" s="2">
        <v>0.73</v>
      </c>
      <c r="B77" s="11">
        <f t="shared" si="4"/>
        <v>0.23514571946687315</v>
      </c>
      <c r="C77" s="11">
        <f t="shared" si="5"/>
        <v>-0.21485650274986209</v>
      </c>
      <c r="D77" s="11">
        <f t="shared" si="6"/>
        <v>59.187924349205076</v>
      </c>
      <c r="E77" s="16">
        <f t="shared" si="7"/>
        <v>78.702935117297528</v>
      </c>
    </row>
    <row r="78" spans="1:5" x14ac:dyDescent="0.3">
      <c r="A78" s="2">
        <v>0.74</v>
      </c>
      <c r="B78" s="11">
        <f t="shared" si="4"/>
        <v>0.23809083716621568</v>
      </c>
      <c r="C78" s="11">
        <f t="shared" si="5"/>
        <v>-0.21807579905348859</v>
      </c>
      <c r="D78" s="11">
        <f t="shared" si="6"/>
        <v>59.97468016255965</v>
      </c>
      <c r="E78" s="16">
        <f t="shared" si="7"/>
        <v>78.648108612488642</v>
      </c>
    </row>
    <row r="79" spans="1:5" x14ac:dyDescent="0.3">
      <c r="A79" s="2">
        <v>0.75</v>
      </c>
      <c r="B79" s="11">
        <f t="shared" si="4"/>
        <v>0.241039610580282</v>
      </c>
      <c r="C79" s="11">
        <f t="shared" si="5"/>
        <v>-0.22129143964239123</v>
      </c>
      <c r="D79" s="11">
        <f t="shared" si="6"/>
        <v>60.760884145611669</v>
      </c>
      <c r="E79" s="16">
        <f t="shared" si="7"/>
        <v>78.592569354801952</v>
      </c>
    </row>
    <row r="80" spans="1:5" x14ac:dyDescent="0.3">
      <c r="A80" s="2">
        <v>0.76</v>
      </c>
      <c r="B80" s="11">
        <f t="shared" si="4"/>
        <v>0.24399189540454352</v>
      </c>
      <c r="C80" s="11">
        <f t="shared" si="5"/>
        <v>-0.22450356882109868</v>
      </c>
      <c r="D80" s="11">
        <f t="shared" si="6"/>
        <v>61.546529179777764</v>
      </c>
      <c r="E80" s="16">
        <f t="shared" si="7"/>
        <v>78.536319133889336</v>
      </c>
    </row>
    <row r="81" spans="1:5" x14ac:dyDescent="0.3">
      <c r="A81" s="2">
        <v>0.77</v>
      </c>
      <c r="B81" s="11">
        <f t="shared" si="4"/>
        <v>0.24694755483081082</v>
      </c>
      <c r="C81" s="11">
        <f t="shared" si="5"/>
        <v>-0.2277123233978004</v>
      </c>
      <c r="D81" s="11">
        <f t="shared" si="6"/>
        <v>62.331608164390559</v>
      </c>
      <c r="E81" s="16">
        <f t="shared" si="7"/>
        <v>78.479359743487635</v>
      </c>
    </row>
    <row r="82" spans="1:5" x14ac:dyDescent="0.3">
      <c r="A82" s="2">
        <v>0.78</v>
      </c>
      <c r="B82" s="11">
        <f t="shared" si="4"/>
        <v>0.24990645906669912</v>
      </c>
      <c r="C82" s="11">
        <f t="shared" si="5"/>
        <v>-0.23091783316488107</v>
      </c>
      <c r="D82" s="11">
        <f t="shared" si="6"/>
        <v>63.116114016744859</v>
      </c>
      <c r="E82" s="16">
        <f t="shared" si="7"/>
        <v>78.421692982487016</v>
      </c>
    </row>
    <row r="83" spans="1:5" x14ac:dyDescent="0.3">
      <c r="A83" s="2">
        <v>0.79</v>
      </c>
      <c r="B83" s="11">
        <f t="shared" si="4"/>
        <v>0.25286848489158981</v>
      </c>
      <c r="C83" s="11">
        <f t="shared" si="5"/>
        <v>-0.23412022134295934</v>
      </c>
      <c r="D83" s="11">
        <f t="shared" si="6"/>
        <v>63.900039672154207</v>
      </c>
      <c r="E83" s="16">
        <f t="shared" si="7"/>
        <v>78.36332065589778</v>
      </c>
    </row>
    <row r="84" spans="1:5" x14ac:dyDescent="0.3">
      <c r="A84" s="2">
        <v>0.8</v>
      </c>
      <c r="B84" s="11">
        <f t="shared" si="4"/>
        <v>0.25583351524589543</v>
      </c>
      <c r="C84" s="11">
        <f t="shared" si="5"/>
        <v>-0.23731960499162269</v>
      </c>
      <c r="D84" s="11">
        <f t="shared" si="6"/>
        <v>64.683378084016681</v>
      </c>
      <c r="E84" s="16">
        <f t="shared" si="7"/>
        <v>78.304244575725846</v>
      </c>
    </row>
    <row r="85" spans="1:5" x14ac:dyDescent="0.3">
      <c r="A85" s="2">
        <v>0.81</v>
      </c>
      <c r="B85" s="11">
        <f t="shared" si="4"/>
        <v>0.25880143885074858</v>
      </c>
      <c r="C85" s="11">
        <f t="shared" si="5"/>
        <v>-0.24051609538973856</v>
      </c>
      <c r="D85" s="11">
        <f t="shared" si="6"/>
        <v>65.466122223888505</v>
      </c>
      <c r="E85" s="16">
        <f t="shared" si="7"/>
        <v>78.244466561765947</v>
      </c>
    </row>
    <row r="86" spans="1:5" x14ac:dyDescent="0.3">
      <c r="A86" s="2">
        <v>0.82</v>
      </c>
      <c r="B86" s="11">
        <f t="shared" si="4"/>
        <v>0.2617721498555195</v>
      </c>
      <c r="C86" s="11">
        <f t="shared" si="5"/>
        <v>-0.24370979838793655</v>
      </c>
      <c r="D86" s="11">
        <f t="shared" si="6"/>
        <v>66.248265081566018</v>
      </c>
      <c r="E86" s="16">
        <f t="shared" si="7"/>
        <v>78.18398844231983</v>
      </c>
    </row>
    <row r="87" spans="1:5" x14ac:dyDescent="0.3">
      <c r="A87" s="2">
        <v>0.83</v>
      </c>
      <c r="B87" s="11">
        <f t="shared" si="4"/>
        <v>0.26474554751081381</v>
      </c>
      <c r="C87" s="11">
        <f t="shared" si="5"/>
        <v>-0.24690081473561121</v>
      </c>
      <c r="D87" s="11">
        <f t="shared" si="6"/>
        <v>67.029799665173755</v>
      </c>
      <c r="E87" s="16">
        <f t="shared" si="7"/>
        <v>78.122812054847458</v>
      </c>
    </row>
    <row r="88" spans="1:5" x14ac:dyDescent="0.3">
      <c r="A88" s="2">
        <v>0.84</v>
      </c>
      <c r="B88" s="11">
        <f t="shared" si="4"/>
        <v>0.26772153586482678</v>
      </c>
      <c r="C88" s="11">
        <f t="shared" si="5"/>
        <v>-0.2500892403845672</v>
      </c>
      <c r="D88" s="11">
        <f t="shared" si="6"/>
        <v>67.810719001259031</v>
      </c>
      <c r="E88" s="16">
        <f t="shared" si="7"/>
        <v>78.0609392465567</v>
      </c>
    </row>
    <row r="89" spans="1:5" x14ac:dyDescent="0.3">
      <c r="A89" s="2">
        <v>0.85</v>
      </c>
      <c r="B89" s="11">
        <f t="shared" si="4"/>
        <v>0.27070002348113331</v>
      </c>
      <c r="C89" s="11">
        <f t="shared" si="5"/>
        <v>-0.25327516677122963</v>
      </c>
      <c r="D89" s="11">
        <f t="shared" si="6"/>
        <v>68.591016134892584</v>
      </c>
      <c r="E89" s="16">
        <f t="shared" si="7"/>
        <v>77.99837187493759</v>
      </c>
    </row>
    <row r="90" spans="1:5" x14ac:dyDescent="0.3">
      <c r="A90" s="2">
        <v>0.86</v>
      </c>
      <c r="B90" s="11">
        <f t="shared" si="4"/>
        <v>0.27368092317616483</v>
      </c>
      <c r="C90" s="11">
        <f t="shared" si="5"/>
        <v>-0.25645868107916719</v>
      </c>
      <c r="D90" s="11">
        <f t="shared" si="6"/>
        <v>69.370684129773025</v>
      </c>
      <c r="E90" s="16">
        <f t="shared" si="7"/>
        <v>77.935111808246177</v>
      </c>
    </row>
    <row r="91" spans="1:5" x14ac:dyDescent="0.3">
      <c r="A91" s="2">
        <v>0.87</v>
      </c>
      <c r="B91" s="11">
        <f t="shared" si="4"/>
        <v>0.27666415177479303</v>
      </c>
      <c r="C91" s="11">
        <f t="shared" si="5"/>
        <v>-0.25963986648350795</v>
      </c>
      <c r="D91" s="11">
        <f t="shared" si="6"/>
        <v>70.149716068337455</v>
      </c>
      <c r="E91" s="16">
        <f t="shared" si="7"/>
        <v>77.87116092594232</v>
      </c>
    </row>
    <row r="92" spans="1:5" x14ac:dyDescent="0.3">
      <c r="A92" s="2">
        <v>0.88</v>
      </c>
      <c r="B92" s="11">
        <f t="shared" si="4"/>
        <v>0.27964962988257708</v>
      </c>
      <c r="C92" s="11">
        <f t="shared" si="5"/>
        <v>-0.26281880237869287</v>
      </c>
      <c r="D92" s="11">
        <f t="shared" si="6"/>
        <v>70.928105051875377</v>
      </c>
      <c r="E92" s="16">
        <f t="shared" si="7"/>
        <v>77.806521119085858</v>
      </c>
    </row>
    <row r="93" spans="1:5" x14ac:dyDescent="0.3">
      <c r="A93" s="2">
        <v>0.89</v>
      </c>
      <c r="B93" s="11">
        <f t="shared" si="4"/>
        <v>0.28263728167336555</v>
      </c>
      <c r="C93" s="11">
        <f t="shared" si="5"/>
        <v>-0.26599556459087337</v>
      </c>
      <c r="D93" s="11">
        <f t="shared" si="6"/>
        <v>71.705844200646084</v>
      </c>
      <c r="E93" s="16">
        <f t="shared" si="7"/>
        <v>77.741194290694395</v>
      </c>
    </row>
    <row r="94" spans="1:5" x14ac:dyDescent="0.3">
      <c r="A94" s="2">
        <v>0.9</v>
      </c>
      <c r="B94" s="11">
        <f t="shared" si="4"/>
        <v>0.28562703469105849</v>
      </c>
      <c r="C94" s="11">
        <f t="shared" si="5"/>
        <v>-0.26917022557614939</v>
      </c>
      <c r="D94" s="11">
        <f t="shared" si="6"/>
        <v>72.482926654000437</v>
      </c>
      <c r="E94" s="16">
        <f t="shared" si="7"/>
        <v>77.675182356066344</v>
      </c>
    </row>
    <row r="95" spans="1:5" x14ac:dyDescent="0.3">
      <c r="A95" s="2">
        <v>0.91</v>
      </c>
      <c r="B95" s="11">
        <f t="shared" si="4"/>
        <v>0.28861881966443909</v>
      </c>
      <c r="C95" s="11">
        <f t="shared" si="5"/>
        <v>-0.27234285460573776</v>
      </c>
      <c r="D95" s="11">
        <f t="shared" si="6"/>
        <v>73.259345570504763</v>
      </c>
      <c r="E95" s="16">
        <f t="shared" si="7"/>
        <v>77.608487243072105</v>
      </c>
    </row>
    <row r="96" spans="1:5" x14ac:dyDescent="0.3">
      <c r="A96" s="2">
        <v>0.92</v>
      </c>
      <c r="B96" s="11">
        <f t="shared" si="4"/>
        <v>0.29161257033408278</v>
      </c>
      <c r="C96" s="11">
        <f t="shared" si="5"/>
        <v>-0.27551351793906304</v>
      </c>
      <c r="D96" s="11">
        <f t="shared" si="6"/>
        <v>74.035094128068181</v>
      </c>
      <c r="E96" s="16">
        <f t="shared" si="7"/>
        <v>77.541110892416057</v>
      </c>
    </row>
    <row r="97" spans="1:5" x14ac:dyDescent="0.3">
      <c r="A97" s="2">
        <v>0.93</v>
      </c>
      <c r="B97" s="11">
        <f t="shared" si="4"/>
        <v>0.29460822329043274</v>
      </c>
      <c r="C97" s="11">
        <f t="shared" si="5"/>
        <v>-0.27868227898568215</v>
      </c>
      <c r="D97" s="11">
        <f t="shared" si="6"/>
        <v>74.810165524071962</v>
      </c>
      <c r="E97" s="16">
        <f t="shared" si="7"/>
        <v>77.473055257871707</v>
      </c>
    </row>
    <row r="98" spans="1:5" x14ac:dyDescent="0.3">
      <c r="A98" s="2">
        <v>0.94</v>
      </c>
      <c r="B98" s="11">
        <f t="shared" si="4"/>
        <v>0.29760571782221107</v>
      </c>
      <c r="C98" s="11">
        <f t="shared" si="5"/>
        <v>-0.28184919845687267</v>
      </c>
      <c r="D98" s="11">
        <f t="shared" si="6"/>
        <v>75.584552975501325</v>
      </c>
      <c r="E98" s="16">
        <f t="shared" si="7"/>
        <v>77.40432230649246</v>
      </c>
    </row>
    <row r="99" spans="1:5" x14ac:dyDescent="0.3">
      <c r="A99" s="2">
        <v>0.95</v>
      </c>
      <c r="B99" s="11">
        <f t="shared" si="4"/>
        <v>0.30060499577440436</v>
      </c>
      <c r="C99" s="11">
        <f t="shared" si="5"/>
        <v>-0.28501433450764835</v>
      </c>
      <c r="D99" s="11">
        <f t="shared" si="6"/>
        <v>76.35824971907924</v>
      </c>
      <c r="E99" s="16">
        <f t="shared" si="7"/>
        <v>77.334914018799807</v>
      </c>
    </row>
    <row r="100" spans="1:5" x14ac:dyDescent="0.3">
      <c r="A100" s="2">
        <v>0.96</v>
      </c>
      <c r="B100" s="11">
        <f t="shared" si="4"/>
        <v>0.3036060014151245</v>
      </c>
      <c r="C100" s="11">
        <f t="shared" si="5"/>
        <v>-0.28817774286989717</v>
      </c>
      <c r="D100" s="11">
        <f t="shared" si="6"/>
        <v>77.131249011401906</v>
      </c>
      <c r="E100" s="16">
        <f t="shared" si="7"/>
        <v>77.26483238895058</v>
      </c>
    </row>
    <row r="101" spans="1:5" x14ac:dyDescent="0.3">
      <c r="A101" s="2">
        <v>0.97</v>
      </c>
      <c r="B101" s="11">
        <f t="shared" si="4"/>
        <v>0.30660868131070568</v>
      </c>
      <c r="C101" s="11">
        <f t="shared" si="5"/>
        <v>-0.29133947697728507</v>
      </c>
      <c r="D101" s="11">
        <f t="shared" si="6"/>
        <v>77.903544129075996</v>
      </c>
      <c r="E101" s="16">
        <f t="shared" si="7"/>
        <v>77.194079424885459</v>
      </c>
    </row>
    <row r="102" spans="1:5" x14ac:dyDescent="0.3">
      <c r="A102" s="2">
        <v>0.98</v>
      </c>
      <c r="B102" s="11">
        <f t="shared" si="4"/>
        <v>0.30961298420844824</v>
      </c>
      <c r="C102" s="11">
        <f t="shared" si="5"/>
        <v>-0.29449958808251148</v>
      </c>
      <c r="D102" s="11">
        <f t="shared" si="6"/>
        <v>78.675128368856917</v>
      </c>
      <c r="E102" s="16">
        <f t="shared" si="7"/>
        <v>77.122657148459595</v>
      </c>
    </row>
    <row r="103" spans="1:5" x14ac:dyDescent="0.3">
      <c r="A103" s="2">
        <v>0.99</v>
      </c>
      <c r="B103" s="11">
        <f t="shared" si="4"/>
        <v>0.3126188609264684</v>
      </c>
      <c r="C103" s="11">
        <f t="shared" si="5"/>
        <v>-0.29765812536746028</v>
      </c>
      <c r="D103" s="11">
        <f t="shared" si="6"/>
        <v>79.445995047788671</v>
      </c>
      <c r="E103" s="16">
        <f t="shared" si="7"/>
        <v>77.050567595557141</v>
      </c>
    </row>
    <row r="104" spans="1:5" x14ac:dyDescent="0.3">
      <c r="A104" s="2">
        <v>1</v>
      </c>
      <c r="B104" s="11">
        <f t="shared" si="4"/>
        <v>0.31562626425015783</v>
      </c>
      <c r="C104" s="11">
        <f t="shared" si="5"/>
        <v>-0.30081513604673982</v>
      </c>
      <c r="D104" s="11">
        <f t="shared" si="6"/>
        <v>80.21613750334491</v>
      </c>
      <c r="E104" s="16">
        <f t="shared" si="7"/>
        <v>76.977812816190806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Option기본</vt:lpstr>
      <vt:lpstr>Delta Gamma</vt:lpstr>
      <vt:lpstr>Theta</vt:lpstr>
      <vt:lpstr>Vega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최윤정</dc:creator>
  <cp:lastModifiedBy>최 윤정</cp:lastModifiedBy>
  <dcterms:created xsi:type="dcterms:W3CDTF">2021-02-25T11:19:39Z</dcterms:created>
  <dcterms:modified xsi:type="dcterms:W3CDTF">2021-02-25T13:59:43Z</dcterms:modified>
</cp:coreProperties>
</file>