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ordy TUF GAMING\Documents\My Document\Mothly Cash Flow\"/>
    </mc:Choice>
  </mc:AlternateContent>
  <bookViews>
    <workbookView xWindow="0" yWindow="0" windowWidth="20400" windowHeight="7080"/>
  </bookViews>
  <sheets>
    <sheet name="January" sheetId="13" r:id="rId1"/>
    <sheet name="February" sheetId="12" r:id="rId2"/>
    <sheet name="March" sheetId="11" r:id="rId3"/>
    <sheet name="April" sheetId="10" r:id="rId4"/>
    <sheet name="May" sheetId="9" r:id="rId5"/>
    <sheet name="June" sheetId="8" r:id="rId6"/>
    <sheet name="July" sheetId="6" r:id="rId7"/>
    <sheet name="August" sheetId="5" r:id="rId8"/>
    <sheet name="September" sheetId="3" r:id="rId9"/>
    <sheet name="October" sheetId="2" r:id="rId10"/>
    <sheet name="November" sheetId="7" r:id="rId11"/>
    <sheet name="December" sheetId="1" r:id="rId12"/>
  </sheets>
  <definedNames>
    <definedName name="_xlnm.Print_Titles" localSheetId="3">April!$3:$4</definedName>
    <definedName name="_xlnm.Print_Titles" localSheetId="7">August!$3:$4</definedName>
    <definedName name="_xlnm.Print_Titles" localSheetId="11">December!$3:$4</definedName>
    <definedName name="_xlnm.Print_Titles" localSheetId="1">February!$3:$4</definedName>
    <definedName name="_xlnm.Print_Titles" localSheetId="0">January!$3:$4</definedName>
    <definedName name="_xlnm.Print_Titles" localSheetId="6">July!$3:$4</definedName>
    <definedName name="_xlnm.Print_Titles" localSheetId="5">June!$3:$4</definedName>
    <definedName name="_xlnm.Print_Titles" localSheetId="2">March!$3:$4</definedName>
    <definedName name="_xlnm.Print_Titles" localSheetId="4">May!$3:$4</definedName>
    <definedName name="_xlnm.Print_Titles" localSheetId="10">November!$3:$4</definedName>
    <definedName name="_xlnm.Print_Titles" localSheetId="9">October!$3:$4</definedName>
    <definedName name="_xlnm.Print_Titles" localSheetId="8">September!$3:$4</definedName>
    <definedName name="RowTitleRegion1..G1" localSheetId="3">April!$G$1</definedName>
    <definedName name="RowTitleRegion1..G1" localSheetId="7">August!$G$1</definedName>
    <definedName name="RowTitleRegion1..G1" localSheetId="1">February!$G$1</definedName>
    <definedName name="RowTitleRegion1..G1" localSheetId="0">January!$G$1</definedName>
    <definedName name="RowTitleRegion1..G1" localSheetId="6">July!$G$1</definedName>
    <definedName name="RowTitleRegion1..G1" localSheetId="5">June!$G$1</definedName>
    <definedName name="RowTitleRegion1..G1" localSheetId="2">March!$G$1</definedName>
    <definedName name="RowTitleRegion1..G1" localSheetId="4">May!$G$1</definedName>
    <definedName name="RowTitleRegion1..G1" localSheetId="10">November!$G$1</definedName>
    <definedName name="RowTitleRegion1..G1" localSheetId="9">October!$G$1</definedName>
    <definedName name="RowTitleRegion1..G1" localSheetId="8">September!$G$1</definedName>
    <definedName name="RowTitleRegion1..G1">December!$G$1</definedName>
    <definedName name="Title1" localSheetId="3">#REF!</definedName>
    <definedName name="Title1" localSheetId="7">#REF!</definedName>
    <definedName name="Title1" localSheetId="1">#REF!</definedName>
    <definedName name="Title1" localSheetId="0">#REF!</definedName>
    <definedName name="Title1" localSheetId="6">#REF!</definedName>
    <definedName name="Title1" localSheetId="5">#REF!</definedName>
    <definedName name="Title1" localSheetId="2">#REF!</definedName>
    <definedName name="Title1" localSheetId="4">#REF!</definedName>
    <definedName name="Title1" localSheetId="10">#REF!</definedName>
    <definedName name="Title1" localSheetId="9">#REF!</definedName>
    <definedName name="Title1" localSheetId="8">#REF!</definedName>
    <definedName name="Title1">#REF!</definedName>
  </definedNames>
  <calcPr calcId="162913"/>
</workbook>
</file>

<file path=xl/calcChain.xml><?xml version="1.0" encoding="utf-8"?>
<calcChain xmlns="http://schemas.openxmlformats.org/spreadsheetml/2006/main">
  <c r="D24" i="1" l="1"/>
  <c r="D25" i="1"/>
  <c r="D11" i="1"/>
  <c r="D12" i="1"/>
  <c r="D13" i="1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G16" i="13"/>
  <c r="D36" i="13"/>
  <c r="D20" i="10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5" i="1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5" i="7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5" i="2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5" i="3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5" i="5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5" i="6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5" i="8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5" i="9"/>
  <c r="D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5" i="10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5" i="11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8" i="12"/>
  <c r="C7" i="12"/>
  <c r="C6" i="12"/>
  <c r="C5" i="12"/>
  <c r="E16" i="12"/>
  <c r="F31" i="13" l="1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11" i="12"/>
  <c r="E12" i="12"/>
  <c r="E13" i="12"/>
  <c r="E14" i="12"/>
  <c r="E15" i="12"/>
  <c r="E8" i="12"/>
  <c r="E9" i="12"/>
  <c r="E10" i="12"/>
  <c r="E7" i="12"/>
  <c r="E6" i="12"/>
  <c r="D6" i="1" l="1"/>
  <c r="D7" i="1"/>
  <c r="D8" i="1"/>
  <c r="D9" i="1"/>
  <c r="D10" i="1"/>
  <c r="D14" i="1"/>
  <c r="D16" i="1"/>
  <c r="D17" i="1"/>
  <c r="D18" i="1"/>
  <c r="D19" i="1"/>
  <c r="D20" i="1"/>
  <c r="D21" i="1"/>
  <c r="D22" i="1"/>
  <c r="D23" i="1"/>
  <c r="D26" i="1"/>
  <c r="D27" i="1"/>
  <c r="D28" i="1"/>
  <c r="D29" i="1"/>
  <c r="D30" i="1"/>
  <c r="D31" i="1"/>
  <c r="D32" i="1"/>
  <c r="D5" i="1"/>
  <c r="D6" i="7"/>
  <c r="D7" i="7"/>
  <c r="D8" i="7"/>
  <c r="D9" i="7"/>
  <c r="D30" i="7"/>
  <c r="D31" i="7"/>
  <c r="D32" i="7"/>
  <c r="D5" i="7"/>
  <c r="D35" i="7" s="1"/>
  <c r="D6" i="2"/>
  <c r="D7" i="2"/>
  <c r="D8" i="2"/>
  <c r="D9" i="2"/>
  <c r="D10" i="2"/>
  <c r="D11" i="2"/>
  <c r="D12" i="2"/>
  <c r="D13" i="2"/>
  <c r="D14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5" i="2"/>
  <c r="D6" i="3"/>
  <c r="D7" i="3"/>
  <c r="D8" i="3"/>
  <c r="D9" i="3"/>
  <c r="D10" i="3"/>
  <c r="D11" i="3"/>
  <c r="D12" i="3"/>
  <c r="D13" i="3"/>
  <c r="D14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5" i="3"/>
  <c r="D6" i="5"/>
  <c r="D7" i="5"/>
  <c r="D8" i="5"/>
  <c r="D9" i="5"/>
  <c r="D10" i="5"/>
  <c r="D11" i="5"/>
  <c r="D12" i="5"/>
  <c r="D13" i="5"/>
  <c r="D14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5" i="5"/>
  <c r="D6" i="6"/>
  <c r="D7" i="6"/>
  <c r="D8" i="6"/>
  <c r="D9" i="6"/>
  <c r="D10" i="6"/>
  <c r="D11" i="6"/>
  <c r="D12" i="6"/>
  <c r="D13" i="6"/>
  <c r="D14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5" i="6"/>
  <c r="D6" i="8"/>
  <c r="D7" i="8"/>
  <c r="D8" i="8"/>
  <c r="D9" i="8"/>
  <c r="D10" i="8"/>
  <c r="D11" i="8"/>
  <c r="D12" i="8"/>
  <c r="D13" i="8"/>
  <c r="D14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5" i="8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5" i="9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5" i="11"/>
  <c r="D6" i="12"/>
  <c r="E6" i="11" s="1"/>
  <c r="E6" i="10" s="1"/>
  <c r="D7" i="12"/>
  <c r="E7" i="11" s="1"/>
  <c r="E7" i="10" s="1"/>
  <c r="E7" i="9" s="1"/>
  <c r="E7" i="8" s="1"/>
  <c r="E7" i="6" s="1"/>
  <c r="E7" i="5" s="1"/>
  <c r="E7" i="3" s="1"/>
  <c r="E7" i="2" s="1"/>
  <c r="E7" i="7" s="1"/>
  <c r="D8" i="12"/>
  <c r="E8" i="11" s="1"/>
  <c r="D9" i="12"/>
  <c r="E9" i="11" s="1"/>
  <c r="D10" i="12"/>
  <c r="E10" i="11" s="1"/>
  <c r="D11" i="12"/>
  <c r="E11" i="11" s="1"/>
  <c r="D12" i="12"/>
  <c r="E12" i="11" s="1"/>
  <c r="D13" i="12"/>
  <c r="E13" i="11" s="1"/>
  <c r="D14" i="12"/>
  <c r="E14" i="11" s="1"/>
  <c r="D15" i="12"/>
  <c r="E15" i="11" s="1"/>
  <c r="D16" i="12"/>
  <c r="E16" i="11" s="1"/>
  <c r="D17" i="12"/>
  <c r="E17" i="11" s="1"/>
  <c r="D18" i="12"/>
  <c r="E18" i="11" s="1"/>
  <c r="D19" i="12"/>
  <c r="E19" i="11" s="1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5" i="12"/>
  <c r="F24" i="13"/>
  <c r="F7" i="12" s="1"/>
  <c r="F28" i="12"/>
  <c r="D36" i="6" l="1"/>
  <c r="D36" i="1"/>
  <c r="E16" i="10"/>
  <c r="E16" i="9" s="1"/>
  <c r="E16" i="8" s="1"/>
  <c r="E16" i="6" s="1"/>
  <c r="E16" i="5" s="1"/>
  <c r="E16" i="3" s="1"/>
  <c r="E16" i="2" s="1"/>
  <c r="E16" i="7" s="1"/>
  <c r="D35" i="10"/>
  <c r="D35" i="8"/>
  <c r="D36" i="9"/>
  <c r="D35" i="3"/>
  <c r="D36" i="2"/>
  <c r="D36" i="11"/>
  <c r="E29" i="11"/>
  <c r="D33" i="12"/>
  <c r="A6" i="5"/>
  <c r="D36" i="5"/>
  <c r="E28" i="11"/>
  <c r="E21" i="11"/>
  <c r="E15" i="10"/>
  <c r="E22" i="11"/>
  <c r="E27" i="11"/>
  <c r="E25" i="11"/>
  <c r="E25" i="10" s="1"/>
  <c r="E24" i="11"/>
  <c r="E20" i="11"/>
  <c r="E20" i="10" s="1"/>
  <c r="E26" i="11"/>
  <c r="E23" i="11"/>
  <c r="E14" i="10"/>
  <c r="E9" i="10"/>
  <c r="E12" i="10"/>
  <c r="E11" i="10"/>
  <c r="E11" i="9" s="1"/>
  <c r="E10" i="10"/>
  <c r="E10" i="9" s="1"/>
  <c r="E10" i="8" s="1"/>
  <c r="E6" i="9"/>
  <c r="E6" i="8" s="1"/>
  <c r="E6" i="6" s="1"/>
  <c r="E6" i="5" s="1"/>
  <c r="E6" i="3" s="1"/>
  <c r="E6" i="2" s="1"/>
  <c r="E6" i="7" s="1"/>
  <c r="E6" i="1" s="1"/>
  <c r="E18" i="10"/>
  <c r="E13" i="10"/>
  <c r="E8" i="10"/>
  <c r="E8" i="9" s="1"/>
  <c r="F21" i="12"/>
  <c r="F28" i="11"/>
  <c r="F14" i="11"/>
  <c r="F14" i="12"/>
  <c r="F36" i="13"/>
  <c r="E36" i="13"/>
  <c r="G6" i="13"/>
  <c r="G7" i="13" s="1"/>
  <c r="E13" i="9" l="1"/>
  <c r="E15" i="9"/>
  <c r="E12" i="9"/>
  <c r="E12" i="8" s="1"/>
  <c r="E9" i="9"/>
  <c r="E9" i="8" s="1"/>
  <c r="E9" i="6" s="1"/>
  <c r="E14" i="9"/>
  <c r="E14" i="8" s="1"/>
  <c r="E17" i="10"/>
  <c r="E24" i="10"/>
  <c r="E22" i="10"/>
  <c r="E22" i="9" s="1"/>
  <c r="E19" i="10"/>
  <c r="E21" i="10"/>
  <c r="E23" i="10"/>
  <c r="E26" i="10"/>
  <c r="F33" i="12"/>
  <c r="H33" i="12" s="1"/>
  <c r="G8" i="13"/>
  <c r="G9" i="13" s="1"/>
  <c r="G10" i="13" s="1"/>
  <c r="G11" i="13" s="1"/>
  <c r="G12" i="13" s="1"/>
  <c r="G13" i="13" s="1"/>
  <c r="G14" i="13" s="1"/>
  <c r="G15" i="13" s="1"/>
  <c r="F35" i="11"/>
  <c r="F21" i="11"/>
  <c r="F7" i="11"/>
  <c r="F25" i="10"/>
  <c r="F11" i="10"/>
  <c r="H36" i="13"/>
  <c r="E33" i="12"/>
  <c r="E13" i="8" l="1"/>
  <c r="E13" i="6" s="1"/>
  <c r="E11" i="8"/>
  <c r="E8" i="8"/>
  <c r="E17" i="9"/>
  <c r="E19" i="9"/>
  <c r="E21" i="9"/>
  <c r="E23" i="9"/>
  <c r="E18" i="9"/>
  <c r="E20" i="9"/>
  <c r="F36" i="11"/>
  <c r="H36" i="11" s="1"/>
  <c r="E31" i="11"/>
  <c r="E30" i="11"/>
  <c r="E32" i="11"/>
  <c r="E32" i="10" s="1"/>
  <c r="G17" i="13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5" i="12" s="1"/>
  <c r="G6" i="12" s="1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G5" i="11" s="1"/>
  <c r="G6" i="11" s="1"/>
  <c r="G7" i="11" s="1"/>
  <c r="G8" i="11" s="1"/>
  <c r="G9" i="11" s="1"/>
  <c r="G10" i="11" s="1"/>
  <c r="G11" i="11" s="1"/>
  <c r="G12" i="11" s="1"/>
  <c r="G13" i="11" s="1"/>
  <c r="G14" i="11" s="1"/>
  <c r="G15" i="11" s="1"/>
  <c r="F32" i="10"/>
  <c r="F18" i="10"/>
  <c r="F35" i="10" s="1"/>
  <c r="H35" i="10" s="1"/>
  <c r="F23" i="9"/>
  <c r="F9" i="9"/>
  <c r="E36" i="11" l="1"/>
  <c r="E8" i="6"/>
  <c r="E8" i="5" s="1"/>
  <c r="G16" i="1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G30" i="11" s="1"/>
  <c r="G31" i="11" s="1"/>
  <c r="G32" i="11" s="1"/>
  <c r="G33" i="11" s="1"/>
  <c r="E12" i="6"/>
  <c r="E12" i="5" s="1"/>
  <c r="E11" i="6"/>
  <c r="E11" i="5" s="1"/>
  <c r="E11" i="3" s="1"/>
  <c r="E10" i="6"/>
  <c r="E15" i="8"/>
  <c r="E20" i="8"/>
  <c r="E19" i="8"/>
  <c r="E17" i="8"/>
  <c r="E18" i="8"/>
  <c r="E28" i="10"/>
  <c r="E27" i="10"/>
  <c r="E30" i="10"/>
  <c r="E29" i="10"/>
  <c r="E31" i="10"/>
  <c r="E31" i="9" s="1"/>
  <c r="E30" i="9"/>
  <c r="F16" i="9"/>
  <c r="F30" i="9"/>
  <c r="F34" i="8"/>
  <c r="F20" i="8"/>
  <c r="F6" i="8"/>
  <c r="E35" i="10" l="1"/>
  <c r="E32" i="9" s="1"/>
  <c r="E32" i="8" s="1"/>
  <c r="G34" i="11"/>
  <c r="G35" i="11"/>
  <c r="G36" i="11" s="1"/>
  <c r="G5" i="10" s="1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E10" i="5"/>
  <c r="E10" i="3" s="1"/>
  <c r="E10" i="2" s="1"/>
  <c r="E9" i="5"/>
  <c r="E15" i="6"/>
  <c r="E14" i="6"/>
  <c r="E17" i="6"/>
  <c r="E31" i="8"/>
  <c r="E31" i="6" s="1"/>
  <c r="E25" i="9"/>
  <c r="E24" i="9"/>
  <c r="F36" i="9"/>
  <c r="H36" i="9" s="1"/>
  <c r="E29" i="9"/>
  <c r="E29" i="8" s="1"/>
  <c r="E29" i="6" s="1"/>
  <c r="E27" i="9"/>
  <c r="E26" i="9"/>
  <c r="E26" i="8" s="1"/>
  <c r="E28" i="9"/>
  <c r="E28" i="8" s="1"/>
  <c r="E30" i="8"/>
  <c r="F13" i="8"/>
  <c r="F27" i="8"/>
  <c r="F32" i="6"/>
  <c r="F18" i="6"/>
  <c r="E36" i="9" l="1"/>
  <c r="E9" i="3"/>
  <c r="E9" i="2" s="1"/>
  <c r="E9" i="7" s="1"/>
  <c r="E8" i="3"/>
  <c r="E8" i="2" s="1"/>
  <c r="E8" i="7" s="1"/>
  <c r="E15" i="5"/>
  <c r="E14" i="5"/>
  <c r="E14" i="3" s="1"/>
  <c r="E13" i="5"/>
  <c r="E28" i="6"/>
  <c r="E28" i="5" s="1"/>
  <c r="E22" i="8"/>
  <c r="E21" i="8"/>
  <c r="E27" i="8"/>
  <c r="E27" i="6" s="1"/>
  <c r="E27" i="5" s="1"/>
  <c r="E24" i="8"/>
  <c r="E23" i="8"/>
  <c r="E23" i="6" s="1"/>
  <c r="E25" i="8"/>
  <c r="E25" i="6" s="1"/>
  <c r="G16" i="10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5" i="9" s="1"/>
  <c r="G6" i="9" s="1"/>
  <c r="E30" i="6"/>
  <c r="E29" i="5" s="1"/>
  <c r="F35" i="8"/>
  <c r="H35" i="8" s="1"/>
  <c r="F11" i="6"/>
  <c r="F25" i="6"/>
  <c r="F29" i="5"/>
  <c r="F15" i="5"/>
  <c r="E35" i="8" l="1"/>
  <c r="E32" i="6" s="1"/>
  <c r="E32" i="5" s="1"/>
  <c r="E32" i="3" s="1"/>
  <c r="E8" i="1"/>
  <c r="E13" i="3"/>
  <c r="E13" i="2" s="1"/>
  <c r="E13" i="7" s="1"/>
  <c r="E12" i="3"/>
  <c r="E31" i="5"/>
  <c r="E31" i="3" s="1"/>
  <c r="E31" i="2" s="1"/>
  <c r="E19" i="6"/>
  <c r="E18" i="6"/>
  <c r="F36" i="6"/>
  <c r="H36" i="6" s="1"/>
  <c r="E24" i="6"/>
  <c r="E26" i="6"/>
  <c r="E26" i="5" s="1"/>
  <c r="E26" i="3" s="1"/>
  <c r="E21" i="6"/>
  <c r="E20" i="6"/>
  <c r="E22" i="6"/>
  <c r="E22" i="5" s="1"/>
  <c r="G7" i="9"/>
  <c r="G8" i="9" s="1"/>
  <c r="G9" i="9" s="1"/>
  <c r="G10" i="9" s="1"/>
  <c r="G11" i="9" s="1"/>
  <c r="G12" i="9" s="1"/>
  <c r="G13" i="9" s="1"/>
  <c r="G14" i="9" s="1"/>
  <c r="G15" i="9" s="1"/>
  <c r="E30" i="5"/>
  <c r="F22" i="5"/>
  <c r="F8" i="5"/>
  <c r="F12" i="3"/>
  <c r="F26" i="3"/>
  <c r="E20" i="5" l="1"/>
  <c r="E36" i="6"/>
  <c r="G16" i="9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E7" i="1"/>
  <c r="E12" i="2"/>
  <c r="E12" i="7" s="1"/>
  <c r="E12" i="1" s="1"/>
  <c r="E11" i="2"/>
  <c r="E11" i="7" s="1"/>
  <c r="E11" i="1" s="1"/>
  <c r="E28" i="3"/>
  <c r="E27" i="3"/>
  <c r="E29" i="3"/>
  <c r="E15" i="3"/>
  <c r="E24" i="5"/>
  <c r="E21" i="5"/>
  <c r="E19" i="5"/>
  <c r="E18" i="5"/>
  <c r="E18" i="3" s="1"/>
  <c r="E17" i="5"/>
  <c r="E17" i="3" s="1"/>
  <c r="E25" i="5"/>
  <c r="E25" i="3" s="1"/>
  <c r="E25" i="2" s="1"/>
  <c r="E25" i="7" s="1"/>
  <c r="E25" i="1" s="1"/>
  <c r="E23" i="5"/>
  <c r="E23" i="3" s="1"/>
  <c r="F36" i="5"/>
  <c r="H36" i="5" s="1"/>
  <c r="E30" i="3"/>
  <c r="F19" i="3"/>
  <c r="F5" i="3"/>
  <c r="F33" i="3"/>
  <c r="F24" i="2"/>
  <c r="F10" i="2"/>
  <c r="E36" i="5" l="1"/>
  <c r="G35" i="9"/>
  <c r="G36" i="9" s="1"/>
  <c r="G5" i="8" s="1"/>
  <c r="G6" i="8" s="1"/>
  <c r="G34" i="9"/>
  <c r="E10" i="7"/>
  <c r="E10" i="1" s="1"/>
  <c r="E27" i="2"/>
  <c r="E14" i="2"/>
  <c r="E14" i="7" s="1"/>
  <c r="E29" i="2"/>
  <c r="E28" i="2"/>
  <c r="E28" i="7" s="1"/>
  <c r="E26" i="2"/>
  <c r="E26" i="7" s="1"/>
  <c r="E21" i="3"/>
  <c r="E19" i="3"/>
  <c r="E24" i="3"/>
  <c r="E24" i="2" s="1"/>
  <c r="E24" i="7" s="1"/>
  <c r="E24" i="1" s="1"/>
  <c r="E20" i="3"/>
  <c r="E22" i="3"/>
  <c r="F35" i="3"/>
  <c r="H35" i="3" s="1"/>
  <c r="E30" i="2"/>
  <c r="F17" i="2"/>
  <c r="F31" i="2"/>
  <c r="F21" i="7"/>
  <c r="F7" i="7"/>
  <c r="E35" i="3" l="1"/>
  <c r="E32" i="2" s="1"/>
  <c r="G7" i="8"/>
  <c r="G8" i="8" s="1"/>
  <c r="G9" i="8" s="1"/>
  <c r="G10" i="8" s="1"/>
  <c r="G11" i="8" s="1"/>
  <c r="G12" i="8" s="1"/>
  <c r="G13" i="8" s="1"/>
  <c r="G14" i="8" s="1"/>
  <c r="G15" i="8" s="1"/>
  <c r="E9" i="1"/>
  <c r="E32" i="7"/>
  <c r="E31" i="7"/>
  <c r="E31" i="1" s="1"/>
  <c r="E29" i="7"/>
  <c r="E27" i="7"/>
  <c r="E19" i="2"/>
  <c r="E19" i="7" s="1"/>
  <c r="E19" i="1" s="1"/>
  <c r="E21" i="2"/>
  <c r="E21" i="7" s="1"/>
  <c r="E22" i="2"/>
  <c r="E22" i="7" s="1"/>
  <c r="E17" i="2"/>
  <c r="E17" i="7" s="1"/>
  <c r="E15" i="2"/>
  <c r="E15" i="7" s="1"/>
  <c r="E20" i="2"/>
  <c r="E20" i="7" s="1"/>
  <c r="E20" i="1" s="1"/>
  <c r="E23" i="2"/>
  <c r="E23" i="7" s="1"/>
  <c r="E18" i="2"/>
  <c r="E18" i="7" s="1"/>
  <c r="E30" i="7"/>
  <c r="F36" i="2"/>
  <c r="H36" i="2" s="1"/>
  <c r="F14" i="7"/>
  <c r="F28" i="7"/>
  <c r="F19" i="1"/>
  <c r="F5" i="1"/>
  <c r="F33" i="1"/>
  <c r="G16" i="8" l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5" i="6" s="1"/>
  <c r="G6" i="6" s="1"/>
  <c r="E27" i="1"/>
  <c r="E23" i="1"/>
  <c r="E29" i="1"/>
  <c r="E26" i="1"/>
  <c r="E22" i="1"/>
  <c r="E28" i="1"/>
  <c r="E18" i="1"/>
  <c r="E21" i="1"/>
  <c r="E14" i="1"/>
  <c r="E36" i="2"/>
  <c r="E30" i="1"/>
  <c r="F35" i="7"/>
  <c r="F12" i="1"/>
  <c r="F26" i="1"/>
  <c r="E35" i="7" l="1"/>
  <c r="E32" i="1" s="1"/>
  <c r="G7" i="6"/>
  <c r="G8" i="6" s="1"/>
  <c r="G9" i="6" s="1"/>
  <c r="G10" i="6" s="1"/>
  <c r="G11" i="6" s="1"/>
  <c r="G12" i="6" s="1"/>
  <c r="G13" i="6" s="1"/>
  <c r="G14" i="6" s="1"/>
  <c r="G15" i="6" s="1"/>
  <c r="E15" i="1"/>
  <c r="E17" i="1"/>
  <c r="E13" i="1"/>
  <c r="F36" i="1"/>
  <c r="H36" i="1" s="1"/>
  <c r="G16" i="6" l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l="1"/>
  <c r="G35" i="6"/>
  <c r="G36" i="6" s="1"/>
  <c r="G5" i="5" s="1"/>
  <c r="G6" i="5" s="1"/>
  <c r="G7" i="5" l="1"/>
  <c r="G8" i="5" s="1"/>
  <c r="G9" i="5" s="1"/>
  <c r="G10" i="5" s="1"/>
  <c r="G11" i="5" s="1"/>
  <c r="G12" i="5" s="1"/>
  <c r="G13" i="5" s="1"/>
  <c r="G14" i="5" s="1"/>
  <c r="G15" i="5" s="1"/>
  <c r="G16" i="5" l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5" i="5" l="1"/>
  <c r="G36" i="5" s="1"/>
  <c r="G5" i="3" s="1"/>
  <c r="G6" i="3" s="1"/>
  <c r="G34" i="5"/>
  <c r="G7" i="3" l="1"/>
  <c r="G8" i="3" s="1"/>
  <c r="G9" i="3" s="1"/>
  <c r="G10" i="3" s="1"/>
  <c r="G11" i="3" s="1"/>
  <c r="G12" i="3" s="1"/>
  <c r="G13" i="3" s="1"/>
  <c r="G14" i="3" s="1"/>
  <c r="G15" i="3" s="1"/>
  <c r="G16" i="3" l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5" i="2" s="1"/>
  <c r="G6" i="2" s="1"/>
  <c r="G7" i="2" l="1"/>
  <c r="G8" i="2" s="1"/>
  <c r="G9" i="2" s="1"/>
  <c r="G10" i="2" s="1"/>
  <c r="G11" i="2" s="1"/>
  <c r="G12" i="2" s="1"/>
  <c r="G13" i="2" s="1"/>
  <c r="G14" i="2" s="1"/>
  <c r="G15" i="2" s="1"/>
  <c r="G16" i="2" l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5" i="2" l="1"/>
  <c r="G36" i="2" s="1"/>
  <c r="G5" i="7" s="1"/>
  <c r="G6" i="7" s="1"/>
  <c r="G34" i="2"/>
  <c r="G7" i="7" l="1"/>
  <c r="G8" i="7" s="1"/>
  <c r="G9" i="7" s="1"/>
  <c r="G10" i="7" s="1"/>
  <c r="G11" i="7" s="1"/>
  <c r="G12" i="7" s="1"/>
  <c r="G13" i="7" s="1"/>
  <c r="G14" i="7" s="1"/>
  <c r="G15" i="7" s="1"/>
  <c r="G16" i="7" l="1"/>
  <c r="H35" i="7"/>
  <c r="E16" i="1"/>
  <c r="E36" i="1" s="1"/>
  <c r="G17" i="7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5" i="1" l="1"/>
  <c r="G36" i="1" s="1"/>
  <c r="G34" i="1"/>
</calcChain>
</file>

<file path=xl/sharedStrings.xml><?xml version="1.0" encoding="utf-8"?>
<sst xmlns="http://schemas.openxmlformats.org/spreadsheetml/2006/main" count="134" uniqueCount="25">
  <si>
    <t>Income $</t>
  </si>
  <si>
    <t>Cashflow $</t>
  </si>
  <si>
    <t>Savings $</t>
  </si>
  <si>
    <t>Monthly Bills and Budget</t>
  </si>
  <si>
    <t>Bills And Accounts</t>
  </si>
  <si>
    <t>Monthly Expenses $</t>
  </si>
  <si>
    <t>End of the Month Total:</t>
  </si>
  <si>
    <t>Month June</t>
  </si>
  <si>
    <t>TOTAL</t>
  </si>
  <si>
    <t>Subscriptions/Bills/AutoPay with different Account</t>
  </si>
  <si>
    <t>Total Debt $</t>
  </si>
  <si>
    <t>Month January</t>
  </si>
  <si>
    <t>Month February</t>
  </si>
  <si>
    <t>Month March</t>
  </si>
  <si>
    <t>Month April</t>
  </si>
  <si>
    <t>Month May</t>
  </si>
  <si>
    <t>June</t>
  </si>
  <si>
    <t>Month July</t>
  </si>
  <si>
    <t>Month August</t>
  </si>
  <si>
    <t>Month September</t>
  </si>
  <si>
    <t>Month October</t>
  </si>
  <si>
    <t>Month November</t>
  </si>
  <si>
    <t>Month December</t>
  </si>
  <si>
    <t>Bofa, Amazon, Amex, is send with rent money</t>
  </si>
  <si>
    <t>Subscriptions | AutoPay | Bill paid with other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</si>
</sst>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[$-409]h:mm\ AM/PM;@"/>
    <numFmt numFmtId="165" formatCode="_([$$-409]* #,##0.00_);_([$$-409]* \(#,##0.00\);_([$$-409]* &quot;-&quot;??_);_(@_)"/>
    <numFmt numFmtId="166" formatCode="[$-409]dddd\ dd"/>
    <numFmt numFmtId="167" formatCode="_(&quot;$&quot;* #,##0.0_);_(&quot;$&quot;* \(#,##0.0\);_(&quot;$&quot;* &quot;-&quot;??_);_(@_)"/>
  </numFmts>
  <fonts count="17" x14ac:knownFonts="1">
    <font>
      <sz val="1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name val="Century Gothic"/>
      <family val="2"/>
      <scheme val="minor"/>
    </font>
    <font>
      <b/>
      <sz val="18"/>
      <color theme="1" tint="0.24994659260841701"/>
      <name val="Century Gothic"/>
      <family val="2"/>
      <scheme val="major"/>
    </font>
    <font>
      <b/>
      <sz val="11"/>
      <color theme="1" tint="0.34998626667073579"/>
      <name val="Century Gothic"/>
      <family val="2"/>
      <scheme val="minor"/>
    </font>
    <font>
      <b/>
      <sz val="11"/>
      <name val="Century Gothic"/>
      <family val="2"/>
      <scheme val="minor"/>
    </font>
    <font>
      <i/>
      <sz val="11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i/>
      <sz val="10"/>
      <color theme="1" tint="0.34998626667073579"/>
      <name val="Century Gothic"/>
      <family val="2"/>
      <scheme val="minor"/>
    </font>
    <font>
      <sz val="11"/>
      <color theme="1" tint="0.14999847407452621"/>
      <name val="Century Gothic"/>
      <family val="2"/>
      <scheme val="minor"/>
    </font>
    <font>
      <sz val="11"/>
      <name val="Century Gothic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/>
      </right>
      <top style="thin">
        <color theme="0" tint="-0.14996795556505021"/>
      </top>
      <bottom/>
      <diagonal/>
    </border>
    <border>
      <left/>
      <right style="thin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rgb="FF7F7F7F"/>
      </left>
      <right style="thin">
        <color theme="0" tint="-0.14999847407452621"/>
      </right>
      <top style="thin">
        <color rgb="FF7F7F7F"/>
      </top>
      <bottom style="thin">
        <color theme="0" tint="-4.9989318521683403E-2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 tint="-0.14999847407452621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</borders>
  <cellStyleXfs count="13">
    <xf numFmtId="0" fontId="0" fillId="0" borderId="0">
      <alignment horizontal="left" wrapText="1" indent="1"/>
    </xf>
    <xf numFmtId="0" fontId="4" fillId="0" borderId="0">
      <alignment horizontal="left" vertical="center" wrapText="1"/>
    </xf>
    <xf numFmtId="0" fontId="5" fillId="0" borderId="0">
      <alignment horizontal="right" vertical="center"/>
    </xf>
    <xf numFmtId="0" fontId="6" fillId="0" borderId="0">
      <alignment horizontal="right" vertical="center" wrapText="1"/>
    </xf>
    <xf numFmtId="0" fontId="2" fillId="3" borderId="2">
      <alignment horizontal="left" vertical="center" indent="1"/>
    </xf>
    <xf numFmtId="14" fontId="2" fillId="3" borderId="2">
      <alignment horizontal="left" vertical="center" indent="1"/>
    </xf>
    <xf numFmtId="0" fontId="1" fillId="0" borderId="0">
      <alignment horizontal="center" vertical="center" wrapText="1"/>
    </xf>
    <xf numFmtId="164" fontId="3" fillId="0" borderId="0" applyFont="0" applyFill="0" applyBorder="0" applyAlignment="0">
      <alignment horizontal="left" wrapText="1" indent="1"/>
    </xf>
    <xf numFmtId="0" fontId="7" fillId="2" borderId="1">
      <alignment horizontal="left" vertical="center" wrapText="1" indent="1"/>
    </xf>
    <xf numFmtId="44" fontId="3" fillId="0" borderId="0" applyFont="0" applyFill="0" applyBorder="0" applyAlignment="0" applyProtection="0"/>
    <xf numFmtId="0" fontId="8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11" fillId="7" borderId="10" applyNumberFormat="0" applyAlignment="0" applyProtection="0"/>
  </cellStyleXfs>
  <cellXfs count="47">
    <xf numFmtId="0" fontId="0" fillId="0" borderId="0" xfId="0">
      <alignment horizontal="left" wrapText="1" indent="1"/>
    </xf>
    <xf numFmtId="0" fontId="10" fillId="5" borderId="1" xfId="7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 applyProtection="1">
      <alignment horizontal="left" vertical="center"/>
      <protection locked="0"/>
    </xf>
    <xf numFmtId="0" fontId="7" fillId="6" borderId="1" xfId="8" applyFill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165" fontId="0" fillId="0" borderId="0" xfId="9" applyNumberFormat="1" applyFont="1" applyFill="1" applyAlignment="1">
      <alignment horizontal="left" vertical="center" wrapText="1" indent="1"/>
    </xf>
    <xf numFmtId="165" fontId="9" fillId="0" borderId="0" xfId="11" applyNumberFormat="1" applyFill="1" applyBorder="1" applyAlignment="1" applyProtection="1">
      <alignment horizontal="left" vertical="center" wrapText="1" indent="1"/>
      <protection locked="0"/>
    </xf>
    <xf numFmtId="165" fontId="9" fillId="0" borderId="0" xfId="11" applyNumberFormat="1" applyFill="1" applyBorder="1" applyAlignment="1">
      <alignment horizontal="left" vertical="center" wrapText="1" indent="1"/>
    </xf>
    <xf numFmtId="165" fontId="9" fillId="6" borderId="1" xfId="11" applyNumberFormat="1" applyFill="1" applyBorder="1" applyAlignment="1">
      <alignment horizontal="left" vertical="center" wrapText="1" indent="1"/>
    </xf>
    <xf numFmtId="165" fontId="9" fillId="0" borderId="0" xfId="11" applyNumberFormat="1" applyAlignment="1">
      <alignment horizontal="left" wrapText="1" indent="1"/>
    </xf>
    <xf numFmtId="0" fontId="0" fillId="0" borderId="0" xfId="0" applyAlignment="1">
      <alignment horizontal="right" wrapText="1"/>
    </xf>
    <xf numFmtId="0" fontId="8" fillId="6" borderId="0" xfId="10" applyFill="1" applyAlignment="1">
      <alignment horizontal="center" vertical="center" wrapText="1"/>
    </xf>
    <xf numFmtId="165" fontId="9" fillId="6" borderId="0" xfId="11" applyNumberFormat="1" applyFill="1" applyAlignment="1">
      <alignment horizontal="left" wrapText="1" indent="1"/>
    </xf>
    <xf numFmtId="0" fontId="0" fillId="0" borderId="0" xfId="0" applyBorder="1">
      <alignment horizontal="left" wrapText="1" indent="1"/>
    </xf>
    <xf numFmtId="0" fontId="13" fillId="8" borderId="14" xfId="12" applyFont="1" applyFill="1" applyBorder="1" applyAlignment="1">
      <alignment horizontal="left" vertical="center" wrapText="1" indent="1"/>
    </xf>
    <xf numFmtId="0" fontId="12" fillId="2" borderId="15" xfId="0" applyFont="1" applyFill="1" applyBorder="1">
      <alignment horizontal="left" wrapText="1" indent="1"/>
    </xf>
    <xf numFmtId="0" fontId="12" fillId="2" borderId="18" xfId="0" applyFont="1" applyFill="1" applyBorder="1">
      <alignment horizontal="left" wrapText="1" indent="1"/>
    </xf>
    <xf numFmtId="0" fontId="12" fillId="2" borderId="19" xfId="0" applyFont="1" applyFill="1" applyBorder="1">
      <alignment horizontal="left" wrapText="1" indent="1"/>
    </xf>
    <xf numFmtId="0" fontId="12" fillId="2" borderId="16" xfId="0" applyFont="1" applyFill="1" applyBorder="1">
      <alignment horizontal="left" wrapText="1" indent="1"/>
    </xf>
    <xf numFmtId="0" fontId="12" fillId="2" borderId="17" xfId="0" applyFont="1" applyFill="1" applyBorder="1">
      <alignment horizontal="left" wrapText="1" indent="1"/>
    </xf>
    <xf numFmtId="165" fontId="14" fillId="0" borderId="0" xfId="9" applyNumberFormat="1" applyFont="1" applyFill="1" applyAlignment="1">
      <alignment horizontal="left" vertical="center" wrapText="1" indent="1"/>
    </xf>
    <xf numFmtId="166" fontId="15" fillId="5" borderId="13" xfId="7" applyNumberFormat="1" applyFont="1" applyFill="1" applyBorder="1" applyAlignment="1">
      <alignment horizontal="center" vertical="center"/>
    </xf>
    <xf numFmtId="166" fontId="15" fillId="5" borderId="12" xfId="7" applyNumberFormat="1" applyFont="1" applyFill="1" applyBorder="1" applyAlignment="1">
      <alignment horizontal="center" vertical="center"/>
    </xf>
    <xf numFmtId="166" fontId="15" fillId="5" borderId="1" xfId="7" applyNumberFormat="1" applyFont="1" applyFill="1" applyBorder="1" applyAlignment="1">
      <alignment horizontal="center" vertical="center"/>
    </xf>
    <xf numFmtId="166" fontId="16" fillId="5" borderId="13" xfId="7" applyNumberFormat="1" applyFont="1" applyFill="1" applyBorder="1" applyAlignment="1">
      <alignment horizontal="center" vertical="center"/>
    </xf>
    <xf numFmtId="166" fontId="16" fillId="5" borderId="12" xfId="7" applyNumberFormat="1" applyFont="1" applyFill="1" applyBorder="1" applyAlignment="1">
      <alignment horizontal="center" vertical="center"/>
    </xf>
    <xf numFmtId="166" fontId="16" fillId="5" borderId="11" xfId="7" applyNumberFormat="1" applyFont="1" applyFill="1" applyBorder="1" applyAlignment="1">
      <alignment horizontal="center" vertical="center"/>
    </xf>
    <xf numFmtId="166" fontId="16" fillId="5" borderId="1" xfId="7" applyNumberFormat="1" applyFont="1" applyFill="1" applyBorder="1" applyAlignment="1">
      <alignment horizontal="center" vertical="center"/>
    </xf>
    <xf numFmtId="167" fontId="0" fillId="0" borderId="0" xfId="9" applyNumberFormat="1" applyFont="1" applyFill="1" applyAlignment="1">
      <alignment horizontal="left" vertical="center" wrapText="1" indent="1"/>
    </xf>
    <xf numFmtId="165" fontId="12" fillId="2" borderId="15" xfId="0" applyNumberFormat="1" applyFont="1" applyFill="1" applyBorder="1">
      <alignment horizontal="left" wrapText="1" indent="1"/>
    </xf>
    <xf numFmtId="44" fontId="9" fillId="0" borderId="0" xfId="11" applyNumberFormat="1" applyAlignment="1">
      <alignment horizontal="left" wrapText="1" indent="1"/>
    </xf>
    <xf numFmtId="0" fontId="4" fillId="0" borderId="0" xfId="1">
      <alignment horizontal="left" vertical="center" wrapText="1"/>
    </xf>
    <xf numFmtId="0" fontId="4" fillId="0" borderId="0" xfId="1" applyAlignment="1">
      <alignment horizontal="center" vertical="center" wrapText="1"/>
    </xf>
    <xf numFmtId="0" fontId="4" fillId="0" borderId="3" xfId="1" applyBorder="1" applyAlignment="1">
      <alignment horizontal="center" vertical="center" wrapText="1"/>
    </xf>
    <xf numFmtId="14" fontId="2" fillId="3" borderId="8" xfId="5" applyBorder="1" applyAlignment="1">
      <alignment horizontal="center" vertical="center" wrapText="1"/>
    </xf>
    <xf numFmtId="14" fontId="2" fillId="3" borderId="9" xfId="5" applyBorder="1" applyAlignment="1">
      <alignment horizontal="center" vertical="center" wrapText="1"/>
    </xf>
    <xf numFmtId="14" fontId="2" fillId="3" borderId="6" xfId="5" applyBorder="1" applyAlignment="1">
      <alignment horizontal="center" vertical="center" wrapText="1"/>
    </xf>
    <xf numFmtId="14" fontId="2" fillId="3" borderId="7" xfId="5" applyBorder="1" applyAlignment="1">
      <alignment horizontal="center" vertical="center" wrapText="1"/>
    </xf>
    <xf numFmtId="14" fontId="2" fillId="3" borderId="4" xfId="5" applyBorder="1" applyAlignment="1">
      <alignment horizontal="center" vertical="center" wrapText="1"/>
    </xf>
    <xf numFmtId="14" fontId="2" fillId="3" borderId="5" xfId="5" applyBorder="1" applyAlignment="1">
      <alignment horizontal="center" vertical="center" wrapText="1"/>
    </xf>
    <xf numFmtId="14" fontId="2" fillId="3" borderId="4" xfId="5" applyBorder="1" applyAlignment="1">
      <alignment horizontal="center" vertical="center"/>
    </xf>
    <xf numFmtId="14" fontId="2" fillId="3" borderId="5" xfId="5" applyBorder="1" applyAlignment="1">
      <alignment horizontal="center" vertical="center"/>
    </xf>
    <xf numFmtId="0" fontId="13" fillId="8" borderId="0" xfId="12" applyFont="1" applyFill="1" applyBorder="1" applyAlignment="1">
      <alignment horizontal="center" vertical="center" wrapText="1"/>
    </xf>
    <xf numFmtId="0" fontId="13" fillId="8" borderId="20" xfId="12" applyFont="1" applyFill="1" applyBorder="1" applyAlignment="1">
      <alignment horizontal="center" vertical="center" wrapText="1"/>
    </xf>
    <xf numFmtId="0" fontId="13" fillId="8" borderId="0" xfId="12" applyFont="1" applyFill="1" applyBorder="1" applyAlignment="1">
      <alignment horizontal="center" vertical="center"/>
    </xf>
    <xf numFmtId="0" fontId="13" fillId="8" borderId="20" xfId="12" applyFont="1" applyFill="1" applyBorder="1" applyAlignment="1">
      <alignment horizontal="center" vertical="center"/>
    </xf>
  </cellXfs>
  <cellStyles count="13">
    <cellStyle name="Break" xfId="8"/>
    <cellStyle name="Currency" xfId="9" builtinId="4"/>
    <cellStyle name="Explanatory Text" xfId="6" builtinId="53" customBuiltin="1"/>
    <cellStyle name="Good" xfId="10" builtinId="26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12" builtinId="20"/>
    <cellStyle name="Normal" xfId="0" builtinId="0" customBuiltin="1"/>
    <cellStyle name="Time" xfId="7"/>
    <cellStyle name="Title" xfId="1" builtinId="15" customBuiltin="1"/>
    <cellStyle name="Warning Text" xfId="11" builtinId="11"/>
  </cellStyles>
  <dxfs count="25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numFmt numFmtId="165" formatCode="_([$$-409]* #,##0.00_);_([$$-409]* \(#,##0.00\);_([$$-409]* &quot;-&quot;??_);_(@_)"/>
    </dxf>
    <dxf>
      <alignment horizontal="left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/>
        </top>
        <bottom style="thin">
          <color theme="0" tint="-0.14996795556505021"/>
        </bottom>
      </border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color theme="1"/>
      </font>
      <border>
        <top style="double">
          <color theme="4"/>
        </top>
      </border>
    </dxf>
    <dxf>
      <font>
        <b/>
        <i val="0"/>
        <color auto="1"/>
      </font>
      <fill>
        <patternFill patternType="solid">
          <fgColor theme="4"/>
          <bgColor theme="4" tint="0.79998168889431442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3743705557422"/>
        </vertical>
        <horizontal style="thin">
          <color theme="0" tint="-0.14993743705557422"/>
        </horizontal>
      </border>
    </dxf>
    <dxf>
      <font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Five-day event schedule" defaultPivotStyle="PivotStyleLight16">
    <tableStyle name="Five-day event schedule" pivot="0" count="5">
      <tableStyleElement type="wholeTable" dxfId="256"/>
      <tableStyleElement type="headerRow" dxfId="255"/>
      <tableStyleElement type="totalRow" dxfId="254"/>
      <tableStyleElement type="firstColumn" dxfId="253"/>
      <tableStyleElement type="firstHeaderCell" dxfId="25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4EEF8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5F79A0"/>
      <rgbColor rgb="00CCFFFF"/>
      <rgbColor rgb="00CCFFCC"/>
      <rgbColor rgb="00FFFF99"/>
      <rgbColor rgb="0099CCFF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6D6D6"/>
      <rgbColor rgb="00003366"/>
      <rgbColor rgb="00339966"/>
      <rgbColor rgb="00003300"/>
      <rgbColor rgb="00333300"/>
      <rgbColor rgb="00993300"/>
      <rgbColor rgb="00A2C3E4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2" name="Schedule13" displayName="Schedule13" ref="B5:H36" headerRowCount="0" totalsRowShown="0" headerRowDxfId="251">
  <tableColumns count="7">
    <tableColumn id="9" name="Column7" headerRowDxfId="250" dataDxfId="249" dataCellStyle="Time"/>
    <tableColumn id="2" name="Column1" headerRowDxfId="248" dataDxfId="247"/>
    <tableColumn id="3" name="Column2" headerRowDxfId="246" dataDxfId="245" dataCellStyle="Warning Text"/>
    <tableColumn id="4" name="Column3" headerRowDxfId="244" dataDxfId="243" dataCellStyle="Warning Text"/>
    <tableColumn id="5" name="Column4" headerRowDxfId="242" dataDxfId="241" dataCellStyle="Currency"/>
    <tableColumn id="1" name="Column5" headerRowDxfId="240" dataDxfId="239" dataCellStyle="Currency">
      <calculatedColumnFormula xml:space="preserve"> G4 + F4 - D4</calculatedColumnFormula>
    </tableColumn>
    <tableColumn id="7" name="Column8" headerRowDxfId="238" dataDxfId="237" dataCellStyle="Currency"/>
  </tableColumns>
  <tableStyleInfo name="Five-day event schedule" showFirstColumn="0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ables/table10.xml><?xml version="1.0" encoding="utf-8"?>
<table xmlns="http://schemas.openxmlformats.org/spreadsheetml/2006/main" id="2" name="Schedule3" displayName="Schedule3" ref="B5:H36" headerRowCount="0" totalsRowShown="0" headerRowDxfId="116">
  <tableColumns count="7">
    <tableColumn id="9" name="Column7" headerRowDxfId="115" dataDxfId="114" dataCellStyle="Time"/>
    <tableColumn id="2" name="Column1" headerRowDxfId="113" dataDxfId="112"/>
    <tableColumn id="3" name="Column2" headerRowDxfId="111" dataDxfId="110" dataCellStyle="Warning Text"/>
    <tableColumn id="4" name="Column3" headerRowDxfId="109" dataDxfId="108" dataCellStyle="Warning Text"/>
    <tableColumn id="5" name="Column4" headerRowDxfId="107" dataDxfId="106" dataCellStyle="Currency"/>
    <tableColumn id="1" name="Column5" headerRowDxfId="105" dataDxfId="104" dataCellStyle="Currency">
      <calculatedColumnFormula xml:space="preserve"> G4 + F4 - D4</calculatedColumnFormula>
    </tableColumn>
    <tableColumn id="7" name="Column8" headerRowDxfId="103" dataDxfId="102" dataCellStyle="Currency"/>
  </tableColumns>
  <tableStyleInfo name="Five-day event schedule" showFirstColumn="0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ables/table11.xml><?xml version="1.0" encoding="utf-8"?>
<table xmlns="http://schemas.openxmlformats.org/spreadsheetml/2006/main" id="6" name="Schedule7" displayName="Schedule7" ref="B5:H35" headerRowCount="0" totalsRowShown="0" headerRowDxfId="101">
  <tableColumns count="7">
    <tableColumn id="9" name="Column7" headerRowDxfId="100" dataDxfId="99" dataCellStyle="Time"/>
    <tableColumn id="2" name="Column1" headerRowDxfId="98" dataDxfId="97"/>
    <tableColumn id="3" name="Column2" headerRowDxfId="96" dataDxfId="95" dataCellStyle="Warning Text"/>
    <tableColumn id="4" name="Column3" headerRowDxfId="94" dataDxfId="93" dataCellStyle="Warning Text"/>
    <tableColumn id="5" name="Column4" headerRowDxfId="92" dataDxfId="91" dataCellStyle="Currency"/>
    <tableColumn id="1" name="Column5" headerRowDxfId="90" dataDxfId="89" dataCellStyle="Currency">
      <calculatedColumnFormula xml:space="preserve"> G4 + F4 - D4</calculatedColumnFormula>
    </tableColumn>
    <tableColumn id="7" name="Column8" headerRowDxfId="88" dataDxfId="87" dataCellStyle="Currency"/>
  </tableColumns>
  <tableStyleInfo name="Five-day event schedule" showFirstColumn="0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ables/table12.xml><?xml version="1.0" encoding="utf-8"?>
<table xmlns="http://schemas.openxmlformats.org/spreadsheetml/2006/main" id="1" name="Schedule" displayName="Schedule" ref="B5:H36" headerRowCount="0" totalsRowShown="0" headerRowDxfId="86">
  <tableColumns count="7">
    <tableColumn id="9" name="Column7" headerRowDxfId="85" dataDxfId="84" dataCellStyle="Time"/>
    <tableColumn id="2" name="Column1" headerRowDxfId="83" dataDxfId="82"/>
    <tableColumn id="3" name="Column2" headerRowDxfId="81" dataDxfId="80" dataCellStyle="Warning Text"/>
    <tableColumn id="4" name="Column3" headerRowDxfId="79" dataDxfId="78" dataCellStyle="Warning Text"/>
    <tableColumn id="5" name="Column4" headerRowDxfId="77" dataDxfId="76" dataCellStyle="Currency"/>
    <tableColumn id="1" name="Column5" headerRowDxfId="75" dataDxfId="74" dataCellStyle="Currency">
      <calculatedColumnFormula xml:space="preserve"> G4 + F4 - D4</calculatedColumnFormula>
    </tableColumn>
    <tableColumn id="7" name="Column8" headerRowDxfId="73" dataDxfId="72" dataCellStyle="Currency"/>
  </tableColumns>
  <tableStyleInfo name="Five-day event schedule" showFirstColumn="0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ables/table2.xml><?xml version="1.0" encoding="utf-8"?>
<table xmlns="http://schemas.openxmlformats.org/spreadsheetml/2006/main" id="11" name="Schedule12" displayName="Schedule12" ref="B5:H33" headerRowCount="0" totalsRowShown="0" headerRowDxfId="236">
  <tableColumns count="7">
    <tableColumn id="9" name="Column7" headerRowDxfId="235" dataDxfId="234" dataCellStyle="Time"/>
    <tableColumn id="2" name="Column1" headerRowDxfId="233" dataDxfId="232"/>
    <tableColumn id="3" name="Column2" headerRowDxfId="231" dataDxfId="230" dataCellStyle="Warning Text"/>
    <tableColumn id="4" name="Column3" headerRowDxfId="229" dataDxfId="228" dataCellStyle="Warning Text"/>
    <tableColumn id="5" name="Column4" headerRowDxfId="227" dataDxfId="226" dataCellStyle="Currency"/>
    <tableColumn id="1" name="Column5" headerRowDxfId="225" dataDxfId="224" dataCellStyle="Currency">
      <calculatedColumnFormula xml:space="preserve"> G4 + F4 - D4</calculatedColumnFormula>
    </tableColumn>
    <tableColumn id="7" name="Column8" headerRowDxfId="223" dataDxfId="222" dataCellStyle="Currency"/>
  </tableColumns>
  <tableStyleInfo name="Five-day event schedule" showFirstColumn="0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ables/table3.xml><?xml version="1.0" encoding="utf-8"?>
<table xmlns="http://schemas.openxmlformats.org/spreadsheetml/2006/main" id="10" name="Schedule11" displayName="Schedule11" ref="B5:H36" headerRowCount="0" totalsRowShown="0" headerRowDxfId="221">
  <tableColumns count="7">
    <tableColumn id="9" name="Column7" headerRowDxfId="220" dataDxfId="219" dataCellStyle="Time"/>
    <tableColumn id="2" name="Column1" headerRowDxfId="218" dataDxfId="217"/>
    <tableColumn id="3" name="Column2" headerRowDxfId="216" dataDxfId="215" dataCellStyle="Warning Text"/>
    <tableColumn id="4" name="Column3" headerRowDxfId="214" dataDxfId="213" dataCellStyle="Warning Text"/>
    <tableColumn id="5" name="Column4" headerRowDxfId="212" dataDxfId="211" dataCellStyle="Currency"/>
    <tableColumn id="1" name="Column5" headerRowDxfId="210" dataDxfId="209" dataCellStyle="Currency">
      <calculatedColumnFormula xml:space="preserve"> G4 + F4 - D4</calculatedColumnFormula>
    </tableColumn>
    <tableColumn id="7" name="Column8" headerRowDxfId="208" dataDxfId="207" dataCellStyle="Currency"/>
  </tableColumns>
  <tableStyleInfo name="Five-day event schedule" showFirstColumn="0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ables/table4.xml><?xml version="1.0" encoding="utf-8"?>
<table xmlns="http://schemas.openxmlformats.org/spreadsheetml/2006/main" id="9" name="Schedule10" displayName="Schedule10" ref="B5:H35" headerRowCount="0" totalsRowShown="0" headerRowDxfId="206">
  <tableColumns count="7">
    <tableColumn id="9" name="Column7" headerRowDxfId="205" dataDxfId="204" dataCellStyle="Time"/>
    <tableColumn id="2" name="Column1" headerRowDxfId="203" dataDxfId="202"/>
    <tableColumn id="3" name="Column2" headerRowDxfId="201" dataDxfId="200" dataCellStyle="Warning Text"/>
    <tableColumn id="4" name="Column3" headerRowDxfId="199" dataDxfId="198" dataCellStyle="Warning Text"/>
    <tableColumn id="5" name="Column4" headerRowDxfId="197" dataDxfId="196" dataCellStyle="Currency"/>
    <tableColumn id="1" name="Column5" headerRowDxfId="195" dataDxfId="194" dataCellStyle="Currency">
      <calculatedColumnFormula xml:space="preserve"> G4 + F4 - D4</calculatedColumnFormula>
    </tableColumn>
    <tableColumn id="7" name="Column8" headerRowDxfId="193" dataDxfId="192" dataCellStyle="Currency"/>
  </tableColumns>
  <tableStyleInfo name="Five-day event schedule" showFirstColumn="0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ables/table5.xml><?xml version="1.0" encoding="utf-8"?>
<table xmlns="http://schemas.openxmlformats.org/spreadsheetml/2006/main" id="8" name="Schedule9" displayName="Schedule9" ref="B5:H36" headerRowCount="0" totalsRowShown="0" headerRowDxfId="191">
  <tableColumns count="7">
    <tableColumn id="9" name="Column7" headerRowDxfId="190" dataDxfId="189" dataCellStyle="Time"/>
    <tableColumn id="2" name="Column1" headerRowDxfId="188" dataDxfId="187"/>
    <tableColumn id="3" name="Column2" headerRowDxfId="186" dataDxfId="185" dataCellStyle="Warning Text"/>
    <tableColumn id="4" name="Column3" headerRowDxfId="184" dataDxfId="183" dataCellStyle="Warning Text"/>
    <tableColumn id="5" name="Column4" headerRowDxfId="182" dataDxfId="181" dataCellStyle="Currency"/>
    <tableColumn id="1" name="Column5" headerRowDxfId="180" dataDxfId="179" dataCellStyle="Currency">
      <calculatedColumnFormula xml:space="preserve"> G4 + F4 - D4</calculatedColumnFormula>
    </tableColumn>
    <tableColumn id="7" name="Column8" headerRowDxfId="178" dataDxfId="177" dataCellStyle="Currency"/>
  </tableColumns>
  <tableStyleInfo name="Five-day event schedule" showFirstColumn="0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ables/table6.xml><?xml version="1.0" encoding="utf-8"?>
<table xmlns="http://schemas.openxmlformats.org/spreadsheetml/2006/main" id="7" name="Schedule8" displayName="Schedule8" ref="B5:H35" headerRowCount="0" totalsRowShown="0" headerRowDxfId="176">
  <tableColumns count="7">
    <tableColumn id="9" name="Column7" headerRowDxfId="175" dataDxfId="174" dataCellStyle="Time"/>
    <tableColumn id="2" name="Column1" headerRowDxfId="173" dataDxfId="172"/>
    <tableColumn id="3" name="Column2" headerRowDxfId="171" dataDxfId="170" dataCellStyle="Warning Text"/>
    <tableColumn id="4" name="Column3" headerRowDxfId="169" dataDxfId="168" dataCellStyle="Warning Text"/>
    <tableColumn id="5" name="Column4" headerRowDxfId="167" dataDxfId="166" dataCellStyle="Currency"/>
    <tableColumn id="1" name="Column5" headerRowDxfId="165" dataDxfId="164" dataCellStyle="Currency">
      <calculatedColumnFormula xml:space="preserve"> G4 + F4 - D4</calculatedColumnFormula>
    </tableColumn>
    <tableColumn id="7" name="Column8" headerRowDxfId="163" dataDxfId="162" dataCellStyle="Currency"/>
  </tableColumns>
  <tableStyleInfo name="Five-day event schedule" showFirstColumn="0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ables/table7.xml><?xml version="1.0" encoding="utf-8"?>
<table xmlns="http://schemas.openxmlformats.org/spreadsheetml/2006/main" id="5" name="Schedule6" displayName="Schedule6" ref="B5:H36" headerRowCount="0" totalsRowShown="0" headerRowDxfId="161">
  <tableColumns count="7">
    <tableColumn id="9" name="Column7" headerRowDxfId="160" dataDxfId="159" dataCellStyle="Time"/>
    <tableColumn id="2" name="Column1" headerRowDxfId="158" dataDxfId="157"/>
    <tableColumn id="3" name="Column2" headerRowDxfId="156" dataDxfId="155" dataCellStyle="Warning Text"/>
    <tableColumn id="4" name="Column3" headerRowDxfId="154" dataDxfId="153" dataCellStyle="Warning Text"/>
    <tableColumn id="5" name="Column4" headerRowDxfId="152" dataDxfId="151" dataCellStyle="Currency"/>
    <tableColumn id="1" name="Column5" headerRowDxfId="150" dataDxfId="149" dataCellStyle="Currency">
      <calculatedColumnFormula xml:space="preserve"> G4 + F4 - D4</calculatedColumnFormula>
    </tableColumn>
    <tableColumn id="7" name="Column8" headerRowDxfId="148" dataDxfId="147" dataCellStyle="Currency"/>
  </tableColumns>
  <tableStyleInfo name="Five-day event schedule" showFirstColumn="0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ables/table8.xml><?xml version="1.0" encoding="utf-8"?>
<table xmlns="http://schemas.openxmlformats.org/spreadsheetml/2006/main" id="4" name="Schedule5" displayName="Schedule5" ref="B5:H36" headerRowCount="0" totalsRowShown="0" headerRowDxfId="146">
  <tableColumns count="7">
    <tableColumn id="9" name="Column7" headerRowDxfId="145" dataDxfId="144" dataCellStyle="Time"/>
    <tableColumn id="2" name="Column1" headerRowDxfId="143" dataDxfId="142"/>
    <tableColumn id="3" name="Column2" headerRowDxfId="141" dataDxfId="140" dataCellStyle="Warning Text"/>
    <tableColumn id="4" name="Column3" headerRowDxfId="139" dataDxfId="138" dataCellStyle="Warning Text"/>
    <tableColumn id="5" name="Column4" headerRowDxfId="137" dataDxfId="136" dataCellStyle="Currency"/>
    <tableColumn id="1" name="Column5" headerRowDxfId="135" dataDxfId="134" dataCellStyle="Currency">
      <calculatedColumnFormula xml:space="preserve"> G4 + F4 - D4</calculatedColumnFormula>
    </tableColumn>
    <tableColumn id="7" name="Column8" headerRowDxfId="133" dataDxfId="132" dataCellStyle="Currency"/>
  </tableColumns>
  <tableStyleInfo name="Five-day event schedule" showFirstColumn="0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ables/table9.xml><?xml version="1.0" encoding="utf-8"?>
<table xmlns="http://schemas.openxmlformats.org/spreadsheetml/2006/main" id="3" name="Schedule4" displayName="Schedule4" ref="B5:H35" headerRowCount="0" totalsRowShown="0" headerRowDxfId="131">
  <tableColumns count="7">
    <tableColumn id="9" name="Column7" headerRowDxfId="130" dataDxfId="129" dataCellStyle="Time"/>
    <tableColumn id="2" name="Column1" headerRowDxfId="128" dataDxfId="127"/>
    <tableColumn id="3" name="Column2" headerRowDxfId="126" dataDxfId="125" dataCellStyle="Warning Text"/>
    <tableColumn id="4" name="Column3" headerRowDxfId="124" dataDxfId="123" dataCellStyle="Warning Text"/>
    <tableColumn id="5" name="Column4" headerRowDxfId="122" dataDxfId="121" dataCellStyle="Currency"/>
    <tableColumn id="1" name="Column5" headerRowDxfId="120" dataDxfId="119" dataCellStyle="Currency">
      <calculatedColumnFormula xml:space="preserve"> G4 + F4 - D4</calculatedColumnFormula>
    </tableColumn>
    <tableColumn id="7" name="Column8" headerRowDxfId="118" dataDxfId="117" dataCellStyle="Currency"/>
  </tableColumns>
  <tableStyleInfo name="Five-day event schedule" showFirstColumn="0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Verve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A1:M36"/>
  <sheetViews>
    <sheetView showGridLines="0" tabSelected="1" zoomScale="90" zoomScaleNormal="90" workbookViewId="0">
      <selection activeCell="A8" sqref="A8"/>
    </sheetView>
  </sheetViews>
  <sheetFormatPr defaultRowHeight="30" customHeight="1" x14ac:dyDescent="0.3"/>
  <cols>
    <col min="1" max="1" width="46.75" customWidth="1"/>
    <col min="2" max="2" width="19.125" customWidth="1"/>
    <col min="3" max="3" width="24.375" customWidth="1"/>
    <col min="4" max="4" width="14.5" customWidth="1"/>
    <col min="5" max="8" width="21.625" customWidth="1"/>
    <col min="10" max="10" width="13.125" bestFit="1" customWidth="1"/>
  </cols>
  <sheetData>
    <row r="1" spans="1:13" ht="30" customHeight="1" x14ac:dyDescent="0.3">
      <c r="B1" s="33" t="s">
        <v>3</v>
      </c>
      <c r="C1" s="33"/>
      <c r="D1" s="33"/>
      <c r="E1" s="33"/>
      <c r="F1" s="33"/>
      <c r="G1" s="33"/>
      <c r="H1" s="33"/>
    </row>
    <row r="2" spans="1:13" ht="27" customHeight="1" x14ac:dyDescent="0.3">
      <c r="B2" s="34"/>
      <c r="C2" s="34"/>
      <c r="D2" s="34"/>
      <c r="E2" s="34"/>
      <c r="F2" s="34"/>
      <c r="G2" s="34"/>
      <c r="H2" s="34"/>
    </row>
    <row r="3" spans="1:13" ht="20.25" customHeight="1" x14ac:dyDescent="0.3">
      <c r="A3" s="43" t="s">
        <v>9</v>
      </c>
      <c r="B3" s="35" t="s">
        <v>11</v>
      </c>
      <c r="C3" s="37" t="s">
        <v>4</v>
      </c>
      <c r="D3" s="39" t="s">
        <v>5</v>
      </c>
      <c r="E3" s="41" t="s">
        <v>10</v>
      </c>
      <c r="F3" s="41" t="s">
        <v>0</v>
      </c>
      <c r="G3" s="41" t="s">
        <v>1</v>
      </c>
      <c r="H3" s="39" t="s">
        <v>2</v>
      </c>
    </row>
    <row r="4" spans="1:13" s="3" customFormat="1" ht="22.5" customHeight="1" x14ac:dyDescent="0.3">
      <c r="A4" s="43"/>
      <c r="B4" s="36"/>
      <c r="C4" s="38"/>
      <c r="D4" s="40"/>
      <c r="E4" s="42"/>
      <c r="F4" s="42"/>
      <c r="G4" s="42"/>
      <c r="H4" s="40"/>
    </row>
    <row r="5" spans="1:13" ht="30" customHeight="1" x14ac:dyDescent="0.3">
      <c r="A5" s="44"/>
      <c r="B5" s="25">
        <v>44927</v>
      </c>
      <c r="C5" s="5"/>
      <c r="D5" s="7">
        <v>0</v>
      </c>
      <c r="E5" s="8"/>
      <c r="F5" s="6">
        <v>0</v>
      </c>
      <c r="G5" s="6"/>
      <c r="H5" s="6">
        <v>0</v>
      </c>
      <c r="J5" s="32"/>
      <c r="K5" s="32"/>
      <c r="L5" s="32"/>
      <c r="M5" s="32"/>
    </row>
    <row r="6" spans="1:13" ht="30" customHeight="1" x14ac:dyDescent="0.3">
      <c r="A6" s="16"/>
      <c r="B6" s="25">
        <v>44928</v>
      </c>
      <c r="C6" s="5"/>
      <c r="D6" s="8">
        <v>0</v>
      </c>
      <c r="E6" s="8">
        <v>0</v>
      </c>
      <c r="F6" s="6">
        <v>0</v>
      </c>
      <c r="G6" s="6">
        <f t="shared" ref="G6:G36" si="0" xml:space="preserve"> G5 + F5 - D5</f>
        <v>0</v>
      </c>
      <c r="H6" s="6"/>
    </row>
    <row r="7" spans="1:13" ht="30" customHeight="1" x14ac:dyDescent="0.3">
      <c r="A7" s="17"/>
      <c r="B7" s="26">
        <v>3</v>
      </c>
      <c r="C7" s="4"/>
      <c r="D7" s="9">
        <v>0</v>
      </c>
      <c r="E7" s="9">
        <v>0</v>
      </c>
      <c r="F7" s="6">
        <v>0</v>
      </c>
      <c r="G7" s="6">
        <f t="shared" si="0"/>
        <v>0</v>
      </c>
      <c r="H7" s="6"/>
    </row>
    <row r="8" spans="1:13" ht="30" customHeight="1" x14ac:dyDescent="0.3">
      <c r="A8" s="17"/>
      <c r="B8" s="26">
        <v>4</v>
      </c>
      <c r="C8" s="5"/>
      <c r="D8" s="8">
        <v>0</v>
      </c>
      <c r="E8" s="8">
        <v>0</v>
      </c>
      <c r="F8" s="6">
        <v>0</v>
      </c>
      <c r="G8" s="6">
        <f t="shared" si="0"/>
        <v>0</v>
      </c>
      <c r="H8" s="6"/>
      <c r="M8" s="14"/>
    </row>
    <row r="9" spans="1:13" ht="30" customHeight="1" x14ac:dyDescent="0.3">
      <c r="A9" s="17"/>
      <c r="B9" s="26">
        <v>5</v>
      </c>
      <c r="C9" s="5"/>
      <c r="D9" s="8">
        <v>0</v>
      </c>
      <c r="E9" s="8">
        <v>0</v>
      </c>
      <c r="F9" s="6">
        <v>0</v>
      </c>
      <c r="G9" s="6">
        <f t="shared" si="0"/>
        <v>0</v>
      </c>
      <c r="H9" s="6"/>
    </row>
    <row r="10" spans="1:13" ht="30" customHeight="1" x14ac:dyDescent="0.3">
      <c r="A10" s="17"/>
      <c r="B10" s="23">
        <v>6</v>
      </c>
      <c r="C10" s="5"/>
      <c r="D10" s="9">
        <v>0</v>
      </c>
      <c r="E10" s="8">
        <v>0</v>
      </c>
      <c r="F10" s="6">
        <v>0</v>
      </c>
      <c r="G10" s="6">
        <f t="shared" si="0"/>
        <v>0</v>
      </c>
      <c r="H10" s="6"/>
    </row>
    <row r="11" spans="1:13" ht="30" customHeight="1" x14ac:dyDescent="0.3">
      <c r="A11" s="17"/>
      <c r="B11" s="26">
        <v>7</v>
      </c>
      <c r="C11" s="5"/>
      <c r="D11" s="9">
        <v>0</v>
      </c>
      <c r="E11" s="8">
        <v>0</v>
      </c>
      <c r="F11" s="6">
        <v>0</v>
      </c>
      <c r="G11" s="6">
        <f t="shared" si="0"/>
        <v>0</v>
      </c>
      <c r="H11" s="6"/>
    </row>
    <row r="12" spans="1:13" ht="30" customHeight="1" x14ac:dyDescent="0.3">
      <c r="A12" s="17"/>
      <c r="B12" s="26">
        <v>8</v>
      </c>
      <c r="C12" s="5"/>
      <c r="D12" s="9">
        <v>0</v>
      </c>
      <c r="E12" s="8">
        <v>0</v>
      </c>
      <c r="F12" s="6">
        <v>0</v>
      </c>
      <c r="G12" s="6">
        <f t="shared" si="0"/>
        <v>0</v>
      </c>
      <c r="H12" s="6"/>
    </row>
    <row r="13" spans="1:13" ht="30" customHeight="1" x14ac:dyDescent="0.3">
      <c r="A13" s="17"/>
      <c r="B13" s="26">
        <v>9</v>
      </c>
      <c r="C13" s="5"/>
      <c r="D13" s="9">
        <v>0</v>
      </c>
      <c r="E13" s="8">
        <v>0</v>
      </c>
      <c r="F13" s="6">
        <v>0</v>
      </c>
      <c r="G13" s="6">
        <f t="shared" si="0"/>
        <v>0</v>
      </c>
      <c r="H13" s="6"/>
    </row>
    <row r="14" spans="1:13" ht="30" customHeight="1" x14ac:dyDescent="0.3">
      <c r="A14" s="19"/>
      <c r="B14" s="26">
        <v>10</v>
      </c>
      <c r="C14" s="5"/>
      <c r="D14" s="9">
        <v>0</v>
      </c>
      <c r="E14" s="8">
        <v>0</v>
      </c>
      <c r="F14" s="6">
        <v>0</v>
      </c>
      <c r="G14" s="6">
        <f t="shared" si="0"/>
        <v>0</v>
      </c>
      <c r="H14" s="6"/>
    </row>
    <row r="15" spans="1:13" ht="30" customHeight="1" x14ac:dyDescent="0.3">
      <c r="A15" s="20"/>
      <c r="B15" s="27">
        <v>11</v>
      </c>
      <c r="C15" s="5"/>
      <c r="D15" s="9">
        <v>0</v>
      </c>
      <c r="E15" s="8">
        <v>0</v>
      </c>
      <c r="F15" s="6">
        <v>0</v>
      </c>
      <c r="G15" s="6">
        <f t="shared" si="0"/>
        <v>0</v>
      </c>
      <c r="H15" s="6"/>
    </row>
    <row r="16" spans="1:13" ht="30" customHeight="1" x14ac:dyDescent="0.3">
      <c r="A16" s="20"/>
      <c r="B16" s="28">
        <v>12</v>
      </c>
      <c r="C16" s="5"/>
      <c r="D16" s="9">
        <v>0</v>
      </c>
      <c r="E16" s="8">
        <v>0</v>
      </c>
      <c r="F16" s="6">
        <v>0</v>
      </c>
      <c r="G16" s="6">
        <f t="shared" si="0"/>
        <v>0</v>
      </c>
      <c r="H16" s="6"/>
    </row>
    <row r="17" spans="1:8" ht="30" customHeight="1" x14ac:dyDescent="0.3">
      <c r="A17" s="20"/>
      <c r="B17" s="24">
        <v>13</v>
      </c>
      <c r="C17" s="5"/>
      <c r="D17" s="9">
        <v>0</v>
      </c>
      <c r="E17" s="8">
        <v>0</v>
      </c>
      <c r="F17" s="6">
        <v>0</v>
      </c>
      <c r="G17" s="6">
        <f t="shared" si="0"/>
        <v>0</v>
      </c>
      <c r="H17" s="6"/>
    </row>
    <row r="18" spans="1:8" ht="30" customHeight="1" x14ac:dyDescent="0.3">
      <c r="A18" s="20"/>
      <c r="B18" s="28">
        <v>14</v>
      </c>
      <c r="C18" s="5"/>
      <c r="D18" s="9">
        <v>0</v>
      </c>
      <c r="E18" s="8">
        <v>0</v>
      </c>
      <c r="F18" s="6">
        <v>0</v>
      </c>
      <c r="G18" s="6">
        <f t="shared" si="0"/>
        <v>0</v>
      </c>
      <c r="H18" s="6"/>
    </row>
    <row r="19" spans="1:8" ht="30" customHeight="1" x14ac:dyDescent="0.3">
      <c r="A19" s="20"/>
      <c r="B19" s="28">
        <v>15</v>
      </c>
      <c r="C19" s="5"/>
      <c r="D19" s="9">
        <v>0</v>
      </c>
      <c r="E19" s="8">
        <v>0</v>
      </c>
      <c r="F19" s="6">
        <v>0</v>
      </c>
      <c r="G19" s="6">
        <f t="shared" si="0"/>
        <v>0</v>
      </c>
      <c r="H19" s="6"/>
    </row>
    <row r="20" spans="1:8" ht="30" customHeight="1" x14ac:dyDescent="0.3">
      <c r="A20" s="20"/>
      <c r="B20" s="28">
        <v>16</v>
      </c>
      <c r="C20" s="2"/>
      <c r="D20" s="9">
        <v>0</v>
      </c>
      <c r="E20" s="8">
        <v>0</v>
      </c>
      <c r="F20" s="6">
        <v>0</v>
      </c>
      <c r="G20" s="6">
        <f t="shared" si="0"/>
        <v>0</v>
      </c>
      <c r="H20" s="6"/>
    </row>
    <row r="21" spans="1:8" ht="30" customHeight="1" x14ac:dyDescent="0.3">
      <c r="B21" s="28">
        <v>17</v>
      </c>
      <c r="C21" s="2"/>
      <c r="D21" s="9">
        <v>0</v>
      </c>
      <c r="E21" s="8">
        <v>0</v>
      </c>
      <c r="F21" s="6">
        <v>0</v>
      </c>
      <c r="G21" s="6">
        <f t="shared" si="0"/>
        <v>0</v>
      </c>
      <c r="H21" s="6"/>
    </row>
    <row r="22" spans="1:8" ht="30" customHeight="1" x14ac:dyDescent="0.3">
      <c r="B22" s="28">
        <v>18</v>
      </c>
      <c r="C22" s="5"/>
      <c r="D22" s="9">
        <v>0</v>
      </c>
      <c r="E22" s="8">
        <v>0</v>
      </c>
      <c r="F22" s="6">
        <v>0</v>
      </c>
      <c r="G22" s="6">
        <f t="shared" si="0"/>
        <v>0</v>
      </c>
      <c r="H22" s="6"/>
    </row>
    <row r="23" spans="1:8" ht="30" customHeight="1" x14ac:dyDescent="0.3">
      <c r="B23" s="28">
        <v>19</v>
      </c>
      <c r="C23" s="5"/>
      <c r="D23" s="9">
        <v>0</v>
      </c>
      <c r="E23" s="8">
        <v>0</v>
      </c>
      <c r="F23" s="6">
        <v>0</v>
      </c>
      <c r="G23" s="6">
        <f t="shared" si="0"/>
        <v>0</v>
      </c>
      <c r="H23" s="6"/>
    </row>
    <row r="24" spans="1:8" ht="30" customHeight="1" x14ac:dyDescent="0.3">
      <c r="B24" s="24">
        <v>20</v>
      </c>
      <c r="C24" s="5"/>
      <c r="D24" s="9">
        <v>0</v>
      </c>
      <c r="E24" s="8">
        <v>0</v>
      </c>
      <c r="F24" s="6">
        <f>IF(F10&gt;1, F10, F5)</f>
        <v>0</v>
      </c>
      <c r="G24" s="6">
        <f t="shared" si="0"/>
        <v>0</v>
      </c>
      <c r="H24" s="6"/>
    </row>
    <row r="25" spans="1:8" ht="30" customHeight="1" x14ac:dyDescent="0.3">
      <c r="B25" s="28">
        <v>21</v>
      </c>
      <c r="C25" s="5"/>
      <c r="D25" s="9">
        <v>0</v>
      </c>
      <c r="E25" s="8">
        <v>0</v>
      </c>
      <c r="F25" s="6">
        <v>0</v>
      </c>
      <c r="G25" s="6">
        <f t="shared" si="0"/>
        <v>0</v>
      </c>
      <c r="H25" s="6"/>
    </row>
    <row r="26" spans="1:8" ht="30" customHeight="1" x14ac:dyDescent="0.3">
      <c r="B26" s="28">
        <v>22</v>
      </c>
      <c r="C26" s="2"/>
      <c r="D26" s="10">
        <v>0</v>
      </c>
      <c r="E26" s="10">
        <v>0</v>
      </c>
      <c r="F26" s="6">
        <v>0</v>
      </c>
      <c r="G26" s="6">
        <f t="shared" si="0"/>
        <v>0</v>
      </c>
      <c r="H26" s="6"/>
    </row>
    <row r="27" spans="1:8" ht="30" customHeight="1" x14ac:dyDescent="0.3">
      <c r="B27" s="28">
        <v>23</v>
      </c>
      <c r="C27" s="2"/>
      <c r="D27" s="10">
        <v>0</v>
      </c>
      <c r="E27" s="10">
        <v>0</v>
      </c>
      <c r="F27" s="6">
        <v>0</v>
      </c>
      <c r="G27" s="6">
        <f t="shared" si="0"/>
        <v>0</v>
      </c>
      <c r="H27" s="6"/>
    </row>
    <row r="28" spans="1:8" ht="30" customHeight="1" x14ac:dyDescent="0.3">
      <c r="B28" s="28">
        <v>24</v>
      </c>
      <c r="C28" s="12"/>
      <c r="D28" s="13">
        <v>0</v>
      </c>
      <c r="E28" s="13">
        <v>0</v>
      </c>
      <c r="F28" s="6">
        <v>0</v>
      </c>
      <c r="G28" s="6">
        <f t="shared" si="0"/>
        <v>0</v>
      </c>
      <c r="H28" s="6"/>
    </row>
    <row r="29" spans="1:8" ht="30" customHeight="1" x14ac:dyDescent="0.3">
      <c r="B29" s="28">
        <v>25</v>
      </c>
      <c r="C29" s="2"/>
      <c r="D29" s="10">
        <v>0</v>
      </c>
      <c r="E29" s="10">
        <v>0</v>
      </c>
      <c r="F29" s="6">
        <v>0</v>
      </c>
      <c r="G29" s="6">
        <f t="shared" si="0"/>
        <v>0</v>
      </c>
      <c r="H29" s="6"/>
    </row>
    <row r="30" spans="1:8" ht="30" customHeight="1" x14ac:dyDescent="0.3">
      <c r="B30" s="28">
        <v>26</v>
      </c>
      <c r="C30" s="2"/>
      <c r="D30" s="10">
        <v>0</v>
      </c>
      <c r="E30" s="10">
        <v>0</v>
      </c>
      <c r="F30" s="6">
        <v>0</v>
      </c>
      <c r="G30" s="6">
        <f t="shared" si="0"/>
        <v>0</v>
      </c>
      <c r="H30" s="6"/>
    </row>
    <row r="31" spans="1:8" ht="30" customHeight="1" x14ac:dyDescent="0.3">
      <c r="B31" s="24">
        <v>27</v>
      </c>
      <c r="C31" s="2"/>
      <c r="D31" s="10">
        <v>0</v>
      </c>
      <c r="E31" s="10"/>
      <c r="F31" s="29">
        <f>IF(F17&gt;1, F17, H5)</f>
        <v>0</v>
      </c>
      <c r="G31" s="6">
        <f t="shared" si="0"/>
        <v>0</v>
      </c>
      <c r="H31" s="6"/>
    </row>
    <row r="32" spans="1:8" ht="30" customHeight="1" x14ac:dyDescent="0.3">
      <c r="B32" s="28">
        <v>28</v>
      </c>
      <c r="C32" s="2"/>
      <c r="D32" s="10">
        <v>0</v>
      </c>
      <c r="E32" s="10"/>
      <c r="F32" s="6">
        <v>0</v>
      </c>
      <c r="G32" s="6">
        <f t="shared" si="0"/>
        <v>0</v>
      </c>
      <c r="H32" s="6"/>
    </row>
    <row r="33" spans="2:8" ht="30" customHeight="1" x14ac:dyDescent="0.3">
      <c r="B33" s="28">
        <v>29</v>
      </c>
      <c r="C33" s="2"/>
      <c r="D33" s="10"/>
      <c r="E33" s="10"/>
      <c r="F33" s="6">
        <v>0</v>
      </c>
      <c r="G33" s="6">
        <f t="shared" si="0"/>
        <v>0</v>
      </c>
      <c r="H33" s="6"/>
    </row>
    <row r="34" spans="2:8" ht="30" customHeight="1" x14ac:dyDescent="0.3">
      <c r="B34" s="28">
        <v>30</v>
      </c>
      <c r="C34" s="2"/>
      <c r="D34" s="10"/>
      <c r="E34" s="10"/>
      <c r="F34" s="6">
        <v>0</v>
      </c>
      <c r="G34" s="6">
        <f t="shared" si="0"/>
        <v>0</v>
      </c>
      <c r="H34" s="21"/>
    </row>
    <row r="35" spans="2:8" ht="30" customHeight="1" x14ac:dyDescent="0.3">
      <c r="B35" s="28">
        <v>31</v>
      </c>
      <c r="C35" s="11"/>
      <c r="D35" s="10"/>
      <c r="E35" s="10"/>
      <c r="F35" s="6">
        <v>0</v>
      </c>
      <c r="G35" s="6">
        <f t="shared" si="0"/>
        <v>0</v>
      </c>
      <c r="H35" s="6"/>
    </row>
    <row r="36" spans="2:8" ht="30" customHeight="1" x14ac:dyDescent="0.3">
      <c r="B36" s="1" t="s">
        <v>8</v>
      </c>
      <c r="C36" s="11" t="s">
        <v>6</v>
      </c>
      <c r="D36" s="10">
        <f>SUM(D5:D35)</f>
        <v>0</v>
      </c>
      <c r="E36" s="10">
        <f>SUM(E6:E35)</f>
        <v>0</v>
      </c>
      <c r="F36" s="6">
        <f>SUM(F5:F35)</f>
        <v>0</v>
      </c>
      <c r="G36" s="6">
        <f t="shared" si="0"/>
        <v>0</v>
      </c>
      <c r="H36" s="6">
        <f xml:space="preserve"> F36 - D36</f>
        <v>0</v>
      </c>
    </row>
  </sheetData>
  <mergeCells count="10">
    <mergeCell ref="A3:A5"/>
    <mergeCell ref="J5:M5"/>
    <mergeCell ref="B1:H2"/>
    <mergeCell ref="B3:B4"/>
    <mergeCell ref="C3:C4"/>
    <mergeCell ref="D3:D4"/>
    <mergeCell ref="E3:E4"/>
    <mergeCell ref="F3:F4"/>
    <mergeCell ref="G3:G4"/>
    <mergeCell ref="H3:H4"/>
  </mergeCells>
  <conditionalFormatting sqref="F5:F36 H33:H34 G33:G35 G5:H32">
    <cfRule type="cellIs" dxfId="71" priority="7" operator="lessThan">
      <formula>-0.1</formula>
    </cfRule>
    <cfRule type="cellIs" dxfId="70" priority="8" operator="greaterThan">
      <formula>0.1</formula>
    </cfRule>
  </conditionalFormatting>
  <conditionalFormatting sqref="H35 G36">
    <cfRule type="cellIs" dxfId="69" priority="3" operator="lessThan">
      <formula>-0.1</formula>
    </cfRule>
    <cfRule type="cellIs" dxfId="68" priority="4" operator="greaterThan">
      <formula>0.1</formula>
    </cfRule>
  </conditionalFormatting>
  <conditionalFormatting sqref="H36">
    <cfRule type="cellIs" dxfId="67" priority="1" operator="lessThan">
      <formula>-0.1</formula>
    </cfRule>
    <cfRule type="cellIs" dxfId="66" priority="2" operator="greaterThan">
      <formula>0.1</formula>
    </cfRule>
  </conditionalFormatting>
  <dataValidations disablePrompts="1" count="2">
    <dataValidation allowBlank="1" showInputMessage="1" showErrorMessage="1" prompt="Enter Dates in cells at right. Sample Time intevals are in the column below" sqref="B3"/>
    <dataValidation allowBlank="1" showInputMessage="1" showErrorMessage="1" prompt="Title of this worksheet is in this cell. Enter Conference/Training Session Name in this cell" sqref="B1"/>
  </dataValidations>
  <printOptions horizontalCentered="1"/>
  <pageMargins left="0.75" right="0.75" top="1" bottom="1" header="0.5" footer="0.5"/>
  <pageSetup scale="89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A1:M36"/>
  <sheetViews>
    <sheetView showGridLines="0" zoomScale="90" zoomScaleNormal="90" workbookViewId="0">
      <selection activeCell="A5" sqref="A5"/>
    </sheetView>
  </sheetViews>
  <sheetFormatPr defaultRowHeight="30" customHeight="1" x14ac:dyDescent="0.3"/>
  <cols>
    <col min="1" max="1" width="46.75" customWidth="1"/>
    <col min="2" max="2" width="19.25" customWidth="1"/>
    <col min="3" max="3" width="24.375" customWidth="1"/>
    <col min="4" max="4" width="14.5" customWidth="1"/>
    <col min="5" max="8" width="21.625" customWidth="1"/>
    <col min="10" max="10" width="13.125" bestFit="1" customWidth="1"/>
  </cols>
  <sheetData>
    <row r="1" spans="1:13" ht="30" customHeight="1" x14ac:dyDescent="0.3">
      <c r="B1" s="33" t="s">
        <v>3</v>
      </c>
      <c r="C1" s="33"/>
      <c r="D1" s="33"/>
      <c r="E1" s="33"/>
      <c r="F1" s="33"/>
      <c r="G1" s="33"/>
      <c r="H1" s="33"/>
    </row>
    <row r="2" spans="1:13" ht="27" customHeight="1" x14ac:dyDescent="0.3">
      <c r="B2" s="34"/>
      <c r="C2" s="34"/>
      <c r="D2" s="34"/>
      <c r="E2" s="34"/>
      <c r="F2" s="34"/>
      <c r="G2" s="34"/>
      <c r="H2" s="34"/>
    </row>
    <row r="3" spans="1:13" ht="20.25" customHeight="1" x14ac:dyDescent="0.3">
      <c r="B3" s="35" t="s">
        <v>20</v>
      </c>
      <c r="C3" s="37" t="s">
        <v>4</v>
      </c>
      <c r="D3" s="39" t="s">
        <v>5</v>
      </c>
      <c r="E3" s="41" t="s">
        <v>10</v>
      </c>
      <c r="F3" s="41" t="s">
        <v>0</v>
      </c>
      <c r="G3" s="41" t="s">
        <v>1</v>
      </c>
      <c r="H3" s="39" t="s">
        <v>2</v>
      </c>
    </row>
    <row r="4" spans="1:13" s="3" customFormat="1" ht="22.5" customHeight="1" x14ac:dyDescent="0.3">
      <c r="B4" s="36"/>
      <c r="C4" s="38"/>
      <c r="D4" s="40"/>
      <c r="E4" s="42"/>
      <c r="F4" s="42"/>
      <c r="G4" s="42"/>
      <c r="H4" s="40"/>
    </row>
    <row r="5" spans="1:13" ht="30" customHeight="1" x14ac:dyDescent="0.3">
      <c r="A5" s="15" t="s">
        <v>9</v>
      </c>
      <c r="B5" s="22">
        <v>45200</v>
      </c>
      <c r="C5" s="5" t="str">
        <f>IF(Schedule13[[#This Row],[Column1]]=0, "", Schedule13[[#This Row],[Column1]])</f>
        <v/>
      </c>
      <c r="D5" s="7">
        <f>Schedule13[[#This Row],[Column2]]</f>
        <v>0</v>
      </c>
      <c r="E5" s="8">
        <v>0</v>
      </c>
      <c r="F5" s="6"/>
      <c r="G5" s="6">
        <f>September!G35</f>
        <v>0</v>
      </c>
      <c r="H5" s="6">
        <v>0</v>
      </c>
      <c r="J5" s="32"/>
      <c r="K5" s="32"/>
      <c r="L5" s="32"/>
      <c r="M5" s="32"/>
    </row>
    <row r="6" spans="1:13" ht="30" customHeight="1" x14ac:dyDescent="0.3">
      <c r="A6" s="16"/>
      <c r="B6" s="22">
        <v>45201</v>
      </c>
      <c r="C6" s="5" t="str">
        <f>IF(Schedule13[[#This Row],[Column1]]=0, "", Schedule13[[#This Row],[Column1]])</f>
        <v/>
      </c>
      <c r="D6" s="7">
        <f>Schedule13[[#This Row],[Column2]]</f>
        <v>0</v>
      </c>
      <c r="E6" s="8">
        <f>IF(Schedule4[[#This Row],[Column3]]-Schedule4[[#This Row],[Column2]]&gt;0, Schedule4[[#This Row],[Column3]]-Schedule4[[#This Row],[Column2]], H5)</f>
        <v>0</v>
      </c>
      <c r="F6" s="6"/>
      <c r="G6" s="6">
        <f t="shared" ref="G6:G36" si="0" xml:space="preserve"> G5 + F5 - D5</f>
        <v>0</v>
      </c>
      <c r="H6" s="6"/>
    </row>
    <row r="7" spans="1:13" ht="30" customHeight="1" x14ac:dyDescent="0.3">
      <c r="A7" s="18"/>
      <c r="B7" s="22">
        <v>45202</v>
      </c>
      <c r="C7" s="5" t="str">
        <f>IF(Schedule13[[#This Row],[Column1]]=0, "", Schedule13[[#This Row],[Column1]])</f>
        <v/>
      </c>
      <c r="D7" s="7">
        <f>Schedule13[[#This Row],[Column2]]</f>
        <v>0</v>
      </c>
      <c r="E7" s="8">
        <f>IF(Schedule4[[#This Row],[Column3]]-Schedule4[[#This Row],[Column2]]&gt;0, Schedule4[[#This Row],[Column3]]-Schedule4[[#This Row],[Column2]], H6)</f>
        <v>0</v>
      </c>
      <c r="F7" s="6"/>
      <c r="G7" s="6">
        <f t="shared" si="0"/>
        <v>0</v>
      </c>
      <c r="H7" s="6"/>
      <c r="M7" s="14"/>
    </row>
    <row r="8" spans="1:13" ht="30" customHeight="1" x14ac:dyDescent="0.3">
      <c r="A8" s="17"/>
      <c r="B8" s="22">
        <v>45203</v>
      </c>
      <c r="C8" s="5" t="str">
        <f>IF(Schedule13[[#This Row],[Column1]]=0, "", Schedule13[[#This Row],[Column1]])</f>
        <v/>
      </c>
      <c r="D8" s="7">
        <f>Schedule13[[#This Row],[Column2]]</f>
        <v>0</v>
      </c>
      <c r="E8" s="8">
        <f>IF(Schedule4[[#This Row],[Column3]]-Schedule4[[#This Row],[Column2]]&gt;0, Schedule4[[#This Row],[Column3]]-Schedule4[[#This Row],[Column2]], H7)</f>
        <v>0</v>
      </c>
      <c r="F8" s="6"/>
      <c r="G8" s="6">
        <f t="shared" si="0"/>
        <v>0</v>
      </c>
      <c r="H8" s="6"/>
      <c r="M8" s="14"/>
    </row>
    <row r="9" spans="1:13" ht="30" customHeight="1" x14ac:dyDescent="0.3">
      <c r="A9" s="17"/>
      <c r="B9" s="22">
        <v>45204</v>
      </c>
      <c r="C9" s="5" t="str">
        <f>IF(Schedule13[[#This Row],[Column1]]=0, "", Schedule13[[#This Row],[Column1]])</f>
        <v/>
      </c>
      <c r="D9" s="7">
        <f>Schedule13[[#This Row],[Column2]]</f>
        <v>0</v>
      </c>
      <c r="E9" s="8">
        <f>IF(Schedule4[[#This Row],[Column3]]-Schedule4[[#This Row],[Column2]]&gt;0, Schedule4[[#This Row],[Column3]]-Schedule4[[#This Row],[Column2]], H8)</f>
        <v>0</v>
      </c>
      <c r="F9" s="6"/>
      <c r="G9" s="6">
        <f t="shared" si="0"/>
        <v>0</v>
      </c>
      <c r="H9" s="6"/>
    </row>
    <row r="10" spans="1:13" ht="30" customHeight="1" x14ac:dyDescent="0.3">
      <c r="A10" s="17"/>
      <c r="B10" s="22">
        <v>45205</v>
      </c>
      <c r="C10" s="5" t="str">
        <f>IF(Schedule13[[#This Row],[Column1]]=0, "", Schedule13[[#This Row],[Column1]])</f>
        <v/>
      </c>
      <c r="D10" s="7">
        <f>Schedule13[[#This Row],[Column2]]</f>
        <v>0</v>
      </c>
      <c r="E10" s="8">
        <f>IF(Schedule4[[#This Row],[Column3]]-Schedule4[[#This Row],[Column2]]&gt;0, Schedule4[[#This Row],[Column3]]-Schedule4[[#This Row],[Column2]], H9)</f>
        <v>0</v>
      </c>
      <c r="F10" s="6">
        <f>IF(September!F26&gt;1, September!F26, H5)</f>
        <v>0</v>
      </c>
      <c r="G10" s="6">
        <f t="shared" si="0"/>
        <v>0</v>
      </c>
      <c r="H10" s="6"/>
    </row>
    <row r="11" spans="1:13" ht="30" customHeight="1" x14ac:dyDescent="0.3">
      <c r="A11" s="17"/>
      <c r="B11" s="22">
        <v>45206</v>
      </c>
      <c r="C11" s="5" t="str">
        <f>IF(Schedule13[[#This Row],[Column1]]=0, "", Schedule13[[#This Row],[Column1]])</f>
        <v/>
      </c>
      <c r="D11" s="7">
        <f>Schedule13[[#This Row],[Column2]]</f>
        <v>0</v>
      </c>
      <c r="E11" s="8">
        <f>IF(Schedule4[[#This Row],[Column3]]-Schedule4[[#This Row],[Column2]]&gt;0, Schedule4[[#This Row],[Column3]]-Schedule4[[#This Row],[Column2]], H10)</f>
        <v>0</v>
      </c>
      <c r="F11" s="6"/>
      <c r="G11" s="6">
        <f t="shared" si="0"/>
        <v>0</v>
      </c>
      <c r="H11" s="6"/>
    </row>
    <row r="12" spans="1:13" ht="30" customHeight="1" x14ac:dyDescent="0.3">
      <c r="A12" s="17"/>
      <c r="B12" s="22">
        <v>45207</v>
      </c>
      <c r="C12" s="5" t="str">
        <f>IF(Schedule13[[#This Row],[Column1]]=0, "", Schedule13[[#This Row],[Column1]])</f>
        <v/>
      </c>
      <c r="D12" s="7">
        <f>Schedule13[[#This Row],[Column2]]</f>
        <v>0</v>
      </c>
      <c r="E12" s="8">
        <f>IF(Schedule4[[#This Row],[Column3]]-Schedule4[[#This Row],[Column2]]&gt;0, Schedule4[[#This Row],[Column3]]-Schedule4[[#This Row],[Column2]], H11)</f>
        <v>0</v>
      </c>
      <c r="F12" s="6"/>
      <c r="G12" s="6">
        <f t="shared" si="0"/>
        <v>0</v>
      </c>
      <c r="H12" s="6"/>
    </row>
    <row r="13" spans="1:13" ht="30" customHeight="1" x14ac:dyDescent="0.3">
      <c r="A13" s="17"/>
      <c r="B13" s="22">
        <v>45208</v>
      </c>
      <c r="C13" s="5" t="str">
        <f>IF(Schedule13[[#This Row],[Column1]]=0, "", Schedule13[[#This Row],[Column1]])</f>
        <v/>
      </c>
      <c r="D13" s="7">
        <f>Schedule13[[#This Row],[Column2]]</f>
        <v>0</v>
      </c>
      <c r="E13" s="8">
        <f>IF(Schedule4[[#This Row],[Column3]]-Schedule4[[#This Row],[Column2]]&gt;0, Schedule4[[#This Row],[Column3]]-Schedule4[[#This Row],[Column2]], H12)</f>
        <v>0</v>
      </c>
      <c r="F13" s="6"/>
      <c r="G13" s="6">
        <f t="shared" si="0"/>
        <v>0</v>
      </c>
      <c r="H13" s="6"/>
    </row>
    <row r="14" spans="1:13" ht="30" customHeight="1" x14ac:dyDescent="0.3">
      <c r="A14" s="19"/>
      <c r="B14" s="22">
        <v>45209</v>
      </c>
      <c r="C14" s="5" t="str">
        <f>IF(Schedule13[[#This Row],[Column1]]=0, "", Schedule13[[#This Row],[Column1]])</f>
        <v/>
      </c>
      <c r="D14" s="7">
        <f>Schedule13[[#This Row],[Column2]]</f>
        <v>0</v>
      </c>
      <c r="E14" s="8">
        <f>IF(Schedule4[[#This Row],[Column3]]-Schedule4[[#This Row],[Column2]]&gt;0, Schedule4[[#This Row],[Column3]]-Schedule4[[#This Row],[Column2]], H13)</f>
        <v>0</v>
      </c>
      <c r="F14" s="6"/>
      <c r="G14" s="6">
        <f t="shared" si="0"/>
        <v>0</v>
      </c>
      <c r="H14" s="6"/>
    </row>
    <row r="15" spans="1:13" ht="30" customHeight="1" x14ac:dyDescent="0.3">
      <c r="A15" s="20"/>
      <c r="B15" s="22">
        <v>45210</v>
      </c>
      <c r="C15" s="5" t="str">
        <f>IF(Schedule13[[#This Row],[Column1]]=0, "", Schedule13[[#This Row],[Column1]])</f>
        <v/>
      </c>
      <c r="D15" s="7">
        <v>0</v>
      </c>
      <c r="E15" s="8">
        <f>IF(Schedule4[[#This Row],[Column3]]-Schedule4[[#This Row],[Column2]]&gt;0, Schedule4[[#This Row],[Column3]]-Schedule4[[#This Row],[Column2]], H14)</f>
        <v>0</v>
      </c>
      <c r="F15" s="6"/>
      <c r="G15" s="6">
        <f t="shared" si="0"/>
        <v>0</v>
      </c>
      <c r="H15" s="6"/>
    </row>
    <row r="16" spans="1:13" ht="30" customHeight="1" x14ac:dyDescent="0.3">
      <c r="B16" s="22">
        <v>45211</v>
      </c>
      <c r="C16" s="5" t="str">
        <f>IF(Schedule13[[#This Row],[Column1]]=0, "", Schedule13[[#This Row],[Column1]])</f>
        <v/>
      </c>
      <c r="D16" s="7">
        <f>Schedule13[[#This Row],[Column2]]</f>
        <v>0</v>
      </c>
      <c r="E16" s="8">
        <f>IF(Schedule4[[#This Row],[Column3]]-Schedule4[[#This Row],[Column2]]&gt;0, Schedule4[[#This Row],[Column3]]-Schedule4[[#This Row],[Column2]], H15)</f>
        <v>0</v>
      </c>
      <c r="F16" s="6"/>
      <c r="G16" s="6">
        <f t="shared" si="0"/>
        <v>0</v>
      </c>
      <c r="H16" s="6"/>
    </row>
    <row r="17" spans="2:8" ht="30" customHeight="1" x14ac:dyDescent="0.3">
      <c r="B17" s="22">
        <v>45212</v>
      </c>
      <c r="C17" s="5" t="str">
        <f>IF(Schedule13[[#This Row],[Column1]]=0, "", Schedule13[[#This Row],[Column1]])</f>
        <v/>
      </c>
      <c r="D17" s="7">
        <f>Schedule13[[#This Row],[Column2]]</f>
        <v>0</v>
      </c>
      <c r="E17" s="8">
        <f>IF(Schedule4[[#This Row],[Column3]]-Schedule4[[#This Row],[Column2]]&gt;0, Schedule4[[#This Row],[Column3]]-Schedule4[[#This Row],[Column2]], H16)</f>
        <v>0</v>
      </c>
      <c r="F17" s="6">
        <f>IF(September!F33&gt;1, September!F33, H5)</f>
        <v>0</v>
      </c>
      <c r="G17" s="6">
        <f t="shared" si="0"/>
        <v>0</v>
      </c>
      <c r="H17" s="6"/>
    </row>
    <row r="18" spans="2:8" ht="30" customHeight="1" x14ac:dyDescent="0.3">
      <c r="B18" s="22">
        <v>45213</v>
      </c>
      <c r="C18" s="5" t="str">
        <f>IF(Schedule13[[#This Row],[Column1]]=0, "", Schedule13[[#This Row],[Column1]])</f>
        <v/>
      </c>
      <c r="D18" s="7">
        <f>Schedule13[[#This Row],[Column2]]</f>
        <v>0</v>
      </c>
      <c r="E18" s="8">
        <f>IF(Schedule4[[#This Row],[Column3]]-Schedule4[[#This Row],[Column2]]&gt;0, Schedule4[[#This Row],[Column3]]-Schedule4[[#This Row],[Column2]], H17)</f>
        <v>0</v>
      </c>
      <c r="F18" s="6"/>
      <c r="G18" s="6">
        <f t="shared" si="0"/>
        <v>0</v>
      </c>
      <c r="H18" s="6"/>
    </row>
    <row r="19" spans="2:8" ht="30" customHeight="1" x14ac:dyDescent="0.3">
      <c r="B19" s="22">
        <v>45214</v>
      </c>
      <c r="C19" s="5" t="str">
        <f>IF(Schedule13[[#This Row],[Column1]]=0, "", Schedule13[[#This Row],[Column1]])</f>
        <v/>
      </c>
      <c r="D19" s="7">
        <f>Schedule13[[#This Row],[Column2]]</f>
        <v>0</v>
      </c>
      <c r="E19" s="8">
        <f>IF(Schedule4[[#This Row],[Column3]]-Schedule4[[#This Row],[Column2]]&gt;0, Schedule4[[#This Row],[Column3]]-Schedule4[[#This Row],[Column2]], H18)</f>
        <v>0</v>
      </c>
      <c r="F19" s="6"/>
      <c r="G19" s="6">
        <f t="shared" si="0"/>
        <v>0</v>
      </c>
      <c r="H19" s="6"/>
    </row>
    <row r="20" spans="2:8" ht="30" customHeight="1" x14ac:dyDescent="0.3">
      <c r="B20" s="22">
        <v>45215</v>
      </c>
      <c r="C20" s="5" t="str">
        <f>IF(Schedule13[[#This Row],[Column1]]=0, "", Schedule13[[#This Row],[Column1]])</f>
        <v/>
      </c>
      <c r="D20" s="7">
        <f>Schedule13[[#This Row],[Column2]]</f>
        <v>0</v>
      </c>
      <c r="E20" s="8">
        <f>IF(Schedule4[[#This Row],[Column3]]-Schedule4[[#This Row],[Column2]]&gt;0, Schedule4[[#This Row],[Column3]]-Schedule4[[#This Row],[Column2]], H19)</f>
        <v>0</v>
      </c>
      <c r="F20" s="6"/>
      <c r="G20" s="6">
        <f t="shared" si="0"/>
        <v>0</v>
      </c>
      <c r="H20" s="6"/>
    </row>
    <row r="21" spans="2:8" ht="30" customHeight="1" x14ac:dyDescent="0.3">
      <c r="B21" s="22">
        <v>45216</v>
      </c>
      <c r="C21" s="5" t="str">
        <f>IF(Schedule13[[#This Row],[Column1]]=0, "", Schedule13[[#This Row],[Column1]])</f>
        <v/>
      </c>
      <c r="D21" s="7">
        <f>Schedule13[[#This Row],[Column2]]</f>
        <v>0</v>
      </c>
      <c r="E21" s="8">
        <f>IF(Schedule4[[#This Row],[Column3]]-Schedule4[[#This Row],[Column2]]&gt;0, Schedule4[[#This Row],[Column3]]-Schedule4[[#This Row],[Column2]], H20)</f>
        <v>0</v>
      </c>
      <c r="F21" s="6"/>
      <c r="G21" s="6">
        <f t="shared" si="0"/>
        <v>0</v>
      </c>
      <c r="H21" s="6"/>
    </row>
    <row r="22" spans="2:8" ht="30" customHeight="1" x14ac:dyDescent="0.3">
      <c r="B22" s="22">
        <v>45217</v>
      </c>
      <c r="C22" s="5" t="str">
        <f>IF(Schedule13[[#This Row],[Column1]]=0, "", Schedule13[[#This Row],[Column1]])</f>
        <v/>
      </c>
      <c r="D22" s="7">
        <f>Schedule13[[#This Row],[Column2]]</f>
        <v>0</v>
      </c>
      <c r="E22" s="8">
        <f>IF(Schedule4[[#This Row],[Column3]]-Schedule4[[#This Row],[Column2]]&gt;0, Schedule4[[#This Row],[Column3]]-Schedule4[[#This Row],[Column2]], H21)</f>
        <v>0</v>
      </c>
      <c r="F22" s="6"/>
      <c r="G22" s="6">
        <f t="shared" si="0"/>
        <v>0</v>
      </c>
      <c r="H22" s="6"/>
    </row>
    <row r="23" spans="2:8" ht="30" customHeight="1" x14ac:dyDescent="0.3">
      <c r="B23" s="22">
        <v>45218</v>
      </c>
      <c r="C23" s="5" t="str">
        <f>IF(Schedule13[[#This Row],[Column1]]=0, "", Schedule13[[#This Row],[Column1]])</f>
        <v/>
      </c>
      <c r="D23" s="7">
        <f>Schedule13[[#This Row],[Column2]]</f>
        <v>0</v>
      </c>
      <c r="E23" s="8">
        <f>IF(Schedule4[[#This Row],[Column3]]-Schedule4[[#This Row],[Column2]]&gt;0, Schedule4[[#This Row],[Column3]]-Schedule4[[#This Row],[Column2]], H22)</f>
        <v>0</v>
      </c>
      <c r="F23" s="6"/>
      <c r="G23" s="6">
        <f t="shared" si="0"/>
        <v>0</v>
      </c>
      <c r="H23" s="6"/>
    </row>
    <row r="24" spans="2:8" ht="30" customHeight="1" x14ac:dyDescent="0.3">
      <c r="B24" s="22">
        <v>45219</v>
      </c>
      <c r="C24" s="5" t="str">
        <f>IF(Schedule13[[#This Row],[Column1]]=0, "", Schedule13[[#This Row],[Column1]])</f>
        <v/>
      </c>
      <c r="D24" s="7">
        <f>Schedule13[[#This Row],[Column2]]</f>
        <v>0</v>
      </c>
      <c r="E24" s="8">
        <f>IF(Schedule4[[#This Row],[Column3]]-Schedule4[[#This Row],[Column2]]&gt;0, Schedule4[[#This Row],[Column3]]-Schedule4[[#This Row],[Column2]], H23)</f>
        <v>0</v>
      </c>
      <c r="F24" s="6">
        <f>IF(September!F26&gt;1, September!F26, H5)</f>
        <v>0</v>
      </c>
      <c r="G24" s="6">
        <f t="shared" si="0"/>
        <v>0</v>
      </c>
      <c r="H24" s="6"/>
    </row>
    <row r="25" spans="2:8" ht="30" customHeight="1" x14ac:dyDescent="0.3">
      <c r="B25" s="22">
        <v>45220</v>
      </c>
      <c r="C25" s="5" t="str">
        <f>IF(Schedule13[[#This Row],[Column1]]=0, "", Schedule13[[#This Row],[Column1]])</f>
        <v/>
      </c>
      <c r="D25" s="7">
        <f>Schedule13[[#This Row],[Column2]]</f>
        <v>0</v>
      </c>
      <c r="E25" s="8">
        <f>IF(Schedule4[[#This Row],[Column3]]-Schedule4[[#This Row],[Column2]]&gt;0, Schedule4[[#This Row],[Column3]]-Schedule4[[#This Row],[Column2]], H24)</f>
        <v>0</v>
      </c>
      <c r="F25" s="6"/>
      <c r="G25" s="6">
        <f t="shared" si="0"/>
        <v>0</v>
      </c>
      <c r="H25" s="6"/>
    </row>
    <row r="26" spans="2:8" ht="30" customHeight="1" x14ac:dyDescent="0.3">
      <c r="B26" s="22">
        <v>45221</v>
      </c>
      <c r="C26" s="5" t="str">
        <f>IF(Schedule13[[#This Row],[Column1]]=0, "", Schedule13[[#This Row],[Column1]])</f>
        <v/>
      </c>
      <c r="D26" s="7">
        <f>Schedule13[[#This Row],[Column2]]</f>
        <v>0</v>
      </c>
      <c r="E26" s="8">
        <f>IF(Schedule4[[#This Row],[Column3]]-Schedule4[[#This Row],[Column2]]&gt;0, Schedule4[[#This Row],[Column3]]-Schedule4[[#This Row],[Column2]], H25)</f>
        <v>0</v>
      </c>
      <c r="F26" s="6"/>
      <c r="G26" s="6">
        <f t="shared" si="0"/>
        <v>0</v>
      </c>
      <c r="H26" s="6"/>
    </row>
    <row r="27" spans="2:8" ht="30" customHeight="1" x14ac:dyDescent="0.3">
      <c r="B27" s="22">
        <v>45222</v>
      </c>
      <c r="C27" s="5" t="str">
        <f>IF(Schedule13[[#This Row],[Column1]]=0, "", Schedule13[[#This Row],[Column1]])</f>
        <v/>
      </c>
      <c r="D27" s="7">
        <f>Schedule13[[#This Row],[Column2]]</f>
        <v>0</v>
      </c>
      <c r="E27" s="8">
        <f>IF(Schedule4[[#This Row],[Column3]]-Schedule4[[#This Row],[Column2]]&gt;0, Schedule4[[#This Row],[Column3]]-Schedule4[[#This Row],[Column2]], H26)</f>
        <v>0</v>
      </c>
      <c r="F27" s="6"/>
      <c r="G27" s="6">
        <f t="shared" si="0"/>
        <v>0</v>
      </c>
      <c r="H27" s="6"/>
    </row>
    <row r="28" spans="2:8" ht="30" customHeight="1" x14ac:dyDescent="0.3">
      <c r="B28" s="22">
        <v>45223</v>
      </c>
      <c r="C28" s="5" t="str">
        <f>IF(Schedule13[[#This Row],[Column1]]=0, "", Schedule13[[#This Row],[Column1]])</f>
        <v/>
      </c>
      <c r="D28" s="7">
        <f>Schedule13[[#This Row],[Column2]]</f>
        <v>0</v>
      </c>
      <c r="E28" s="8">
        <f>IF(Schedule4[[#This Row],[Column3]]-Schedule4[[#This Row],[Column2]]&gt;0, Schedule4[[#This Row],[Column3]]-Schedule4[[#This Row],[Column2]], H27)</f>
        <v>0</v>
      </c>
      <c r="F28" s="6"/>
      <c r="G28" s="6">
        <f t="shared" si="0"/>
        <v>0</v>
      </c>
      <c r="H28" s="6"/>
    </row>
    <row r="29" spans="2:8" ht="30" customHeight="1" x14ac:dyDescent="0.3">
      <c r="B29" s="22">
        <v>45224</v>
      </c>
      <c r="C29" s="5" t="str">
        <f>IF(Schedule13[[#This Row],[Column1]]=0, "", Schedule13[[#This Row],[Column1]])</f>
        <v/>
      </c>
      <c r="D29" s="7">
        <f>Schedule13[[#This Row],[Column2]]</f>
        <v>0</v>
      </c>
      <c r="E29" s="8">
        <f>IF(Schedule4[[#This Row],[Column3]]-Schedule4[[#This Row],[Column2]]&gt;0, Schedule4[[#This Row],[Column3]]-Schedule4[[#This Row],[Column2]], H28)</f>
        <v>0</v>
      </c>
      <c r="F29" s="6"/>
      <c r="G29" s="6">
        <f t="shared" si="0"/>
        <v>0</v>
      </c>
      <c r="H29" s="6"/>
    </row>
    <row r="30" spans="2:8" ht="30" customHeight="1" x14ac:dyDescent="0.3">
      <c r="B30" s="22">
        <v>45225</v>
      </c>
      <c r="C30" s="5" t="str">
        <f>IF(Schedule13[[#This Row],[Column1]]=0, "", Schedule13[[#This Row],[Column1]])</f>
        <v/>
      </c>
      <c r="D30" s="7">
        <f>Schedule13[[#This Row],[Column2]]</f>
        <v>0</v>
      </c>
      <c r="E30" s="8">
        <f>IF(Schedule4[[#This Row],[Column3]]-Schedule4[[#This Row],[Column2]]&gt;0, Schedule4[[#This Row],[Column3]]-Schedule4[[#This Row],[Column2]], H29)</f>
        <v>0</v>
      </c>
      <c r="F30" s="6"/>
      <c r="G30" s="6">
        <f t="shared" si="0"/>
        <v>0</v>
      </c>
      <c r="H30" s="6"/>
    </row>
    <row r="31" spans="2:8" ht="30" customHeight="1" x14ac:dyDescent="0.3">
      <c r="B31" s="22">
        <v>45226</v>
      </c>
      <c r="C31" s="5" t="str">
        <f>IF(Schedule13[[#This Row],[Column1]]=0, "", Schedule13[[#This Row],[Column1]])</f>
        <v/>
      </c>
      <c r="D31" s="7">
        <f>Schedule13[[#This Row],[Column2]]</f>
        <v>0</v>
      </c>
      <c r="E31" s="8">
        <f>IF(Schedule4[[#This Row],[Column3]]-Schedule4[[#This Row],[Column2]]&gt;0, Schedule4[[#This Row],[Column3]]-Schedule4[[#This Row],[Column2]], H30)</f>
        <v>0</v>
      </c>
      <c r="F31" s="6">
        <f>IF(September!F33&gt;1, September!F33, H5)</f>
        <v>0</v>
      </c>
      <c r="G31" s="6">
        <f t="shared" si="0"/>
        <v>0</v>
      </c>
      <c r="H31" s="6"/>
    </row>
    <row r="32" spans="2:8" ht="30" customHeight="1" x14ac:dyDescent="0.3">
      <c r="B32" s="22">
        <v>45227</v>
      </c>
      <c r="C32" s="5" t="str">
        <f>IF(Schedule13[[#This Row],[Column1]]=0, "", Schedule13[[#This Row],[Column1]])</f>
        <v/>
      </c>
      <c r="D32" s="7">
        <f>Schedule13[[#This Row],[Column2]]</f>
        <v>0</v>
      </c>
      <c r="E32" s="8">
        <f>IF(Schedule4[[#This Row],[Column3]]-Schedule4[[#This Row],[Column2]]&gt;0, Schedule4[[#This Row],[Column3]]-Schedule4[[#This Row],[Column2]], H31)</f>
        <v>0</v>
      </c>
      <c r="F32" s="6"/>
      <c r="G32" s="6">
        <f t="shared" si="0"/>
        <v>0</v>
      </c>
      <c r="H32" s="6"/>
    </row>
    <row r="33" spans="2:8" ht="30" customHeight="1" x14ac:dyDescent="0.3">
      <c r="B33" s="22">
        <v>45228</v>
      </c>
      <c r="C33" s="2"/>
      <c r="D33" s="10">
        <v>0</v>
      </c>
      <c r="E33" s="10">
        <v>0</v>
      </c>
      <c r="F33" s="6"/>
      <c r="G33" s="6">
        <f t="shared" si="0"/>
        <v>0</v>
      </c>
      <c r="H33" s="6"/>
    </row>
    <row r="34" spans="2:8" ht="30" customHeight="1" x14ac:dyDescent="0.3">
      <c r="B34" s="22">
        <v>45229</v>
      </c>
      <c r="C34" s="2"/>
      <c r="D34" s="10">
        <v>0</v>
      </c>
      <c r="E34" s="10">
        <v>0</v>
      </c>
      <c r="F34" s="6"/>
      <c r="G34" s="21">
        <f xml:space="preserve"> G33 + F33 - D33</f>
        <v>0</v>
      </c>
      <c r="H34" s="21"/>
    </row>
    <row r="35" spans="2:8" ht="30" customHeight="1" x14ac:dyDescent="0.3">
      <c r="B35" s="22">
        <v>45230</v>
      </c>
      <c r="C35" s="11"/>
      <c r="D35" s="10">
        <v>0</v>
      </c>
      <c r="E35" s="10">
        <v>0</v>
      </c>
      <c r="F35" s="6"/>
      <c r="G35" s="6">
        <f xml:space="preserve"> G33 + F33 - D33</f>
        <v>0</v>
      </c>
      <c r="H35" s="6"/>
    </row>
    <row r="36" spans="2:8" ht="30" customHeight="1" x14ac:dyDescent="0.3">
      <c r="B36" s="1" t="s">
        <v>8</v>
      </c>
      <c r="C36" s="11" t="s">
        <v>6</v>
      </c>
      <c r="D36" s="10">
        <f>SUM(D5:D10, D12:D23, D25:D32)</f>
        <v>0</v>
      </c>
      <c r="E36" s="10">
        <f>SUM(E6:E35)</f>
        <v>0</v>
      </c>
      <c r="F36" s="6">
        <f>SUM(F5:F35)</f>
        <v>0</v>
      </c>
      <c r="G36" s="6">
        <f t="shared" si="0"/>
        <v>0</v>
      </c>
      <c r="H36" s="6">
        <f xml:space="preserve"> F36 - D36</f>
        <v>0</v>
      </c>
    </row>
  </sheetData>
  <mergeCells count="9">
    <mergeCell ref="J5:M5"/>
    <mergeCell ref="B1:H2"/>
    <mergeCell ref="B3:B4"/>
    <mergeCell ref="C3:C4"/>
    <mergeCell ref="D3:D4"/>
    <mergeCell ref="E3:E4"/>
    <mergeCell ref="F3:F4"/>
    <mergeCell ref="G3:G4"/>
    <mergeCell ref="H3:H4"/>
  </mergeCells>
  <conditionalFormatting sqref="F5:F36 G5:H34">
    <cfRule type="cellIs" dxfId="17" priority="7" operator="lessThan">
      <formula>-0.1</formula>
    </cfRule>
    <cfRule type="cellIs" dxfId="16" priority="8" operator="greaterThan">
      <formula>0.1</formula>
    </cfRule>
  </conditionalFormatting>
  <conditionalFormatting sqref="G35:H35 G36">
    <cfRule type="cellIs" dxfId="15" priority="3" operator="lessThan">
      <formula>-0.1</formula>
    </cfRule>
    <cfRule type="cellIs" dxfId="14" priority="4" operator="greaterThan">
      <formula>0.1</formula>
    </cfRule>
  </conditionalFormatting>
  <conditionalFormatting sqref="H36">
    <cfRule type="cellIs" dxfId="13" priority="1" operator="lessThan">
      <formula>-0.1</formula>
    </cfRule>
    <cfRule type="cellIs" dxfId="12" priority="2" operator="greaterThan">
      <formula>0.1</formula>
    </cfRule>
  </conditionalFormatting>
  <dataValidations count="2">
    <dataValidation allowBlank="1" showInputMessage="1" showErrorMessage="1" prompt="Enter Dates in cells at right. Sample Time intevals are in the column below" sqref="B3"/>
    <dataValidation allowBlank="1" showInputMessage="1" showErrorMessage="1" prompt="Title of this worksheet is in this cell. Enter Conference/Training Session Name in this cell" sqref="B1"/>
  </dataValidations>
  <printOptions horizontalCentered="1"/>
  <pageMargins left="0.75" right="0.75" top="1" bottom="1" header="0.5" footer="0.5"/>
  <pageSetup scale="89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A1:M35"/>
  <sheetViews>
    <sheetView showGridLines="0" zoomScale="90" zoomScaleNormal="90" workbookViewId="0">
      <selection activeCell="A3" sqref="A3:A5"/>
    </sheetView>
  </sheetViews>
  <sheetFormatPr defaultRowHeight="30" customHeight="1" x14ac:dyDescent="0.3"/>
  <cols>
    <col min="1" max="1" width="52" customWidth="1"/>
    <col min="2" max="2" width="19.25" customWidth="1"/>
    <col min="3" max="3" width="24.375" customWidth="1"/>
    <col min="4" max="4" width="14.75" customWidth="1"/>
    <col min="5" max="8" width="21.625" customWidth="1"/>
    <col min="10" max="10" width="13.125" bestFit="1" customWidth="1"/>
  </cols>
  <sheetData>
    <row r="1" spans="1:13" ht="30" customHeight="1" x14ac:dyDescent="0.3">
      <c r="B1" s="33" t="s">
        <v>3</v>
      </c>
      <c r="C1" s="33"/>
      <c r="D1" s="33"/>
      <c r="E1" s="33"/>
      <c r="F1" s="33"/>
      <c r="G1" s="33"/>
      <c r="H1" s="33"/>
    </row>
    <row r="2" spans="1:13" ht="27" customHeight="1" x14ac:dyDescent="0.3">
      <c r="B2" s="34"/>
      <c r="C2" s="34"/>
      <c r="D2" s="34"/>
      <c r="E2" s="34"/>
      <c r="F2" s="34"/>
      <c r="G2" s="34"/>
      <c r="H2" s="34"/>
    </row>
    <row r="3" spans="1:13" ht="20.25" customHeight="1" x14ac:dyDescent="0.3">
      <c r="A3" s="45" t="s">
        <v>24</v>
      </c>
      <c r="B3" s="35" t="s">
        <v>21</v>
      </c>
      <c r="C3" s="37" t="s">
        <v>4</v>
      </c>
      <c r="D3" s="39" t="s">
        <v>5</v>
      </c>
      <c r="E3" s="41" t="s">
        <v>10</v>
      </c>
      <c r="F3" s="41" t="s">
        <v>0</v>
      </c>
      <c r="G3" s="41" t="s">
        <v>1</v>
      </c>
      <c r="H3" s="39" t="s">
        <v>2</v>
      </c>
    </row>
    <row r="4" spans="1:13" s="3" customFormat="1" ht="22.5" customHeight="1" x14ac:dyDescent="0.3">
      <c r="A4" s="45"/>
      <c r="B4" s="36"/>
      <c r="C4" s="38"/>
      <c r="D4" s="40"/>
      <c r="E4" s="42"/>
      <c r="F4" s="42"/>
      <c r="G4" s="42"/>
      <c r="H4" s="40"/>
    </row>
    <row r="5" spans="1:13" ht="30" customHeight="1" x14ac:dyDescent="0.3">
      <c r="A5" s="46"/>
      <c r="B5" s="22">
        <v>45231</v>
      </c>
      <c r="C5" s="5" t="str">
        <f>IF(Schedule13[[#This Row],[Column1]]=0, "", Schedule13[[#This Row],[Column1]])</f>
        <v/>
      </c>
      <c r="D5" s="7">
        <f>Schedule13[[#This Row],[Column2]]</f>
        <v>0</v>
      </c>
      <c r="E5" s="8">
        <v>0</v>
      </c>
      <c r="F5" s="6"/>
      <c r="G5" s="6">
        <f>October!G36</f>
        <v>0</v>
      </c>
      <c r="H5" s="6">
        <v>0</v>
      </c>
      <c r="J5" s="32"/>
      <c r="K5" s="32"/>
      <c r="L5" s="32"/>
      <c r="M5" s="32"/>
    </row>
    <row r="6" spans="1:13" ht="30" customHeight="1" x14ac:dyDescent="0.3">
      <c r="A6" s="16"/>
      <c r="B6" s="22">
        <v>45232</v>
      </c>
      <c r="C6" s="5" t="str">
        <f>IF(Schedule13[[#This Row],[Column1]]=0, "", Schedule13[[#This Row],[Column1]])</f>
        <v/>
      </c>
      <c r="D6" s="7">
        <f>Schedule13[[#This Row],[Column2]]</f>
        <v>0</v>
      </c>
      <c r="E6" s="8">
        <f>IF(Schedule3[[#This Row],[Column3]]-Schedule3[[#This Row],[Column2]]&gt;0, Schedule3[[#This Row],[Column3]]-Schedule3[[#This Row],[Column2]], H5)</f>
        <v>0</v>
      </c>
      <c r="F6" s="6"/>
      <c r="G6" s="6">
        <f t="shared" ref="G6:G33" si="0" xml:space="preserve"> G5 + F5 - D5</f>
        <v>0</v>
      </c>
      <c r="H6" s="6"/>
    </row>
    <row r="7" spans="1:13" ht="30" customHeight="1" x14ac:dyDescent="0.3">
      <c r="A7" s="18"/>
      <c r="B7" s="22">
        <v>45233</v>
      </c>
      <c r="C7" s="5" t="str">
        <f>IF(Schedule13[[#This Row],[Column1]]=0, "", Schedule13[[#This Row],[Column1]])</f>
        <v/>
      </c>
      <c r="D7" s="7">
        <f>Schedule13[[#This Row],[Column2]]</f>
        <v>0</v>
      </c>
      <c r="E7" s="8">
        <f>IF(Schedule3[[#This Row],[Column3]]-Schedule3[[#This Row],[Column2]]&gt;0, Schedule3[[#This Row],[Column3]]-Schedule3[[#This Row],[Column2]], H6)</f>
        <v>0</v>
      </c>
      <c r="F7" s="6">
        <f>IF(October!F24&gt;1, October!F24, H5)</f>
        <v>0</v>
      </c>
      <c r="G7" s="6">
        <f t="shared" si="0"/>
        <v>0</v>
      </c>
      <c r="H7" s="6"/>
      <c r="M7" s="14"/>
    </row>
    <row r="8" spans="1:13" ht="30" customHeight="1" x14ac:dyDescent="0.3">
      <c r="A8" s="17"/>
      <c r="B8" s="22">
        <v>45234</v>
      </c>
      <c r="C8" s="5" t="str">
        <f>IF(Schedule13[[#This Row],[Column1]]=0, "", Schedule13[[#This Row],[Column1]])</f>
        <v/>
      </c>
      <c r="D8" s="7">
        <f>Schedule13[[#This Row],[Column2]]</f>
        <v>0</v>
      </c>
      <c r="E8" s="8">
        <f>IF(Schedule3[[#This Row],[Column3]]-Schedule3[[#This Row],[Column2]]&gt;0, Schedule3[[#This Row],[Column3]]-Schedule3[[#This Row],[Column2]], H7)</f>
        <v>0</v>
      </c>
      <c r="F8" s="6"/>
      <c r="G8" s="6">
        <f t="shared" si="0"/>
        <v>0</v>
      </c>
      <c r="H8" s="6"/>
      <c r="M8" s="14"/>
    </row>
    <row r="9" spans="1:13" ht="30" customHeight="1" x14ac:dyDescent="0.3">
      <c r="A9" s="17"/>
      <c r="B9" s="22">
        <v>45235</v>
      </c>
      <c r="C9" s="5" t="str">
        <f>IF(Schedule13[[#This Row],[Column1]]=0, "", Schedule13[[#This Row],[Column1]])</f>
        <v/>
      </c>
      <c r="D9" s="7">
        <f>Schedule13[[#This Row],[Column2]]</f>
        <v>0</v>
      </c>
      <c r="E9" s="8">
        <f>IF(Schedule3[[#This Row],[Column3]]-Schedule3[[#This Row],[Column2]]&gt;0, Schedule3[[#This Row],[Column3]]-Schedule3[[#This Row],[Column2]], H8)</f>
        <v>0</v>
      </c>
      <c r="F9" s="6"/>
      <c r="G9" s="6">
        <f t="shared" si="0"/>
        <v>0</v>
      </c>
      <c r="H9" s="6"/>
    </row>
    <row r="10" spans="1:13" ht="30" customHeight="1" x14ac:dyDescent="0.3">
      <c r="A10" s="17"/>
      <c r="B10" s="22">
        <v>45236</v>
      </c>
      <c r="C10" s="5" t="str">
        <f>IF(Schedule13[[#This Row],[Column1]]=0, "", Schedule13[[#This Row],[Column1]])</f>
        <v/>
      </c>
      <c r="D10" s="7">
        <f>Schedule13[[#This Row],[Column2]]</f>
        <v>0</v>
      </c>
      <c r="E10" s="8">
        <f>IF(Schedule3[[#This Row],[Column3]]-Schedule3[[#This Row],[Column2]]&gt;0, Schedule3[[#This Row],[Column3]]-Schedule3[[#This Row],[Column2]], H9)</f>
        <v>0</v>
      </c>
      <c r="F10" s="6"/>
      <c r="G10" s="6">
        <f t="shared" si="0"/>
        <v>0</v>
      </c>
      <c r="H10" s="6"/>
    </row>
    <row r="11" spans="1:13" ht="30" customHeight="1" x14ac:dyDescent="0.3">
      <c r="A11" s="17"/>
      <c r="B11" s="22">
        <v>45237</v>
      </c>
      <c r="C11" s="5" t="str">
        <f>IF(Schedule13[[#This Row],[Column1]]=0, "", Schedule13[[#This Row],[Column1]])</f>
        <v/>
      </c>
      <c r="D11" s="7">
        <f>Schedule13[[#This Row],[Column2]]</f>
        <v>0</v>
      </c>
      <c r="E11" s="8">
        <f>IF(Schedule3[[#This Row],[Column3]]-Schedule3[[#This Row],[Column2]]&gt;0, Schedule3[[#This Row],[Column3]]-Schedule3[[#This Row],[Column2]], H10)</f>
        <v>0</v>
      </c>
      <c r="F11" s="6"/>
      <c r="G11" s="6">
        <f t="shared" si="0"/>
        <v>0</v>
      </c>
      <c r="H11" s="6"/>
    </row>
    <row r="12" spans="1:13" ht="30" customHeight="1" x14ac:dyDescent="0.3">
      <c r="A12" s="17"/>
      <c r="B12" s="22">
        <v>45238</v>
      </c>
      <c r="C12" s="5" t="str">
        <f>IF(Schedule13[[#This Row],[Column1]]=0, "", Schedule13[[#This Row],[Column1]])</f>
        <v/>
      </c>
      <c r="D12" s="7">
        <f>Schedule13[[#This Row],[Column2]]</f>
        <v>0</v>
      </c>
      <c r="E12" s="8">
        <f>IF(Schedule3[[#This Row],[Column3]]-Schedule3[[#This Row],[Column2]]&gt;0, Schedule3[[#This Row],[Column3]]-Schedule3[[#This Row],[Column2]], H11)</f>
        <v>0</v>
      </c>
      <c r="F12" s="6"/>
      <c r="G12" s="6">
        <f t="shared" si="0"/>
        <v>0</v>
      </c>
      <c r="H12" s="6"/>
    </row>
    <row r="13" spans="1:13" ht="30" customHeight="1" x14ac:dyDescent="0.3">
      <c r="A13" s="17"/>
      <c r="B13" s="22">
        <v>45239</v>
      </c>
      <c r="C13" s="5" t="str">
        <f>IF(Schedule13[[#This Row],[Column1]]=0, "", Schedule13[[#This Row],[Column1]])</f>
        <v/>
      </c>
      <c r="D13" s="7">
        <f>Schedule13[[#This Row],[Column2]]</f>
        <v>0</v>
      </c>
      <c r="E13" s="8">
        <f>IF(Schedule3[[#This Row],[Column3]]-Schedule3[[#This Row],[Column2]]&gt;0, Schedule3[[#This Row],[Column3]]-Schedule3[[#This Row],[Column2]], H12)</f>
        <v>0</v>
      </c>
      <c r="F13" s="6"/>
      <c r="G13" s="6">
        <f t="shared" si="0"/>
        <v>0</v>
      </c>
      <c r="H13" s="6"/>
    </row>
    <row r="14" spans="1:13" ht="30" customHeight="1" x14ac:dyDescent="0.3">
      <c r="A14" s="19"/>
      <c r="B14" s="22">
        <v>45240</v>
      </c>
      <c r="C14" s="5" t="str">
        <f>IF(Schedule13[[#This Row],[Column1]]=0, "", Schedule13[[#This Row],[Column1]])</f>
        <v/>
      </c>
      <c r="D14" s="7">
        <f>Schedule13[[#This Row],[Column2]]</f>
        <v>0</v>
      </c>
      <c r="E14" s="8">
        <f>IF(Schedule3[[#This Row],[Column3]]-Schedule3[[#This Row],[Column2]]&gt;0, Schedule3[[#This Row],[Column3]]-Schedule3[[#This Row],[Column2]], H13)</f>
        <v>0</v>
      </c>
      <c r="F14" s="6">
        <f>IF(October!F31&gt;1, October!F31, H5)</f>
        <v>0</v>
      </c>
      <c r="G14" s="6">
        <f t="shared" si="0"/>
        <v>0</v>
      </c>
      <c r="H14" s="6"/>
    </row>
    <row r="15" spans="1:13" ht="30" customHeight="1" x14ac:dyDescent="0.3">
      <c r="A15" s="20"/>
      <c r="B15" s="22">
        <v>45241</v>
      </c>
      <c r="C15" s="5" t="str">
        <f>IF(Schedule13[[#This Row],[Column1]]=0, "", Schedule13[[#This Row],[Column1]])</f>
        <v/>
      </c>
      <c r="D15" s="7">
        <f>Schedule13[[#This Row],[Column2]]</f>
        <v>0</v>
      </c>
      <c r="E15" s="8">
        <f>IF(Schedule3[[#This Row],[Column3]]-Schedule3[[#This Row],[Column2]]&gt;0, Schedule3[[#This Row],[Column3]]-Schedule3[[#This Row],[Column2]], H14)</f>
        <v>0</v>
      </c>
      <c r="F15" s="6"/>
      <c r="G15" s="6">
        <f t="shared" si="0"/>
        <v>0</v>
      </c>
      <c r="H15" s="6"/>
    </row>
    <row r="16" spans="1:13" ht="30" customHeight="1" x14ac:dyDescent="0.3">
      <c r="B16" s="22">
        <v>45242</v>
      </c>
      <c r="C16" s="5" t="str">
        <f>IF(Schedule13[[#This Row],[Column1]]=0, "", Schedule13[[#This Row],[Column1]])</f>
        <v/>
      </c>
      <c r="D16" s="7">
        <f>Schedule13[[#This Row],[Column2]]</f>
        <v>0</v>
      </c>
      <c r="E16" s="8">
        <f>IF(Schedule3[[#This Row],[Column3]]-Schedule3[[#This Row],[Column2]]&gt;0, Schedule3[[#This Row],[Column3]]-Schedule3[[#This Row],[Column2]], H15)</f>
        <v>0</v>
      </c>
      <c r="F16" s="6"/>
      <c r="G16" s="6">
        <f t="shared" si="0"/>
        <v>0</v>
      </c>
      <c r="H16" s="6"/>
    </row>
    <row r="17" spans="2:8" ht="30" customHeight="1" x14ac:dyDescent="0.3">
      <c r="B17" s="22">
        <v>45243</v>
      </c>
      <c r="C17" s="5" t="str">
        <f>IF(Schedule13[[#This Row],[Column1]]=0, "", Schedule13[[#This Row],[Column1]])</f>
        <v/>
      </c>
      <c r="D17" s="7">
        <f>Schedule13[[#This Row],[Column2]]</f>
        <v>0</v>
      </c>
      <c r="E17" s="8">
        <f>IF(Schedule3[[#This Row],[Column3]]-Schedule3[[#This Row],[Column2]]&gt;0, Schedule3[[#This Row],[Column3]]-Schedule3[[#This Row],[Column2]], H16)</f>
        <v>0</v>
      </c>
      <c r="F17" s="6"/>
      <c r="G17" s="6">
        <f t="shared" si="0"/>
        <v>0</v>
      </c>
      <c r="H17" s="6"/>
    </row>
    <row r="18" spans="2:8" ht="30" customHeight="1" x14ac:dyDescent="0.3">
      <c r="B18" s="22">
        <v>45244</v>
      </c>
      <c r="C18" s="5" t="str">
        <f>IF(Schedule13[[#This Row],[Column1]]=0, "", Schedule13[[#This Row],[Column1]])</f>
        <v/>
      </c>
      <c r="D18" s="7">
        <f>Schedule13[[#This Row],[Column2]]</f>
        <v>0</v>
      </c>
      <c r="E18" s="8">
        <f>IF(Schedule3[[#This Row],[Column3]]-Schedule3[[#This Row],[Column2]]&gt;0, Schedule3[[#This Row],[Column3]]-Schedule3[[#This Row],[Column2]], H17)</f>
        <v>0</v>
      </c>
      <c r="F18" s="6"/>
      <c r="G18" s="6">
        <f t="shared" si="0"/>
        <v>0</v>
      </c>
      <c r="H18" s="6"/>
    </row>
    <row r="19" spans="2:8" ht="30" customHeight="1" x14ac:dyDescent="0.3">
      <c r="B19" s="22">
        <v>45245</v>
      </c>
      <c r="C19" s="5" t="str">
        <f>IF(Schedule13[[#This Row],[Column1]]=0, "", Schedule13[[#This Row],[Column1]])</f>
        <v/>
      </c>
      <c r="D19" s="7">
        <f>Schedule13[[#This Row],[Column2]]</f>
        <v>0</v>
      </c>
      <c r="E19" s="8">
        <f>IF(Schedule3[[#This Row],[Column3]]-Schedule3[[#This Row],[Column2]]&gt;0, Schedule3[[#This Row],[Column3]]-Schedule3[[#This Row],[Column2]], H18)</f>
        <v>0</v>
      </c>
      <c r="F19" s="6"/>
      <c r="G19" s="6">
        <f t="shared" si="0"/>
        <v>0</v>
      </c>
      <c r="H19" s="6"/>
    </row>
    <row r="20" spans="2:8" ht="30" customHeight="1" x14ac:dyDescent="0.3">
      <c r="B20" s="22">
        <v>45246</v>
      </c>
      <c r="C20" s="5" t="str">
        <f>IF(Schedule13[[#This Row],[Column1]]=0, "", Schedule13[[#This Row],[Column1]])</f>
        <v/>
      </c>
      <c r="D20" s="7">
        <f>Schedule13[[#This Row],[Column2]]</f>
        <v>0</v>
      </c>
      <c r="E20" s="8">
        <f>IF(Schedule3[[#This Row],[Column3]]-Schedule3[[#This Row],[Column2]]&gt;0, Schedule3[[#This Row],[Column3]]-Schedule3[[#This Row],[Column2]], H19)</f>
        <v>0</v>
      </c>
      <c r="F20" s="6"/>
      <c r="G20" s="6">
        <f t="shared" si="0"/>
        <v>0</v>
      </c>
      <c r="H20" s="6"/>
    </row>
    <row r="21" spans="2:8" ht="30" customHeight="1" x14ac:dyDescent="0.3">
      <c r="B21" s="22">
        <v>45247</v>
      </c>
      <c r="C21" s="5" t="str">
        <f>IF(Schedule13[[#This Row],[Column1]]=0, "", Schedule13[[#This Row],[Column1]])</f>
        <v/>
      </c>
      <c r="D21" s="7">
        <f>Schedule13[[#This Row],[Column2]]</f>
        <v>0</v>
      </c>
      <c r="E21" s="8">
        <f>IF(Schedule3[[#This Row],[Column3]]-Schedule3[[#This Row],[Column2]]&gt;0, Schedule3[[#This Row],[Column3]]-Schedule3[[#This Row],[Column2]], H20)</f>
        <v>0</v>
      </c>
      <c r="F21" s="6">
        <f>IF(October!F24&gt;1, October!F24, H5)</f>
        <v>0</v>
      </c>
      <c r="G21" s="6">
        <f t="shared" si="0"/>
        <v>0</v>
      </c>
      <c r="H21" s="6"/>
    </row>
    <row r="22" spans="2:8" ht="30" customHeight="1" x14ac:dyDescent="0.3">
      <c r="B22" s="22">
        <v>45248</v>
      </c>
      <c r="C22" s="5" t="str">
        <f>IF(Schedule13[[#This Row],[Column1]]=0, "", Schedule13[[#This Row],[Column1]])</f>
        <v/>
      </c>
      <c r="D22" s="7">
        <f>Schedule13[[#This Row],[Column2]]</f>
        <v>0</v>
      </c>
      <c r="E22" s="8">
        <f>IF(Schedule3[[#This Row],[Column3]]-Schedule3[[#This Row],[Column2]]&gt;0, Schedule3[[#This Row],[Column3]]-Schedule3[[#This Row],[Column2]], H21)</f>
        <v>0</v>
      </c>
      <c r="F22" s="6"/>
      <c r="G22" s="6">
        <f t="shared" si="0"/>
        <v>0</v>
      </c>
      <c r="H22" s="6"/>
    </row>
    <row r="23" spans="2:8" ht="30" customHeight="1" x14ac:dyDescent="0.3">
      <c r="B23" s="22">
        <v>45249</v>
      </c>
      <c r="C23" s="5" t="str">
        <f>IF(Schedule13[[#This Row],[Column1]]=0, "", Schedule13[[#This Row],[Column1]])</f>
        <v/>
      </c>
      <c r="D23" s="7">
        <f>Schedule13[[#This Row],[Column2]]</f>
        <v>0</v>
      </c>
      <c r="E23" s="8">
        <f>IF(Schedule3[[#This Row],[Column3]]-Schedule3[[#This Row],[Column2]]&gt;0, Schedule3[[#This Row],[Column3]]-Schedule3[[#This Row],[Column2]], H22)</f>
        <v>0</v>
      </c>
      <c r="F23" s="6"/>
      <c r="G23" s="6">
        <f t="shared" si="0"/>
        <v>0</v>
      </c>
      <c r="H23" s="6"/>
    </row>
    <row r="24" spans="2:8" ht="30" customHeight="1" x14ac:dyDescent="0.3">
      <c r="B24" s="22">
        <v>45250</v>
      </c>
      <c r="C24" s="5" t="str">
        <f>IF(Schedule13[[#This Row],[Column1]]=0, "", Schedule13[[#This Row],[Column1]])</f>
        <v/>
      </c>
      <c r="D24" s="7">
        <f>Schedule13[[#This Row],[Column2]]</f>
        <v>0</v>
      </c>
      <c r="E24" s="8">
        <f>IF(Schedule3[[#This Row],[Column3]]-Schedule3[[#This Row],[Column2]]&gt;0, Schedule3[[#This Row],[Column3]]-Schedule3[[#This Row],[Column2]], H23)</f>
        <v>0</v>
      </c>
      <c r="F24" s="6"/>
      <c r="G24" s="6">
        <f t="shared" si="0"/>
        <v>0</v>
      </c>
      <c r="H24" s="6"/>
    </row>
    <row r="25" spans="2:8" ht="30" customHeight="1" x14ac:dyDescent="0.3">
      <c r="B25" s="22">
        <v>45251</v>
      </c>
      <c r="C25" s="5" t="str">
        <f>IF(Schedule13[[#This Row],[Column1]]=0, "", Schedule13[[#This Row],[Column1]])</f>
        <v/>
      </c>
      <c r="D25" s="7">
        <f>Schedule13[[#This Row],[Column2]]</f>
        <v>0</v>
      </c>
      <c r="E25" s="8">
        <f>IF(Schedule3[[#This Row],[Column3]]-Schedule3[[#This Row],[Column2]]&gt;0, Schedule3[[#This Row],[Column3]]-Schedule3[[#This Row],[Column2]], H24)</f>
        <v>0</v>
      </c>
      <c r="F25" s="6"/>
      <c r="G25" s="6">
        <f t="shared" si="0"/>
        <v>0</v>
      </c>
      <c r="H25" s="6"/>
    </row>
    <row r="26" spans="2:8" ht="30" customHeight="1" x14ac:dyDescent="0.3">
      <c r="B26" s="22">
        <v>45252</v>
      </c>
      <c r="C26" s="5" t="str">
        <f>IF(Schedule13[[#This Row],[Column1]]=0, "", Schedule13[[#This Row],[Column1]])</f>
        <v/>
      </c>
      <c r="D26" s="7">
        <f>Schedule13[[#This Row],[Column2]]</f>
        <v>0</v>
      </c>
      <c r="E26" s="8">
        <f>IF(Schedule3[[#This Row],[Column3]]-Schedule3[[#This Row],[Column2]]&gt;0, Schedule3[[#This Row],[Column3]]-Schedule3[[#This Row],[Column2]], H25)</f>
        <v>0</v>
      </c>
      <c r="F26" s="6"/>
      <c r="G26" s="6">
        <f t="shared" si="0"/>
        <v>0</v>
      </c>
      <c r="H26" s="6"/>
    </row>
    <row r="27" spans="2:8" ht="30" customHeight="1" x14ac:dyDescent="0.3">
      <c r="B27" s="22">
        <v>45253</v>
      </c>
      <c r="C27" s="5" t="str">
        <f>IF(Schedule13[[#This Row],[Column1]]=0, "", Schedule13[[#This Row],[Column1]])</f>
        <v/>
      </c>
      <c r="D27" s="7">
        <f>Schedule13[[#This Row],[Column2]]</f>
        <v>0</v>
      </c>
      <c r="E27" s="8">
        <f>IF(Schedule3[[#This Row],[Column3]]-Schedule3[[#This Row],[Column2]]&gt;0, Schedule3[[#This Row],[Column3]]-Schedule3[[#This Row],[Column2]], H26)</f>
        <v>0</v>
      </c>
      <c r="F27" s="6"/>
      <c r="G27" s="6">
        <f t="shared" si="0"/>
        <v>0</v>
      </c>
      <c r="H27" s="6"/>
    </row>
    <row r="28" spans="2:8" ht="30" customHeight="1" x14ac:dyDescent="0.3">
      <c r="B28" s="22">
        <v>45254</v>
      </c>
      <c r="C28" s="5" t="str">
        <f>IF(Schedule13[[#This Row],[Column1]]=0, "", Schedule13[[#This Row],[Column1]])</f>
        <v/>
      </c>
      <c r="D28" s="7">
        <f>Schedule13[[#This Row],[Column2]]</f>
        <v>0</v>
      </c>
      <c r="E28" s="8">
        <f>IF(Schedule3[[#This Row],[Column3]]-Schedule3[[#This Row],[Column2]]&gt;0, Schedule3[[#This Row],[Column3]]-Schedule3[[#This Row],[Column2]], H27)</f>
        <v>0</v>
      </c>
      <c r="F28" s="6">
        <f>IF(October!F31&gt;1, October!F31, H5)</f>
        <v>0</v>
      </c>
      <c r="G28" s="6">
        <f t="shared" si="0"/>
        <v>0</v>
      </c>
      <c r="H28" s="6"/>
    </row>
    <row r="29" spans="2:8" ht="30" customHeight="1" x14ac:dyDescent="0.3">
      <c r="B29" s="22">
        <v>45255</v>
      </c>
      <c r="C29" s="5" t="str">
        <f>IF(Schedule13[[#This Row],[Column1]]=0, "", Schedule13[[#This Row],[Column1]])</f>
        <v/>
      </c>
      <c r="D29" s="7">
        <f>Schedule13[[#This Row],[Column2]]</f>
        <v>0</v>
      </c>
      <c r="E29" s="8">
        <f>IF(Schedule3[[#This Row],[Column3]]-Schedule3[[#This Row],[Column2]]&gt;0, Schedule3[[#This Row],[Column3]]-Schedule3[[#This Row],[Column2]], H28)</f>
        <v>0</v>
      </c>
      <c r="F29" s="6"/>
      <c r="G29" s="6">
        <f t="shared" si="0"/>
        <v>0</v>
      </c>
      <c r="H29" s="6"/>
    </row>
    <row r="30" spans="2:8" ht="30" customHeight="1" x14ac:dyDescent="0.3">
      <c r="B30" s="22">
        <v>45256</v>
      </c>
      <c r="C30" s="5" t="str">
        <f>IF(Schedule13[[#This Row],[Column1]]=0, "", Schedule13[[#This Row],[Column1]])</f>
        <v/>
      </c>
      <c r="D30" s="7">
        <f>Schedule13[[#This Row],[Column2]]</f>
        <v>0</v>
      </c>
      <c r="E30" s="8">
        <f>IF(Schedule3[[#This Row],[Column3]]-Schedule3[[#This Row],[Column2]]&gt;0, Schedule3[[#This Row],[Column3]]-Schedule3[[#This Row],[Column2]], H29)</f>
        <v>0</v>
      </c>
      <c r="F30" s="6"/>
      <c r="G30" s="6">
        <f t="shared" si="0"/>
        <v>0</v>
      </c>
      <c r="H30" s="6"/>
    </row>
    <row r="31" spans="2:8" ht="30" customHeight="1" x14ac:dyDescent="0.3">
      <c r="B31" s="22">
        <v>45257</v>
      </c>
      <c r="C31" s="5" t="str">
        <f>IF(Schedule13[[#This Row],[Column1]]=0, "", Schedule13[[#This Row],[Column1]])</f>
        <v/>
      </c>
      <c r="D31" s="7">
        <f>Schedule13[[#This Row],[Column2]]</f>
        <v>0</v>
      </c>
      <c r="E31" s="8">
        <f>IF(Schedule3[[#This Row],[Column3]]-Schedule3[[#This Row],[Column2]]&gt;0, Schedule3[[#This Row],[Column3]]-Schedule3[[#This Row],[Column2]], H30)</f>
        <v>0</v>
      </c>
      <c r="F31" s="6"/>
      <c r="G31" s="6">
        <f t="shared" si="0"/>
        <v>0</v>
      </c>
      <c r="H31" s="6"/>
    </row>
    <row r="32" spans="2:8" ht="30" customHeight="1" x14ac:dyDescent="0.3">
      <c r="B32" s="22">
        <v>45258</v>
      </c>
      <c r="C32" s="5" t="str">
        <f>IF(Schedule13[[#This Row],[Column1]]=0, "", Schedule13[[#This Row],[Column1]])</f>
        <v/>
      </c>
      <c r="D32" s="7">
        <f>Schedule13[[#This Row],[Column2]]</f>
        <v>0</v>
      </c>
      <c r="E32" s="8">
        <f>IF(Schedule3[[#This Row],[Column3]]-Schedule3[[#This Row],[Column2]]&gt;0, Schedule3[[#This Row],[Column3]]-Schedule3[[#This Row],[Column2]], H31)</f>
        <v>0</v>
      </c>
      <c r="F32" s="6"/>
      <c r="G32" s="6">
        <f t="shared" si="0"/>
        <v>0</v>
      </c>
      <c r="H32" s="6"/>
    </row>
    <row r="33" spans="2:8" ht="30" customHeight="1" x14ac:dyDescent="0.3">
      <c r="B33" s="22">
        <v>45259</v>
      </c>
      <c r="C33" s="2"/>
      <c r="D33" s="10">
        <v>0</v>
      </c>
      <c r="E33" s="10">
        <v>0</v>
      </c>
      <c r="F33" s="6"/>
      <c r="G33" s="6">
        <f t="shared" si="0"/>
        <v>0</v>
      </c>
      <c r="H33" s="6"/>
    </row>
    <row r="34" spans="2:8" ht="30" customHeight="1" x14ac:dyDescent="0.3">
      <c r="B34" s="22">
        <v>45260</v>
      </c>
      <c r="C34" s="2"/>
      <c r="D34" s="10">
        <v>0</v>
      </c>
      <c r="E34" s="10">
        <v>0</v>
      </c>
      <c r="F34" s="6"/>
      <c r="G34" s="21">
        <f xml:space="preserve"> G33 + F33 - D33</f>
        <v>0</v>
      </c>
      <c r="H34" s="21"/>
    </row>
    <row r="35" spans="2:8" ht="30" customHeight="1" x14ac:dyDescent="0.3">
      <c r="B35" s="1" t="s">
        <v>8</v>
      </c>
      <c r="C35" s="11" t="s">
        <v>6</v>
      </c>
      <c r="D35" s="31">
        <f>SUM(D5:D10, D17:D23, D25:D32)</f>
        <v>0</v>
      </c>
      <c r="E35" s="10">
        <f>SUM(E6:E34)</f>
        <v>0</v>
      </c>
      <c r="F35" s="6">
        <f>SUM(F5:F34)</f>
        <v>0</v>
      </c>
      <c r="G35" s="21">
        <f xml:space="preserve"> G34 + F34 - D34</f>
        <v>0</v>
      </c>
      <c r="H35" s="6">
        <f xml:space="preserve"> F35 - D35</f>
        <v>0</v>
      </c>
    </row>
  </sheetData>
  <mergeCells count="10">
    <mergeCell ref="A3:A5"/>
    <mergeCell ref="J5:M5"/>
    <mergeCell ref="B1:H2"/>
    <mergeCell ref="B3:B4"/>
    <mergeCell ref="C3:C4"/>
    <mergeCell ref="D3:D4"/>
    <mergeCell ref="E3:E4"/>
    <mergeCell ref="F3:F4"/>
    <mergeCell ref="G3:G4"/>
    <mergeCell ref="H3:H4"/>
  </mergeCells>
  <conditionalFormatting sqref="F5:F35 G5:H34">
    <cfRule type="cellIs" dxfId="11" priority="7" operator="lessThan">
      <formula>-0.1</formula>
    </cfRule>
    <cfRule type="cellIs" dxfId="10" priority="8" operator="greaterThan">
      <formula>0.1</formula>
    </cfRule>
  </conditionalFormatting>
  <conditionalFormatting sqref="G35">
    <cfRule type="cellIs" dxfId="9" priority="5" operator="lessThan">
      <formula>-0.1</formula>
    </cfRule>
    <cfRule type="cellIs" dxfId="8" priority="6" operator="greaterThan">
      <formula>0.1</formula>
    </cfRule>
  </conditionalFormatting>
  <conditionalFormatting sqref="H35">
    <cfRule type="cellIs" dxfId="7" priority="1" operator="lessThan">
      <formula>-0.1</formula>
    </cfRule>
    <cfRule type="cellIs" dxfId="6" priority="2" operator="greaterThan">
      <formula>0.1</formula>
    </cfRule>
  </conditionalFormatting>
  <dataValidations count="2">
    <dataValidation allowBlank="1" showInputMessage="1" showErrorMessage="1" prompt="Enter Dates in cells at right. Sample Time intevals are in the column below" sqref="B3"/>
    <dataValidation allowBlank="1" showInputMessage="1" showErrorMessage="1" prompt="Title of this worksheet is in this cell. Enter Conference/Training Session Name in this cell" sqref="B1"/>
  </dataValidations>
  <printOptions horizontalCentered="1"/>
  <pageMargins left="0.75" right="0.75" top="1" bottom="1" header="0.5" footer="0.5"/>
  <pageSetup scale="89" fitToHeight="0" orientation="landscape" r:id="rId1"/>
  <headerFooter differentFirst="1">
    <oddFooter>Page &amp;P of &amp;N</oddFooter>
  </headerFooter>
  <ignoredErrors>
    <ignoredError sqref="D5:D9 D30:D32" unlockedFormula="1"/>
  </ignoredErrors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A1:M36"/>
  <sheetViews>
    <sheetView showGridLines="0" zoomScale="90" zoomScaleNormal="90" workbookViewId="0">
      <selection activeCell="A3" sqref="A3:A5"/>
    </sheetView>
  </sheetViews>
  <sheetFormatPr defaultRowHeight="30" customHeight="1" x14ac:dyDescent="0.3"/>
  <cols>
    <col min="1" max="1" width="52.25" customWidth="1"/>
    <col min="2" max="2" width="19.125" customWidth="1"/>
    <col min="3" max="3" width="24.375" customWidth="1"/>
    <col min="4" max="4" width="14.5" customWidth="1"/>
    <col min="5" max="8" width="21.625" customWidth="1"/>
    <col min="10" max="10" width="13.125" bestFit="1" customWidth="1"/>
  </cols>
  <sheetData>
    <row r="1" spans="1:13" ht="30" customHeight="1" x14ac:dyDescent="0.3">
      <c r="B1" s="33" t="s">
        <v>3</v>
      </c>
      <c r="C1" s="33"/>
      <c r="D1" s="33"/>
      <c r="E1" s="33"/>
      <c r="F1" s="33"/>
      <c r="G1" s="33"/>
      <c r="H1" s="33"/>
    </row>
    <row r="2" spans="1:13" ht="27" customHeight="1" x14ac:dyDescent="0.3">
      <c r="B2" s="34"/>
      <c r="C2" s="34"/>
      <c r="D2" s="34"/>
      <c r="E2" s="34"/>
      <c r="F2" s="34"/>
      <c r="G2" s="34"/>
      <c r="H2" s="34"/>
    </row>
    <row r="3" spans="1:13" ht="20.25" customHeight="1" x14ac:dyDescent="0.3">
      <c r="A3" s="43" t="s">
        <v>24</v>
      </c>
      <c r="B3" s="35" t="s">
        <v>22</v>
      </c>
      <c r="C3" s="37" t="s">
        <v>4</v>
      </c>
      <c r="D3" s="39" t="s">
        <v>5</v>
      </c>
      <c r="E3" s="41" t="s">
        <v>10</v>
      </c>
      <c r="F3" s="41" t="s">
        <v>0</v>
      </c>
      <c r="G3" s="41" t="s">
        <v>1</v>
      </c>
      <c r="H3" s="39" t="s">
        <v>2</v>
      </c>
    </row>
    <row r="4" spans="1:13" s="3" customFormat="1" ht="22.5" customHeight="1" x14ac:dyDescent="0.3">
      <c r="A4" s="43"/>
      <c r="B4" s="36"/>
      <c r="C4" s="38"/>
      <c r="D4" s="40"/>
      <c r="E4" s="42"/>
      <c r="F4" s="42"/>
      <c r="G4" s="42"/>
      <c r="H4" s="40"/>
    </row>
    <row r="5" spans="1:13" ht="30" customHeight="1" x14ac:dyDescent="0.3">
      <c r="A5" s="44"/>
      <c r="B5" s="22">
        <v>45261</v>
      </c>
      <c r="C5" s="5" t="str">
        <f>IF(Schedule13[[#This Row],[Column1]]=0, "", Schedule13[[#This Row],[Column1]])</f>
        <v/>
      </c>
      <c r="D5" s="7">
        <f>Schedule13[[#This Row],[Column2]]</f>
        <v>0</v>
      </c>
      <c r="E5" s="8">
        <v>0</v>
      </c>
      <c r="F5" s="6">
        <f>IF(November!F21&gt;1, November!F21, H5)</f>
        <v>0</v>
      </c>
      <c r="G5" s="6">
        <f>November!G35</f>
        <v>0</v>
      </c>
      <c r="H5" s="6">
        <v>0</v>
      </c>
      <c r="J5" s="32"/>
      <c r="K5" s="32"/>
      <c r="L5" s="32"/>
      <c r="M5" s="32"/>
    </row>
    <row r="6" spans="1:13" ht="30" customHeight="1" x14ac:dyDescent="0.3">
      <c r="A6" s="17"/>
      <c r="B6" s="22">
        <v>45262</v>
      </c>
      <c r="C6" s="5" t="str">
        <f>IF(Schedule13[[#This Row],[Column1]]=0, "", Schedule13[[#This Row],[Column1]])</f>
        <v/>
      </c>
      <c r="D6" s="7">
        <f>Schedule13[[#This Row],[Column2]]</f>
        <v>0</v>
      </c>
      <c r="E6" s="8">
        <f>IF(Schedule7[[#This Row],[Column3]]-Schedule7[[#This Row],[Column2]]&gt;0, Schedule7[[#This Row],[Column3]]-Schedule7[[#This Row],[Column2]], H2)</f>
        <v>0</v>
      </c>
      <c r="F6" s="6"/>
      <c r="G6" s="6">
        <f t="shared" ref="G6:G36" si="0" xml:space="preserve"> G5 + F5 - D5</f>
        <v>0</v>
      </c>
      <c r="H6" s="6"/>
    </row>
    <row r="7" spans="1:13" ht="30" customHeight="1" x14ac:dyDescent="0.3">
      <c r="A7" s="17"/>
      <c r="B7" s="22">
        <v>45263</v>
      </c>
      <c r="C7" s="5" t="str">
        <f>IF(Schedule13[[#This Row],[Column1]]=0, "", Schedule13[[#This Row],[Column1]])</f>
        <v/>
      </c>
      <c r="D7" s="7">
        <f>Schedule13[[#This Row],[Column2]]</f>
        <v>0</v>
      </c>
      <c r="E7" s="8">
        <f>IF(Schedule7[[#This Row],[Column3]]-Schedule7[[#This Row],[Column2]]&gt;0, Schedule7[[#This Row],[Column3]]-Schedule7[[#This Row],[Column2]], H4)</f>
        <v>0</v>
      </c>
      <c r="F7" s="6"/>
      <c r="G7" s="6">
        <f t="shared" si="0"/>
        <v>0</v>
      </c>
      <c r="H7" s="6"/>
      <c r="M7" s="14"/>
    </row>
    <row r="8" spans="1:13" ht="30" customHeight="1" x14ac:dyDescent="0.3">
      <c r="A8" s="17"/>
      <c r="B8" s="22">
        <v>45264</v>
      </c>
      <c r="C8" s="5" t="str">
        <f>IF(Schedule13[[#This Row],[Column1]]=0, "", Schedule13[[#This Row],[Column1]])</f>
        <v/>
      </c>
      <c r="D8" s="7">
        <f>Schedule13[[#This Row],[Column2]]</f>
        <v>0</v>
      </c>
      <c r="E8" s="8">
        <f>IF(Schedule7[[#This Row],[Column3]]-Schedule7[[#This Row],[Column2]]&gt;0, Schedule7[[#This Row],[Column3]]-Schedule7[[#This Row],[Column2]], H5)</f>
        <v>0</v>
      </c>
      <c r="F8" s="6"/>
      <c r="G8" s="6">
        <f t="shared" si="0"/>
        <v>0</v>
      </c>
      <c r="H8" s="6"/>
      <c r="M8" s="14"/>
    </row>
    <row r="9" spans="1:13" ht="30" customHeight="1" x14ac:dyDescent="0.3">
      <c r="A9" s="17"/>
      <c r="B9" s="22">
        <v>45265</v>
      </c>
      <c r="C9" s="5" t="str">
        <f>IF(Schedule13[[#This Row],[Column1]]=0, "", Schedule13[[#This Row],[Column1]])</f>
        <v/>
      </c>
      <c r="D9" s="7">
        <f>Schedule13[[#This Row],[Column2]]</f>
        <v>0</v>
      </c>
      <c r="E9" s="8">
        <f>IF(Schedule7[[#This Row],[Column3]]-Schedule7[[#This Row],[Column2]]&gt;0, Schedule7[[#This Row],[Column3]]-Schedule7[[#This Row],[Column2]], H6)</f>
        <v>0</v>
      </c>
      <c r="F9" s="6"/>
      <c r="G9" s="6">
        <f t="shared" si="0"/>
        <v>0</v>
      </c>
      <c r="H9" s="6"/>
    </row>
    <row r="10" spans="1:13" ht="30" customHeight="1" x14ac:dyDescent="0.3">
      <c r="A10" s="17"/>
      <c r="B10" s="22">
        <v>45266</v>
      </c>
      <c r="C10" s="5" t="str">
        <f>IF(Schedule13[[#This Row],[Column1]]=0, "", Schedule13[[#This Row],[Column1]])</f>
        <v/>
      </c>
      <c r="D10" s="7">
        <f>Schedule13[[#This Row],[Column2]]</f>
        <v>0</v>
      </c>
      <c r="E10" s="8">
        <f>IF(Schedule7[[#This Row],[Column3]]-Schedule7[[#This Row],[Column2]]&gt;0, Schedule7[[#This Row],[Column3]]-Schedule7[[#This Row],[Column2]], H7)</f>
        <v>0</v>
      </c>
      <c r="F10" s="6"/>
      <c r="G10" s="6">
        <f t="shared" si="0"/>
        <v>0</v>
      </c>
      <c r="H10" s="6"/>
    </row>
    <row r="11" spans="1:13" ht="30" customHeight="1" x14ac:dyDescent="0.3">
      <c r="A11" s="17"/>
      <c r="B11" s="22">
        <v>45267</v>
      </c>
      <c r="C11" s="5" t="str">
        <f>IF(Schedule13[[#This Row],[Column1]]=0, "", Schedule13[[#This Row],[Column1]])</f>
        <v/>
      </c>
      <c r="D11" s="7">
        <f>Schedule13[[#This Row],[Column2]]</f>
        <v>0</v>
      </c>
      <c r="E11" s="8">
        <f>IF(Schedule7[[#This Row],[Column3]]-Schedule7[[#This Row],[Column2]]&gt;0, Schedule7[[#This Row],[Column3]]-Schedule7[[#This Row],[Column2]], H8)</f>
        <v>0</v>
      </c>
      <c r="F11" s="6"/>
      <c r="G11" s="6">
        <f t="shared" si="0"/>
        <v>0</v>
      </c>
      <c r="H11" s="6"/>
    </row>
    <row r="12" spans="1:13" ht="30" customHeight="1" x14ac:dyDescent="0.3">
      <c r="A12" s="17"/>
      <c r="B12" s="22">
        <v>45268</v>
      </c>
      <c r="C12" s="5" t="str">
        <f>IF(Schedule13[[#This Row],[Column1]]=0, "", Schedule13[[#This Row],[Column1]])</f>
        <v/>
      </c>
      <c r="D12" s="7">
        <f>Schedule13[[#This Row],[Column2]]</f>
        <v>0</v>
      </c>
      <c r="E12" s="8">
        <f>IF(Schedule7[[#This Row],[Column3]]-Schedule7[[#This Row],[Column2]]&gt;0, Schedule7[[#This Row],[Column3]]-Schedule7[[#This Row],[Column2]], H9)</f>
        <v>0</v>
      </c>
      <c r="F12" s="6">
        <f>IF(November!F28&gt;1, November!F28, H5)</f>
        <v>0</v>
      </c>
      <c r="G12" s="6">
        <f t="shared" si="0"/>
        <v>0</v>
      </c>
      <c r="H12" s="6"/>
    </row>
    <row r="13" spans="1:13" ht="30" customHeight="1" x14ac:dyDescent="0.3">
      <c r="A13" s="17"/>
      <c r="B13" s="22">
        <v>45269</v>
      </c>
      <c r="C13" s="5" t="str">
        <f>IF(Schedule13[[#This Row],[Column1]]=0, "", Schedule13[[#This Row],[Column1]])</f>
        <v/>
      </c>
      <c r="D13" s="7">
        <f>Schedule13[[#This Row],[Column2]]</f>
        <v>0</v>
      </c>
      <c r="E13" s="8">
        <f>IF(Schedule7[[#This Row],[Column3]]-Schedule7[[#This Row],[Column2]]&gt;0, Schedule7[[#This Row],[Column3]]-Schedule7[[#This Row],[Column2]], H9)</f>
        <v>0</v>
      </c>
      <c r="F13" s="6"/>
      <c r="G13" s="6">
        <f t="shared" si="0"/>
        <v>0</v>
      </c>
      <c r="H13" s="6"/>
    </row>
    <row r="14" spans="1:13" ht="30" customHeight="1" x14ac:dyDescent="0.3">
      <c r="A14" s="19"/>
      <c r="B14" s="22">
        <v>45270</v>
      </c>
      <c r="C14" s="5" t="str">
        <f>IF(Schedule13[[#This Row],[Column1]]=0, "", Schedule13[[#This Row],[Column1]])</f>
        <v/>
      </c>
      <c r="D14" s="7">
        <f>Schedule13[[#This Row],[Column2]]</f>
        <v>0</v>
      </c>
      <c r="E14" s="8">
        <f>IF(Schedule7[[#This Row],[Column3]]-Schedule7[[#This Row],[Column2]]&gt;0, Schedule7[[#This Row],[Column3]]-Schedule7[[#This Row],[Column2]], H10)</f>
        <v>0</v>
      </c>
      <c r="F14" s="6"/>
      <c r="G14" s="6">
        <f t="shared" si="0"/>
        <v>0</v>
      </c>
      <c r="H14" s="6"/>
    </row>
    <row r="15" spans="1:13" ht="30" customHeight="1" x14ac:dyDescent="0.3">
      <c r="A15" s="20"/>
      <c r="B15" s="22">
        <v>45271</v>
      </c>
      <c r="C15" s="5" t="str">
        <f>IF(Schedule13[[#This Row],[Column1]]=0, "", Schedule13[[#This Row],[Column1]])</f>
        <v/>
      </c>
      <c r="D15" s="7">
        <v>0</v>
      </c>
      <c r="E15" s="8">
        <f>IF(Schedule7[[#This Row],[Column3]]-Schedule7[[#This Row],[Column2]]&gt;0, Schedule7[[#This Row],[Column3]]-Schedule7[[#This Row],[Column2]], H11)</f>
        <v>0</v>
      </c>
      <c r="F15" s="6"/>
      <c r="G15" s="6">
        <f t="shared" si="0"/>
        <v>0</v>
      </c>
      <c r="H15" s="6"/>
    </row>
    <row r="16" spans="1:13" ht="30" customHeight="1" x14ac:dyDescent="0.3">
      <c r="B16" s="22">
        <v>45272</v>
      </c>
      <c r="C16" s="5" t="str">
        <f>IF(Schedule13[[#This Row],[Column1]]=0, "", Schedule13[[#This Row],[Column1]])</f>
        <v/>
      </c>
      <c r="D16" s="7">
        <f>Schedule13[[#This Row],[Column2]]</f>
        <v>0</v>
      </c>
      <c r="E16" s="8">
        <f>IF(Schedule7[[#This Row],[Column3]]-Schedule7[[#This Row],[Column2]]&gt;0, Schedule7[[#This Row],[Column3]]-Schedule7[[#This Row],[Column2]], H14)</f>
        <v>0</v>
      </c>
      <c r="F16" s="6"/>
      <c r="G16" s="6">
        <f t="shared" si="0"/>
        <v>0</v>
      </c>
      <c r="H16" s="6"/>
    </row>
    <row r="17" spans="2:8" ht="30" customHeight="1" x14ac:dyDescent="0.3">
      <c r="B17" s="22">
        <v>45273</v>
      </c>
      <c r="C17" s="5" t="str">
        <f>IF(Schedule13[[#This Row],[Column1]]=0, "", Schedule13[[#This Row],[Column1]])</f>
        <v/>
      </c>
      <c r="D17" s="7">
        <f>Schedule13[[#This Row],[Column2]]</f>
        <v>0</v>
      </c>
      <c r="E17" s="8">
        <f>IF(Schedule7[[#This Row],[Column3]]-Schedule7[[#This Row],[Column2]]&gt;0, Schedule7[[#This Row],[Column3]]-Schedule7[[#This Row],[Column2]], H15)</f>
        <v>0</v>
      </c>
      <c r="F17" s="6"/>
      <c r="G17" s="6">
        <f t="shared" si="0"/>
        <v>0</v>
      </c>
      <c r="H17" s="6"/>
    </row>
    <row r="18" spans="2:8" ht="30" customHeight="1" x14ac:dyDescent="0.3">
      <c r="B18" s="22">
        <v>45274</v>
      </c>
      <c r="C18" s="5" t="str">
        <f>IF(Schedule13[[#This Row],[Column1]]=0, "", Schedule13[[#This Row],[Column1]])</f>
        <v/>
      </c>
      <c r="D18" s="7">
        <f>Schedule13[[#This Row],[Column2]]</f>
        <v>0</v>
      </c>
      <c r="E18" s="8">
        <f>IF(Schedule7[[#This Row],[Column3]]-Schedule7[[#This Row],[Column2]]&gt;0, Schedule7[[#This Row],[Column3]]-Schedule7[[#This Row],[Column2]], H16)</f>
        <v>0</v>
      </c>
      <c r="F18" s="6"/>
      <c r="G18" s="6">
        <f t="shared" si="0"/>
        <v>0</v>
      </c>
      <c r="H18" s="6"/>
    </row>
    <row r="19" spans="2:8" ht="30" customHeight="1" x14ac:dyDescent="0.3">
      <c r="B19" s="22">
        <v>45275</v>
      </c>
      <c r="C19" s="5" t="str">
        <f>IF(Schedule13[[#This Row],[Column1]]=0, "", Schedule13[[#This Row],[Column1]])</f>
        <v/>
      </c>
      <c r="D19" s="7">
        <f>Schedule13[[#This Row],[Column2]]</f>
        <v>0</v>
      </c>
      <c r="E19" s="8">
        <f>IF(Schedule7[[#This Row],[Column3]]-Schedule7[[#This Row],[Column2]]&gt;0, Schedule7[[#This Row],[Column3]]-Schedule7[[#This Row],[Column2]], H17)</f>
        <v>0</v>
      </c>
      <c r="F19" s="6">
        <f>IF(November!F21&gt;1, November!F21, H5)</f>
        <v>0</v>
      </c>
      <c r="G19" s="6">
        <f t="shared" si="0"/>
        <v>0</v>
      </c>
      <c r="H19" s="6"/>
    </row>
    <row r="20" spans="2:8" ht="30" customHeight="1" x14ac:dyDescent="0.3">
      <c r="B20" s="22">
        <v>45276</v>
      </c>
      <c r="C20" s="5" t="str">
        <f>IF(Schedule13[[#This Row],[Column1]]=0, "", Schedule13[[#This Row],[Column1]])</f>
        <v/>
      </c>
      <c r="D20" s="7">
        <f>Schedule13[[#This Row],[Column2]]</f>
        <v>0</v>
      </c>
      <c r="E20" s="8">
        <f>IF(Schedule7[[#This Row],[Column3]]-Schedule7[[#This Row],[Column2]]&gt;0, Schedule7[[#This Row],[Column3]]-Schedule7[[#This Row],[Column2]], H18)</f>
        <v>0</v>
      </c>
      <c r="F20" s="6"/>
      <c r="G20" s="6">
        <f t="shared" si="0"/>
        <v>0</v>
      </c>
      <c r="H20" s="6"/>
    </row>
    <row r="21" spans="2:8" ht="30" customHeight="1" x14ac:dyDescent="0.3">
      <c r="B21" s="22">
        <v>45277</v>
      </c>
      <c r="C21" s="5" t="str">
        <f>IF(Schedule13[[#This Row],[Column1]]=0, "", Schedule13[[#This Row],[Column1]])</f>
        <v/>
      </c>
      <c r="D21" s="7">
        <f>Schedule13[[#This Row],[Column2]]</f>
        <v>0</v>
      </c>
      <c r="E21" s="8">
        <f>IF(Schedule7[[#This Row],[Column3]]-Schedule7[[#This Row],[Column2]]&gt;0, Schedule7[[#This Row],[Column3]]-Schedule7[[#This Row],[Column2]], H17)</f>
        <v>0</v>
      </c>
      <c r="F21" s="6"/>
      <c r="G21" s="6">
        <f t="shared" si="0"/>
        <v>0</v>
      </c>
      <c r="H21" s="6"/>
    </row>
    <row r="22" spans="2:8" ht="30" customHeight="1" x14ac:dyDescent="0.3">
      <c r="B22" s="22">
        <v>45278</v>
      </c>
      <c r="C22" s="5" t="str">
        <f>IF(Schedule13[[#This Row],[Column1]]=0, "", Schedule13[[#This Row],[Column1]])</f>
        <v/>
      </c>
      <c r="D22" s="7">
        <f>Schedule13[[#This Row],[Column2]]</f>
        <v>0</v>
      </c>
      <c r="E22" s="8">
        <f>IF(Schedule7[[#This Row],[Column3]]-Schedule7[[#This Row],[Column2]]&gt;0, Schedule7[[#This Row],[Column3]]-Schedule7[[#This Row],[Column2]], H18)</f>
        <v>0</v>
      </c>
      <c r="F22" s="6"/>
      <c r="G22" s="6">
        <f t="shared" si="0"/>
        <v>0</v>
      </c>
      <c r="H22" s="6"/>
    </row>
    <row r="23" spans="2:8" ht="30" customHeight="1" x14ac:dyDescent="0.3">
      <c r="B23" s="22">
        <v>45279</v>
      </c>
      <c r="C23" s="5" t="str">
        <f>IF(Schedule13[[#This Row],[Column1]]=0, "", Schedule13[[#This Row],[Column1]])</f>
        <v/>
      </c>
      <c r="D23" s="7">
        <f>Schedule13[[#This Row],[Column2]]</f>
        <v>0</v>
      </c>
      <c r="E23" s="8">
        <f>IF(Schedule7[[#This Row],[Column3]]-Schedule7[[#This Row],[Column2]]&gt;0, Schedule7[[#This Row],[Column3]]-Schedule7[[#This Row],[Column2]], H19)</f>
        <v>0</v>
      </c>
      <c r="F23" s="6"/>
      <c r="G23" s="6">
        <f t="shared" si="0"/>
        <v>0</v>
      </c>
      <c r="H23" s="6"/>
    </row>
    <row r="24" spans="2:8" ht="30" customHeight="1" x14ac:dyDescent="0.3">
      <c r="B24" s="22">
        <v>45280</v>
      </c>
      <c r="C24" s="5" t="str">
        <f>IF(Schedule13[[#This Row],[Column1]]=0, "", Schedule13[[#This Row],[Column1]])</f>
        <v/>
      </c>
      <c r="D24" s="7">
        <f>Schedule13[[#This Row],[Column2]]</f>
        <v>0</v>
      </c>
      <c r="E24" s="8">
        <f>IF(Schedule7[[#This Row],[Column3]]-Schedule7[[#This Row],[Column2]]&gt;0, Schedule7[[#This Row],[Column3]]-Schedule7[[#This Row],[Column2]], H20)</f>
        <v>0</v>
      </c>
      <c r="F24" s="6"/>
      <c r="G24" s="6">
        <f t="shared" si="0"/>
        <v>0</v>
      </c>
      <c r="H24" s="6"/>
    </row>
    <row r="25" spans="2:8" ht="30" customHeight="1" x14ac:dyDescent="0.3">
      <c r="B25" s="22">
        <v>45281</v>
      </c>
      <c r="C25" s="5" t="str">
        <f>IF(Schedule13[[#This Row],[Column1]]=0, "", Schedule13[[#This Row],[Column1]])</f>
        <v/>
      </c>
      <c r="D25" s="7">
        <f>Schedule13[[#This Row],[Column2]]</f>
        <v>0</v>
      </c>
      <c r="E25" s="8">
        <f>IF(Schedule7[[#This Row],[Column3]]-Schedule7[[#This Row],[Column2]]&gt;0, Schedule7[[#This Row],[Column3]]-Schedule7[[#This Row],[Column2]], H21)</f>
        <v>0</v>
      </c>
      <c r="F25" s="6"/>
      <c r="G25" s="6">
        <f t="shared" si="0"/>
        <v>0</v>
      </c>
      <c r="H25" s="6"/>
    </row>
    <row r="26" spans="2:8" ht="30" customHeight="1" x14ac:dyDescent="0.3">
      <c r="B26" s="22">
        <v>45282</v>
      </c>
      <c r="C26" s="5" t="str">
        <f>IF(Schedule13[[#This Row],[Column1]]=0, "", Schedule13[[#This Row],[Column1]])</f>
        <v/>
      </c>
      <c r="D26" s="7">
        <f>Schedule13[[#This Row],[Column2]]</f>
        <v>0</v>
      </c>
      <c r="E26" s="8">
        <f>IF(Schedule7[[#This Row],[Column3]]-Schedule7[[#This Row],[Column2]]&gt;0, Schedule7[[#This Row],[Column3]]-Schedule7[[#This Row],[Column2]], H22)</f>
        <v>0</v>
      </c>
      <c r="F26" s="6">
        <f>IF(November!F28&gt;1, November!F28, H5)</f>
        <v>0</v>
      </c>
      <c r="G26" s="6">
        <f t="shared" si="0"/>
        <v>0</v>
      </c>
      <c r="H26" s="6"/>
    </row>
    <row r="27" spans="2:8" ht="30" customHeight="1" x14ac:dyDescent="0.3">
      <c r="B27" s="22">
        <v>45283</v>
      </c>
      <c r="C27" s="5" t="str">
        <f>IF(Schedule13[[#This Row],[Column1]]=0, "", Schedule13[[#This Row],[Column1]])</f>
        <v/>
      </c>
      <c r="D27" s="7">
        <f>Schedule13[[#This Row],[Column2]]</f>
        <v>0</v>
      </c>
      <c r="E27" s="8">
        <f>IF(Schedule7[[#This Row],[Column3]]-Schedule7[[#This Row],[Column2]]&gt;0, Schedule7[[#This Row],[Column3]]-Schedule7[[#This Row],[Column2]], H23)</f>
        <v>0</v>
      </c>
      <c r="F27" s="6"/>
      <c r="G27" s="6">
        <f t="shared" si="0"/>
        <v>0</v>
      </c>
      <c r="H27" s="6"/>
    </row>
    <row r="28" spans="2:8" ht="30" customHeight="1" x14ac:dyDescent="0.3">
      <c r="B28" s="22">
        <v>45284</v>
      </c>
      <c r="C28" s="5" t="str">
        <f>IF(Schedule13[[#This Row],[Column1]]=0, "", Schedule13[[#This Row],[Column1]])</f>
        <v/>
      </c>
      <c r="D28" s="7">
        <f>Schedule13[[#This Row],[Column2]]</f>
        <v>0</v>
      </c>
      <c r="E28" s="8">
        <f>IF(Schedule7[[#This Row],[Column3]]-Schedule7[[#This Row],[Column2]]&gt;0, Schedule7[[#This Row],[Column3]]-Schedule7[[#This Row],[Column2]], H24)</f>
        <v>0</v>
      </c>
      <c r="F28" s="6"/>
      <c r="G28" s="6">
        <f t="shared" si="0"/>
        <v>0</v>
      </c>
      <c r="H28" s="6"/>
    </row>
    <row r="29" spans="2:8" ht="30" customHeight="1" x14ac:dyDescent="0.3">
      <c r="B29" s="22">
        <v>45285</v>
      </c>
      <c r="C29" s="5" t="str">
        <f>IF(Schedule13[[#This Row],[Column1]]=0, "", Schedule13[[#This Row],[Column1]])</f>
        <v/>
      </c>
      <c r="D29" s="7">
        <f>Schedule13[[#This Row],[Column2]]</f>
        <v>0</v>
      </c>
      <c r="E29" s="8">
        <f>IF(Schedule7[[#This Row],[Column3]]-Schedule7[[#This Row],[Column2]]&gt;0, Schedule7[[#This Row],[Column3]]-Schedule7[[#This Row],[Column2]], H25)</f>
        <v>0</v>
      </c>
      <c r="F29" s="6"/>
      <c r="G29" s="6">
        <f t="shared" si="0"/>
        <v>0</v>
      </c>
      <c r="H29" s="6"/>
    </row>
    <row r="30" spans="2:8" ht="30" customHeight="1" x14ac:dyDescent="0.3">
      <c r="B30" s="22">
        <v>45286</v>
      </c>
      <c r="C30" s="5" t="str">
        <f>IF(Schedule13[[#This Row],[Column1]]=0, "", Schedule13[[#This Row],[Column1]])</f>
        <v/>
      </c>
      <c r="D30" s="7">
        <f>Schedule13[[#This Row],[Column2]]</f>
        <v>0</v>
      </c>
      <c r="E30" s="8">
        <f>IF(Schedule7[[#This Row],[Column3]]-Schedule7[[#This Row],[Column2]]&gt;0, Schedule7[[#This Row],[Column3]]-Schedule7[[#This Row],[Column2]], H26)</f>
        <v>0</v>
      </c>
      <c r="F30" s="6"/>
      <c r="G30" s="6">
        <f t="shared" si="0"/>
        <v>0</v>
      </c>
      <c r="H30" s="6"/>
    </row>
    <row r="31" spans="2:8" ht="30" customHeight="1" x14ac:dyDescent="0.3">
      <c r="B31" s="22">
        <v>45287</v>
      </c>
      <c r="C31" s="5" t="str">
        <f>IF(Schedule13[[#This Row],[Column1]]=0, "", Schedule13[[#This Row],[Column1]])</f>
        <v/>
      </c>
      <c r="D31" s="7">
        <f>Schedule13[[#This Row],[Column2]]</f>
        <v>0</v>
      </c>
      <c r="E31" s="8">
        <f>IF(Schedule7[[#This Row],[Column3]]-Schedule7[[#This Row],[Column2]]&gt;0, Schedule7[[#This Row],[Column3]]-Schedule7[[#This Row],[Column2]], H27)</f>
        <v>0</v>
      </c>
      <c r="F31" s="6"/>
      <c r="G31" s="6">
        <f t="shared" si="0"/>
        <v>0</v>
      </c>
      <c r="H31" s="6"/>
    </row>
    <row r="32" spans="2:8" ht="30" customHeight="1" x14ac:dyDescent="0.3">
      <c r="B32" s="22">
        <v>45288</v>
      </c>
      <c r="C32" s="5" t="str">
        <f>IF(Schedule13[[#This Row],[Column1]]=0, "", Schedule13[[#This Row],[Column1]])</f>
        <v/>
      </c>
      <c r="D32" s="7">
        <f>Schedule13[[#This Row],[Column2]]</f>
        <v>0</v>
      </c>
      <c r="E32" s="8">
        <f>IF(Schedule7[[#This Row],[Column3]]-Schedule7[[#This Row],[Column2]]&gt;0, Schedule7[[#This Row],[Column3]]-Schedule7[[#This Row],[Column2]], H28)</f>
        <v>0</v>
      </c>
      <c r="F32" s="6"/>
      <c r="G32" s="6">
        <f t="shared" si="0"/>
        <v>0</v>
      </c>
      <c r="H32" s="6"/>
    </row>
    <row r="33" spans="2:8" ht="30" customHeight="1" x14ac:dyDescent="0.3">
      <c r="B33" s="22">
        <v>45289</v>
      </c>
      <c r="C33" s="2"/>
      <c r="D33" s="10">
        <v>0</v>
      </c>
      <c r="E33" s="10">
        <v>0</v>
      </c>
      <c r="F33" s="6">
        <f>IF(November!F21&gt;1, November!F21, H5)</f>
        <v>0</v>
      </c>
      <c r="G33" s="6">
        <f t="shared" si="0"/>
        <v>0</v>
      </c>
      <c r="H33" s="6"/>
    </row>
    <row r="34" spans="2:8" ht="30" customHeight="1" x14ac:dyDescent="0.3">
      <c r="B34" s="22">
        <v>45290</v>
      </c>
      <c r="C34" s="2"/>
      <c r="D34" s="10">
        <v>0</v>
      </c>
      <c r="E34" s="10">
        <v>0</v>
      </c>
      <c r="F34" s="6"/>
      <c r="G34" s="21">
        <f xml:space="preserve"> G33 + F33 - D33</f>
        <v>0</v>
      </c>
      <c r="H34" s="21"/>
    </row>
    <row r="35" spans="2:8" ht="30" customHeight="1" x14ac:dyDescent="0.3">
      <c r="B35" s="22">
        <v>45291</v>
      </c>
      <c r="C35" s="11"/>
      <c r="D35" s="10">
        <v>0</v>
      </c>
      <c r="E35" s="10">
        <v>0</v>
      </c>
      <c r="F35" s="6"/>
      <c r="G35" s="6">
        <f xml:space="preserve"> G33 + F33 - D33</f>
        <v>0</v>
      </c>
      <c r="H35" s="6"/>
    </row>
    <row r="36" spans="2:8" ht="30" customHeight="1" x14ac:dyDescent="0.3">
      <c r="B36" s="1" t="s">
        <v>8</v>
      </c>
      <c r="C36" s="11" t="s">
        <v>6</v>
      </c>
      <c r="D36" s="10">
        <f>SUM(D5:D10, D12:D23, D25:D32)</f>
        <v>0</v>
      </c>
      <c r="E36" s="10">
        <f>SUM(E6:E35)</f>
        <v>0</v>
      </c>
      <c r="F36" s="6">
        <f>SUM(F5:F35)</f>
        <v>0</v>
      </c>
      <c r="G36" s="6">
        <f t="shared" si="0"/>
        <v>0</v>
      </c>
      <c r="H36" s="6">
        <f xml:space="preserve"> F36 - D36</f>
        <v>0</v>
      </c>
    </row>
  </sheetData>
  <mergeCells count="10">
    <mergeCell ref="A3:A5"/>
    <mergeCell ref="B1:H2"/>
    <mergeCell ref="B3:B4"/>
    <mergeCell ref="H3:H4"/>
    <mergeCell ref="J5:M5"/>
    <mergeCell ref="C3:C4"/>
    <mergeCell ref="D3:D4"/>
    <mergeCell ref="E3:E4"/>
    <mergeCell ref="F3:F4"/>
    <mergeCell ref="G3:G4"/>
  </mergeCells>
  <phoneticPr fontId="0" type="noConversion"/>
  <conditionalFormatting sqref="F5:F36 G5:H34">
    <cfRule type="cellIs" dxfId="5" priority="9" operator="lessThan">
      <formula>-0.1</formula>
    </cfRule>
    <cfRule type="cellIs" dxfId="4" priority="10" operator="greaterThan">
      <formula>0.1</formula>
    </cfRule>
  </conditionalFormatting>
  <conditionalFormatting sqref="G35:H35 G36">
    <cfRule type="cellIs" dxfId="3" priority="3" operator="lessThan">
      <formula>-0.1</formula>
    </cfRule>
    <cfRule type="cellIs" dxfId="2" priority="4" operator="greaterThan">
      <formula>0.1</formula>
    </cfRule>
  </conditionalFormatting>
  <conditionalFormatting sqref="H36">
    <cfRule type="cellIs" dxfId="1" priority="1" operator="lessThan">
      <formula>-0.1</formula>
    </cfRule>
    <cfRule type="cellIs" dxfId="0" priority="2" operator="greaterThan">
      <formula>0.1</formula>
    </cfRule>
  </conditionalFormatting>
  <dataValidations xWindow="387" yWindow="376" count="2">
    <dataValidation allowBlank="1" showInputMessage="1" showErrorMessage="1" prompt="Title of this worksheet is in this cell. Enter Conference/Training Session Name in this cell" sqref="B1"/>
    <dataValidation allowBlank="1" showInputMessage="1" showErrorMessage="1" prompt="Enter Dates in cells at right. Sample Time intevals are in the column below" sqref="B3"/>
  </dataValidations>
  <printOptions horizontalCentered="1"/>
  <pageMargins left="0.75" right="0.75" top="1" bottom="1" header="0.5" footer="0.5"/>
  <pageSetup scale="89" fitToHeight="0" orientation="landscape" r:id="rId1"/>
  <headerFooter differentFirst="1">
    <oddFooter>Page &amp;P of &amp;N</oddFooter>
  </headerFooter>
  <ignoredErrors>
    <ignoredError sqref="E36" formula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A1:M33"/>
  <sheetViews>
    <sheetView showGridLines="0" zoomScale="90" zoomScaleNormal="90" workbookViewId="0">
      <selection activeCell="A6" sqref="A6"/>
    </sheetView>
  </sheetViews>
  <sheetFormatPr defaultRowHeight="30" customHeight="1" x14ac:dyDescent="0.3"/>
  <cols>
    <col min="1" max="1" width="46.75" customWidth="1"/>
    <col min="2" max="2" width="19" customWidth="1"/>
    <col min="3" max="3" width="24.375" customWidth="1"/>
    <col min="4" max="4" width="14.5" customWidth="1"/>
    <col min="5" max="8" width="21.625" customWidth="1"/>
    <col min="10" max="10" width="13.125" bestFit="1" customWidth="1"/>
  </cols>
  <sheetData>
    <row r="1" spans="1:13" ht="30" customHeight="1" x14ac:dyDescent="0.3">
      <c r="B1" s="33" t="s">
        <v>3</v>
      </c>
      <c r="C1" s="33"/>
      <c r="D1" s="33"/>
      <c r="E1" s="33"/>
      <c r="F1" s="33"/>
      <c r="G1" s="33"/>
      <c r="H1" s="33"/>
    </row>
    <row r="2" spans="1:13" ht="27" customHeight="1" x14ac:dyDescent="0.3">
      <c r="B2" s="34"/>
      <c r="C2" s="34"/>
      <c r="D2" s="34"/>
      <c r="E2" s="34"/>
      <c r="F2" s="34"/>
      <c r="G2" s="34"/>
      <c r="H2" s="34"/>
    </row>
    <row r="3" spans="1:13" ht="20.25" customHeight="1" x14ac:dyDescent="0.3">
      <c r="A3" s="43" t="s">
        <v>9</v>
      </c>
      <c r="B3" s="35" t="s">
        <v>12</v>
      </c>
      <c r="C3" s="37" t="s">
        <v>4</v>
      </c>
      <c r="D3" s="39" t="s">
        <v>5</v>
      </c>
      <c r="E3" s="41" t="s">
        <v>10</v>
      </c>
      <c r="F3" s="41" t="s">
        <v>0</v>
      </c>
      <c r="G3" s="41" t="s">
        <v>1</v>
      </c>
      <c r="H3" s="39" t="s">
        <v>2</v>
      </c>
    </row>
    <row r="4" spans="1:13" s="3" customFormat="1" ht="22.5" customHeight="1" x14ac:dyDescent="0.3">
      <c r="A4" s="43"/>
      <c r="B4" s="36"/>
      <c r="C4" s="38"/>
      <c r="D4" s="40"/>
      <c r="E4" s="42"/>
      <c r="F4" s="42"/>
      <c r="G4" s="42"/>
      <c r="H4" s="40"/>
    </row>
    <row r="5" spans="1:13" ht="30" customHeight="1" x14ac:dyDescent="0.3">
      <c r="A5" s="44"/>
      <c r="B5" s="22">
        <v>44958</v>
      </c>
      <c r="C5" s="5" t="str">
        <f>IF(Schedule13[[#This Row],[Column1]]=0, "", Schedule13[[#This Row],[Column1]])</f>
        <v/>
      </c>
      <c r="D5" s="7">
        <f>Schedule13[[#This Row],[Column2]]</f>
        <v>0</v>
      </c>
      <c r="E5" s="8">
        <v>0</v>
      </c>
      <c r="F5" s="6">
        <v>0</v>
      </c>
      <c r="G5" s="6">
        <f>January!G36</f>
        <v>0</v>
      </c>
      <c r="H5" s="6">
        <v>0</v>
      </c>
      <c r="J5" s="32"/>
      <c r="K5" s="32"/>
      <c r="L5" s="32"/>
      <c r="M5" s="32"/>
    </row>
    <row r="6" spans="1:13" ht="30" customHeight="1" x14ac:dyDescent="0.3">
      <c r="A6" s="16" t="s">
        <v>23</v>
      </c>
      <c r="B6" s="22">
        <v>44959</v>
      </c>
      <c r="C6" s="5" t="str">
        <f>IF(Schedule13[[#This Row],[Column1]]=0, "", Schedule13[[#This Row],[Column1]])</f>
        <v/>
      </c>
      <c r="D6" s="7">
        <f>Schedule13[[#This Row],[Column2]]</f>
        <v>0</v>
      </c>
      <c r="E6" s="8">
        <f>IF(Schedule13[[#This Row],[Column3]]-Schedule13[[#This Row],[Column2]]&gt;0, Schedule13[[#This Row],[Column3]]-Schedule13[[#This Row],[Column2]], H5)</f>
        <v>0</v>
      </c>
      <c r="F6" s="6"/>
      <c r="G6" s="6">
        <f t="shared" ref="G6:G33" si="0" xml:space="preserve"> G5 + F5 - D5</f>
        <v>0</v>
      </c>
      <c r="H6" s="6"/>
    </row>
    <row r="7" spans="1:13" ht="30" customHeight="1" x14ac:dyDescent="0.3">
      <c r="A7" s="17"/>
      <c r="B7" s="22">
        <v>44960</v>
      </c>
      <c r="C7" s="5" t="str">
        <f>IF(Schedule13[[#This Row],[Column1]]=0, "", Schedule13[[#This Row],[Column1]])</f>
        <v/>
      </c>
      <c r="D7" s="7">
        <f>Schedule13[[#This Row],[Column2]]</f>
        <v>0</v>
      </c>
      <c r="E7" s="8">
        <f>IF(Schedule13[[#This Row],[Column3]]-Schedule13[[#This Row],[Column2]]&gt;0, Schedule13[[#This Row],[Column3]]-Schedule13[[#This Row],[Column2]], H6)</f>
        <v>0</v>
      </c>
      <c r="F7" s="6">
        <f>IF(January!F24&gt;1, January!F24, H5)</f>
        <v>0</v>
      </c>
      <c r="G7" s="6">
        <f t="shared" si="0"/>
        <v>0</v>
      </c>
      <c r="H7" s="6"/>
    </row>
    <row r="8" spans="1:13" ht="30" customHeight="1" x14ac:dyDescent="0.3">
      <c r="A8" s="18"/>
      <c r="B8" s="22">
        <v>44961</v>
      </c>
      <c r="C8" s="5" t="str">
        <f>IF(Schedule13[[#This Row],[Column1]]=0, "", Schedule13[[#This Row],[Column1]])</f>
        <v/>
      </c>
      <c r="D8" s="7">
        <f>Schedule13[[#This Row],[Column2]]</f>
        <v>0</v>
      </c>
      <c r="E8" s="8">
        <f>IF(Schedule13[[#This Row],[Column3]]-Schedule13[[#This Row],[Column2]]&gt;0, Schedule13[[#This Row],[Column3]]-Schedule13[[#This Row],[Column2]], H7)</f>
        <v>0</v>
      </c>
      <c r="F8" s="6"/>
      <c r="G8" s="6">
        <f t="shared" si="0"/>
        <v>0</v>
      </c>
      <c r="H8" s="6"/>
      <c r="M8" s="14"/>
    </row>
    <row r="9" spans="1:13" ht="30" customHeight="1" x14ac:dyDescent="0.3">
      <c r="A9" s="17"/>
      <c r="B9" s="22">
        <v>44962</v>
      </c>
      <c r="C9" s="5" t="str">
        <f>IF(Schedule13[[#This Row],[Column1]]=0, "", Schedule13[[#This Row],[Column1]])</f>
        <v/>
      </c>
      <c r="D9" s="7">
        <f>Schedule13[[#This Row],[Column2]]</f>
        <v>0</v>
      </c>
      <c r="E9" s="8">
        <f>IF(Schedule13[[#This Row],[Column3]]-Schedule13[[#This Row],[Column2]]&gt;0, Schedule13[[#This Row],[Column3]]-Schedule13[[#This Row],[Column2]], H8)</f>
        <v>0</v>
      </c>
      <c r="F9" s="6">
        <v>0</v>
      </c>
      <c r="G9" s="6">
        <f t="shared" si="0"/>
        <v>0</v>
      </c>
      <c r="H9" s="6"/>
      <c r="M9" s="14"/>
    </row>
    <row r="10" spans="1:13" ht="30" customHeight="1" x14ac:dyDescent="0.3">
      <c r="A10" s="17"/>
      <c r="B10" s="22">
        <v>44963</v>
      </c>
      <c r="C10" s="5" t="str">
        <f>IF(Schedule13[[#This Row],[Column1]]=0, "", Schedule13[[#This Row],[Column1]])</f>
        <v/>
      </c>
      <c r="D10" s="7">
        <f>Schedule13[[#This Row],[Column2]]</f>
        <v>0</v>
      </c>
      <c r="E10" s="8">
        <f>IF(Schedule13[[#This Row],[Column3]]-Schedule13[[#This Row],[Column2]]&gt;0, Schedule13[[#This Row],[Column3]]-Schedule13[[#This Row],[Column2]], H9)</f>
        <v>0</v>
      </c>
      <c r="F10" s="6"/>
      <c r="G10" s="6">
        <f t="shared" si="0"/>
        <v>0</v>
      </c>
      <c r="H10" s="6"/>
    </row>
    <row r="11" spans="1:13" ht="30" customHeight="1" x14ac:dyDescent="0.3">
      <c r="A11" s="17"/>
      <c r="B11" s="22">
        <v>44964</v>
      </c>
      <c r="C11" s="5" t="str">
        <f>IF(Schedule13[[#This Row],[Column1]]=0, "", Schedule13[[#This Row],[Column1]])</f>
        <v/>
      </c>
      <c r="D11" s="7">
        <f>Schedule13[[#This Row],[Column2]]</f>
        <v>0</v>
      </c>
      <c r="E11" s="8">
        <f>IF(Schedule13[[#This Row],[Column3]]-Schedule13[[#This Row],[Column2]]&gt;0, Schedule13[[#This Row],[Column3]]-Schedule13[[#This Row],[Column2]], H10)</f>
        <v>0</v>
      </c>
      <c r="F11" s="6"/>
      <c r="G11" s="6">
        <f t="shared" si="0"/>
        <v>0</v>
      </c>
      <c r="H11" s="6"/>
    </row>
    <row r="12" spans="1:13" ht="30" customHeight="1" x14ac:dyDescent="0.3">
      <c r="A12" s="17"/>
      <c r="B12" s="22">
        <v>44965</v>
      </c>
      <c r="C12" s="5" t="str">
        <f>IF(Schedule13[[#This Row],[Column1]]=0, "", Schedule13[[#This Row],[Column1]])</f>
        <v/>
      </c>
      <c r="D12" s="7">
        <f>Schedule13[[#This Row],[Column2]]</f>
        <v>0</v>
      </c>
      <c r="E12" s="8">
        <f>IF(Schedule13[[#This Row],[Column3]]-Schedule13[[#This Row],[Column2]]&gt;0, Schedule13[[#This Row],[Column3]]-Schedule13[[#This Row],[Column2]], H11)</f>
        <v>0</v>
      </c>
      <c r="F12" s="6"/>
      <c r="G12" s="6">
        <f t="shared" si="0"/>
        <v>0</v>
      </c>
      <c r="H12" s="6"/>
    </row>
    <row r="13" spans="1:13" ht="30" customHeight="1" x14ac:dyDescent="0.3">
      <c r="A13" s="17"/>
      <c r="B13" s="22">
        <v>44966</v>
      </c>
      <c r="C13" s="5" t="str">
        <f>IF(Schedule13[[#This Row],[Column1]]=0, "", Schedule13[[#This Row],[Column1]])</f>
        <v/>
      </c>
      <c r="D13" s="7">
        <f>Schedule13[[#This Row],[Column2]]</f>
        <v>0</v>
      </c>
      <c r="E13" s="8">
        <f>IF(Schedule13[[#This Row],[Column3]]-Schedule13[[#This Row],[Column2]]&gt;0, Schedule13[[#This Row],[Column3]]-Schedule13[[#This Row],[Column2]], H12)</f>
        <v>0</v>
      </c>
      <c r="F13" s="6"/>
      <c r="G13" s="6">
        <f t="shared" si="0"/>
        <v>0</v>
      </c>
      <c r="H13" s="6"/>
    </row>
    <row r="14" spans="1:13" ht="30" customHeight="1" x14ac:dyDescent="0.3">
      <c r="A14" s="17"/>
      <c r="B14" s="22">
        <v>44967</v>
      </c>
      <c r="C14" s="5" t="str">
        <f>IF(Schedule13[[#This Row],[Column1]]=0, "", Schedule13[[#This Row],[Column1]])</f>
        <v/>
      </c>
      <c r="D14" s="7">
        <f>Schedule13[[#This Row],[Column2]]</f>
        <v>0</v>
      </c>
      <c r="E14" s="8">
        <f>IF(Schedule13[[#This Row],[Column3]]-Schedule13[[#This Row],[Column2]]&gt;0, Schedule13[[#This Row],[Column3]]-Schedule13[[#This Row],[Column2]], H13)</f>
        <v>0</v>
      </c>
      <c r="F14" s="6">
        <f>IF(January!F31&gt;1, January!F31, H5)</f>
        <v>0</v>
      </c>
      <c r="G14" s="6">
        <f t="shared" si="0"/>
        <v>0</v>
      </c>
      <c r="H14" s="6"/>
    </row>
    <row r="15" spans="1:13" ht="30" customHeight="1" x14ac:dyDescent="0.3">
      <c r="A15" s="19"/>
      <c r="B15" s="22">
        <v>44968</v>
      </c>
      <c r="C15" s="5" t="str">
        <f>IF(Schedule13[[#This Row],[Column1]]=0, "", Schedule13[[#This Row],[Column1]])</f>
        <v/>
      </c>
      <c r="D15" s="7">
        <f>Schedule13[[#This Row],[Column2]]</f>
        <v>0</v>
      </c>
      <c r="E15" s="8">
        <f>IF(Schedule13[[#This Row],[Column3]]-Schedule13[[#This Row],[Column2]]&gt;0, Schedule13[[#This Row],[Column3]]-Schedule13[[#This Row],[Column2]], H14)</f>
        <v>0</v>
      </c>
      <c r="F15" s="6"/>
      <c r="G15" s="6">
        <f t="shared" si="0"/>
        <v>0</v>
      </c>
      <c r="H15" s="6"/>
    </row>
    <row r="16" spans="1:13" ht="30" customHeight="1" x14ac:dyDescent="0.3">
      <c r="A16" s="20"/>
      <c r="B16" s="22">
        <v>44969</v>
      </c>
      <c r="C16" s="5" t="str">
        <f>IF(Schedule13[[#This Row],[Column1]]=0, "", Schedule13[[#This Row],[Column1]])</f>
        <v/>
      </c>
      <c r="D16" s="7">
        <f>Schedule13[[#This Row],[Column2]]</f>
        <v>0</v>
      </c>
      <c r="E16" s="8">
        <f>IF(Schedule13[[#This Row],[Column3]]-Schedule13[[#This Row],[Column2]]&gt;0, Schedule13[[#This Row],[Column3]]-Schedule13[[#This Row],[Column2]], H15)</f>
        <v>0</v>
      </c>
      <c r="F16" s="6"/>
      <c r="G16" s="6">
        <f t="shared" si="0"/>
        <v>0</v>
      </c>
      <c r="H16" s="6"/>
    </row>
    <row r="17" spans="1:8" ht="30" customHeight="1" x14ac:dyDescent="0.3">
      <c r="A17" s="20"/>
      <c r="B17" s="22">
        <v>44970</v>
      </c>
      <c r="C17" s="5" t="str">
        <f>IF(Schedule13[[#This Row],[Column1]]=0, "", Schedule13[[#This Row],[Column1]])</f>
        <v/>
      </c>
      <c r="D17" s="7">
        <f>Schedule13[[#This Row],[Column2]]</f>
        <v>0</v>
      </c>
      <c r="E17" s="8">
        <f>IF(Schedule13[[#This Row],[Column3]]-Schedule13[[#This Row],[Column2]]&gt;0, Schedule13[[#This Row],[Column3]]-Schedule13[[#This Row],[Column2]], H16)</f>
        <v>0</v>
      </c>
      <c r="F17" s="6"/>
      <c r="G17" s="6">
        <f t="shared" si="0"/>
        <v>0</v>
      </c>
      <c r="H17" s="6"/>
    </row>
    <row r="18" spans="1:8" ht="30" customHeight="1" x14ac:dyDescent="0.3">
      <c r="A18" s="20"/>
      <c r="B18" s="22">
        <v>44971</v>
      </c>
      <c r="C18" s="5" t="str">
        <f>IF(Schedule13[[#This Row],[Column1]]=0, "", Schedule13[[#This Row],[Column1]])</f>
        <v/>
      </c>
      <c r="D18" s="7">
        <f>Schedule13[[#This Row],[Column2]]</f>
        <v>0</v>
      </c>
      <c r="E18" s="8">
        <f>IF(Schedule13[[#This Row],[Column3]]-Schedule13[[#This Row],[Column2]]&gt;0, Schedule13[[#This Row],[Column3]]-Schedule13[[#This Row],[Column2]], H17)</f>
        <v>0</v>
      </c>
      <c r="F18" s="6">
        <v>0</v>
      </c>
      <c r="G18" s="6">
        <f t="shared" si="0"/>
        <v>0</v>
      </c>
      <c r="H18" s="6"/>
    </row>
    <row r="19" spans="1:8" ht="30" customHeight="1" x14ac:dyDescent="0.3">
      <c r="A19" s="20"/>
      <c r="B19" s="22">
        <v>44972</v>
      </c>
      <c r="C19" s="5" t="str">
        <f>IF(Schedule13[[#This Row],[Column1]]=0, "", Schedule13[[#This Row],[Column1]])</f>
        <v/>
      </c>
      <c r="D19" s="7">
        <f>Schedule13[[#This Row],[Column2]]</f>
        <v>0</v>
      </c>
      <c r="E19" s="8">
        <f>IF(Schedule13[[#This Row],[Column3]]-Schedule13[[#This Row],[Column2]]&gt;0, Schedule13[[#This Row],[Column3]]-Schedule13[[#This Row],[Column2]], H18)</f>
        <v>0</v>
      </c>
      <c r="F19" s="6"/>
      <c r="G19" s="6">
        <f t="shared" si="0"/>
        <v>0</v>
      </c>
      <c r="H19" s="6"/>
    </row>
    <row r="20" spans="1:8" ht="30" customHeight="1" x14ac:dyDescent="0.3">
      <c r="A20" s="20"/>
      <c r="B20" s="22">
        <v>44973</v>
      </c>
      <c r="C20" s="5" t="str">
        <f>IF(Schedule13[[#This Row],[Column1]]=0, "", Schedule13[[#This Row],[Column1]])</f>
        <v/>
      </c>
      <c r="D20" s="7">
        <f>Schedule13[[#This Row],[Column2]]</f>
        <v>0</v>
      </c>
      <c r="E20" s="8">
        <f>IF(Schedule13[[#This Row],[Column3]]-Schedule13[[#This Row],[Column2]]&gt;0, Schedule13[[#This Row],[Column3]]-Schedule13[[#This Row],[Column2]], H19)</f>
        <v>0</v>
      </c>
      <c r="F20" s="6"/>
      <c r="G20" s="6">
        <f t="shared" si="0"/>
        <v>0</v>
      </c>
      <c r="H20" s="6"/>
    </row>
    <row r="21" spans="1:8" ht="30" customHeight="1" x14ac:dyDescent="0.3">
      <c r="B21" s="22">
        <v>44974</v>
      </c>
      <c r="C21" s="5" t="str">
        <f>IF(Schedule13[[#This Row],[Column1]]=0, "", Schedule13[[#This Row],[Column1]])</f>
        <v/>
      </c>
      <c r="D21" s="7">
        <f>Schedule13[[#This Row],[Column2]]</f>
        <v>0</v>
      </c>
      <c r="E21" s="8">
        <f>IF(Schedule13[[#This Row],[Column3]]-Schedule13[[#This Row],[Column2]]&gt;0, Schedule13[[#This Row],[Column3]]-Schedule13[[#This Row],[Column2]], H20)</f>
        <v>0</v>
      </c>
      <c r="F21" s="6">
        <f>IF(January!F24&gt;1, January!F24, H5)</f>
        <v>0</v>
      </c>
      <c r="G21" s="6">
        <f t="shared" si="0"/>
        <v>0</v>
      </c>
      <c r="H21" s="6"/>
    </row>
    <row r="22" spans="1:8" ht="30" customHeight="1" x14ac:dyDescent="0.3">
      <c r="B22" s="22">
        <v>44975</v>
      </c>
      <c r="C22" s="5" t="str">
        <f>IF(Schedule13[[#This Row],[Column1]]=0, "", Schedule13[[#This Row],[Column1]])</f>
        <v/>
      </c>
      <c r="D22" s="7">
        <f>Schedule13[[#This Row],[Column2]]</f>
        <v>0</v>
      </c>
      <c r="E22" s="8">
        <f>IF(Schedule13[[#This Row],[Column3]]-Schedule13[[#This Row],[Column2]]&gt;0, Schedule13[[#This Row],[Column3]]-Schedule13[[#This Row],[Column2]], H21)</f>
        <v>0</v>
      </c>
      <c r="F22" s="6"/>
      <c r="G22" s="6">
        <f t="shared" si="0"/>
        <v>0</v>
      </c>
      <c r="H22" s="6"/>
    </row>
    <row r="23" spans="1:8" ht="30" customHeight="1" x14ac:dyDescent="0.3">
      <c r="B23" s="22">
        <v>44976</v>
      </c>
      <c r="C23" s="5" t="str">
        <f>IF(Schedule13[[#This Row],[Column1]]=0, "", Schedule13[[#This Row],[Column1]])</f>
        <v/>
      </c>
      <c r="D23" s="7">
        <f>Schedule13[[#This Row],[Column2]]</f>
        <v>0</v>
      </c>
      <c r="E23" s="8">
        <f>IF(Schedule13[[#This Row],[Column3]]-Schedule13[[#This Row],[Column2]]&gt;0, Schedule13[[#This Row],[Column3]]-Schedule13[[#This Row],[Column2]], H22)</f>
        <v>0</v>
      </c>
      <c r="F23" s="6"/>
      <c r="G23" s="6">
        <f t="shared" si="0"/>
        <v>0</v>
      </c>
      <c r="H23" s="6"/>
    </row>
    <row r="24" spans="1:8" ht="30" customHeight="1" x14ac:dyDescent="0.3">
      <c r="B24" s="22">
        <v>44977</v>
      </c>
      <c r="C24" s="5" t="str">
        <f>IF(Schedule13[[#This Row],[Column1]]=0, "", Schedule13[[#This Row],[Column1]])</f>
        <v/>
      </c>
      <c r="D24" s="7">
        <f>Schedule13[[#This Row],[Column2]]</f>
        <v>0</v>
      </c>
      <c r="E24" s="8">
        <f>IF(Schedule13[[#This Row],[Column3]]-Schedule13[[#This Row],[Column2]]&gt;0, Schedule13[[#This Row],[Column3]]-Schedule13[[#This Row],[Column2]], H23)</f>
        <v>0</v>
      </c>
      <c r="F24" s="6"/>
      <c r="G24" s="6">
        <f t="shared" si="0"/>
        <v>0</v>
      </c>
      <c r="H24" s="6"/>
    </row>
    <row r="25" spans="1:8" ht="30" customHeight="1" x14ac:dyDescent="0.3">
      <c r="B25" s="22">
        <v>44978</v>
      </c>
      <c r="C25" s="5" t="str">
        <f>IF(Schedule13[[#This Row],[Column1]]=0, "", Schedule13[[#This Row],[Column1]])</f>
        <v/>
      </c>
      <c r="D25" s="7">
        <f>Schedule13[[#This Row],[Column2]]</f>
        <v>0</v>
      </c>
      <c r="E25" s="8">
        <f>IF(Schedule13[[#This Row],[Column3]]-Schedule13[[#This Row],[Column2]]&gt;0, Schedule13[[#This Row],[Column3]]-Schedule13[[#This Row],[Column2]], H24)</f>
        <v>0</v>
      </c>
      <c r="F25" s="6"/>
      <c r="G25" s="6">
        <f t="shared" si="0"/>
        <v>0</v>
      </c>
      <c r="H25" s="6"/>
    </row>
    <row r="26" spans="1:8" ht="30" customHeight="1" x14ac:dyDescent="0.3">
      <c r="B26" s="22">
        <v>44979</v>
      </c>
      <c r="C26" s="5" t="str">
        <f>IF(Schedule13[[#This Row],[Column1]]=0, "", Schedule13[[#This Row],[Column1]])</f>
        <v/>
      </c>
      <c r="D26" s="7">
        <f>Schedule13[[#This Row],[Column2]]</f>
        <v>0</v>
      </c>
      <c r="E26" s="8">
        <f>IF(Schedule13[[#This Row],[Column3]]-Schedule13[[#This Row],[Column2]]&gt;0, Schedule13[[#This Row],[Column3]]-Schedule13[[#This Row],[Column2]], H25)</f>
        <v>0</v>
      </c>
      <c r="F26" s="6"/>
      <c r="G26" s="6">
        <f t="shared" si="0"/>
        <v>0</v>
      </c>
      <c r="H26" s="6"/>
    </row>
    <row r="27" spans="1:8" ht="30" customHeight="1" x14ac:dyDescent="0.3">
      <c r="B27" s="22">
        <v>44980</v>
      </c>
      <c r="C27" s="5" t="str">
        <f>IF(Schedule13[[#This Row],[Column1]]=0, "", Schedule13[[#This Row],[Column1]])</f>
        <v/>
      </c>
      <c r="D27" s="7">
        <f>Schedule13[[#This Row],[Column2]]</f>
        <v>0</v>
      </c>
      <c r="E27" s="8">
        <f>IF(Schedule13[[#This Row],[Column3]]-Schedule13[[#This Row],[Column2]]&gt;0, Schedule13[[#This Row],[Column3]]-Schedule13[[#This Row],[Column2]], H26)</f>
        <v>0</v>
      </c>
      <c r="F27" s="6"/>
      <c r="G27" s="6">
        <f t="shared" si="0"/>
        <v>0</v>
      </c>
      <c r="H27" s="6"/>
    </row>
    <row r="28" spans="1:8" ht="30" customHeight="1" x14ac:dyDescent="0.3">
      <c r="B28" s="22">
        <v>44981</v>
      </c>
      <c r="C28" s="5" t="str">
        <f>IF(Schedule13[[#This Row],[Column1]]=0, "", Schedule13[[#This Row],[Column1]])</f>
        <v/>
      </c>
      <c r="D28" s="7">
        <f>Schedule13[[#This Row],[Column2]]</f>
        <v>0</v>
      </c>
      <c r="E28" s="8">
        <f>IF(Schedule13[[#This Row],[Column3]]-Schedule13[[#This Row],[Column2]]&gt;0, Schedule13[[#This Row],[Column3]]-Schedule13[[#This Row],[Column2]], H27)</f>
        <v>0</v>
      </c>
      <c r="F28" s="6">
        <f>IF(January!F31&gt;1, January!F31, H5)</f>
        <v>0</v>
      </c>
      <c r="G28" s="6">
        <f t="shared" si="0"/>
        <v>0</v>
      </c>
      <c r="H28" s="6"/>
    </row>
    <row r="29" spans="1:8" ht="30" customHeight="1" x14ac:dyDescent="0.3">
      <c r="B29" s="22">
        <v>44982</v>
      </c>
      <c r="C29" s="5" t="str">
        <f>IF(Schedule13[[#This Row],[Column1]]=0, "", Schedule13[[#This Row],[Column1]])</f>
        <v/>
      </c>
      <c r="D29" s="7">
        <f>Schedule13[[#This Row],[Column2]]</f>
        <v>0</v>
      </c>
      <c r="E29" s="8">
        <f>IF(Schedule13[[#This Row],[Column3]]-Schedule13[[#This Row],[Column2]]&gt;0, Schedule13[[#This Row],[Column3]]-Schedule13[[#This Row],[Column2]], H28)</f>
        <v>0</v>
      </c>
      <c r="F29" s="6"/>
      <c r="G29" s="6">
        <f t="shared" si="0"/>
        <v>0</v>
      </c>
      <c r="H29" s="6"/>
    </row>
    <row r="30" spans="1:8" ht="30" customHeight="1" x14ac:dyDescent="0.3">
      <c r="B30" s="22">
        <v>44983</v>
      </c>
      <c r="C30" s="5" t="str">
        <f>IF(Schedule13[[#This Row],[Column1]]=0, "", Schedule13[[#This Row],[Column1]])</f>
        <v/>
      </c>
      <c r="D30" s="7">
        <f>Schedule13[[#This Row],[Column2]]</f>
        <v>0</v>
      </c>
      <c r="E30" s="8">
        <f>IF(Schedule13[[#This Row],[Column3]]-Schedule13[[#This Row],[Column2]]&gt;0, Schedule13[[#This Row],[Column3]]-Schedule13[[#This Row],[Column2]], H29)</f>
        <v>0</v>
      </c>
      <c r="F30" s="6"/>
      <c r="G30" s="6">
        <f t="shared" si="0"/>
        <v>0</v>
      </c>
      <c r="H30" s="6"/>
    </row>
    <row r="31" spans="1:8" ht="30" customHeight="1" x14ac:dyDescent="0.3">
      <c r="B31" s="22">
        <v>44984</v>
      </c>
      <c r="C31" s="5" t="str">
        <f>IF(Schedule13[[#This Row],[Column1]]=0, "", Schedule13[[#This Row],[Column1]])</f>
        <v/>
      </c>
      <c r="D31" s="7">
        <f>Schedule13[[#This Row],[Column2]]</f>
        <v>0</v>
      </c>
      <c r="E31" s="8">
        <f>IF(Schedule13[[#This Row],[Column3]]-Schedule13[[#This Row],[Column2]]&gt;0, Schedule13[[#This Row],[Column3]]-Schedule13[[#This Row],[Column2]], H30)</f>
        <v>0</v>
      </c>
      <c r="F31" s="6"/>
      <c r="G31" s="6">
        <f t="shared" si="0"/>
        <v>0</v>
      </c>
      <c r="H31" s="6"/>
    </row>
    <row r="32" spans="1:8" ht="30" customHeight="1" x14ac:dyDescent="0.3">
      <c r="B32" s="22">
        <v>44985</v>
      </c>
      <c r="C32" s="5" t="str">
        <f>IF(Schedule13[[#This Row],[Column1]]=0, "", Schedule13[[#This Row],[Column1]])</f>
        <v/>
      </c>
      <c r="D32" s="7">
        <f>Schedule13[[#This Row],[Column2]]</f>
        <v>0</v>
      </c>
      <c r="E32" s="8">
        <f>IF(Schedule13[[#This Row],[Column3]]-Schedule13[[#This Row],[Column2]]&gt;0, Schedule13[[#This Row],[Column3]]-Schedule13[[#This Row],[Column2]], H31)</f>
        <v>0</v>
      </c>
      <c r="F32" s="6"/>
      <c r="G32" s="6">
        <f t="shared" si="0"/>
        <v>0</v>
      </c>
      <c r="H32" s="6"/>
    </row>
    <row r="33" spans="2:8" ht="30" customHeight="1" x14ac:dyDescent="0.3">
      <c r="B33" s="1" t="s">
        <v>8</v>
      </c>
      <c r="C33" s="11" t="s">
        <v>6</v>
      </c>
      <c r="D33" s="10">
        <f>SUM(D5:D8, D17:D23,D13,D9, D25:D32)</f>
        <v>0</v>
      </c>
      <c r="E33" s="10">
        <f>SUM(E6:E32)</f>
        <v>0</v>
      </c>
      <c r="F33" s="6">
        <f>SUM(F5:F32)</f>
        <v>0</v>
      </c>
      <c r="G33" s="6">
        <f t="shared" si="0"/>
        <v>0</v>
      </c>
      <c r="H33" s="6">
        <f xml:space="preserve"> F33 - D33</f>
        <v>0</v>
      </c>
    </row>
  </sheetData>
  <mergeCells count="10">
    <mergeCell ref="A3:A5"/>
    <mergeCell ref="J5:M5"/>
    <mergeCell ref="B1:H2"/>
    <mergeCell ref="B3:B4"/>
    <mergeCell ref="C3:C4"/>
    <mergeCell ref="D3:D4"/>
    <mergeCell ref="E3:E4"/>
    <mergeCell ref="F3:F4"/>
    <mergeCell ref="G3:G4"/>
    <mergeCell ref="H3:H4"/>
  </mergeCells>
  <conditionalFormatting sqref="F5:F33 G5:H32">
    <cfRule type="cellIs" dxfId="65" priority="8" operator="lessThan">
      <formula>-0.1</formula>
    </cfRule>
    <cfRule type="cellIs" dxfId="64" priority="9" operator="greaterThan">
      <formula>0.1</formula>
    </cfRule>
  </conditionalFormatting>
  <conditionalFormatting sqref="G33">
    <cfRule type="cellIs" dxfId="63" priority="6" operator="lessThan">
      <formula>-0.1</formula>
    </cfRule>
    <cfRule type="cellIs" dxfId="62" priority="7" operator="greaterThan">
      <formula>0.1</formula>
    </cfRule>
  </conditionalFormatting>
  <conditionalFormatting sqref="H33">
    <cfRule type="cellIs" dxfId="61" priority="2" operator="lessThan">
      <formula>-0.1</formula>
    </cfRule>
    <cfRule type="cellIs" dxfId="60" priority="3" operator="greaterThan">
      <formula>0.1</formula>
    </cfRule>
  </conditionalFormatting>
  <dataValidations count="2">
    <dataValidation allowBlank="1" showInputMessage="1" showErrorMessage="1" prompt="Enter Dates in cells at right. Sample Time intevals are in the column below" sqref="B3"/>
    <dataValidation allowBlank="1" showInputMessage="1" showErrorMessage="1" prompt="Title of this worksheet is in this cell. Enter Conference/Training Session Name in this cell" sqref="B1"/>
  </dataValidations>
  <printOptions horizontalCentered="1"/>
  <pageMargins left="0.75" right="0.75" top="1" bottom="1" header="0.5" footer="0.5"/>
  <pageSetup scale="89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A1:M36"/>
  <sheetViews>
    <sheetView showGridLines="0" zoomScale="90" zoomScaleNormal="90" workbookViewId="0">
      <selection activeCell="A3" sqref="A3:A5"/>
    </sheetView>
  </sheetViews>
  <sheetFormatPr defaultRowHeight="30" customHeight="1" x14ac:dyDescent="0.3"/>
  <cols>
    <col min="1" max="1" width="46.75" customWidth="1"/>
    <col min="2" max="2" width="19.125" customWidth="1"/>
    <col min="3" max="3" width="24.375" customWidth="1"/>
    <col min="4" max="4" width="14.5" customWidth="1"/>
    <col min="5" max="8" width="21.625" customWidth="1"/>
    <col min="10" max="10" width="13.125" bestFit="1" customWidth="1"/>
  </cols>
  <sheetData>
    <row r="1" spans="1:13" ht="30" customHeight="1" x14ac:dyDescent="0.3">
      <c r="B1" s="33" t="s">
        <v>3</v>
      </c>
      <c r="C1" s="33"/>
      <c r="D1" s="33"/>
      <c r="E1" s="33"/>
      <c r="F1" s="33"/>
      <c r="G1" s="33"/>
      <c r="H1" s="33"/>
    </row>
    <row r="2" spans="1:13" ht="27" customHeight="1" x14ac:dyDescent="0.3">
      <c r="B2" s="34"/>
      <c r="C2" s="34"/>
      <c r="D2" s="34"/>
      <c r="E2" s="34"/>
      <c r="F2" s="34"/>
      <c r="G2" s="34"/>
      <c r="H2" s="34"/>
    </row>
    <row r="3" spans="1:13" ht="20.25" customHeight="1" x14ac:dyDescent="0.3">
      <c r="A3" s="43" t="s">
        <v>9</v>
      </c>
      <c r="B3" s="35" t="s">
        <v>13</v>
      </c>
      <c r="C3" s="37" t="s">
        <v>4</v>
      </c>
      <c r="D3" s="39" t="s">
        <v>5</v>
      </c>
      <c r="E3" s="41" t="s">
        <v>10</v>
      </c>
      <c r="F3" s="41" t="s">
        <v>0</v>
      </c>
      <c r="G3" s="41" t="s">
        <v>1</v>
      </c>
      <c r="H3" s="39" t="s">
        <v>2</v>
      </c>
    </row>
    <row r="4" spans="1:13" s="3" customFormat="1" ht="22.5" customHeight="1" x14ac:dyDescent="0.3">
      <c r="A4" s="43"/>
      <c r="B4" s="36"/>
      <c r="C4" s="38"/>
      <c r="D4" s="40"/>
      <c r="E4" s="42"/>
      <c r="F4" s="42"/>
      <c r="G4" s="42"/>
      <c r="H4" s="40"/>
    </row>
    <row r="5" spans="1:13" ht="30" customHeight="1" x14ac:dyDescent="0.3">
      <c r="A5" s="44"/>
      <c r="B5" s="22">
        <v>44986</v>
      </c>
      <c r="C5" s="5" t="str">
        <f>IF(Schedule13[[#This Row],[Column1]]=0, "", Schedule13[[#This Row],[Column1]])</f>
        <v/>
      </c>
      <c r="D5" s="7">
        <f>Schedule13[[#This Row],[Column2]]</f>
        <v>0</v>
      </c>
      <c r="E5" s="8">
        <v>0</v>
      </c>
      <c r="F5" s="6"/>
      <c r="G5" s="6">
        <f>February!G33</f>
        <v>0</v>
      </c>
      <c r="H5" s="6">
        <v>0</v>
      </c>
      <c r="J5" s="32"/>
      <c r="K5" s="32"/>
      <c r="L5" s="32"/>
      <c r="M5" s="32"/>
    </row>
    <row r="6" spans="1:13" ht="30" customHeight="1" x14ac:dyDescent="0.3">
      <c r="A6" s="17"/>
      <c r="B6" s="22">
        <v>44987</v>
      </c>
      <c r="C6" s="5" t="str">
        <f>IF(Schedule13[[#This Row],[Column1]]=0, "", Schedule13[[#This Row],[Column1]])</f>
        <v/>
      </c>
      <c r="D6" s="7">
        <f>Schedule13[[#This Row],[Column2]]</f>
        <v>0</v>
      </c>
      <c r="E6" s="8">
        <f>IF(Schedule12[[#This Row],[Column3]]-Schedule12[[#This Row],[Column2]]&gt;0, Schedule12[[#This Row],[Column3]]-Schedule12[[#This Row],[Column2]], H5)</f>
        <v>0</v>
      </c>
      <c r="F6" s="6"/>
      <c r="G6" s="6">
        <f t="shared" ref="G6:G36" si="0" xml:space="preserve"> G5 + F5 - D5</f>
        <v>0</v>
      </c>
      <c r="H6" s="6"/>
    </row>
    <row r="7" spans="1:13" ht="30" customHeight="1" x14ac:dyDescent="0.3">
      <c r="A7" s="17"/>
      <c r="B7" s="22">
        <v>44988</v>
      </c>
      <c r="C7" s="5" t="str">
        <f>IF(Schedule13[[#This Row],[Column1]]=0, "", Schedule13[[#This Row],[Column1]])</f>
        <v/>
      </c>
      <c r="D7" s="7">
        <f>Schedule13[[#This Row],[Column2]]</f>
        <v>0</v>
      </c>
      <c r="E7" s="8">
        <f>IF(Schedule12[[#This Row],[Column3]]-Schedule12[[#This Row],[Column2]]&gt;0, Schedule12[[#This Row],[Column3]]-Schedule12[[#This Row],[Column2]], H6)</f>
        <v>0</v>
      </c>
      <c r="F7" s="6">
        <f>IF(February!F21&gt;1, February!F21, H5)</f>
        <v>0</v>
      </c>
      <c r="G7" s="6">
        <f t="shared" si="0"/>
        <v>0</v>
      </c>
      <c r="H7" s="6"/>
    </row>
    <row r="8" spans="1:13" ht="30" customHeight="1" x14ac:dyDescent="0.3">
      <c r="A8" s="17"/>
      <c r="B8" s="22">
        <v>44989</v>
      </c>
      <c r="C8" s="5" t="str">
        <f>IF(Schedule13[[#This Row],[Column1]]=0, "", Schedule13[[#This Row],[Column1]])</f>
        <v/>
      </c>
      <c r="D8" s="7">
        <f>Schedule13[[#This Row],[Column2]]</f>
        <v>0</v>
      </c>
      <c r="E8" s="8">
        <f>IF(Schedule12[[#This Row],[Column3]]-Schedule12[[#This Row],[Column2]]&gt;0, Schedule12[[#This Row],[Column3]]-Schedule12[[#This Row],[Column2]], H7)</f>
        <v>0</v>
      </c>
      <c r="F8" s="6"/>
      <c r="G8" s="6">
        <f t="shared" si="0"/>
        <v>0</v>
      </c>
      <c r="H8" s="6"/>
      <c r="M8" s="14"/>
    </row>
    <row r="9" spans="1:13" ht="30" customHeight="1" x14ac:dyDescent="0.3">
      <c r="A9" s="17"/>
      <c r="B9" s="22">
        <v>44990</v>
      </c>
      <c r="C9" s="5" t="str">
        <f>IF(Schedule13[[#This Row],[Column1]]=0, "", Schedule13[[#This Row],[Column1]])</f>
        <v/>
      </c>
      <c r="D9" s="7">
        <f>Schedule13[[#This Row],[Column2]]</f>
        <v>0</v>
      </c>
      <c r="E9" s="8">
        <f>IF(Schedule12[[#This Row],[Column3]]-Schedule12[[#This Row],[Column2]]&gt;0, Schedule12[[#This Row],[Column3]]-Schedule12[[#This Row],[Column2]], H8)</f>
        <v>0</v>
      </c>
      <c r="F9" s="6"/>
      <c r="G9" s="6">
        <f t="shared" si="0"/>
        <v>0</v>
      </c>
      <c r="H9" s="6"/>
      <c r="M9" s="14"/>
    </row>
    <row r="10" spans="1:13" ht="30" customHeight="1" x14ac:dyDescent="0.3">
      <c r="A10" s="17"/>
      <c r="B10" s="22">
        <v>44991</v>
      </c>
      <c r="C10" s="5" t="str">
        <f>IF(Schedule13[[#This Row],[Column1]]=0, "", Schedule13[[#This Row],[Column1]])</f>
        <v/>
      </c>
      <c r="D10" s="7">
        <f>Schedule13[[#This Row],[Column2]]</f>
        <v>0</v>
      </c>
      <c r="E10" s="8">
        <f>IF(Schedule12[[#This Row],[Column3]]-Schedule12[[#This Row],[Column2]]&gt;0, Schedule12[[#This Row],[Column3]]-Schedule12[[#This Row],[Column2]], H9)</f>
        <v>0</v>
      </c>
      <c r="F10" s="6"/>
      <c r="G10" s="6">
        <f t="shared" si="0"/>
        <v>0</v>
      </c>
      <c r="H10" s="6"/>
    </row>
    <row r="11" spans="1:13" ht="30" customHeight="1" x14ac:dyDescent="0.3">
      <c r="A11" s="17"/>
      <c r="B11" s="22">
        <v>44992</v>
      </c>
      <c r="C11" s="5" t="str">
        <f>IF(Schedule13[[#This Row],[Column1]]=0, "", Schedule13[[#This Row],[Column1]])</f>
        <v/>
      </c>
      <c r="D11" s="7">
        <f>Schedule13[[#This Row],[Column2]]</f>
        <v>0</v>
      </c>
      <c r="E11" s="8">
        <f>IF(Schedule12[[#This Row],[Column3]]-Schedule12[[#This Row],[Column2]]&gt;0, Schedule12[[#This Row],[Column3]]-Schedule12[[#This Row],[Column2]], H10)</f>
        <v>0</v>
      </c>
      <c r="F11" s="6"/>
      <c r="G11" s="6">
        <f t="shared" si="0"/>
        <v>0</v>
      </c>
      <c r="H11" s="6"/>
    </row>
    <row r="12" spans="1:13" ht="30" customHeight="1" x14ac:dyDescent="0.3">
      <c r="A12" s="17"/>
      <c r="B12" s="22">
        <v>44993</v>
      </c>
      <c r="C12" s="5" t="str">
        <f>IF(Schedule13[[#This Row],[Column1]]=0, "", Schedule13[[#This Row],[Column1]])</f>
        <v/>
      </c>
      <c r="D12" s="7">
        <f>Schedule13[[#This Row],[Column2]]</f>
        <v>0</v>
      </c>
      <c r="E12" s="8">
        <f>IF(Schedule12[[#This Row],[Column3]]-Schedule12[[#This Row],[Column2]]&gt;0, Schedule12[[#This Row],[Column3]]-Schedule12[[#This Row],[Column2]], H11)</f>
        <v>0</v>
      </c>
      <c r="F12" s="6"/>
      <c r="G12" s="6">
        <f t="shared" si="0"/>
        <v>0</v>
      </c>
      <c r="H12" s="6"/>
    </row>
    <row r="13" spans="1:13" ht="30" customHeight="1" x14ac:dyDescent="0.3">
      <c r="A13" s="17"/>
      <c r="B13" s="22">
        <v>44994</v>
      </c>
      <c r="C13" s="5" t="str">
        <f>IF(Schedule13[[#This Row],[Column1]]=0, "", Schedule13[[#This Row],[Column1]])</f>
        <v/>
      </c>
      <c r="D13" s="7">
        <f>Schedule13[[#This Row],[Column2]]</f>
        <v>0</v>
      </c>
      <c r="E13" s="8">
        <f>IF(Schedule12[[#This Row],[Column3]]-Schedule12[[#This Row],[Column2]]&gt;0, Schedule12[[#This Row],[Column3]]-Schedule12[[#This Row],[Column2]], H12)</f>
        <v>0</v>
      </c>
      <c r="F13" s="6"/>
      <c r="G13" s="6">
        <f t="shared" si="0"/>
        <v>0</v>
      </c>
      <c r="H13" s="6"/>
    </row>
    <row r="14" spans="1:13" ht="30" customHeight="1" x14ac:dyDescent="0.3">
      <c r="A14" s="17"/>
      <c r="B14" s="22">
        <v>44995</v>
      </c>
      <c r="C14" s="5" t="str">
        <f>IF(Schedule13[[#This Row],[Column1]]=0, "", Schedule13[[#This Row],[Column1]])</f>
        <v/>
      </c>
      <c r="D14" s="7">
        <f>Schedule13[[#This Row],[Column2]]</f>
        <v>0</v>
      </c>
      <c r="E14" s="8">
        <f>IF(Schedule12[[#This Row],[Column3]]-Schedule12[[#This Row],[Column2]]&gt;0, Schedule12[[#This Row],[Column3]]-Schedule12[[#This Row],[Column2]], H13)</f>
        <v>0</v>
      </c>
      <c r="F14" s="6">
        <f>IF(February!F28&gt;1, February!F28, H5)</f>
        <v>0</v>
      </c>
      <c r="G14" s="6">
        <f t="shared" si="0"/>
        <v>0</v>
      </c>
      <c r="H14" s="6"/>
    </row>
    <row r="15" spans="1:13" ht="30" customHeight="1" x14ac:dyDescent="0.3">
      <c r="A15" s="17"/>
      <c r="B15" s="22">
        <v>44996</v>
      </c>
      <c r="C15" s="5" t="str">
        <f>IF(Schedule13[[#This Row],[Column1]]=0, "", Schedule13[[#This Row],[Column1]])</f>
        <v/>
      </c>
      <c r="D15" s="7">
        <f>Schedule13[[#This Row],[Column2]]</f>
        <v>0</v>
      </c>
      <c r="E15" s="8">
        <f>IF(Schedule12[[#This Row],[Column3]]-Schedule12[[#This Row],[Column2]]&gt;0, Schedule12[[#This Row],[Column3]]-Schedule12[[#This Row],[Column2]], H14)</f>
        <v>0</v>
      </c>
      <c r="F15" s="6"/>
      <c r="G15" s="6">
        <f t="shared" si="0"/>
        <v>0</v>
      </c>
      <c r="H15" s="6"/>
    </row>
    <row r="16" spans="1:13" ht="30" customHeight="1" x14ac:dyDescent="0.3">
      <c r="B16" s="22">
        <v>44997</v>
      </c>
      <c r="C16" s="5" t="str">
        <f>IF(Schedule13[[#This Row],[Column1]]=0, "", Schedule13[[#This Row],[Column1]])</f>
        <v/>
      </c>
      <c r="D16" s="7">
        <f>Schedule13[[#This Row],[Column2]]</f>
        <v>0</v>
      </c>
      <c r="E16" s="8">
        <f>IF(Schedule12[[#This Row],[Column3]]-Schedule12[[#This Row],[Column2]]&gt;0, Schedule12[[#This Row],[Column3]]-Schedule12[[#This Row],[Column2]], H15)</f>
        <v>0</v>
      </c>
      <c r="F16" s="6"/>
      <c r="G16" s="6">
        <f t="shared" si="0"/>
        <v>0</v>
      </c>
      <c r="H16" s="6"/>
    </row>
    <row r="17" spans="2:8" ht="30" customHeight="1" x14ac:dyDescent="0.3">
      <c r="B17" s="22">
        <v>44998</v>
      </c>
      <c r="C17" s="5" t="str">
        <f>IF(Schedule13[[#This Row],[Column1]]=0, "", Schedule13[[#This Row],[Column1]])</f>
        <v/>
      </c>
      <c r="D17" s="7">
        <f>Schedule13[[#This Row],[Column2]]</f>
        <v>0</v>
      </c>
      <c r="E17" s="8">
        <f>IF(Schedule12[[#This Row],[Column3]]-Schedule12[[#This Row],[Column2]]&gt;0, Schedule12[[#This Row],[Column3]]-Schedule12[[#This Row],[Column2]], H16)</f>
        <v>0</v>
      </c>
      <c r="F17" s="6"/>
      <c r="G17" s="6">
        <f t="shared" si="0"/>
        <v>0</v>
      </c>
      <c r="H17" s="6"/>
    </row>
    <row r="18" spans="2:8" ht="30" customHeight="1" x14ac:dyDescent="0.3">
      <c r="B18" s="22">
        <v>44999</v>
      </c>
      <c r="C18" s="5" t="str">
        <f>IF(Schedule13[[#This Row],[Column1]]=0, "", Schedule13[[#This Row],[Column1]])</f>
        <v/>
      </c>
      <c r="D18" s="7">
        <f>Schedule13[[#This Row],[Column2]]</f>
        <v>0</v>
      </c>
      <c r="E18" s="8">
        <f>IF(Schedule12[[#This Row],[Column3]]-Schedule12[[#This Row],[Column2]]&gt;0, Schedule12[[#This Row],[Column3]]-Schedule12[[#This Row],[Column2]], H17)</f>
        <v>0</v>
      </c>
      <c r="F18" s="6">
        <v>0</v>
      </c>
      <c r="G18" s="6">
        <f t="shared" si="0"/>
        <v>0</v>
      </c>
      <c r="H18" s="6"/>
    </row>
    <row r="19" spans="2:8" ht="30" customHeight="1" x14ac:dyDescent="0.3">
      <c r="B19" s="22">
        <v>45000</v>
      </c>
      <c r="C19" s="5" t="str">
        <f>IF(Schedule13[[#This Row],[Column1]]=0, "", Schedule13[[#This Row],[Column1]])</f>
        <v/>
      </c>
      <c r="D19" s="7">
        <f>Schedule13[[#This Row],[Column2]]</f>
        <v>0</v>
      </c>
      <c r="E19" s="8">
        <f>IF(Schedule12[[#This Row],[Column3]]-Schedule12[[#This Row],[Column2]]&gt;0, Schedule12[[#This Row],[Column3]]-Schedule12[[#This Row],[Column2]], H18)</f>
        <v>0</v>
      </c>
      <c r="F19" s="6"/>
      <c r="G19" s="6">
        <f t="shared" si="0"/>
        <v>0</v>
      </c>
      <c r="H19" s="6"/>
    </row>
    <row r="20" spans="2:8" ht="30" customHeight="1" x14ac:dyDescent="0.3">
      <c r="B20" s="22">
        <v>45001</v>
      </c>
      <c r="C20" s="5" t="str">
        <f>IF(Schedule13[[#This Row],[Column1]]=0, "", Schedule13[[#This Row],[Column1]])</f>
        <v/>
      </c>
      <c r="D20" s="7">
        <f>Schedule13[[#This Row],[Column2]]</f>
        <v>0</v>
      </c>
      <c r="E20" s="8">
        <f>IF(Schedule12[[#This Row],[Column3]]-Schedule12[[#This Row],[Column2]]&gt;0, Schedule12[[#This Row],[Column3]]-Schedule12[[#This Row],[Column2]], H19)</f>
        <v>0</v>
      </c>
      <c r="F20" s="6"/>
      <c r="G20" s="6">
        <f t="shared" si="0"/>
        <v>0</v>
      </c>
      <c r="H20" s="6"/>
    </row>
    <row r="21" spans="2:8" ht="30" customHeight="1" x14ac:dyDescent="0.3">
      <c r="B21" s="22">
        <v>45002</v>
      </c>
      <c r="C21" s="5" t="str">
        <f>IF(Schedule13[[#This Row],[Column1]]=0, "", Schedule13[[#This Row],[Column1]])</f>
        <v/>
      </c>
      <c r="D21" s="7">
        <f>Schedule13[[#This Row],[Column2]]</f>
        <v>0</v>
      </c>
      <c r="E21" s="8">
        <f>IF(Schedule12[[#This Row],[Column3]]-Schedule12[[#This Row],[Column2]]&gt;0, Schedule12[[#This Row],[Column3]]-Schedule12[[#This Row],[Column2]], H20)</f>
        <v>0</v>
      </c>
      <c r="F21" s="6">
        <f>IF(February!F21&gt;1, February!F21, H5)</f>
        <v>0</v>
      </c>
      <c r="G21" s="6">
        <f t="shared" si="0"/>
        <v>0</v>
      </c>
      <c r="H21" s="6"/>
    </row>
    <row r="22" spans="2:8" ht="30" customHeight="1" x14ac:dyDescent="0.3">
      <c r="B22" s="22">
        <v>45003</v>
      </c>
      <c r="C22" s="5" t="str">
        <f>IF(Schedule13[[#This Row],[Column1]]=0, "", Schedule13[[#This Row],[Column1]])</f>
        <v/>
      </c>
      <c r="D22" s="7">
        <f>Schedule13[[#This Row],[Column2]]</f>
        <v>0</v>
      </c>
      <c r="E22" s="8">
        <f>IF(Schedule12[[#This Row],[Column3]]-Schedule12[[#This Row],[Column2]]&gt;0, Schedule12[[#This Row],[Column3]]-Schedule12[[#This Row],[Column2]], H21)</f>
        <v>0</v>
      </c>
      <c r="F22" s="6"/>
      <c r="G22" s="6">
        <f t="shared" si="0"/>
        <v>0</v>
      </c>
      <c r="H22" s="6"/>
    </row>
    <row r="23" spans="2:8" ht="30" customHeight="1" x14ac:dyDescent="0.3">
      <c r="B23" s="22">
        <v>45004</v>
      </c>
      <c r="C23" s="5" t="str">
        <f>IF(Schedule13[[#This Row],[Column1]]=0, "", Schedule13[[#This Row],[Column1]])</f>
        <v/>
      </c>
      <c r="D23" s="7">
        <f>Schedule13[[#This Row],[Column2]]</f>
        <v>0</v>
      </c>
      <c r="E23" s="8">
        <f>IF(Schedule12[[#This Row],[Column3]]-Schedule12[[#This Row],[Column2]]&gt;0, Schedule12[[#This Row],[Column3]]-Schedule12[[#This Row],[Column2]], H22)</f>
        <v>0</v>
      </c>
      <c r="F23" s="6"/>
      <c r="G23" s="6">
        <f t="shared" si="0"/>
        <v>0</v>
      </c>
      <c r="H23" s="6"/>
    </row>
    <row r="24" spans="2:8" ht="30" customHeight="1" x14ac:dyDescent="0.3">
      <c r="B24" s="22">
        <v>45005</v>
      </c>
      <c r="C24" s="5" t="str">
        <f>IF(Schedule13[[#This Row],[Column1]]=0, "", Schedule13[[#This Row],[Column1]])</f>
        <v/>
      </c>
      <c r="D24" s="7">
        <f>Schedule13[[#This Row],[Column2]]</f>
        <v>0</v>
      </c>
      <c r="E24" s="8">
        <f>IF(Schedule12[[#This Row],[Column3]]-Schedule12[[#This Row],[Column2]]&gt;0, Schedule12[[#This Row],[Column3]]-Schedule12[[#This Row],[Column2]], H23)</f>
        <v>0</v>
      </c>
      <c r="F24" s="6"/>
      <c r="G24" s="6">
        <f t="shared" si="0"/>
        <v>0</v>
      </c>
      <c r="H24" s="6"/>
    </row>
    <row r="25" spans="2:8" ht="30" customHeight="1" x14ac:dyDescent="0.3">
      <c r="B25" s="22">
        <v>45006</v>
      </c>
      <c r="C25" s="5" t="str">
        <f>IF(Schedule13[[#This Row],[Column1]]=0, "", Schedule13[[#This Row],[Column1]])</f>
        <v/>
      </c>
      <c r="D25" s="7">
        <f>Schedule13[[#This Row],[Column2]]</f>
        <v>0</v>
      </c>
      <c r="E25" s="8">
        <f>IF(Schedule12[[#This Row],[Column3]]-Schedule12[[#This Row],[Column2]]&gt;0, Schedule12[[#This Row],[Column3]]-Schedule12[[#This Row],[Column2]], H24)</f>
        <v>0</v>
      </c>
      <c r="F25" s="6"/>
      <c r="G25" s="6">
        <f t="shared" si="0"/>
        <v>0</v>
      </c>
      <c r="H25" s="6"/>
    </row>
    <row r="26" spans="2:8" ht="30" customHeight="1" x14ac:dyDescent="0.3">
      <c r="B26" s="22">
        <v>45007</v>
      </c>
      <c r="C26" s="5" t="str">
        <f>IF(Schedule13[[#This Row],[Column1]]=0, "", Schedule13[[#This Row],[Column1]])</f>
        <v/>
      </c>
      <c r="D26" s="7">
        <f>Schedule13[[#This Row],[Column2]]</f>
        <v>0</v>
      </c>
      <c r="E26" s="8">
        <f>IF(Schedule12[[#This Row],[Column3]]-Schedule12[[#This Row],[Column2]]&gt;0, Schedule12[[#This Row],[Column3]]-Schedule12[[#This Row],[Column2]], H25)</f>
        <v>0</v>
      </c>
      <c r="F26" s="6"/>
      <c r="G26" s="6">
        <f t="shared" si="0"/>
        <v>0</v>
      </c>
      <c r="H26" s="6"/>
    </row>
    <row r="27" spans="2:8" ht="30" customHeight="1" x14ac:dyDescent="0.3">
      <c r="B27" s="22">
        <v>45008</v>
      </c>
      <c r="C27" s="5" t="str">
        <f>IF(Schedule13[[#This Row],[Column1]]=0, "", Schedule13[[#This Row],[Column1]])</f>
        <v/>
      </c>
      <c r="D27" s="7">
        <f>Schedule13[[#This Row],[Column2]]</f>
        <v>0</v>
      </c>
      <c r="E27" s="8">
        <f>IF(Schedule12[[#This Row],[Column3]]-Schedule12[[#This Row],[Column2]]&gt;0, Schedule12[[#This Row],[Column3]]-Schedule12[[#This Row],[Column2]], H26)</f>
        <v>0</v>
      </c>
      <c r="F27" s="6"/>
      <c r="G27" s="6">
        <f t="shared" si="0"/>
        <v>0</v>
      </c>
      <c r="H27" s="6"/>
    </row>
    <row r="28" spans="2:8" ht="30" customHeight="1" x14ac:dyDescent="0.3">
      <c r="B28" s="22">
        <v>45009</v>
      </c>
      <c r="C28" s="5" t="str">
        <f>IF(Schedule13[[#This Row],[Column1]]=0, "", Schedule13[[#This Row],[Column1]])</f>
        <v/>
      </c>
      <c r="D28" s="7">
        <f>Schedule13[[#This Row],[Column2]]</f>
        <v>0</v>
      </c>
      <c r="E28" s="8">
        <f>IF(Schedule12[[#This Row],[Column3]]-Schedule12[[#This Row],[Column2]]&gt;0, Schedule12[[#This Row],[Column3]]-Schedule12[[#This Row],[Column2]], H27)</f>
        <v>0</v>
      </c>
      <c r="F28" s="6">
        <f>IF(February!F28&gt;1, February!F28, H5)</f>
        <v>0</v>
      </c>
      <c r="G28" s="6">
        <f t="shared" si="0"/>
        <v>0</v>
      </c>
      <c r="H28" s="6"/>
    </row>
    <row r="29" spans="2:8" ht="30" customHeight="1" x14ac:dyDescent="0.3">
      <c r="B29" s="22">
        <v>45010</v>
      </c>
      <c r="C29" s="5" t="str">
        <f>IF(Schedule13[[#This Row],[Column1]]=0, "", Schedule13[[#This Row],[Column1]])</f>
        <v/>
      </c>
      <c r="D29" s="7">
        <f>Schedule13[[#This Row],[Column2]]</f>
        <v>0</v>
      </c>
      <c r="E29" s="8">
        <f>IF(Schedule12[[#This Row],[Column3]]-Schedule12[[#This Row],[Column2]]&gt;0, Schedule12[[#This Row],[Column3]]-Schedule12[[#This Row],[Column2]], H28)</f>
        <v>0</v>
      </c>
      <c r="F29" s="6"/>
      <c r="G29" s="6">
        <f t="shared" si="0"/>
        <v>0</v>
      </c>
      <c r="H29" s="6"/>
    </row>
    <row r="30" spans="2:8" ht="30" customHeight="1" x14ac:dyDescent="0.3">
      <c r="B30" s="22">
        <v>45011</v>
      </c>
      <c r="C30" s="5" t="str">
        <f>IF(Schedule13[[#This Row],[Column1]]=0, "", Schedule13[[#This Row],[Column1]])</f>
        <v/>
      </c>
      <c r="D30" s="7">
        <f>Schedule13[[#This Row],[Column2]]</f>
        <v>0</v>
      </c>
      <c r="E30" s="8">
        <f>IF(Schedule12[[#This Row],[Column3]]-Schedule12[[#This Row],[Column2]]&gt;0, Schedule12[[#This Row],[Column3]]-Schedule12[[#This Row],[Column2]], H29)</f>
        <v>0</v>
      </c>
      <c r="F30" s="6"/>
      <c r="G30" s="6">
        <f t="shared" si="0"/>
        <v>0</v>
      </c>
      <c r="H30" s="6"/>
    </row>
    <row r="31" spans="2:8" ht="30" customHeight="1" x14ac:dyDescent="0.3">
      <c r="B31" s="22">
        <v>45012</v>
      </c>
      <c r="C31" s="5" t="str">
        <f>IF(Schedule13[[#This Row],[Column1]]=0, "", Schedule13[[#This Row],[Column1]])</f>
        <v/>
      </c>
      <c r="D31" s="7">
        <f>Schedule13[[#This Row],[Column2]]</f>
        <v>0</v>
      </c>
      <c r="E31" s="8">
        <f>IF(Schedule12[[#This Row],[Column3]]-Schedule12[[#This Row],[Column2]]&gt;0, Schedule12[[#This Row],[Column3]]-Schedule12[[#This Row],[Column2]], H30)</f>
        <v>0</v>
      </c>
      <c r="F31" s="6"/>
      <c r="G31" s="6">
        <f t="shared" si="0"/>
        <v>0</v>
      </c>
      <c r="H31" s="6"/>
    </row>
    <row r="32" spans="2:8" ht="30" customHeight="1" x14ac:dyDescent="0.3">
      <c r="B32" s="22">
        <v>45013</v>
      </c>
      <c r="C32" s="5" t="str">
        <f>IF(Schedule13[[#This Row],[Column1]]=0, "", Schedule13[[#This Row],[Column1]])</f>
        <v/>
      </c>
      <c r="D32" s="7">
        <f>Schedule13[[#This Row],[Column2]]</f>
        <v>0</v>
      </c>
      <c r="E32" s="8">
        <f>IF(Schedule12[[#This Row],[Column3]]-Schedule12[[#This Row],[Column2]]&gt;0, Schedule12[[#This Row],[Column3]]-Schedule12[[#This Row],[Column2]], H31)</f>
        <v>0</v>
      </c>
      <c r="F32" s="6"/>
      <c r="G32" s="6">
        <f t="shared" si="0"/>
        <v>0</v>
      </c>
      <c r="H32" s="6"/>
    </row>
    <row r="33" spans="2:8" ht="30" customHeight="1" x14ac:dyDescent="0.3">
      <c r="B33" s="22">
        <v>45014</v>
      </c>
      <c r="C33" s="2"/>
      <c r="D33" s="10">
        <v>0</v>
      </c>
      <c r="E33" s="8">
        <v>0</v>
      </c>
      <c r="F33" s="6"/>
      <c r="G33" s="6">
        <f t="shared" si="0"/>
        <v>0</v>
      </c>
      <c r="H33" s="6"/>
    </row>
    <row r="34" spans="2:8" ht="30" customHeight="1" x14ac:dyDescent="0.3">
      <c r="B34" s="22">
        <v>45015</v>
      </c>
      <c r="C34" s="2"/>
      <c r="D34" s="10">
        <v>0</v>
      </c>
      <c r="E34" s="8">
        <v>0</v>
      </c>
      <c r="F34" s="6"/>
      <c r="G34" s="21">
        <f xml:space="preserve"> G33 + F33 - D33</f>
        <v>0</v>
      </c>
      <c r="H34" s="21"/>
    </row>
    <row r="35" spans="2:8" ht="30" customHeight="1" x14ac:dyDescent="0.3">
      <c r="B35" s="22">
        <v>45016</v>
      </c>
      <c r="C35" s="11"/>
      <c r="D35" s="10">
        <v>0</v>
      </c>
      <c r="E35" s="8">
        <v>0</v>
      </c>
      <c r="F35" s="6">
        <f>IF(February!F21&gt;1, February!F21, H5)</f>
        <v>0</v>
      </c>
      <c r="G35" s="6">
        <f xml:space="preserve"> G33 + F33 - D33</f>
        <v>0</v>
      </c>
      <c r="H35" s="6"/>
    </row>
    <row r="36" spans="2:8" ht="30" customHeight="1" x14ac:dyDescent="0.3">
      <c r="B36" s="1" t="s">
        <v>8</v>
      </c>
      <c r="C36" s="11" t="s">
        <v>6</v>
      </c>
      <c r="D36" s="10">
        <f>SUM(D5:D8, D17:D23,D13,D9, D25:D32)</f>
        <v>0</v>
      </c>
      <c r="E36" s="10">
        <f>SUM(E6:E35)</f>
        <v>0</v>
      </c>
      <c r="F36" s="6">
        <f>SUM(F5:F35)</f>
        <v>0</v>
      </c>
      <c r="G36" s="6">
        <f t="shared" si="0"/>
        <v>0</v>
      </c>
      <c r="H36" s="6">
        <f xml:space="preserve"> F36 - D36</f>
        <v>0</v>
      </c>
    </row>
  </sheetData>
  <mergeCells count="10">
    <mergeCell ref="A3:A5"/>
    <mergeCell ref="J5:M5"/>
    <mergeCell ref="B1:H2"/>
    <mergeCell ref="B3:B4"/>
    <mergeCell ref="C3:C4"/>
    <mergeCell ref="D3:D4"/>
    <mergeCell ref="E3:E4"/>
    <mergeCell ref="F3:F4"/>
    <mergeCell ref="G3:G4"/>
    <mergeCell ref="H3:H4"/>
  </mergeCells>
  <conditionalFormatting sqref="F5:F36 G5:H34">
    <cfRule type="cellIs" dxfId="59" priority="7" operator="lessThan">
      <formula>-0.1</formula>
    </cfRule>
    <cfRule type="cellIs" dxfId="58" priority="8" operator="greaterThan">
      <formula>0.1</formula>
    </cfRule>
  </conditionalFormatting>
  <conditionalFormatting sqref="G35:H35 G36">
    <cfRule type="cellIs" dxfId="57" priority="3" operator="lessThan">
      <formula>-0.1</formula>
    </cfRule>
    <cfRule type="cellIs" dxfId="56" priority="4" operator="greaterThan">
      <formula>0.1</formula>
    </cfRule>
  </conditionalFormatting>
  <conditionalFormatting sqref="H36">
    <cfRule type="cellIs" dxfId="55" priority="1" operator="lessThan">
      <formula>-0.1</formula>
    </cfRule>
    <cfRule type="cellIs" dxfId="54" priority="2" operator="greaterThan">
      <formula>0.1</formula>
    </cfRule>
  </conditionalFormatting>
  <dataValidations count="2">
    <dataValidation allowBlank="1" showInputMessage="1" showErrorMessage="1" prompt="Enter Dates in cells at right. Sample Time intevals are in the column below" sqref="B3"/>
    <dataValidation allowBlank="1" showInputMessage="1" showErrorMessage="1" prompt="Title of this worksheet is in this cell. Enter Conference/Training Session Name in this cell" sqref="B1"/>
  </dataValidations>
  <printOptions horizontalCentered="1"/>
  <pageMargins left="0.75" right="0.75" top="1" bottom="1" header="0.5" footer="0.5"/>
  <pageSetup scale="89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A1:M35"/>
  <sheetViews>
    <sheetView showGridLines="0" zoomScale="90" zoomScaleNormal="90" workbookViewId="0">
      <selection activeCell="F22" sqref="F22"/>
    </sheetView>
  </sheetViews>
  <sheetFormatPr defaultRowHeight="30" customHeight="1" x14ac:dyDescent="0.3"/>
  <cols>
    <col min="1" max="1" width="46.75" customWidth="1"/>
    <col min="2" max="2" width="19.125" customWidth="1"/>
    <col min="3" max="3" width="24.375" customWidth="1"/>
    <col min="4" max="4" width="14.5" customWidth="1"/>
    <col min="5" max="8" width="21.625" customWidth="1"/>
    <col min="10" max="10" width="13.125" bestFit="1" customWidth="1"/>
  </cols>
  <sheetData>
    <row r="1" spans="1:13" ht="30" customHeight="1" x14ac:dyDescent="0.3">
      <c r="B1" s="33" t="s">
        <v>3</v>
      </c>
      <c r="C1" s="33"/>
      <c r="D1" s="33"/>
      <c r="E1" s="33"/>
      <c r="F1" s="33"/>
      <c r="G1" s="33"/>
      <c r="H1" s="33"/>
    </row>
    <row r="2" spans="1:13" ht="27" customHeight="1" x14ac:dyDescent="0.3">
      <c r="B2" s="34"/>
      <c r="C2" s="34"/>
      <c r="D2" s="34"/>
      <c r="E2" s="34"/>
      <c r="F2" s="34"/>
      <c r="G2" s="34"/>
      <c r="H2" s="34"/>
    </row>
    <row r="3" spans="1:13" ht="20.25" customHeight="1" x14ac:dyDescent="0.3">
      <c r="B3" s="35" t="s">
        <v>14</v>
      </c>
      <c r="C3" s="37" t="s">
        <v>4</v>
      </c>
      <c r="D3" s="39" t="s">
        <v>5</v>
      </c>
      <c r="E3" s="41" t="s">
        <v>10</v>
      </c>
      <c r="F3" s="41" t="s">
        <v>0</v>
      </c>
      <c r="G3" s="41" t="s">
        <v>1</v>
      </c>
      <c r="H3" s="39" t="s">
        <v>2</v>
      </c>
    </row>
    <row r="4" spans="1:13" s="3" customFormat="1" ht="22.5" customHeight="1" x14ac:dyDescent="0.3">
      <c r="B4" s="36"/>
      <c r="C4" s="38"/>
      <c r="D4" s="40"/>
      <c r="E4" s="42"/>
      <c r="F4" s="42"/>
      <c r="G4" s="42"/>
      <c r="H4" s="40"/>
    </row>
    <row r="5" spans="1:13" ht="30" customHeight="1" x14ac:dyDescent="0.3">
      <c r="A5" s="15" t="s">
        <v>9</v>
      </c>
      <c r="B5" s="22">
        <v>45017</v>
      </c>
      <c r="C5" s="5" t="str">
        <f>IF(Schedule13[[#This Row],[Column1]]=0, "", Schedule13[[#This Row],[Column1]])</f>
        <v/>
      </c>
      <c r="D5" s="7">
        <f>Schedule13[[#This Row],[Column2]]</f>
        <v>0</v>
      </c>
      <c r="E5" s="8">
        <v>0</v>
      </c>
      <c r="F5" s="6"/>
      <c r="G5" s="6">
        <f>March!G36</f>
        <v>0</v>
      </c>
      <c r="H5" s="6">
        <v>0</v>
      </c>
      <c r="J5" s="32"/>
      <c r="K5" s="32"/>
      <c r="L5" s="32"/>
      <c r="M5" s="32"/>
    </row>
    <row r="6" spans="1:13" ht="30" customHeight="1" x14ac:dyDescent="0.3">
      <c r="A6" s="16"/>
      <c r="B6" s="22">
        <v>45018</v>
      </c>
      <c r="C6" s="5" t="str">
        <f>IF(Schedule13[[#This Row],[Column1]]=0, "", Schedule13[[#This Row],[Column1]])</f>
        <v/>
      </c>
      <c r="D6" s="7">
        <f>Schedule13[[#This Row],[Column2]]</f>
        <v>0</v>
      </c>
      <c r="E6" s="8">
        <f>IF(Schedule11[[#This Row],[Column3]]-Schedule11[[#This Row],[Column2]]&gt;0, Schedule11[[#This Row],[Column3]]-Schedule11[[#This Row],[Column2]], H5)</f>
        <v>0</v>
      </c>
      <c r="F6" s="6"/>
      <c r="G6" s="6">
        <f t="shared" ref="G6:G33" si="0" xml:space="preserve"> G5 + F5 - D5</f>
        <v>0</v>
      </c>
      <c r="H6" s="6"/>
    </row>
    <row r="7" spans="1:13" ht="30" customHeight="1" x14ac:dyDescent="0.3">
      <c r="A7" s="18"/>
      <c r="B7" s="22">
        <v>45019</v>
      </c>
      <c r="C7" s="5" t="str">
        <f>IF(Schedule13[[#This Row],[Column1]]=0, "", Schedule13[[#This Row],[Column1]])</f>
        <v/>
      </c>
      <c r="D7" s="7">
        <f>Schedule13[[#This Row],[Column2]]</f>
        <v>0</v>
      </c>
      <c r="E7" s="8">
        <f>IF(Schedule11[[#This Row],[Column3]]-Schedule11[[#This Row],[Column2]]&gt;0, Schedule11[[#This Row],[Column3]]-Schedule11[[#This Row],[Column2]], H6)</f>
        <v>0</v>
      </c>
      <c r="F7" s="6"/>
      <c r="G7" s="6">
        <f t="shared" si="0"/>
        <v>0</v>
      </c>
      <c r="H7" s="6"/>
      <c r="M7" s="14"/>
    </row>
    <row r="8" spans="1:13" ht="30" customHeight="1" x14ac:dyDescent="0.3">
      <c r="A8" s="17"/>
      <c r="B8" s="22">
        <v>45020</v>
      </c>
      <c r="C8" s="5" t="str">
        <f>IF(Schedule13[[#This Row],[Column1]]=0, "", Schedule13[[#This Row],[Column1]])</f>
        <v/>
      </c>
      <c r="D8" s="7">
        <f>Schedule13[[#This Row],[Column2]]</f>
        <v>0</v>
      </c>
      <c r="E8" s="8">
        <f>IF(Schedule11[[#This Row],[Column3]]-Schedule11[[#This Row],[Column2]]&gt;0, Schedule11[[#This Row],[Column3]]-Schedule11[[#This Row],[Column2]], H7)</f>
        <v>0</v>
      </c>
      <c r="F8" s="6"/>
      <c r="G8" s="6">
        <f t="shared" si="0"/>
        <v>0</v>
      </c>
      <c r="H8" s="6"/>
      <c r="M8" s="14"/>
    </row>
    <row r="9" spans="1:13" ht="30" customHeight="1" x14ac:dyDescent="0.3">
      <c r="A9" s="17"/>
      <c r="B9" s="22">
        <v>45021</v>
      </c>
      <c r="C9" s="5" t="str">
        <f>IF(Schedule13[[#This Row],[Column1]]=0, "", Schedule13[[#This Row],[Column1]])</f>
        <v/>
      </c>
      <c r="D9" s="7">
        <f>Schedule13[[#This Row],[Column2]]</f>
        <v>0</v>
      </c>
      <c r="E9" s="8">
        <f>IF(Schedule11[[#This Row],[Column3]]-Schedule11[[#This Row],[Column2]]&gt;0, Schedule11[[#This Row],[Column3]]-Schedule11[[#This Row],[Column2]], H8)</f>
        <v>0</v>
      </c>
      <c r="F9" s="6"/>
      <c r="G9" s="6">
        <f t="shared" si="0"/>
        <v>0</v>
      </c>
      <c r="H9" s="6"/>
    </row>
    <row r="10" spans="1:13" ht="30" customHeight="1" x14ac:dyDescent="0.3">
      <c r="A10" s="17"/>
      <c r="B10" s="22">
        <v>45022</v>
      </c>
      <c r="C10" s="5" t="str">
        <f>IF(Schedule13[[#This Row],[Column1]]=0, "", Schedule13[[#This Row],[Column1]])</f>
        <v/>
      </c>
      <c r="D10" s="7">
        <f>Schedule13[[#This Row],[Column2]]</f>
        <v>0</v>
      </c>
      <c r="E10" s="8">
        <f>IF(Schedule11[[#This Row],[Column3]]-Schedule11[[#This Row],[Column2]]&gt;0, Schedule11[[#This Row],[Column3]]-Schedule11[[#This Row],[Column2]], H9)</f>
        <v>0</v>
      </c>
      <c r="F10" s="6"/>
      <c r="G10" s="6">
        <f t="shared" si="0"/>
        <v>0</v>
      </c>
      <c r="H10" s="6"/>
    </row>
    <row r="11" spans="1:13" ht="30" customHeight="1" x14ac:dyDescent="0.3">
      <c r="A11" s="17"/>
      <c r="B11" s="22">
        <v>45023</v>
      </c>
      <c r="C11" s="5" t="str">
        <f>IF(Schedule13[[#This Row],[Column1]]=0, "", Schedule13[[#This Row],[Column1]])</f>
        <v/>
      </c>
      <c r="D11" s="7">
        <f>Schedule13[[#This Row],[Column2]]</f>
        <v>0</v>
      </c>
      <c r="E11" s="8">
        <f>IF(Schedule11[[#This Row],[Column3]]-Schedule11[[#This Row],[Column2]]&gt;0, Schedule11[[#This Row],[Column3]]-Schedule11[[#This Row],[Column2]], H10)</f>
        <v>0</v>
      </c>
      <c r="F11" s="6">
        <f>IF(March!F28&gt;1, March!F28, H5)</f>
        <v>0</v>
      </c>
      <c r="G11" s="6">
        <f t="shared" si="0"/>
        <v>0</v>
      </c>
      <c r="H11" s="6"/>
    </row>
    <row r="12" spans="1:13" ht="30" customHeight="1" x14ac:dyDescent="0.3">
      <c r="A12" s="17"/>
      <c r="B12" s="22">
        <v>45024</v>
      </c>
      <c r="C12" s="5" t="str">
        <f>IF(Schedule13[[#This Row],[Column1]]=0, "", Schedule13[[#This Row],[Column1]])</f>
        <v/>
      </c>
      <c r="D12" s="7">
        <f>Schedule13[[#This Row],[Column2]]</f>
        <v>0</v>
      </c>
      <c r="E12" s="8">
        <f>IF(Schedule11[[#This Row],[Column3]]-Schedule11[[#This Row],[Column2]]&gt;0, Schedule11[[#This Row],[Column3]]-Schedule11[[#This Row],[Column2]], H11)</f>
        <v>0</v>
      </c>
      <c r="F12" s="6"/>
      <c r="G12" s="6">
        <f t="shared" si="0"/>
        <v>0</v>
      </c>
      <c r="H12" s="6"/>
    </row>
    <row r="13" spans="1:13" ht="30" customHeight="1" x14ac:dyDescent="0.3">
      <c r="A13" s="17"/>
      <c r="B13" s="22">
        <v>45025</v>
      </c>
      <c r="C13" s="5" t="str">
        <f>IF(Schedule13[[#This Row],[Column1]]=0, "", Schedule13[[#This Row],[Column1]])</f>
        <v/>
      </c>
      <c r="D13" s="7">
        <f>Schedule13[[#This Row],[Column2]]</f>
        <v>0</v>
      </c>
      <c r="E13" s="8">
        <f>IF(Schedule11[[#This Row],[Column3]]-Schedule11[[#This Row],[Column2]]&gt;0, Schedule11[[#This Row],[Column3]]-Schedule11[[#This Row],[Column2]], H12)</f>
        <v>0</v>
      </c>
      <c r="F13" s="6"/>
      <c r="G13" s="6">
        <f t="shared" si="0"/>
        <v>0</v>
      </c>
      <c r="H13" s="6"/>
    </row>
    <row r="14" spans="1:13" ht="30" customHeight="1" x14ac:dyDescent="0.3">
      <c r="A14" s="19"/>
      <c r="B14" s="22">
        <v>45026</v>
      </c>
      <c r="C14" s="5" t="str">
        <f>IF(Schedule13[[#This Row],[Column1]]=0, "", Schedule13[[#This Row],[Column1]])</f>
        <v/>
      </c>
      <c r="D14" s="7">
        <f>Schedule13[[#This Row],[Column2]]</f>
        <v>0</v>
      </c>
      <c r="E14" s="8">
        <f>IF(Schedule11[[#This Row],[Column3]]-Schedule11[[#This Row],[Column2]]&gt;0, Schedule11[[#This Row],[Column3]]-Schedule11[[#This Row],[Column2]], H13)</f>
        <v>0</v>
      </c>
      <c r="F14" s="6"/>
      <c r="G14" s="6">
        <f t="shared" si="0"/>
        <v>0</v>
      </c>
      <c r="H14" s="6"/>
    </row>
    <row r="15" spans="1:13" ht="30" customHeight="1" x14ac:dyDescent="0.3">
      <c r="A15" s="20"/>
      <c r="B15" s="22">
        <v>45027</v>
      </c>
      <c r="C15" s="5" t="str">
        <f>IF(Schedule13[[#This Row],[Column1]]=0, "", Schedule13[[#This Row],[Column1]])</f>
        <v/>
      </c>
      <c r="D15" s="7">
        <f>Schedule13[[#This Row],[Column2]]</f>
        <v>0</v>
      </c>
      <c r="E15" s="8">
        <f>IF(Schedule11[[#This Row],[Column3]]-Schedule11[[#This Row],[Column2]]&gt;0, Schedule11[[#This Row],[Column3]]-Schedule11[[#This Row],[Column2]], H14)</f>
        <v>0</v>
      </c>
      <c r="F15" s="6"/>
      <c r="G15" s="6">
        <f t="shared" si="0"/>
        <v>0</v>
      </c>
      <c r="H15" s="6"/>
    </row>
    <row r="16" spans="1:13" ht="30" customHeight="1" x14ac:dyDescent="0.3">
      <c r="B16" s="22">
        <v>45028</v>
      </c>
      <c r="C16" s="5" t="str">
        <f>IF(Schedule13[[#This Row],[Column1]]=0, "", Schedule13[[#This Row],[Column1]])</f>
        <v/>
      </c>
      <c r="D16" s="7">
        <f>Schedule13[[#This Row],[Column2]]</f>
        <v>0</v>
      </c>
      <c r="E16" s="8">
        <f>IF(Schedule11[[#This Row],[Column3]]-Schedule11[[#This Row],[Column2]]&gt;0, Schedule11[[#This Row],[Column3]]-Schedule11[[#This Row],[Column2]], H15)</f>
        <v>0</v>
      </c>
      <c r="F16" s="6"/>
      <c r="G16" s="6">
        <f t="shared" si="0"/>
        <v>0</v>
      </c>
      <c r="H16" s="6"/>
    </row>
    <row r="17" spans="2:8" ht="30" customHeight="1" x14ac:dyDescent="0.3">
      <c r="B17" s="22">
        <v>45029</v>
      </c>
      <c r="C17" s="5" t="str">
        <f>IF(Schedule13[[#This Row],[Column1]]=0, "", Schedule13[[#This Row],[Column1]])</f>
        <v/>
      </c>
      <c r="D17" s="7">
        <f>Schedule13[[#This Row],[Column2]]</f>
        <v>0</v>
      </c>
      <c r="E17" s="8">
        <f>IF(Schedule11[[#This Row],[Column3]]-Schedule11[[#This Row],[Column2]]&gt;0, Schedule11[[#This Row],[Column3]]-Schedule11[[#This Row],[Column2]], H16)</f>
        <v>0</v>
      </c>
      <c r="F17" s="6"/>
      <c r="G17" s="6">
        <f t="shared" si="0"/>
        <v>0</v>
      </c>
      <c r="H17" s="6"/>
    </row>
    <row r="18" spans="2:8" ht="30" customHeight="1" x14ac:dyDescent="0.3">
      <c r="B18" s="22">
        <v>45030</v>
      </c>
      <c r="C18" s="5" t="str">
        <f>IF(Schedule13[[#This Row],[Column1]]=0, "", Schedule13[[#This Row],[Column1]])</f>
        <v/>
      </c>
      <c r="D18" s="7">
        <f>Schedule13[[#This Row],[Column2]]</f>
        <v>0</v>
      </c>
      <c r="E18" s="8">
        <f>IF(Schedule11[[#This Row],[Column3]]-Schedule11[[#This Row],[Column2]]&gt;0, Schedule11[[#This Row],[Column3]]-Schedule11[[#This Row],[Column2]], H17)</f>
        <v>0</v>
      </c>
      <c r="F18" s="6">
        <f>IF(March!F35&gt;1, March!F35, H5)</f>
        <v>0</v>
      </c>
      <c r="G18" s="6">
        <f t="shared" si="0"/>
        <v>0</v>
      </c>
      <c r="H18" s="6"/>
    </row>
    <row r="19" spans="2:8" ht="30" customHeight="1" x14ac:dyDescent="0.3">
      <c r="B19" s="22">
        <v>45031</v>
      </c>
      <c r="C19" s="5" t="str">
        <f>IF(Schedule13[[#This Row],[Column1]]=0, "", Schedule13[[#This Row],[Column1]])</f>
        <v/>
      </c>
      <c r="D19" s="7">
        <f>Schedule13[[#This Row],[Column2]]</f>
        <v>0</v>
      </c>
      <c r="E19" s="8">
        <f>IF(Schedule11[[#This Row],[Column3]]-Schedule11[[#This Row],[Column2]]&gt;0, Schedule11[[#This Row],[Column3]]-Schedule11[[#This Row],[Column2]], H18)</f>
        <v>0</v>
      </c>
      <c r="F19" s="6">
        <v>0</v>
      </c>
      <c r="G19" s="6">
        <f t="shared" si="0"/>
        <v>0</v>
      </c>
      <c r="H19" s="6"/>
    </row>
    <row r="20" spans="2:8" ht="30" customHeight="1" x14ac:dyDescent="0.3">
      <c r="B20" s="22">
        <v>45032</v>
      </c>
      <c r="C20" s="5" t="str">
        <f>IF(Schedule13[[#This Row],[Column1]]=0, "", Schedule13[[#This Row],[Column1]])</f>
        <v/>
      </c>
      <c r="D20" s="7">
        <f>Schedule13[[#This Row],[Column2]]</f>
        <v>0</v>
      </c>
      <c r="E20" s="8">
        <f>IF(Schedule11[[#This Row],[Column3]]-Schedule11[[#This Row],[Column2]]&gt;0, Schedule11[[#This Row],[Column3]]-Schedule11[[#This Row],[Column2]], H19)</f>
        <v>0</v>
      </c>
      <c r="F20" s="6"/>
      <c r="G20" s="6">
        <f t="shared" si="0"/>
        <v>0</v>
      </c>
      <c r="H20" s="6"/>
    </row>
    <row r="21" spans="2:8" ht="30" customHeight="1" x14ac:dyDescent="0.3">
      <c r="B21" s="22">
        <v>45033</v>
      </c>
      <c r="C21" s="5" t="str">
        <f>IF(Schedule13[[#This Row],[Column1]]=0, "", Schedule13[[#This Row],[Column1]])</f>
        <v/>
      </c>
      <c r="D21" s="7">
        <f>Schedule13[[#This Row],[Column2]]</f>
        <v>0</v>
      </c>
      <c r="E21" s="8">
        <f>IF(Schedule11[[#This Row],[Column3]]-Schedule11[[#This Row],[Column2]]&gt;0, Schedule11[[#This Row],[Column3]]-Schedule11[[#This Row],[Column2]], H20)</f>
        <v>0</v>
      </c>
      <c r="F21" s="6"/>
      <c r="G21" s="6">
        <f t="shared" si="0"/>
        <v>0</v>
      </c>
      <c r="H21" s="6"/>
    </row>
    <row r="22" spans="2:8" ht="30" customHeight="1" x14ac:dyDescent="0.3">
      <c r="B22" s="22">
        <v>45034</v>
      </c>
      <c r="C22" s="5" t="str">
        <f>IF(Schedule13[[#This Row],[Column1]]=0, "", Schedule13[[#This Row],[Column1]])</f>
        <v/>
      </c>
      <c r="D22" s="7">
        <f>Schedule13[[#This Row],[Column2]]</f>
        <v>0</v>
      </c>
      <c r="E22" s="8">
        <f>IF(Schedule11[[#This Row],[Column3]]-Schedule11[[#This Row],[Column2]]&gt;0, Schedule11[[#This Row],[Column3]]-Schedule11[[#This Row],[Column2]], H21)</f>
        <v>0</v>
      </c>
      <c r="F22" s="6"/>
      <c r="G22" s="6">
        <f t="shared" si="0"/>
        <v>0</v>
      </c>
      <c r="H22" s="6"/>
    </row>
    <row r="23" spans="2:8" ht="30" customHeight="1" x14ac:dyDescent="0.3">
      <c r="B23" s="22">
        <v>45035</v>
      </c>
      <c r="C23" s="5" t="str">
        <f>IF(Schedule13[[#This Row],[Column1]]=0, "", Schedule13[[#This Row],[Column1]])</f>
        <v/>
      </c>
      <c r="D23" s="7">
        <f>Schedule13[[#This Row],[Column2]]</f>
        <v>0</v>
      </c>
      <c r="E23" s="8">
        <f>IF(Schedule11[[#This Row],[Column3]]-Schedule11[[#This Row],[Column2]]&gt;0, Schedule11[[#This Row],[Column3]]-Schedule11[[#This Row],[Column2]], H22)</f>
        <v>0</v>
      </c>
      <c r="F23" s="6"/>
      <c r="G23" s="6">
        <f t="shared" si="0"/>
        <v>0</v>
      </c>
      <c r="H23" s="6"/>
    </row>
    <row r="24" spans="2:8" ht="30" customHeight="1" x14ac:dyDescent="0.3">
      <c r="B24" s="22">
        <v>45036</v>
      </c>
      <c r="C24" s="5" t="str">
        <f>IF(Schedule13[[#This Row],[Column1]]=0, "", Schedule13[[#This Row],[Column1]])</f>
        <v/>
      </c>
      <c r="D24" s="7">
        <f>Schedule13[[#This Row],[Column2]]</f>
        <v>0</v>
      </c>
      <c r="E24" s="8">
        <f>IF(Schedule11[[#This Row],[Column3]]-Schedule11[[#This Row],[Column2]]&gt;0, Schedule11[[#This Row],[Column3]]-Schedule11[[#This Row],[Column2]], H23)</f>
        <v>0</v>
      </c>
      <c r="F24" s="6"/>
      <c r="G24" s="6">
        <f t="shared" si="0"/>
        <v>0</v>
      </c>
      <c r="H24" s="6"/>
    </row>
    <row r="25" spans="2:8" ht="30" customHeight="1" x14ac:dyDescent="0.3">
      <c r="B25" s="22">
        <v>45037</v>
      </c>
      <c r="C25" s="5" t="str">
        <f>IF(Schedule13[[#This Row],[Column1]]=0, "", Schedule13[[#This Row],[Column1]])</f>
        <v/>
      </c>
      <c r="D25" s="7">
        <f>Schedule13[[#This Row],[Column2]]</f>
        <v>0</v>
      </c>
      <c r="E25" s="8">
        <f>IF(Schedule11[[#This Row],[Column3]]-Schedule11[[#This Row],[Column2]]&gt;0, Schedule11[[#This Row],[Column3]]-Schedule11[[#This Row],[Column2]], H24)</f>
        <v>0</v>
      </c>
      <c r="F25" s="6">
        <f>IF(March!F28&gt;1, March!F28, H5)</f>
        <v>0</v>
      </c>
      <c r="G25" s="6">
        <f t="shared" si="0"/>
        <v>0</v>
      </c>
      <c r="H25" s="6"/>
    </row>
    <row r="26" spans="2:8" ht="30" customHeight="1" x14ac:dyDescent="0.3">
      <c r="B26" s="22">
        <v>45038</v>
      </c>
      <c r="C26" s="5" t="str">
        <f>IF(Schedule13[[#This Row],[Column1]]=0, "", Schedule13[[#This Row],[Column1]])</f>
        <v/>
      </c>
      <c r="D26" s="7">
        <f>Schedule13[[#This Row],[Column2]]</f>
        <v>0</v>
      </c>
      <c r="E26" s="8">
        <f>IF(Schedule11[[#This Row],[Column3]]-Schedule11[[#This Row],[Column2]]&gt;0, Schedule11[[#This Row],[Column3]]-Schedule11[[#This Row],[Column2]], H25)</f>
        <v>0</v>
      </c>
      <c r="F26" s="6"/>
      <c r="G26" s="6">
        <f t="shared" si="0"/>
        <v>0</v>
      </c>
      <c r="H26" s="6"/>
    </row>
    <row r="27" spans="2:8" ht="30" customHeight="1" x14ac:dyDescent="0.3">
      <c r="B27" s="22">
        <v>45039</v>
      </c>
      <c r="C27" s="5" t="str">
        <f>IF(Schedule13[[#This Row],[Column1]]=0, "", Schedule13[[#This Row],[Column1]])</f>
        <v/>
      </c>
      <c r="D27" s="7">
        <f>Schedule13[[#This Row],[Column2]]</f>
        <v>0</v>
      </c>
      <c r="E27" s="8">
        <f>IF(Schedule11[[#This Row],[Column3]]-Schedule11[[#This Row],[Column2]]&gt;0, Schedule11[[#This Row],[Column3]]-Schedule11[[#This Row],[Column2]], H26)</f>
        <v>0</v>
      </c>
      <c r="F27" s="6"/>
      <c r="G27" s="6">
        <f t="shared" si="0"/>
        <v>0</v>
      </c>
      <c r="H27" s="6"/>
    </row>
    <row r="28" spans="2:8" ht="30" customHeight="1" x14ac:dyDescent="0.3">
      <c r="B28" s="22">
        <v>45040</v>
      </c>
      <c r="C28" s="5" t="str">
        <f>IF(Schedule13[[#This Row],[Column1]]=0, "", Schedule13[[#This Row],[Column1]])</f>
        <v/>
      </c>
      <c r="D28" s="7">
        <f>Schedule13[[#This Row],[Column2]]</f>
        <v>0</v>
      </c>
      <c r="E28" s="8">
        <f>IF(Schedule11[[#This Row],[Column3]]-Schedule11[[#This Row],[Column2]]&gt;0, Schedule11[[#This Row],[Column3]]-Schedule11[[#This Row],[Column2]], H27)</f>
        <v>0</v>
      </c>
      <c r="F28" s="6"/>
      <c r="G28" s="6">
        <f t="shared" si="0"/>
        <v>0</v>
      </c>
      <c r="H28" s="6"/>
    </row>
    <row r="29" spans="2:8" ht="30" customHeight="1" x14ac:dyDescent="0.3">
      <c r="B29" s="22">
        <v>45041</v>
      </c>
      <c r="C29" s="5" t="str">
        <f>IF(Schedule13[[#This Row],[Column1]]=0, "", Schedule13[[#This Row],[Column1]])</f>
        <v/>
      </c>
      <c r="D29" s="7">
        <f>Schedule13[[#This Row],[Column2]]</f>
        <v>0</v>
      </c>
      <c r="E29" s="8">
        <f>IF(Schedule11[[#This Row],[Column3]]-Schedule11[[#This Row],[Column2]]&gt;0, Schedule11[[#This Row],[Column3]]-Schedule11[[#This Row],[Column2]], H28)</f>
        <v>0</v>
      </c>
      <c r="F29" s="6"/>
      <c r="G29" s="6">
        <f t="shared" si="0"/>
        <v>0</v>
      </c>
      <c r="H29" s="6"/>
    </row>
    <row r="30" spans="2:8" ht="30" customHeight="1" x14ac:dyDescent="0.3">
      <c r="B30" s="22">
        <v>45042</v>
      </c>
      <c r="C30" s="5" t="str">
        <f>IF(Schedule13[[#This Row],[Column1]]=0, "", Schedule13[[#This Row],[Column1]])</f>
        <v/>
      </c>
      <c r="D30" s="7">
        <f>Schedule13[[#This Row],[Column2]]</f>
        <v>0</v>
      </c>
      <c r="E30" s="8">
        <f>IF(Schedule11[[#This Row],[Column3]]-Schedule11[[#This Row],[Column2]]&gt;0, Schedule11[[#This Row],[Column3]]-Schedule11[[#This Row],[Column2]], H29)</f>
        <v>0</v>
      </c>
      <c r="F30" s="6"/>
      <c r="G30" s="6">
        <f t="shared" si="0"/>
        <v>0</v>
      </c>
      <c r="H30" s="6"/>
    </row>
    <row r="31" spans="2:8" ht="30" customHeight="1" x14ac:dyDescent="0.3">
      <c r="B31" s="22">
        <v>45043</v>
      </c>
      <c r="C31" s="5" t="str">
        <f>IF(Schedule13[[#This Row],[Column1]]=0, "", Schedule13[[#This Row],[Column1]])</f>
        <v/>
      </c>
      <c r="D31" s="7">
        <f>Schedule13[[#This Row],[Column2]]</f>
        <v>0</v>
      </c>
      <c r="E31" s="8">
        <f>IF(Schedule11[[#This Row],[Column3]]-Schedule11[[#This Row],[Column2]]&gt;0, Schedule11[[#This Row],[Column3]]-Schedule11[[#This Row],[Column2]], H30)</f>
        <v>0</v>
      </c>
      <c r="F31" s="6"/>
      <c r="G31" s="6">
        <f t="shared" si="0"/>
        <v>0</v>
      </c>
      <c r="H31" s="6"/>
    </row>
    <row r="32" spans="2:8" ht="30" customHeight="1" x14ac:dyDescent="0.3">
      <c r="B32" s="22">
        <v>45044</v>
      </c>
      <c r="C32" s="5" t="str">
        <f>IF(Schedule13[[#This Row],[Column1]]=0, "", Schedule13[[#This Row],[Column1]])</f>
        <v/>
      </c>
      <c r="D32" s="7">
        <f>Schedule13[[#This Row],[Column2]]</f>
        <v>0</v>
      </c>
      <c r="E32" s="8">
        <f>IF(Schedule11[[#This Row],[Column3]]-Schedule11[[#This Row],[Column2]]&gt;0, Schedule11[[#This Row],[Column3]]-Schedule11[[#This Row],[Column2]], H31)</f>
        <v>0</v>
      </c>
      <c r="F32" s="6">
        <f>IF(March!F35&gt;1, March!F35, H5)</f>
        <v>0</v>
      </c>
      <c r="G32" s="6">
        <f t="shared" si="0"/>
        <v>0</v>
      </c>
      <c r="H32" s="6"/>
    </row>
    <row r="33" spans="2:8" ht="30" customHeight="1" x14ac:dyDescent="0.3">
      <c r="B33" s="22">
        <v>45045</v>
      </c>
      <c r="C33" s="2"/>
      <c r="D33" s="10">
        <v>0</v>
      </c>
      <c r="E33" s="10">
        <v>0</v>
      </c>
      <c r="F33" s="6"/>
      <c r="G33" s="6">
        <f t="shared" si="0"/>
        <v>0</v>
      </c>
      <c r="H33" s="6"/>
    </row>
    <row r="34" spans="2:8" ht="30" customHeight="1" x14ac:dyDescent="0.3">
      <c r="B34" s="22">
        <v>45046</v>
      </c>
      <c r="C34" s="2"/>
      <c r="D34" s="10">
        <v>0</v>
      </c>
      <c r="E34" s="10">
        <v>0</v>
      </c>
      <c r="F34" s="6"/>
      <c r="G34" s="21">
        <f xml:space="preserve"> G33 + F33 - D33</f>
        <v>0</v>
      </c>
      <c r="H34" s="21"/>
    </row>
    <row r="35" spans="2:8" ht="30" customHeight="1" x14ac:dyDescent="0.3">
      <c r="B35" s="1" t="s">
        <v>8</v>
      </c>
      <c r="C35" s="11" t="s">
        <v>6</v>
      </c>
      <c r="D35" s="10">
        <f>SUM(D5:D8, D17:D23,D13,D9, D25:D32)</f>
        <v>0</v>
      </c>
      <c r="E35" s="10">
        <f>SUM(E6:E34)</f>
        <v>0</v>
      </c>
      <c r="F35" s="6">
        <f>SUM(F5:F34)</f>
        <v>0</v>
      </c>
      <c r="G35" s="21">
        <f xml:space="preserve"> G34 + F34 - D34</f>
        <v>0</v>
      </c>
      <c r="H35" s="6">
        <f xml:space="preserve"> F35 - D35</f>
        <v>0</v>
      </c>
    </row>
  </sheetData>
  <mergeCells count="9">
    <mergeCell ref="J5:M5"/>
    <mergeCell ref="B1:H2"/>
    <mergeCell ref="B3:B4"/>
    <mergeCell ref="C3:C4"/>
    <mergeCell ref="D3:D4"/>
    <mergeCell ref="E3:E4"/>
    <mergeCell ref="F3:F4"/>
    <mergeCell ref="G3:G4"/>
    <mergeCell ref="H3:H4"/>
  </mergeCells>
  <conditionalFormatting sqref="F5:F35 G5:H34">
    <cfRule type="cellIs" dxfId="53" priority="7" operator="lessThan">
      <formula>-0.1</formula>
    </cfRule>
    <cfRule type="cellIs" dxfId="52" priority="8" operator="greaterThan">
      <formula>0.1</formula>
    </cfRule>
  </conditionalFormatting>
  <conditionalFormatting sqref="G35">
    <cfRule type="cellIs" dxfId="51" priority="5" operator="lessThan">
      <formula>-0.1</formula>
    </cfRule>
    <cfRule type="cellIs" dxfId="50" priority="6" operator="greaterThan">
      <formula>0.1</formula>
    </cfRule>
  </conditionalFormatting>
  <conditionalFormatting sqref="H35">
    <cfRule type="cellIs" dxfId="49" priority="1" operator="lessThan">
      <formula>-0.1</formula>
    </cfRule>
    <cfRule type="cellIs" dxfId="48" priority="2" operator="greaterThan">
      <formula>0.1</formula>
    </cfRule>
  </conditionalFormatting>
  <dataValidations count="2">
    <dataValidation allowBlank="1" showInputMessage="1" showErrorMessage="1" prompt="Enter Dates in cells at right. Sample Time intevals are in the column below" sqref="B3"/>
    <dataValidation allowBlank="1" showInputMessage="1" showErrorMessage="1" prompt="Title of this worksheet is in this cell. Enter Conference/Training Session Name in this cell" sqref="B1"/>
  </dataValidations>
  <printOptions horizontalCentered="1"/>
  <pageMargins left="0.75" right="0.75" top="1" bottom="1" header="0.5" footer="0.5"/>
  <pageSetup scale="89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A1:M36"/>
  <sheetViews>
    <sheetView showGridLines="0" zoomScale="90" zoomScaleNormal="90" workbookViewId="0">
      <selection activeCell="F19" sqref="F19"/>
    </sheetView>
  </sheetViews>
  <sheetFormatPr defaultRowHeight="30" customHeight="1" x14ac:dyDescent="0.3"/>
  <cols>
    <col min="1" max="1" width="46.75" customWidth="1"/>
    <col min="2" max="2" width="19.125" customWidth="1"/>
    <col min="3" max="3" width="24.375" customWidth="1"/>
    <col min="4" max="4" width="14.5" customWidth="1"/>
    <col min="5" max="8" width="21.625" customWidth="1"/>
    <col min="10" max="10" width="13.125" bestFit="1" customWidth="1"/>
  </cols>
  <sheetData>
    <row r="1" spans="1:13" ht="30" customHeight="1" x14ac:dyDescent="0.3">
      <c r="B1" s="33" t="s">
        <v>3</v>
      </c>
      <c r="C1" s="33"/>
      <c r="D1" s="33"/>
      <c r="E1" s="33"/>
      <c r="F1" s="33"/>
      <c r="G1" s="33"/>
      <c r="H1" s="33"/>
    </row>
    <row r="2" spans="1:13" ht="27" customHeight="1" x14ac:dyDescent="0.3">
      <c r="B2" s="34"/>
      <c r="C2" s="34"/>
      <c r="D2" s="34"/>
      <c r="E2" s="34"/>
      <c r="F2" s="34"/>
      <c r="G2" s="34"/>
      <c r="H2" s="34"/>
    </row>
    <row r="3" spans="1:13" ht="20.25" customHeight="1" x14ac:dyDescent="0.3">
      <c r="B3" s="35" t="s">
        <v>15</v>
      </c>
      <c r="C3" s="37" t="s">
        <v>4</v>
      </c>
      <c r="D3" s="39" t="s">
        <v>5</v>
      </c>
      <c r="E3" s="41" t="s">
        <v>10</v>
      </c>
      <c r="F3" s="41" t="s">
        <v>0</v>
      </c>
      <c r="G3" s="41" t="s">
        <v>1</v>
      </c>
      <c r="H3" s="39" t="s">
        <v>2</v>
      </c>
    </row>
    <row r="4" spans="1:13" s="3" customFormat="1" ht="22.5" customHeight="1" x14ac:dyDescent="0.3">
      <c r="B4" s="36"/>
      <c r="C4" s="38"/>
      <c r="D4" s="40"/>
      <c r="E4" s="42"/>
      <c r="F4" s="42"/>
      <c r="G4" s="42"/>
      <c r="H4" s="40"/>
    </row>
    <row r="5" spans="1:13" ht="30" customHeight="1" x14ac:dyDescent="0.3">
      <c r="A5" s="15" t="s">
        <v>9</v>
      </c>
      <c r="B5" s="22">
        <v>45047</v>
      </c>
      <c r="C5" s="5" t="str">
        <f>IF(Schedule13[[#This Row],[Column1]]=0, "", Schedule13[[#This Row],[Column1]])</f>
        <v/>
      </c>
      <c r="D5" s="7">
        <f>Schedule13[[#This Row],[Column2]]</f>
        <v>0</v>
      </c>
      <c r="E5" s="8">
        <v>0</v>
      </c>
      <c r="F5" s="6"/>
      <c r="G5" s="6">
        <f>April!G35</f>
        <v>0</v>
      </c>
      <c r="H5" s="6">
        <v>0</v>
      </c>
      <c r="J5" s="32"/>
      <c r="K5" s="32"/>
      <c r="L5" s="32"/>
      <c r="M5" s="32"/>
    </row>
    <row r="6" spans="1:13" ht="30" customHeight="1" x14ac:dyDescent="0.3">
      <c r="A6" s="16"/>
      <c r="B6" s="22">
        <v>45048</v>
      </c>
      <c r="C6" s="5" t="str">
        <f>IF(Schedule13[[#This Row],[Column1]]=0, "", Schedule13[[#This Row],[Column1]])</f>
        <v/>
      </c>
      <c r="D6" s="7">
        <f>Schedule13[[#This Row],[Column2]]</f>
        <v>0</v>
      </c>
      <c r="E6" s="8">
        <f>IF(Schedule10[[#This Row],[Column3]]-Schedule10[[#This Row],[Column2]]&gt;0, Schedule10[[#This Row],[Column3]]-Schedule10[[#This Row],[Column2]], H5)</f>
        <v>0</v>
      </c>
      <c r="F6" s="6"/>
      <c r="G6" s="6">
        <f t="shared" ref="G6:G36" si="0" xml:space="preserve"> G5 + F5 - D5</f>
        <v>0</v>
      </c>
      <c r="H6" s="6"/>
    </row>
    <row r="7" spans="1:13" ht="30" customHeight="1" x14ac:dyDescent="0.3">
      <c r="A7" s="18"/>
      <c r="B7" s="22">
        <v>45049</v>
      </c>
      <c r="C7" s="5" t="str">
        <f>IF(Schedule13[[#This Row],[Column1]]=0, "", Schedule13[[#This Row],[Column1]])</f>
        <v/>
      </c>
      <c r="D7" s="7">
        <f>Schedule13[[#This Row],[Column2]]</f>
        <v>0</v>
      </c>
      <c r="E7" s="8">
        <f>IF(Schedule10[[#This Row],[Column3]]-Schedule10[[#This Row],[Column2]]&gt;0, Schedule10[[#This Row],[Column3]]-Schedule10[[#This Row],[Column2]], H6)</f>
        <v>0</v>
      </c>
      <c r="F7" s="6"/>
      <c r="G7" s="6">
        <f t="shared" si="0"/>
        <v>0</v>
      </c>
      <c r="H7" s="6"/>
      <c r="M7" s="14"/>
    </row>
    <row r="8" spans="1:13" ht="30" customHeight="1" x14ac:dyDescent="0.3">
      <c r="A8" s="17"/>
      <c r="B8" s="22">
        <v>45050</v>
      </c>
      <c r="C8" s="5" t="str">
        <f>IF(Schedule13[[#This Row],[Column1]]=0, "", Schedule13[[#This Row],[Column1]])</f>
        <v/>
      </c>
      <c r="D8" s="7">
        <f>Schedule13[[#This Row],[Column2]]</f>
        <v>0</v>
      </c>
      <c r="E8" s="8">
        <f>IF(Schedule10[[#This Row],[Column3]]-Schedule10[[#This Row],[Column2]]&gt;0, Schedule10[[#This Row],[Column3]]-Schedule10[[#This Row],[Column2]], H7)</f>
        <v>0</v>
      </c>
      <c r="F8" s="6"/>
      <c r="G8" s="6">
        <f t="shared" si="0"/>
        <v>0</v>
      </c>
      <c r="H8" s="6"/>
      <c r="M8" s="14"/>
    </row>
    <row r="9" spans="1:13" ht="30" customHeight="1" x14ac:dyDescent="0.3">
      <c r="A9" s="17"/>
      <c r="B9" s="22">
        <v>45051</v>
      </c>
      <c r="C9" s="5" t="str">
        <f>IF(Schedule13[[#This Row],[Column1]]=0, "", Schedule13[[#This Row],[Column1]])</f>
        <v/>
      </c>
      <c r="D9" s="7">
        <f>Schedule13[[#This Row],[Column2]]</f>
        <v>0</v>
      </c>
      <c r="E9" s="8">
        <f>IF(Schedule10[[#This Row],[Column3]]-Schedule10[[#This Row],[Column2]]&gt;0, Schedule10[[#This Row],[Column3]]-Schedule10[[#This Row],[Column2]], H8)</f>
        <v>0</v>
      </c>
      <c r="F9" s="6">
        <f>IF(April!F25&gt;1, April!F25, H5)</f>
        <v>0</v>
      </c>
      <c r="G9" s="6">
        <f t="shared" si="0"/>
        <v>0</v>
      </c>
      <c r="H9" s="6"/>
    </row>
    <row r="10" spans="1:13" ht="30" customHeight="1" x14ac:dyDescent="0.3">
      <c r="A10" s="17"/>
      <c r="B10" s="22">
        <v>45052</v>
      </c>
      <c r="C10" s="5" t="str">
        <f>IF(Schedule13[[#This Row],[Column1]]=0, "", Schedule13[[#This Row],[Column1]])</f>
        <v/>
      </c>
      <c r="D10" s="7">
        <f>Schedule13[[#This Row],[Column2]]</f>
        <v>0</v>
      </c>
      <c r="E10" s="8">
        <f>IF(Schedule10[[#This Row],[Column3]]-Schedule10[[#This Row],[Column2]]&gt;0, Schedule10[[#This Row],[Column3]]-Schedule10[[#This Row],[Column2]], H9)</f>
        <v>0</v>
      </c>
      <c r="F10" s="6"/>
      <c r="G10" s="6">
        <f t="shared" si="0"/>
        <v>0</v>
      </c>
      <c r="H10" s="6"/>
    </row>
    <row r="11" spans="1:13" ht="30" customHeight="1" x14ac:dyDescent="0.3">
      <c r="A11" s="17"/>
      <c r="B11" s="22">
        <v>45053</v>
      </c>
      <c r="C11" s="5" t="str">
        <f>IF(Schedule13[[#This Row],[Column1]]=0, "", Schedule13[[#This Row],[Column1]])</f>
        <v/>
      </c>
      <c r="D11" s="7">
        <f>Schedule13[[#This Row],[Column2]]</f>
        <v>0</v>
      </c>
      <c r="E11" s="8">
        <f>IF(Schedule10[[#This Row],[Column3]]-Schedule10[[#This Row],[Column2]]&gt;0, Schedule10[[#This Row],[Column3]]-Schedule10[[#This Row],[Column2]], H10)</f>
        <v>0</v>
      </c>
      <c r="F11" s="6"/>
      <c r="G11" s="6">
        <f t="shared" si="0"/>
        <v>0</v>
      </c>
      <c r="H11" s="6"/>
    </row>
    <row r="12" spans="1:13" ht="30" customHeight="1" x14ac:dyDescent="0.3">
      <c r="A12" s="17"/>
      <c r="B12" s="22">
        <v>45054</v>
      </c>
      <c r="C12" s="5" t="str">
        <f>IF(Schedule13[[#This Row],[Column1]]=0, "", Schedule13[[#This Row],[Column1]])</f>
        <v/>
      </c>
      <c r="D12" s="7">
        <f>Schedule13[[#This Row],[Column2]]</f>
        <v>0</v>
      </c>
      <c r="E12" s="8">
        <f>IF(Schedule10[[#This Row],[Column3]]-Schedule10[[#This Row],[Column2]]&gt;0, Schedule10[[#This Row],[Column3]]-Schedule10[[#This Row],[Column2]], H11)</f>
        <v>0</v>
      </c>
      <c r="F12" s="6"/>
      <c r="G12" s="6">
        <f t="shared" si="0"/>
        <v>0</v>
      </c>
      <c r="H12" s="6"/>
    </row>
    <row r="13" spans="1:13" ht="30" customHeight="1" x14ac:dyDescent="0.3">
      <c r="A13" s="17"/>
      <c r="B13" s="22">
        <v>45055</v>
      </c>
      <c r="C13" s="5" t="str">
        <f>IF(Schedule13[[#This Row],[Column1]]=0, "", Schedule13[[#This Row],[Column1]])</f>
        <v/>
      </c>
      <c r="D13" s="7">
        <f>Schedule13[[#This Row],[Column2]]</f>
        <v>0</v>
      </c>
      <c r="E13" s="8">
        <f>IF(Schedule10[[#This Row],[Column3]]-Schedule10[[#This Row],[Column2]]&gt;0, Schedule10[[#This Row],[Column3]]-Schedule10[[#This Row],[Column2]], H12)</f>
        <v>0</v>
      </c>
      <c r="F13" s="6"/>
      <c r="G13" s="6">
        <f t="shared" si="0"/>
        <v>0</v>
      </c>
      <c r="H13" s="6"/>
    </row>
    <row r="14" spans="1:13" ht="30" customHeight="1" x14ac:dyDescent="0.3">
      <c r="A14" s="19"/>
      <c r="B14" s="22">
        <v>45056</v>
      </c>
      <c r="C14" s="5" t="str">
        <f>IF(Schedule13[[#This Row],[Column1]]=0, "", Schedule13[[#This Row],[Column1]])</f>
        <v/>
      </c>
      <c r="D14" s="7">
        <f>Schedule13[[#This Row],[Column2]]</f>
        <v>0</v>
      </c>
      <c r="E14" s="8">
        <f>IF(Schedule10[[#This Row],[Column3]]-Schedule10[[#This Row],[Column2]]&gt;0, Schedule10[[#This Row],[Column3]]-Schedule10[[#This Row],[Column2]], H13)</f>
        <v>0</v>
      </c>
      <c r="F14" s="6"/>
      <c r="G14" s="6">
        <f t="shared" si="0"/>
        <v>0</v>
      </c>
      <c r="H14" s="6"/>
    </row>
    <row r="15" spans="1:13" ht="30" customHeight="1" x14ac:dyDescent="0.3">
      <c r="A15" s="20"/>
      <c r="B15" s="22">
        <v>45057</v>
      </c>
      <c r="C15" s="5" t="str">
        <f>IF(Schedule13[[#This Row],[Column1]]=0, "", Schedule13[[#This Row],[Column1]])</f>
        <v/>
      </c>
      <c r="D15" s="7">
        <f>Schedule13[[#This Row],[Column2]]</f>
        <v>0</v>
      </c>
      <c r="E15" s="8">
        <f>IF(Schedule10[[#This Row],[Column3]]-Schedule10[[#This Row],[Column2]]&gt;0, Schedule10[[#This Row],[Column3]]-Schedule10[[#This Row],[Column2]], H14)</f>
        <v>0</v>
      </c>
      <c r="F15" s="6"/>
      <c r="G15" s="6">
        <f t="shared" si="0"/>
        <v>0</v>
      </c>
      <c r="H15" s="6"/>
    </row>
    <row r="16" spans="1:13" ht="30" customHeight="1" x14ac:dyDescent="0.3">
      <c r="B16" s="22">
        <v>45058</v>
      </c>
      <c r="C16" s="5" t="str">
        <f>IF(Schedule13[[#This Row],[Column1]]=0, "", Schedule13[[#This Row],[Column1]])</f>
        <v/>
      </c>
      <c r="D16" s="7">
        <f>Schedule13[[#This Row],[Column2]]</f>
        <v>0</v>
      </c>
      <c r="E16" s="8">
        <f>IF(Schedule10[[#This Row],[Column3]]-Schedule10[[#This Row],[Column2]]&gt;0, Schedule10[[#This Row],[Column3]]-Schedule10[[#This Row],[Column2]], H15)</f>
        <v>0</v>
      </c>
      <c r="F16" s="6">
        <f>IF(April!F32&gt;1, April!F32, H5)</f>
        <v>0</v>
      </c>
      <c r="G16" s="6">
        <f t="shared" si="0"/>
        <v>0</v>
      </c>
      <c r="H16" s="6"/>
    </row>
    <row r="17" spans="2:8" ht="30" customHeight="1" x14ac:dyDescent="0.3">
      <c r="B17" s="22">
        <v>45059</v>
      </c>
      <c r="C17" s="5" t="str">
        <f>IF(Schedule13[[#This Row],[Column1]]=0, "", Schedule13[[#This Row],[Column1]])</f>
        <v/>
      </c>
      <c r="D17" s="7">
        <f>Schedule13[[#This Row],[Column2]]</f>
        <v>0</v>
      </c>
      <c r="E17" s="8">
        <f>IF(Schedule10[[#This Row],[Column3]]-Schedule10[[#This Row],[Column2]]&gt;0, Schedule10[[#This Row],[Column3]]-Schedule10[[#This Row],[Column2]], H16)</f>
        <v>0</v>
      </c>
      <c r="F17" s="6"/>
      <c r="G17" s="6">
        <f t="shared" si="0"/>
        <v>0</v>
      </c>
      <c r="H17" s="6"/>
    </row>
    <row r="18" spans="2:8" ht="30" customHeight="1" x14ac:dyDescent="0.3">
      <c r="B18" s="22">
        <v>45060</v>
      </c>
      <c r="C18" s="5" t="str">
        <f>IF(Schedule13[[#This Row],[Column1]]=0, "", Schedule13[[#This Row],[Column1]])</f>
        <v/>
      </c>
      <c r="D18" s="7">
        <f>Schedule13[[#This Row],[Column2]]</f>
        <v>0</v>
      </c>
      <c r="E18" s="8">
        <f>IF(Schedule10[[#This Row],[Column3]]-Schedule10[[#This Row],[Column2]]&gt;0, Schedule10[[#This Row],[Column3]]-Schedule10[[#This Row],[Column2]], H17)</f>
        <v>0</v>
      </c>
      <c r="F18" s="6">
        <v>0</v>
      </c>
      <c r="G18" s="6">
        <f t="shared" si="0"/>
        <v>0</v>
      </c>
      <c r="H18" s="6"/>
    </row>
    <row r="19" spans="2:8" ht="30" customHeight="1" x14ac:dyDescent="0.3">
      <c r="B19" s="22">
        <v>45061</v>
      </c>
      <c r="C19" s="5" t="str">
        <f>IF(Schedule13[[#This Row],[Column1]]=0, "", Schedule13[[#This Row],[Column1]])</f>
        <v/>
      </c>
      <c r="D19" s="7">
        <f>Schedule13[[#This Row],[Column2]]</f>
        <v>0</v>
      </c>
      <c r="E19" s="8">
        <f>IF(Schedule10[[#This Row],[Column3]]-Schedule10[[#This Row],[Column2]]&gt;0, Schedule10[[#This Row],[Column3]]-Schedule10[[#This Row],[Column2]], H18)</f>
        <v>0</v>
      </c>
      <c r="F19" s="6"/>
      <c r="G19" s="6">
        <f t="shared" si="0"/>
        <v>0</v>
      </c>
      <c r="H19" s="6"/>
    </row>
    <row r="20" spans="2:8" ht="30" customHeight="1" x14ac:dyDescent="0.3">
      <c r="B20" s="22">
        <v>45062</v>
      </c>
      <c r="C20" s="5" t="str">
        <f>IF(Schedule13[[#This Row],[Column1]]=0, "", Schedule13[[#This Row],[Column1]])</f>
        <v/>
      </c>
      <c r="D20" s="7">
        <f>Schedule13[[#This Row],[Column2]]</f>
        <v>0</v>
      </c>
      <c r="E20" s="8">
        <f>IF(Schedule10[[#This Row],[Column3]]-Schedule10[[#This Row],[Column2]]&gt;0, Schedule10[[#This Row],[Column3]]-Schedule10[[#This Row],[Column2]], H19)</f>
        <v>0</v>
      </c>
      <c r="F20" s="6"/>
      <c r="G20" s="6">
        <f t="shared" si="0"/>
        <v>0</v>
      </c>
      <c r="H20" s="6"/>
    </row>
    <row r="21" spans="2:8" ht="30" customHeight="1" x14ac:dyDescent="0.3">
      <c r="B21" s="22">
        <v>45063</v>
      </c>
      <c r="C21" s="5" t="str">
        <f>IF(Schedule13[[#This Row],[Column1]]=0, "", Schedule13[[#This Row],[Column1]])</f>
        <v/>
      </c>
      <c r="D21" s="7">
        <f>Schedule13[[#This Row],[Column2]]</f>
        <v>0</v>
      </c>
      <c r="E21" s="8">
        <f>IF(Schedule10[[#This Row],[Column3]]-Schedule10[[#This Row],[Column2]]&gt;0, Schedule10[[#This Row],[Column3]]-Schedule10[[#This Row],[Column2]], H20)</f>
        <v>0</v>
      </c>
      <c r="F21" s="6"/>
      <c r="G21" s="6">
        <f t="shared" si="0"/>
        <v>0</v>
      </c>
      <c r="H21" s="6"/>
    </row>
    <row r="22" spans="2:8" ht="30" customHeight="1" x14ac:dyDescent="0.3">
      <c r="B22" s="22">
        <v>45064</v>
      </c>
      <c r="C22" s="5" t="str">
        <f>IF(Schedule13[[#This Row],[Column1]]=0, "", Schedule13[[#This Row],[Column1]])</f>
        <v/>
      </c>
      <c r="D22" s="7">
        <f>Schedule13[[#This Row],[Column2]]</f>
        <v>0</v>
      </c>
      <c r="E22" s="8">
        <f>IF(Schedule10[[#This Row],[Column3]]-Schedule10[[#This Row],[Column2]]&gt;0, Schedule10[[#This Row],[Column3]]-Schedule10[[#This Row],[Column2]], H21)</f>
        <v>0</v>
      </c>
      <c r="F22" s="6"/>
      <c r="G22" s="6">
        <f t="shared" si="0"/>
        <v>0</v>
      </c>
      <c r="H22" s="6"/>
    </row>
    <row r="23" spans="2:8" ht="30" customHeight="1" x14ac:dyDescent="0.3">
      <c r="B23" s="22">
        <v>45065</v>
      </c>
      <c r="C23" s="5" t="str">
        <f>IF(Schedule13[[#This Row],[Column1]]=0, "", Schedule13[[#This Row],[Column1]])</f>
        <v/>
      </c>
      <c r="D23" s="7">
        <f>Schedule13[[#This Row],[Column2]]</f>
        <v>0</v>
      </c>
      <c r="E23" s="8">
        <f>IF(Schedule10[[#This Row],[Column3]]-Schedule10[[#This Row],[Column2]]&gt;0, Schedule10[[#This Row],[Column3]]-Schedule10[[#This Row],[Column2]], H22)</f>
        <v>0</v>
      </c>
      <c r="F23" s="6">
        <f>IF(April!F25&gt;1, April!F25, H5)</f>
        <v>0</v>
      </c>
      <c r="G23" s="6">
        <f t="shared" si="0"/>
        <v>0</v>
      </c>
      <c r="H23" s="6"/>
    </row>
    <row r="24" spans="2:8" ht="30" customHeight="1" x14ac:dyDescent="0.3">
      <c r="B24" s="22">
        <v>45066</v>
      </c>
      <c r="C24" s="5" t="str">
        <f>IF(Schedule13[[#This Row],[Column1]]=0, "", Schedule13[[#This Row],[Column1]])</f>
        <v/>
      </c>
      <c r="D24" s="7">
        <f>Schedule13[[#This Row],[Column2]]</f>
        <v>0</v>
      </c>
      <c r="E24" s="8">
        <f>IF(Schedule10[[#This Row],[Column3]]-Schedule10[[#This Row],[Column2]]&gt;0, Schedule10[[#This Row],[Column3]]-Schedule10[[#This Row],[Column2]], H23)</f>
        <v>0</v>
      </c>
      <c r="F24" s="6"/>
      <c r="G24" s="6">
        <f t="shared" si="0"/>
        <v>0</v>
      </c>
      <c r="H24" s="6"/>
    </row>
    <row r="25" spans="2:8" ht="30" customHeight="1" x14ac:dyDescent="0.3">
      <c r="B25" s="22">
        <v>45067</v>
      </c>
      <c r="C25" s="5" t="str">
        <f>IF(Schedule13[[#This Row],[Column1]]=0, "", Schedule13[[#This Row],[Column1]])</f>
        <v/>
      </c>
      <c r="D25" s="7">
        <f>Schedule13[[#This Row],[Column2]]</f>
        <v>0</v>
      </c>
      <c r="E25" s="8">
        <f>IF(Schedule10[[#This Row],[Column3]]-Schedule10[[#This Row],[Column2]]&gt;0, Schedule10[[#This Row],[Column3]]-Schedule10[[#This Row],[Column2]], H24)</f>
        <v>0</v>
      </c>
      <c r="F25" s="6"/>
      <c r="G25" s="6">
        <f t="shared" si="0"/>
        <v>0</v>
      </c>
      <c r="H25" s="6"/>
    </row>
    <row r="26" spans="2:8" ht="30" customHeight="1" x14ac:dyDescent="0.3">
      <c r="B26" s="22">
        <v>45068</v>
      </c>
      <c r="C26" s="5" t="str">
        <f>IF(Schedule13[[#This Row],[Column1]]=0, "", Schedule13[[#This Row],[Column1]])</f>
        <v/>
      </c>
      <c r="D26" s="7">
        <f>Schedule13[[#This Row],[Column2]]</f>
        <v>0</v>
      </c>
      <c r="E26" s="8">
        <f>IF(Schedule10[[#This Row],[Column3]]-Schedule10[[#This Row],[Column2]]&gt;0, Schedule10[[#This Row],[Column3]]-Schedule10[[#This Row],[Column2]], H25)</f>
        <v>0</v>
      </c>
      <c r="F26" s="6"/>
      <c r="G26" s="6">
        <f t="shared" si="0"/>
        <v>0</v>
      </c>
      <c r="H26" s="6"/>
    </row>
    <row r="27" spans="2:8" ht="30" customHeight="1" x14ac:dyDescent="0.3">
      <c r="B27" s="22">
        <v>45069</v>
      </c>
      <c r="C27" s="5" t="str">
        <f>IF(Schedule13[[#This Row],[Column1]]=0, "", Schedule13[[#This Row],[Column1]])</f>
        <v/>
      </c>
      <c r="D27" s="7">
        <f>Schedule13[[#This Row],[Column2]]</f>
        <v>0</v>
      </c>
      <c r="E27" s="8">
        <f>IF(Schedule10[[#This Row],[Column3]]-Schedule10[[#This Row],[Column2]]&gt;0, Schedule10[[#This Row],[Column3]]-Schedule10[[#This Row],[Column2]], H26)</f>
        <v>0</v>
      </c>
      <c r="F27" s="6"/>
      <c r="G27" s="6">
        <f t="shared" si="0"/>
        <v>0</v>
      </c>
      <c r="H27" s="6"/>
    </row>
    <row r="28" spans="2:8" ht="30" customHeight="1" x14ac:dyDescent="0.3">
      <c r="B28" s="22">
        <v>45070</v>
      </c>
      <c r="C28" s="5" t="str">
        <f>IF(Schedule13[[#This Row],[Column1]]=0, "", Schedule13[[#This Row],[Column1]])</f>
        <v/>
      </c>
      <c r="D28" s="7">
        <f>Schedule13[[#This Row],[Column2]]</f>
        <v>0</v>
      </c>
      <c r="E28" s="8">
        <f>IF(Schedule10[[#This Row],[Column3]]-Schedule10[[#This Row],[Column2]]&gt;0, Schedule10[[#This Row],[Column3]]-Schedule10[[#This Row],[Column2]], H27)</f>
        <v>0</v>
      </c>
      <c r="F28" s="6"/>
      <c r="G28" s="6">
        <f t="shared" si="0"/>
        <v>0</v>
      </c>
      <c r="H28" s="6"/>
    </row>
    <row r="29" spans="2:8" ht="30" customHeight="1" x14ac:dyDescent="0.3">
      <c r="B29" s="22">
        <v>45071</v>
      </c>
      <c r="C29" s="5" t="str">
        <f>IF(Schedule13[[#This Row],[Column1]]=0, "", Schedule13[[#This Row],[Column1]])</f>
        <v/>
      </c>
      <c r="D29" s="7">
        <f>Schedule13[[#This Row],[Column2]]</f>
        <v>0</v>
      </c>
      <c r="E29" s="8">
        <f>IF(Schedule10[[#This Row],[Column3]]-Schedule10[[#This Row],[Column2]]&gt;0, Schedule10[[#This Row],[Column3]]-Schedule10[[#This Row],[Column2]], H28)</f>
        <v>0</v>
      </c>
      <c r="F29" s="6"/>
      <c r="G29" s="6">
        <f t="shared" si="0"/>
        <v>0</v>
      </c>
      <c r="H29" s="6"/>
    </row>
    <row r="30" spans="2:8" ht="30" customHeight="1" x14ac:dyDescent="0.3">
      <c r="B30" s="22">
        <v>45072</v>
      </c>
      <c r="C30" s="5" t="str">
        <f>IF(Schedule13[[#This Row],[Column1]]=0, "", Schedule13[[#This Row],[Column1]])</f>
        <v/>
      </c>
      <c r="D30" s="7">
        <f>Schedule13[[#This Row],[Column2]]</f>
        <v>0</v>
      </c>
      <c r="E30" s="8">
        <f>IF(Schedule10[[#This Row],[Column3]]-Schedule10[[#This Row],[Column2]]&gt;0, Schedule10[[#This Row],[Column3]]-Schedule10[[#This Row],[Column2]], H29)</f>
        <v>0</v>
      </c>
      <c r="F30" s="6">
        <f>IF(April!F32&gt;1, April!F32, H5)</f>
        <v>0</v>
      </c>
      <c r="G30" s="6">
        <f t="shared" si="0"/>
        <v>0</v>
      </c>
      <c r="H30" s="6"/>
    </row>
    <row r="31" spans="2:8" ht="30" customHeight="1" x14ac:dyDescent="0.3">
      <c r="B31" s="22">
        <v>45073</v>
      </c>
      <c r="C31" s="5" t="str">
        <f>IF(Schedule13[[#This Row],[Column1]]=0, "", Schedule13[[#This Row],[Column1]])</f>
        <v/>
      </c>
      <c r="D31" s="7">
        <f>Schedule13[[#This Row],[Column2]]</f>
        <v>0</v>
      </c>
      <c r="E31" s="8">
        <f>IF(Schedule10[[#This Row],[Column3]]-Schedule10[[#This Row],[Column2]]&gt;0, Schedule10[[#This Row],[Column3]]-Schedule10[[#This Row],[Column2]], H30)</f>
        <v>0</v>
      </c>
      <c r="F31" s="6"/>
      <c r="G31" s="6">
        <f t="shared" si="0"/>
        <v>0</v>
      </c>
      <c r="H31" s="6"/>
    </row>
    <row r="32" spans="2:8" ht="30" customHeight="1" x14ac:dyDescent="0.3">
      <c r="B32" s="22">
        <v>45074</v>
      </c>
      <c r="C32" s="5" t="str">
        <f>IF(Schedule13[[#This Row],[Column1]]=0, "", Schedule13[[#This Row],[Column1]])</f>
        <v/>
      </c>
      <c r="D32" s="7">
        <f>Schedule13[[#This Row],[Column2]]</f>
        <v>0</v>
      </c>
      <c r="E32" s="8">
        <f>IF(Schedule10[[#This Row],[Column3]]-Schedule10[[#This Row],[Column2]]&gt;0, Schedule10[[#This Row],[Column3]]-Schedule10[[#This Row],[Column2]], H31)</f>
        <v>0</v>
      </c>
      <c r="F32" s="6"/>
      <c r="G32" s="6">
        <f t="shared" si="0"/>
        <v>0</v>
      </c>
      <c r="H32" s="6"/>
    </row>
    <row r="33" spans="2:8" ht="30" customHeight="1" x14ac:dyDescent="0.3">
      <c r="B33" s="22">
        <v>45075</v>
      </c>
      <c r="C33" s="5"/>
      <c r="D33" s="10">
        <v>0</v>
      </c>
      <c r="E33" s="10">
        <v>0</v>
      </c>
      <c r="F33" s="6"/>
      <c r="G33" s="6">
        <f t="shared" si="0"/>
        <v>0</v>
      </c>
      <c r="H33" s="6"/>
    </row>
    <row r="34" spans="2:8" ht="30" customHeight="1" x14ac:dyDescent="0.3">
      <c r="B34" s="22">
        <v>45076</v>
      </c>
      <c r="C34" s="2"/>
      <c r="D34" s="10">
        <v>0</v>
      </c>
      <c r="E34" s="10">
        <v>0</v>
      </c>
      <c r="F34" s="6"/>
      <c r="G34" s="21">
        <f xml:space="preserve"> G33 + F33 - D33</f>
        <v>0</v>
      </c>
      <c r="H34" s="21"/>
    </row>
    <row r="35" spans="2:8" ht="30" customHeight="1" x14ac:dyDescent="0.3">
      <c r="B35" s="22">
        <v>45077</v>
      </c>
      <c r="C35" s="11"/>
      <c r="D35" s="10">
        <v>0</v>
      </c>
      <c r="E35" s="10">
        <v>0</v>
      </c>
      <c r="F35" s="6"/>
      <c r="G35" s="6">
        <f xml:space="preserve"> G33 + F33 - D33</f>
        <v>0</v>
      </c>
      <c r="H35" s="6"/>
    </row>
    <row r="36" spans="2:8" ht="30" customHeight="1" x14ac:dyDescent="0.3">
      <c r="B36" s="1" t="s">
        <v>8</v>
      </c>
      <c r="C36" s="11" t="s">
        <v>6</v>
      </c>
      <c r="D36" s="10">
        <f>SUM(D5:D8, D17:D23,D13,D9, D25:D32)</f>
        <v>0</v>
      </c>
      <c r="E36" s="10">
        <f>SUM(E6:E35)</f>
        <v>0</v>
      </c>
      <c r="F36" s="6">
        <f>SUM(F5:F35)</f>
        <v>0</v>
      </c>
      <c r="G36" s="6">
        <f t="shared" si="0"/>
        <v>0</v>
      </c>
      <c r="H36" s="6">
        <f xml:space="preserve"> F36 - D36</f>
        <v>0</v>
      </c>
    </row>
  </sheetData>
  <mergeCells count="9">
    <mergeCell ref="J5:M5"/>
    <mergeCell ref="B1:H2"/>
    <mergeCell ref="B3:B4"/>
    <mergeCell ref="C3:C4"/>
    <mergeCell ref="D3:D4"/>
    <mergeCell ref="E3:E4"/>
    <mergeCell ref="F3:F4"/>
    <mergeCell ref="G3:G4"/>
    <mergeCell ref="H3:H4"/>
  </mergeCells>
  <conditionalFormatting sqref="F5:F36 G5:H34">
    <cfRule type="cellIs" dxfId="47" priority="7" operator="lessThan">
      <formula>-0.1</formula>
    </cfRule>
    <cfRule type="cellIs" dxfId="46" priority="8" operator="greaterThan">
      <formula>0.1</formula>
    </cfRule>
  </conditionalFormatting>
  <conditionalFormatting sqref="G35:H35 G36">
    <cfRule type="cellIs" dxfId="45" priority="3" operator="lessThan">
      <formula>-0.1</formula>
    </cfRule>
    <cfRule type="cellIs" dxfId="44" priority="4" operator="greaterThan">
      <formula>0.1</formula>
    </cfRule>
  </conditionalFormatting>
  <conditionalFormatting sqref="H36">
    <cfRule type="cellIs" dxfId="43" priority="1" operator="lessThan">
      <formula>-0.1</formula>
    </cfRule>
    <cfRule type="cellIs" dxfId="42" priority="2" operator="greaterThan">
      <formula>0.1</formula>
    </cfRule>
  </conditionalFormatting>
  <dataValidations count="2">
    <dataValidation allowBlank="1" showInputMessage="1" showErrorMessage="1" prompt="Enter Dates in cells at right. Sample Time intevals are in the column below" sqref="B3"/>
    <dataValidation allowBlank="1" showInputMessage="1" showErrorMessage="1" prompt="Title of this worksheet is in this cell. Enter Conference/Training Session Name in this cell" sqref="B1"/>
  </dataValidations>
  <printOptions horizontalCentered="1"/>
  <pageMargins left="0.75" right="0.75" top="1" bottom="1" header="0.5" footer="0.5"/>
  <pageSetup scale="89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A1:M43"/>
  <sheetViews>
    <sheetView showGridLines="0" topLeftCell="A7" zoomScale="90" zoomScaleNormal="90" workbookViewId="0">
      <selection activeCell="F19" sqref="F19"/>
    </sheetView>
  </sheetViews>
  <sheetFormatPr defaultRowHeight="30" customHeight="1" x14ac:dyDescent="0.3"/>
  <cols>
    <col min="1" max="1" width="46.75" customWidth="1"/>
    <col min="2" max="2" width="19.125" customWidth="1"/>
    <col min="3" max="3" width="24.375" customWidth="1"/>
    <col min="4" max="4" width="14.5" customWidth="1"/>
    <col min="5" max="8" width="21.625" customWidth="1"/>
    <col min="10" max="10" width="13.125" bestFit="1" customWidth="1"/>
  </cols>
  <sheetData>
    <row r="1" spans="1:13" ht="30" customHeight="1" x14ac:dyDescent="0.3">
      <c r="B1" s="33" t="s">
        <v>3</v>
      </c>
      <c r="C1" s="33"/>
      <c r="D1" s="33"/>
      <c r="E1" s="33"/>
      <c r="F1" s="33"/>
      <c r="G1" s="33"/>
      <c r="H1" s="33"/>
    </row>
    <row r="2" spans="1:13" ht="27" customHeight="1" x14ac:dyDescent="0.3">
      <c r="B2" s="34"/>
      <c r="C2" s="34"/>
      <c r="D2" s="34"/>
      <c r="E2" s="34"/>
      <c r="F2" s="34"/>
      <c r="G2" s="34"/>
      <c r="H2" s="34"/>
    </row>
    <row r="3" spans="1:13" ht="20.25" customHeight="1" x14ac:dyDescent="0.3">
      <c r="B3" s="35" t="s">
        <v>7</v>
      </c>
      <c r="C3" s="37" t="s">
        <v>4</v>
      </c>
      <c r="D3" s="39" t="s">
        <v>5</v>
      </c>
      <c r="E3" s="41" t="s">
        <v>10</v>
      </c>
      <c r="F3" s="41" t="s">
        <v>0</v>
      </c>
      <c r="G3" s="41" t="s">
        <v>1</v>
      </c>
      <c r="H3" s="39" t="s">
        <v>2</v>
      </c>
    </row>
    <row r="4" spans="1:13" s="3" customFormat="1" ht="22.5" customHeight="1" x14ac:dyDescent="0.3">
      <c r="B4" s="36"/>
      <c r="C4" s="38"/>
      <c r="D4" s="40"/>
      <c r="E4" s="42"/>
      <c r="F4" s="42"/>
      <c r="G4" s="42"/>
      <c r="H4" s="40"/>
    </row>
    <row r="5" spans="1:13" ht="30" customHeight="1" x14ac:dyDescent="0.3">
      <c r="A5" s="15" t="s">
        <v>9</v>
      </c>
      <c r="B5" s="22">
        <v>45078</v>
      </c>
      <c r="C5" s="5" t="str">
        <f>IF(Schedule13[[#This Row],[Column1]]=0, "", Schedule13[[#This Row],[Column1]])</f>
        <v/>
      </c>
      <c r="D5" s="7">
        <f>Schedule13[[#This Row],[Column2]]</f>
        <v>0</v>
      </c>
      <c r="E5" s="8">
        <v>0</v>
      </c>
      <c r="F5" s="6"/>
      <c r="G5" s="6">
        <f>May!G36</f>
        <v>0</v>
      </c>
      <c r="H5" s="6">
        <v>0</v>
      </c>
      <c r="J5" s="32"/>
      <c r="K5" s="32"/>
      <c r="L5" s="32"/>
      <c r="M5" s="32"/>
    </row>
    <row r="6" spans="1:13" ht="30" customHeight="1" x14ac:dyDescent="0.3">
      <c r="A6" s="16"/>
      <c r="B6" s="22">
        <v>45079</v>
      </c>
      <c r="C6" s="5" t="str">
        <f>IF(Schedule13[[#This Row],[Column1]]=0, "", Schedule13[[#This Row],[Column1]])</f>
        <v/>
      </c>
      <c r="D6" s="7">
        <f>Schedule13[[#This Row],[Column2]]</f>
        <v>0</v>
      </c>
      <c r="E6" s="8">
        <f>IF(Schedule9[[#This Row],[Column3]]-Schedule9[[#This Row],[Column2]]&gt;0, Schedule9[[#This Row],[Column3]]-Schedule9[[#This Row],[Column2]], H5)</f>
        <v>0</v>
      </c>
      <c r="F6" s="6">
        <f>IF(May!F23&gt;1, May!F23, H5)</f>
        <v>0</v>
      </c>
      <c r="G6" s="6">
        <f t="shared" ref="G6:G33" si="0" xml:space="preserve"> G5 + F5 - D5</f>
        <v>0</v>
      </c>
      <c r="H6" s="6"/>
    </row>
    <row r="7" spans="1:13" ht="30" customHeight="1" x14ac:dyDescent="0.3">
      <c r="A7" s="18"/>
      <c r="B7" s="22">
        <v>45080</v>
      </c>
      <c r="C7" s="5" t="str">
        <f>IF(Schedule13[[#This Row],[Column1]]=0, "", Schedule13[[#This Row],[Column1]])</f>
        <v/>
      </c>
      <c r="D7" s="7">
        <f>Schedule13[[#This Row],[Column2]]</f>
        <v>0</v>
      </c>
      <c r="E7" s="8">
        <f>IF(Schedule9[[#This Row],[Column3]]-Schedule9[[#This Row],[Column2]]&gt;0, Schedule9[[#This Row],[Column3]]-Schedule9[[#This Row],[Column2]], H6)</f>
        <v>0</v>
      </c>
      <c r="F7" s="6"/>
      <c r="G7" s="6">
        <f t="shared" si="0"/>
        <v>0</v>
      </c>
      <c r="H7" s="6"/>
      <c r="M7" s="14"/>
    </row>
    <row r="8" spans="1:13" ht="30" customHeight="1" x14ac:dyDescent="0.3">
      <c r="A8" s="17"/>
      <c r="B8" s="22">
        <v>45081</v>
      </c>
      <c r="C8" s="5" t="str">
        <f>IF(Schedule13[[#This Row],[Column1]]=0, "", Schedule13[[#This Row],[Column1]])</f>
        <v/>
      </c>
      <c r="D8" s="7">
        <f>Schedule13[[#This Row],[Column2]]</f>
        <v>0</v>
      </c>
      <c r="E8" s="8">
        <f>IF(Schedule9[[#This Row],[Column3]]-Schedule9[[#This Row],[Column2]]&gt;0, Schedule9[[#This Row],[Column3]]-Schedule9[[#This Row],[Column2]], H7)</f>
        <v>0</v>
      </c>
      <c r="F8" s="6"/>
      <c r="G8" s="6">
        <f t="shared" si="0"/>
        <v>0</v>
      </c>
      <c r="H8" s="6"/>
      <c r="M8" s="14"/>
    </row>
    <row r="9" spans="1:13" ht="30" customHeight="1" x14ac:dyDescent="0.3">
      <c r="A9" s="17"/>
      <c r="B9" s="22">
        <v>45082</v>
      </c>
      <c r="C9" s="5" t="str">
        <f>IF(Schedule13[[#This Row],[Column1]]=0, "", Schedule13[[#This Row],[Column1]])</f>
        <v/>
      </c>
      <c r="D9" s="7">
        <f>Schedule13[[#This Row],[Column2]]</f>
        <v>0</v>
      </c>
      <c r="E9" s="8">
        <f>IF(Schedule9[[#This Row],[Column3]]-Schedule9[[#This Row],[Column2]]&gt;0, Schedule9[[#This Row],[Column3]]-Schedule9[[#This Row],[Column2]], H8)</f>
        <v>0</v>
      </c>
      <c r="F9" s="6"/>
      <c r="G9" s="6">
        <f t="shared" si="0"/>
        <v>0</v>
      </c>
      <c r="H9" s="6"/>
    </row>
    <row r="10" spans="1:13" ht="30" customHeight="1" x14ac:dyDescent="0.3">
      <c r="A10" s="17"/>
      <c r="B10" s="22">
        <v>45083</v>
      </c>
      <c r="C10" s="5" t="str">
        <f>IF(Schedule13[[#This Row],[Column1]]=0, "", Schedule13[[#This Row],[Column1]])</f>
        <v/>
      </c>
      <c r="D10" s="7">
        <f>Schedule13[[#This Row],[Column2]]</f>
        <v>0</v>
      </c>
      <c r="E10" s="8">
        <f>IF(Schedule9[[#This Row],[Column3]]-Schedule9[[#This Row],[Column2]]&gt;0, Schedule9[[#This Row],[Column3]]-Schedule9[[#This Row],[Column2]], H9)</f>
        <v>0</v>
      </c>
      <c r="F10" s="6"/>
      <c r="G10" s="6">
        <f t="shared" si="0"/>
        <v>0</v>
      </c>
      <c r="H10" s="6"/>
    </row>
    <row r="11" spans="1:13" ht="30" customHeight="1" x14ac:dyDescent="0.3">
      <c r="A11" s="17"/>
      <c r="B11" s="22">
        <v>45084</v>
      </c>
      <c r="C11" s="5" t="str">
        <f>IF(Schedule13[[#This Row],[Column1]]=0, "", Schedule13[[#This Row],[Column1]])</f>
        <v/>
      </c>
      <c r="D11" s="7">
        <f>Schedule13[[#This Row],[Column2]]</f>
        <v>0</v>
      </c>
      <c r="E11" s="8">
        <f>IF(Schedule9[[#This Row],[Column3]]-Schedule9[[#This Row],[Column2]]&gt;0, Schedule9[[#This Row],[Column3]]-Schedule9[[#This Row],[Column2]], H10)</f>
        <v>0</v>
      </c>
      <c r="F11" s="6"/>
      <c r="G11" s="6">
        <f t="shared" si="0"/>
        <v>0</v>
      </c>
      <c r="H11" s="6"/>
    </row>
    <row r="12" spans="1:13" ht="30" customHeight="1" x14ac:dyDescent="0.3">
      <c r="A12" s="17"/>
      <c r="B12" s="22">
        <v>45085</v>
      </c>
      <c r="C12" s="5" t="str">
        <f>IF(Schedule13[[#This Row],[Column1]]=0, "", Schedule13[[#This Row],[Column1]])</f>
        <v/>
      </c>
      <c r="D12" s="7">
        <f>Schedule13[[#This Row],[Column2]]</f>
        <v>0</v>
      </c>
      <c r="E12" s="8">
        <f>IF(Schedule9[[#This Row],[Column3]]-Schedule9[[#This Row],[Column2]]&gt;0, Schedule9[[#This Row],[Column3]]-Schedule9[[#This Row],[Column2]], H11)</f>
        <v>0</v>
      </c>
      <c r="F12" s="6"/>
      <c r="G12" s="6">
        <f t="shared" si="0"/>
        <v>0</v>
      </c>
      <c r="H12" s="6"/>
    </row>
    <row r="13" spans="1:13" ht="30" customHeight="1" x14ac:dyDescent="0.3">
      <c r="A13" s="17"/>
      <c r="B13" s="22">
        <v>45086</v>
      </c>
      <c r="C13" s="5" t="str">
        <f>IF(Schedule13[[#This Row],[Column1]]=0, "", Schedule13[[#This Row],[Column1]])</f>
        <v/>
      </c>
      <c r="D13" s="7">
        <f>Schedule13[[#This Row],[Column2]]</f>
        <v>0</v>
      </c>
      <c r="E13" s="8">
        <f>IF(Schedule9[[#This Row],[Column3]]-Schedule9[[#This Row],[Column2]]&gt;0, Schedule9[[#This Row],[Column3]]-Schedule9[[#This Row],[Column2]], H12)</f>
        <v>0</v>
      </c>
      <c r="F13" s="6">
        <f>IF(May!F30&gt;1, May!F30, H5)</f>
        <v>0</v>
      </c>
      <c r="G13" s="6">
        <f t="shared" si="0"/>
        <v>0</v>
      </c>
      <c r="H13" s="6"/>
    </row>
    <row r="14" spans="1:13" ht="30" customHeight="1" x14ac:dyDescent="0.3">
      <c r="A14" s="19"/>
      <c r="B14" s="22">
        <v>45087</v>
      </c>
      <c r="C14" s="5" t="str">
        <f>IF(Schedule13[[#This Row],[Column1]]=0, "", Schedule13[[#This Row],[Column1]])</f>
        <v/>
      </c>
      <c r="D14" s="7">
        <f>Schedule13[[#This Row],[Column2]]</f>
        <v>0</v>
      </c>
      <c r="E14" s="8">
        <f>IF(Schedule9[[#This Row],[Column3]]-Schedule9[[#This Row],[Column2]]&gt;0, Schedule9[[#This Row],[Column3]]-Schedule9[[#This Row],[Column2]], H13)</f>
        <v>0</v>
      </c>
      <c r="F14" s="6"/>
      <c r="G14" s="6">
        <f t="shared" si="0"/>
        <v>0</v>
      </c>
      <c r="H14" s="6"/>
    </row>
    <row r="15" spans="1:13" ht="30" customHeight="1" x14ac:dyDescent="0.3">
      <c r="A15" s="20"/>
      <c r="B15" s="22">
        <v>45088</v>
      </c>
      <c r="C15" s="5" t="str">
        <f>IF(Schedule13[[#This Row],[Column1]]=0, "", Schedule13[[#This Row],[Column1]])</f>
        <v/>
      </c>
      <c r="D15" s="7">
        <v>0</v>
      </c>
      <c r="E15" s="8">
        <f>IF(Schedule9[[#This Row],[Column3]]-Schedule9[[#This Row],[Column2]]&gt;0, Schedule9[[#This Row],[Column3]]-Schedule9[[#This Row],[Column2]], H14)</f>
        <v>0</v>
      </c>
      <c r="F15" s="6"/>
      <c r="G15" s="6">
        <f t="shared" si="0"/>
        <v>0</v>
      </c>
      <c r="H15" s="6"/>
    </row>
    <row r="16" spans="1:13" ht="30" customHeight="1" x14ac:dyDescent="0.3">
      <c r="B16" s="22">
        <v>45089</v>
      </c>
      <c r="C16" s="5" t="str">
        <f>IF(Schedule13[[#This Row],[Column1]]=0, "", Schedule13[[#This Row],[Column1]])</f>
        <v/>
      </c>
      <c r="D16" s="7">
        <f>Schedule13[[#This Row],[Column2]]</f>
        <v>0</v>
      </c>
      <c r="E16" s="8">
        <f>IF(Schedule9[[#This Row],[Column3]]-Schedule9[[#This Row],[Column2]]&gt;0, Schedule9[[#This Row],[Column3]]-Schedule9[[#This Row],[Column2]], H15)</f>
        <v>0</v>
      </c>
      <c r="F16" s="6"/>
      <c r="G16" s="6">
        <f t="shared" si="0"/>
        <v>0</v>
      </c>
      <c r="H16" s="6"/>
    </row>
    <row r="17" spans="2:8" ht="30" customHeight="1" x14ac:dyDescent="0.3">
      <c r="B17" s="22">
        <v>45090</v>
      </c>
      <c r="C17" s="5" t="str">
        <f>IF(Schedule13[[#This Row],[Column1]]=0, "", Schedule13[[#This Row],[Column1]])</f>
        <v/>
      </c>
      <c r="D17" s="7">
        <f>Schedule13[[#This Row],[Column2]]</f>
        <v>0</v>
      </c>
      <c r="E17" s="8">
        <f>IF(Schedule9[[#This Row],[Column3]]-Schedule9[[#This Row],[Column2]]&gt;0, Schedule9[[#This Row],[Column3]]-Schedule9[[#This Row],[Column2]], H16)</f>
        <v>0</v>
      </c>
      <c r="F17" s="6"/>
      <c r="G17" s="6">
        <f t="shared" si="0"/>
        <v>0</v>
      </c>
      <c r="H17" s="6"/>
    </row>
    <row r="18" spans="2:8" ht="30" customHeight="1" x14ac:dyDescent="0.3">
      <c r="B18" s="22">
        <v>45091</v>
      </c>
      <c r="C18" s="5" t="str">
        <f>IF(Schedule13[[#This Row],[Column1]]=0, "", Schedule13[[#This Row],[Column1]])</f>
        <v/>
      </c>
      <c r="D18" s="7">
        <f>Schedule13[[#This Row],[Column2]]</f>
        <v>0</v>
      </c>
      <c r="E18" s="8">
        <f>IF(Schedule9[[#This Row],[Column3]]-Schedule9[[#This Row],[Column2]]&gt;0, Schedule9[[#This Row],[Column3]]-Schedule9[[#This Row],[Column2]], H17)</f>
        <v>0</v>
      </c>
      <c r="F18" s="6">
        <v>0</v>
      </c>
      <c r="G18" s="6">
        <f t="shared" si="0"/>
        <v>0</v>
      </c>
      <c r="H18" s="6"/>
    </row>
    <row r="19" spans="2:8" ht="30" customHeight="1" x14ac:dyDescent="0.3">
      <c r="B19" s="22">
        <v>45092</v>
      </c>
      <c r="C19" s="5" t="str">
        <f>IF(Schedule13[[#This Row],[Column1]]=0, "", Schedule13[[#This Row],[Column1]])</f>
        <v/>
      </c>
      <c r="D19" s="7">
        <f>Schedule13[[#This Row],[Column2]]</f>
        <v>0</v>
      </c>
      <c r="E19" s="8">
        <f>IF(Schedule9[[#This Row],[Column3]]-Schedule9[[#This Row],[Column2]]&gt;0, Schedule9[[#This Row],[Column3]]-Schedule9[[#This Row],[Column2]], H18)</f>
        <v>0</v>
      </c>
      <c r="F19" s="6"/>
      <c r="G19" s="6">
        <f t="shared" si="0"/>
        <v>0</v>
      </c>
      <c r="H19" s="6"/>
    </row>
    <row r="20" spans="2:8" ht="30" customHeight="1" x14ac:dyDescent="0.3">
      <c r="B20" s="22">
        <v>45093</v>
      </c>
      <c r="C20" s="5" t="str">
        <f>IF(Schedule13[[#This Row],[Column1]]=0, "", Schedule13[[#This Row],[Column1]])</f>
        <v/>
      </c>
      <c r="D20" s="7">
        <f>Schedule13[[#This Row],[Column2]]</f>
        <v>0</v>
      </c>
      <c r="E20" s="8">
        <f>IF(Schedule9[[#This Row],[Column3]]-Schedule9[[#This Row],[Column2]]&gt;0, Schedule9[[#This Row],[Column3]]-Schedule9[[#This Row],[Column2]], H19)</f>
        <v>0</v>
      </c>
      <c r="F20" s="6">
        <f>IF(May!F23&gt;1, May!F23, H5)</f>
        <v>0</v>
      </c>
      <c r="G20" s="6">
        <f t="shared" si="0"/>
        <v>0</v>
      </c>
      <c r="H20" s="6"/>
    </row>
    <row r="21" spans="2:8" ht="30" customHeight="1" x14ac:dyDescent="0.3">
      <c r="B21" s="22">
        <v>45094</v>
      </c>
      <c r="C21" s="5" t="str">
        <f>IF(Schedule13[[#This Row],[Column1]]=0, "", Schedule13[[#This Row],[Column1]])</f>
        <v/>
      </c>
      <c r="D21" s="7">
        <f>Schedule13[[#This Row],[Column2]]</f>
        <v>0</v>
      </c>
      <c r="E21" s="8">
        <f>IF(Schedule9[[#This Row],[Column3]]-Schedule9[[#This Row],[Column2]]&gt;0, Schedule9[[#This Row],[Column3]]-Schedule9[[#This Row],[Column2]], H20)</f>
        <v>0</v>
      </c>
      <c r="F21" s="6"/>
      <c r="G21" s="6">
        <f t="shared" si="0"/>
        <v>0</v>
      </c>
      <c r="H21" s="6"/>
    </row>
    <row r="22" spans="2:8" ht="30" customHeight="1" x14ac:dyDescent="0.3">
      <c r="B22" s="22">
        <v>45095</v>
      </c>
      <c r="C22" s="5" t="str">
        <f>IF(Schedule13[[#This Row],[Column1]]=0, "", Schedule13[[#This Row],[Column1]])</f>
        <v/>
      </c>
      <c r="D22" s="7">
        <f>Schedule13[[#This Row],[Column2]]</f>
        <v>0</v>
      </c>
      <c r="E22" s="8">
        <f>IF(Schedule9[[#This Row],[Column3]]-Schedule9[[#This Row],[Column2]]&gt;0, Schedule9[[#This Row],[Column3]]-Schedule9[[#This Row],[Column2]], H21)</f>
        <v>0</v>
      </c>
      <c r="F22" s="6"/>
      <c r="G22" s="6">
        <f t="shared" si="0"/>
        <v>0</v>
      </c>
      <c r="H22" s="6"/>
    </row>
    <row r="23" spans="2:8" ht="30" customHeight="1" x14ac:dyDescent="0.3">
      <c r="B23" s="22">
        <v>45096</v>
      </c>
      <c r="C23" s="5" t="str">
        <f>IF(Schedule13[[#This Row],[Column1]]=0, "", Schedule13[[#This Row],[Column1]])</f>
        <v/>
      </c>
      <c r="D23" s="7">
        <f>Schedule13[[#This Row],[Column2]]</f>
        <v>0</v>
      </c>
      <c r="E23" s="8">
        <f>IF(Schedule9[[#This Row],[Column3]]-Schedule9[[#This Row],[Column2]]&gt;0, Schedule9[[#This Row],[Column3]]-Schedule9[[#This Row],[Column2]], H22)</f>
        <v>0</v>
      </c>
      <c r="F23" s="6"/>
      <c r="G23" s="6">
        <f t="shared" si="0"/>
        <v>0</v>
      </c>
      <c r="H23" s="6"/>
    </row>
    <row r="24" spans="2:8" ht="30" customHeight="1" x14ac:dyDescent="0.3">
      <c r="B24" s="22">
        <v>45097</v>
      </c>
      <c r="C24" s="5" t="str">
        <f>IF(Schedule13[[#This Row],[Column1]]=0, "", Schedule13[[#This Row],[Column1]])</f>
        <v/>
      </c>
      <c r="D24" s="7">
        <f>Schedule13[[#This Row],[Column2]]</f>
        <v>0</v>
      </c>
      <c r="E24" s="8">
        <f>IF(Schedule9[[#This Row],[Column3]]-Schedule9[[#This Row],[Column2]]&gt;0, Schedule9[[#This Row],[Column3]]-Schedule9[[#This Row],[Column2]], H23)</f>
        <v>0</v>
      </c>
      <c r="F24" s="6"/>
      <c r="G24" s="6">
        <f t="shared" si="0"/>
        <v>0</v>
      </c>
      <c r="H24" s="6"/>
    </row>
    <row r="25" spans="2:8" ht="30" customHeight="1" x14ac:dyDescent="0.3">
      <c r="B25" s="22">
        <v>45098</v>
      </c>
      <c r="C25" s="5" t="str">
        <f>IF(Schedule13[[#This Row],[Column1]]=0, "", Schedule13[[#This Row],[Column1]])</f>
        <v/>
      </c>
      <c r="D25" s="7">
        <f>Schedule13[[#This Row],[Column2]]</f>
        <v>0</v>
      </c>
      <c r="E25" s="8">
        <f>IF(Schedule9[[#This Row],[Column3]]-Schedule9[[#This Row],[Column2]]&gt;0, Schedule9[[#This Row],[Column3]]-Schedule9[[#This Row],[Column2]], H24)</f>
        <v>0</v>
      </c>
      <c r="F25" s="6"/>
      <c r="G25" s="6">
        <f t="shared" si="0"/>
        <v>0</v>
      </c>
      <c r="H25" s="6"/>
    </row>
    <row r="26" spans="2:8" ht="30" customHeight="1" x14ac:dyDescent="0.3">
      <c r="B26" s="22">
        <v>45099</v>
      </c>
      <c r="C26" s="5" t="str">
        <f>IF(Schedule13[[#This Row],[Column1]]=0, "", Schedule13[[#This Row],[Column1]])</f>
        <v/>
      </c>
      <c r="D26" s="7">
        <f>Schedule13[[#This Row],[Column2]]</f>
        <v>0</v>
      </c>
      <c r="E26" s="8">
        <f>IF(Schedule9[[#This Row],[Column3]]-Schedule9[[#This Row],[Column2]]&gt;0, Schedule9[[#This Row],[Column3]]-Schedule9[[#This Row],[Column2]], H25)</f>
        <v>0</v>
      </c>
      <c r="F26" s="6"/>
      <c r="G26" s="6">
        <f t="shared" si="0"/>
        <v>0</v>
      </c>
      <c r="H26" s="6"/>
    </row>
    <row r="27" spans="2:8" ht="30" customHeight="1" x14ac:dyDescent="0.3">
      <c r="B27" s="22">
        <v>45100</v>
      </c>
      <c r="C27" s="5" t="str">
        <f>IF(Schedule13[[#This Row],[Column1]]=0, "", Schedule13[[#This Row],[Column1]])</f>
        <v/>
      </c>
      <c r="D27" s="7">
        <f>Schedule13[[#This Row],[Column2]]</f>
        <v>0</v>
      </c>
      <c r="E27" s="8">
        <f>IF(Schedule9[[#This Row],[Column3]]-Schedule9[[#This Row],[Column2]]&gt;0, Schedule9[[#This Row],[Column3]]-Schedule9[[#This Row],[Column2]], H26)</f>
        <v>0</v>
      </c>
      <c r="F27" s="6">
        <f>IF(May!F30&gt;1, May!F30, H5)</f>
        <v>0</v>
      </c>
      <c r="G27" s="6">
        <f t="shared" si="0"/>
        <v>0</v>
      </c>
      <c r="H27" s="6"/>
    </row>
    <row r="28" spans="2:8" ht="30" customHeight="1" x14ac:dyDescent="0.3">
      <c r="B28" s="22">
        <v>45101</v>
      </c>
      <c r="C28" s="5" t="str">
        <f>IF(Schedule13[[#This Row],[Column1]]=0, "", Schedule13[[#This Row],[Column1]])</f>
        <v/>
      </c>
      <c r="D28" s="7">
        <f>Schedule13[[#This Row],[Column2]]</f>
        <v>0</v>
      </c>
      <c r="E28" s="8">
        <f>IF(Schedule9[[#This Row],[Column3]]-Schedule9[[#This Row],[Column2]]&gt;0, Schedule9[[#This Row],[Column3]]-Schedule9[[#This Row],[Column2]], H27)</f>
        <v>0</v>
      </c>
      <c r="F28" s="6"/>
      <c r="G28" s="6">
        <f t="shared" si="0"/>
        <v>0</v>
      </c>
      <c r="H28" s="6"/>
    </row>
    <row r="29" spans="2:8" ht="30" customHeight="1" x14ac:dyDescent="0.3">
      <c r="B29" s="22">
        <v>45102</v>
      </c>
      <c r="C29" s="5" t="str">
        <f>IF(Schedule13[[#This Row],[Column1]]=0, "", Schedule13[[#This Row],[Column1]])</f>
        <v/>
      </c>
      <c r="D29" s="7">
        <f>Schedule13[[#This Row],[Column2]]</f>
        <v>0</v>
      </c>
      <c r="E29" s="8">
        <f>IF(Schedule9[[#This Row],[Column3]]-Schedule9[[#This Row],[Column2]]&gt;0, Schedule9[[#This Row],[Column3]]-Schedule9[[#This Row],[Column2]], H28)</f>
        <v>0</v>
      </c>
      <c r="F29" s="6"/>
      <c r="G29" s="6">
        <f t="shared" si="0"/>
        <v>0</v>
      </c>
      <c r="H29" s="6"/>
    </row>
    <row r="30" spans="2:8" ht="30" customHeight="1" x14ac:dyDescent="0.3">
      <c r="B30" s="22">
        <v>45103</v>
      </c>
      <c r="C30" s="5" t="str">
        <f>IF(Schedule13[[#This Row],[Column1]]=0, "", Schedule13[[#This Row],[Column1]])</f>
        <v/>
      </c>
      <c r="D30" s="7">
        <f>Schedule13[[#This Row],[Column2]]</f>
        <v>0</v>
      </c>
      <c r="E30" s="8">
        <f>IF(Schedule9[[#This Row],[Column3]]-Schedule9[[#This Row],[Column2]]&gt;0, Schedule9[[#This Row],[Column3]]-Schedule9[[#This Row],[Column2]], H29)</f>
        <v>0</v>
      </c>
      <c r="F30" s="6"/>
      <c r="G30" s="6">
        <f t="shared" si="0"/>
        <v>0</v>
      </c>
      <c r="H30" s="6"/>
    </row>
    <row r="31" spans="2:8" ht="30" customHeight="1" x14ac:dyDescent="0.3">
      <c r="B31" s="22">
        <v>45104</v>
      </c>
      <c r="C31" s="5" t="str">
        <f>IF(Schedule13[[#This Row],[Column1]]=0, "", Schedule13[[#This Row],[Column1]])</f>
        <v/>
      </c>
      <c r="D31" s="7">
        <f>Schedule13[[#This Row],[Column2]]</f>
        <v>0</v>
      </c>
      <c r="E31" s="8">
        <f>IF(Schedule9[[#This Row],[Column3]]-Schedule9[[#This Row],[Column2]]&gt;0, Schedule9[[#This Row],[Column3]]-Schedule9[[#This Row],[Column2]], H30)</f>
        <v>0</v>
      </c>
      <c r="F31" s="6"/>
      <c r="G31" s="6">
        <f t="shared" si="0"/>
        <v>0</v>
      </c>
      <c r="H31" s="6"/>
    </row>
    <row r="32" spans="2:8" ht="30" customHeight="1" x14ac:dyDescent="0.3">
      <c r="B32" s="22">
        <v>45105</v>
      </c>
      <c r="C32" s="5" t="str">
        <f>IF(Schedule13[[#This Row],[Column1]]=0, "", Schedule13[[#This Row],[Column1]])</f>
        <v/>
      </c>
      <c r="D32" s="7">
        <f>Schedule13[[#This Row],[Column2]]</f>
        <v>0</v>
      </c>
      <c r="E32" s="8">
        <f>IF(Schedule9[[#This Row],[Column3]]-Schedule9[[#This Row],[Column2]]&gt;0, Schedule9[[#This Row],[Column3]]-Schedule9[[#This Row],[Column2]], H31)</f>
        <v>0</v>
      </c>
      <c r="F32" s="6"/>
      <c r="G32" s="6">
        <f t="shared" si="0"/>
        <v>0</v>
      </c>
      <c r="H32" s="6"/>
    </row>
    <row r="33" spans="1:8" ht="30" customHeight="1" x14ac:dyDescent="0.3">
      <c r="B33" s="22">
        <v>45106</v>
      </c>
      <c r="C33" s="2"/>
      <c r="D33" s="10">
        <v>0</v>
      </c>
      <c r="E33" s="10">
        <v>0</v>
      </c>
      <c r="F33" s="6"/>
      <c r="G33" s="6">
        <f t="shared" si="0"/>
        <v>0</v>
      </c>
      <c r="H33" s="6"/>
    </row>
    <row r="34" spans="1:8" ht="30" customHeight="1" x14ac:dyDescent="0.3">
      <c r="B34" s="22">
        <v>45107</v>
      </c>
      <c r="C34" s="2"/>
      <c r="D34" s="10">
        <v>0</v>
      </c>
      <c r="E34" s="10">
        <v>0</v>
      </c>
      <c r="F34" s="6">
        <f>IF(May!F23&gt;1, May!F23, H5)</f>
        <v>0</v>
      </c>
      <c r="G34" s="21">
        <f xml:space="preserve"> G33 + F33 - D33</f>
        <v>0</v>
      </c>
      <c r="H34" s="21"/>
    </row>
    <row r="35" spans="1:8" ht="30" customHeight="1" x14ac:dyDescent="0.3">
      <c r="B35" s="1" t="s">
        <v>8</v>
      </c>
      <c r="C35" s="11" t="s">
        <v>6</v>
      </c>
      <c r="D35" s="10">
        <f>SUM(D5:D10, D12:D23, D25:D32)</f>
        <v>0</v>
      </c>
      <c r="E35" s="10">
        <f>SUM(E5:E34)</f>
        <v>0</v>
      </c>
      <c r="F35" s="6">
        <f>SUM(F5:F34)</f>
        <v>0</v>
      </c>
      <c r="G35" s="21">
        <f xml:space="preserve"> G34 + F34 - D34</f>
        <v>0</v>
      </c>
      <c r="H35" s="6">
        <f xml:space="preserve"> F35 - D35</f>
        <v>0</v>
      </c>
    </row>
    <row r="43" spans="1:8" ht="30" customHeight="1" x14ac:dyDescent="0.3">
      <c r="A43" t="s">
        <v>16</v>
      </c>
    </row>
  </sheetData>
  <mergeCells count="9">
    <mergeCell ref="J5:M5"/>
    <mergeCell ref="B1:H2"/>
    <mergeCell ref="B3:B4"/>
    <mergeCell ref="C3:C4"/>
    <mergeCell ref="D3:D4"/>
    <mergeCell ref="E3:E4"/>
    <mergeCell ref="F3:F4"/>
    <mergeCell ref="G3:G4"/>
    <mergeCell ref="H3:H4"/>
  </mergeCells>
  <conditionalFormatting sqref="F5:F35 G5:H34">
    <cfRule type="cellIs" dxfId="41" priority="7" operator="lessThan">
      <formula>-0.1</formula>
    </cfRule>
    <cfRule type="cellIs" dxfId="40" priority="8" operator="greaterThan">
      <formula>0.1</formula>
    </cfRule>
  </conditionalFormatting>
  <conditionalFormatting sqref="G35">
    <cfRule type="cellIs" dxfId="39" priority="5" operator="lessThan">
      <formula>-0.1</formula>
    </cfRule>
    <cfRule type="cellIs" dxfId="38" priority="6" operator="greaterThan">
      <formula>0.1</formula>
    </cfRule>
  </conditionalFormatting>
  <conditionalFormatting sqref="H35">
    <cfRule type="cellIs" dxfId="37" priority="1" operator="lessThan">
      <formula>-0.1</formula>
    </cfRule>
    <cfRule type="cellIs" dxfId="36" priority="2" operator="greaterThan">
      <formula>0.1</formula>
    </cfRule>
  </conditionalFormatting>
  <dataValidations count="2">
    <dataValidation allowBlank="1" showInputMessage="1" showErrorMessage="1" prompt="Enter Dates in cells at right. Sample Time intevals are in the column below" sqref="B3"/>
    <dataValidation allowBlank="1" showInputMessage="1" showErrorMessage="1" prompt="Title of this worksheet is in this cell. Enter Conference/Training Session Name in this cell" sqref="B1"/>
  </dataValidations>
  <printOptions horizontalCentered="1"/>
  <pageMargins left="0.75" right="0.75" top="1" bottom="1" header="0.5" footer="0.5"/>
  <pageSetup scale="89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A1:M36"/>
  <sheetViews>
    <sheetView showGridLines="0" topLeftCell="A19" zoomScale="90" zoomScaleNormal="90" workbookViewId="0">
      <selection activeCell="F14" sqref="F14"/>
    </sheetView>
  </sheetViews>
  <sheetFormatPr defaultRowHeight="30" customHeight="1" x14ac:dyDescent="0.3"/>
  <cols>
    <col min="1" max="1" width="46.75" customWidth="1"/>
    <col min="2" max="2" width="19.125" customWidth="1"/>
    <col min="3" max="3" width="24.375" customWidth="1"/>
    <col min="4" max="4" width="14.5" customWidth="1"/>
    <col min="5" max="8" width="21.625" customWidth="1"/>
    <col min="10" max="10" width="13.125" bestFit="1" customWidth="1"/>
  </cols>
  <sheetData>
    <row r="1" spans="1:13" ht="30" customHeight="1" x14ac:dyDescent="0.3">
      <c r="B1" s="33" t="s">
        <v>3</v>
      </c>
      <c r="C1" s="33"/>
      <c r="D1" s="33"/>
      <c r="E1" s="33"/>
      <c r="F1" s="33"/>
      <c r="G1" s="33"/>
      <c r="H1" s="33"/>
    </row>
    <row r="2" spans="1:13" ht="27" customHeight="1" x14ac:dyDescent="0.3">
      <c r="B2" s="34"/>
      <c r="C2" s="34"/>
      <c r="D2" s="34"/>
      <c r="E2" s="34"/>
      <c r="F2" s="34"/>
      <c r="G2" s="34"/>
      <c r="H2" s="34"/>
    </row>
    <row r="3" spans="1:13" ht="20.25" customHeight="1" x14ac:dyDescent="0.3">
      <c r="B3" s="35" t="s">
        <v>17</v>
      </c>
      <c r="C3" s="37" t="s">
        <v>4</v>
      </c>
      <c r="D3" s="39" t="s">
        <v>5</v>
      </c>
      <c r="E3" s="41" t="s">
        <v>10</v>
      </c>
      <c r="F3" s="41" t="s">
        <v>0</v>
      </c>
      <c r="G3" s="41" t="s">
        <v>1</v>
      </c>
      <c r="H3" s="39" t="s">
        <v>2</v>
      </c>
    </row>
    <row r="4" spans="1:13" s="3" customFormat="1" ht="22.5" customHeight="1" x14ac:dyDescent="0.3">
      <c r="B4" s="36"/>
      <c r="C4" s="38"/>
      <c r="D4" s="40"/>
      <c r="E4" s="42"/>
      <c r="F4" s="42"/>
      <c r="G4" s="42"/>
      <c r="H4" s="40"/>
    </row>
    <row r="5" spans="1:13" ht="30" customHeight="1" x14ac:dyDescent="0.3">
      <c r="A5" s="15" t="s">
        <v>9</v>
      </c>
      <c r="B5" s="22">
        <v>45108</v>
      </c>
      <c r="C5" s="5" t="str">
        <f>IF(Schedule13[[#This Row],[Column1]]=0, "", Schedule13[[#This Row],[Column1]])</f>
        <v/>
      </c>
      <c r="D5" s="7">
        <f>Schedule13[[#This Row],[Column2]]</f>
        <v>0</v>
      </c>
      <c r="E5" s="8">
        <v>0</v>
      </c>
      <c r="F5" s="6"/>
      <c r="G5" s="6">
        <f>June!G35</f>
        <v>0</v>
      </c>
      <c r="H5" s="6">
        <v>0</v>
      </c>
      <c r="J5" s="32"/>
      <c r="K5" s="32"/>
      <c r="L5" s="32"/>
      <c r="M5" s="32"/>
    </row>
    <row r="6" spans="1:13" ht="30" customHeight="1" x14ac:dyDescent="0.3">
      <c r="A6" s="16"/>
      <c r="B6" s="22">
        <v>45109</v>
      </c>
      <c r="C6" s="5" t="str">
        <f>IF(Schedule13[[#This Row],[Column1]]=0, "", Schedule13[[#This Row],[Column1]])</f>
        <v/>
      </c>
      <c r="D6" s="7">
        <f>Schedule13[[#This Row],[Column2]]</f>
        <v>0</v>
      </c>
      <c r="E6" s="8">
        <f>IF(Schedule8[[#This Row],[Column3]]-Schedule8[[#This Row],[Column2]]&gt;0, Schedule8[[#This Row],[Column3]]-Schedule8[[#This Row],[Column2]], H5)</f>
        <v>0</v>
      </c>
      <c r="F6" s="6"/>
      <c r="G6" s="6">
        <f t="shared" ref="G6:G36" si="0" xml:space="preserve"> G5 + F5 - D5</f>
        <v>0</v>
      </c>
      <c r="H6" s="6"/>
    </row>
    <row r="7" spans="1:13" ht="30" customHeight="1" x14ac:dyDescent="0.3">
      <c r="A7" s="18"/>
      <c r="B7" s="22">
        <v>45110</v>
      </c>
      <c r="C7" s="5" t="str">
        <f>IF(Schedule13[[#This Row],[Column1]]=0, "", Schedule13[[#This Row],[Column1]])</f>
        <v/>
      </c>
      <c r="D7" s="7">
        <f>Schedule13[[#This Row],[Column2]]</f>
        <v>0</v>
      </c>
      <c r="E7" s="8">
        <f>IF(Schedule8[[#This Row],[Column3]]-Schedule8[[#This Row],[Column2]]&gt;0, Schedule8[[#This Row],[Column3]]-Schedule8[[#This Row],[Column2]], H6)</f>
        <v>0</v>
      </c>
      <c r="F7" s="6"/>
      <c r="G7" s="6">
        <f t="shared" si="0"/>
        <v>0</v>
      </c>
      <c r="H7" s="6"/>
      <c r="M7" s="14"/>
    </row>
    <row r="8" spans="1:13" ht="30" customHeight="1" x14ac:dyDescent="0.3">
      <c r="A8" s="17"/>
      <c r="B8" s="22">
        <v>45111</v>
      </c>
      <c r="C8" s="5" t="str">
        <f>IF(Schedule13[[#This Row],[Column1]]=0, "", Schedule13[[#This Row],[Column1]])</f>
        <v/>
      </c>
      <c r="D8" s="7">
        <f>Schedule13[[#This Row],[Column2]]</f>
        <v>0</v>
      </c>
      <c r="E8" s="8">
        <f>IF(Schedule8[[#This Row],[Column3]]-Schedule8[[#This Row],[Column2]]&gt;0, Schedule8[[#This Row],[Column3]]-Schedule8[[#This Row],[Column2]], H7)</f>
        <v>0</v>
      </c>
      <c r="F8" s="6"/>
      <c r="G8" s="6">
        <f t="shared" si="0"/>
        <v>0</v>
      </c>
      <c r="H8" s="6"/>
      <c r="M8" s="14"/>
    </row>
    <row r="9" spans="1:13" ht="30" customHeight="1" x14ac:dyDescent="0.3">
      <c r="A9" s="17"/>
      <c r="B9" s="22">
        <v>45112</v>
      </c>
      <c r="C9" s="5" t="str">
        <f>IF(Schedule13[[#This Row],[Column1]]=0, "", Schedule13[[#This Row],[Column1]])</f>
        <v/>
      </c>
      <c r="D9" s="7">
        <f>Schedule13[[#This Row],[Column2]]</f>
        <v>0</v>
      </c>
      <c r="E9" s="8">
        <f>IF(Schedule8[[#This Row],[Column3]]-Schedule8[[#This Row],[Column2]]&gt;0, Schedule8[[#This Row],[Column3]]-Schedule8[[#This Row],[Column2]], H8)</f>
        <v>0</v>
      </c>
      <c r="F9" s="6"/>
      <c r="G9" s="6">
        <f t="shared" si="0"/>
        <v>0</v>
      </c>
      <c r="H9" s="6"/>
    </row>
    <row r="10" spans="1:13" ht="30" customHeight="1" x14ac:dyDescent="0.3">
      <c r="A10" s="17"/>
      <c r="B10" s="22">
        <v>45113</v>
      </c>
      <c r="C10" s="5" t="str">
        <f>IF(Schedule13[[#This Row],[Column1]]=0, "", Schedule13[[#This Row],[Column1]])</f>
        <v/>
      </c>
      <c r="D10" s="7">
        <f>Schedule13[[#This Row],[Column2]]</f>
        <v>0</v>
      </c>
      <c r="E10" s="8">
        <f>IF(Schedule8[[#This Row],[Column3]]-Schedule8[[#This Row],[Column2]]&gt;0, Schedule8[[#This Row],[Column3]]-Schedule8[[#This Row],[Column2]], H9)</f>
        <v>0</v>
      </c>
      <c r="F10" s="6"/>
      <c r="G10" s="6">
        <f t="shared" si="0"/>
        <v>0</v>
      </c>
      <c r="H10" s="6"/>
    </row>
    <row r="11" spans="1:13" ht="30" customHeight="1" x14ac:dyDescent="0.3">
      <c r="A11" s="17"/>
      <c r="B11" s="22">
        <v>45114</v>
      </c>
      <c r="C11" s="5" t="str">
        <f>IF(Schedule13[[#This Row],[Column1]]=0, "", Schedule13[[#This Row],[Column1]])</f>
        <v/>
      </c>
      <c r="D11" s="7">
        <f>Schedule13[[#This Row],[Column2]]</f>
        <v>0</v>
      </c>
      <c r="E11" s="8">
        <f>IF(Schedule8[[#This Row],[Column3]]-Schedule8[[#This Row],[Column2]]&gt;0, Schedule8[[#This Row],[Column3]]-Schedule8[[#This Row],[Column2]], H10)</f>
        <v>0</v>
      </c>
      <c r="F11" s="6">
        <f>IF(June!F27&gt;1, June!F27, H5)</f>
        <v>0</v>
      </c>
      <c r="G11" s="6">
        <f t="shared" si="0"/>
        <v>0</v>
      </c>
      <c r="H11" s="6"/>
    </row>
    <row r="12" spans="1:13" ht="30" customHeight="1" x14ac:dyDescent="0.3">
      <c r="A12" s="17"/>
      <c r="B12" s="22">
        <v>45115</v>
      </c>
      <c r="C12" s="5" t="str">
        <f>IF(Schedule13[[#This Row],[Column1]]=0, "", Schedule13[[#This Row],[Column1]])</f>
        <v/>
      </c>
      <c r="D12" s="7">
        <f>Schedule13[[#This Row],[Column2]]</f>
        <v>0</v>
      </c>
      <c r="E12" s="8">
        <f>IF(Schedule8[[#This Row],[Column3]]-Schedule8[[#This Row],[Column2]]&gt;0, Schedule8[[#This Row],[Column3]]-Schedule8[[#This Row],[Column2]], H11)</f>
        <v>0</v>
      </c>
      <c r="F12" s="6"/>
      <c r="G12" s="6">
        <f t="shared" si="0"/>
        <v>0</v>
      </c>
      <c r="H12" s="6"/>
    </row>
    <row r="13" spans="1:13" ht="30" customHeight="1" x14ac:dyDescent="0.3">
      <c r="A13" s="17"/>
      <c r="B13" s="22">
        <v>45116</v>
      </c>
      <c r="C13" s="5" t="str">
        <f>IF(Schedule13[[#This Row],[Column1]]=0, "", Schedule13[[#This Row],[Column1]])</f>
        <v/>
      </c>
      <c r="D13" s="7">
        <f>Schedule13[[#This Row],[Column2]]</f>
        <v>0</v>
      </c>
      <c r="E13" s="8">
        <f>IF(Schedule8[[#This Row],[Column3]]-Schedule8[[#This Row],[Column2]]&gt;0, Schedule8[[#This Row],[Column3]]-Schedule8[[#This Row],[Column2]], H12)</f>
        <v>0</v>
      </c>
      <c r="F13" s="6"/>
      <c r="G13" s="6">
        <f t="shared" si="0"/>
        <v>0</v>
      </c>
      <c r="H13" s="6"/>
    </row>
    <row r="14" spans="1:13" ht="30" customHeight="1" x14ac:dyDescent="0.3">
      <c r="A14" s="19"/>
      <c r="B14" s="22">
        <v>45117</v>
      </c>
      <c r="C14" s="5" t="str">
        <f>IF(Schedule13[[#This Row],[Column1]]=0, "", Schedule13[[#This Row],[Column1]])</f>
        <v/>
      </c>
      <c r="D14" s="7">
        <f>Schedule13[[#This Row],[Column2]]</f>
        <v>0</v>
      </c>
      <c r="E14" s="8">
        <f>IF(Schedule8[[#This Row],[Column3]]-Schedule8[[#This Row],[Column2]]&gt;0, Schedule8[[#This Row],[Column3]]-Schedule8[[#This Row],[Column2]], H13)</f>
        <v>0</v>
      </c>
      <c r="F14" s="6"/>
      <c r="G14" s="6">
        <f t="shared" si="0"/>
        <v>0</v>
      </c>
      <c r="H14" s="6"/>
    </row>
    <row r="15" spans="1:13" ht="30" customHeight="1" x14ac:dyDescent="0.3">
      <c r="A15" s="20"/>
      <c r="B15" s="22">
        <v>45118</v>
      </c>
      <c r="C15" s="5" t="str">
        <f>IF(Schedule13[[#This Row],[Column1]]=0, "", Schedule13[[#This Row],[Column1]])</f>
        <v/>
      </c>
      <c r="D15" s="7">
        <v>0</v>
      </c>
      <c r="E15" s="8">
        <f>IF(Schedule8[[#This Row],[Column3]]-Schedule8[[#This Row],[Column2]]&gt;0, Schedule8[[#This Row],[Column3]]-Schedule8[[#This Row],[Column2]], H14)</f>
        <v>0</v>
      </c>
      <c r="F15" s="6"/>
      <c r="G15" s="6">
        <f t="shared" si="0"/>
        <v>0</v>
      </c>
      <c r="H15" s="6"/>
    </row>
    <row r="16" spans="1:13" ht="30" customHeight="1" x14ac:dyDescent="0.3">
      <c r="B16" s="22">
        <v>45119</v>
      </c>
      <c r="C16" s="5" t="str">
        <f>IF(Schedule13[[#This Row],[Column1]]=0, "", Schedule13[[#This Row],[Column1]])</f>
        <v/>
      </c>
      <c r="D16" s="7">
        <f>Schedule13[[#This Row],[Column2]]</f>
        <v>0</v>
      </c>
      <c r="E16" s="8">
        <f>IF(Schedule8[[#This Row],[Column3]]-Schedule8[[#This Row],[Column2]]&gt;0, Schedule8[[#This Row],[Column3]]-Schedule8[[#This Row],[Column2]], H15)</f>
        <v>0</v>
      </c>
      <c r="F16" s="6"/>
      <c r="G16" s="6">
        <f t="shared" si="0"/>
        <v>0</v>
      </c>
      <c r="H16" s="6"/>
    </row>
    <row r="17" spans="2:8" ht="30" customHeight="1" x14ac:dyDescent="0.3">
      <c r="B17" s="22">
        <v>45120</v>
      </c>
      <c r="C17" s="5" t="str">
        <f>IF(Schedule13[[#This Row],[Column1]]=0, "", Schedule13[[#This Row],[Column1]])</f>
        <v/>
      </c>
      <c r="D17" s="7">
        <f>Schedule13[[#This Row],[Column2]]</f>
        <v>0</v>
      </c>
      <c r="E17" s="8">
        <f>IF(Schedule8[[#This Row],[Column3]]-Schedule8[[#This Row],[Column2]]&gt;0, Schedule8[[#This Row],[Column3]]-Schedule8[[#This Row],[Column2]], H16)</f>
        <v>0</v>
      </c>
      <c r="F17" s="6"/>
      <c r="G17" s="6">
        <f t="shared" si="0"/>
        <v>0</v>
      </c>
      <c r="H17" s="6"/>
    </row>
    <row r="18" spans="2:8" ht="30" customHeight="1" x14ac:dyDescent="0.3">
      <c r="B18" s="22">
        <v>45121</v>
      </c>
      <c r="C18" s="5" t="str">
        <f>IF(Schedule13[[#This Row],[Column1]]=0, "", Schedule13[[#This Row],[Column1]])</f>
        <v/>
      </c>
      <c r="D18" s="7">
        <f>Schedule13[[#This Row],[Column2]]</f>
        <v>0</v>
      </c>
      <c r="E18" s="8">
        <f>IF(Schedule8[[#This Row],[Column3]]-Schedule8[[#This Row],[Column2]]&gt;0, Schedule8[[#This Row],[Column3]]-Schedule8[[#This Row],[Column2]], H17)</f>
        <v>0</v>
      </c>
      <c r="F18" s="6">
        <f>IF(June!F34&gt;1, June!F34, H5)</f>
        <v>0</v>
      </c>
      <c r="G18" s="6">
        <f t="shared" si="0"/>
        <v>0</v>
      </c>
      <c r="H18" s="6"/>
    </row>
    <row r="19" spans="2:8" ht="30" customHeight="1" x14ac:dyDescent="0.3">
      <c r="B19" s="22">
        <v>45122</v>
      </c>
      <c r="C19" s="5" t="str">
        <f>IF(Schedule13[[#This Row],[Column1]]=0, "", Schedule13[[#This Row],[Column1]])</f>
        <v/>
      </c>
      <c r="D19" s="7">
        <f>Schedule13[[#This Row],[Column2]]</f>
        <v>0</v>
      </c>
      <c r="E19" s="8">
        <f>IF(Schedule8[[#This Row],[Column3]]-Schedule8[[#This Row],[Column2]]&gt;0, Schedule8[[#This Row],[Column3]]-Schedule8[[#This Row],[Column2]], H18)</f>
        <v>0</v>
      </c>
      <c r="F19" s="6"/>
      <c r="G19" s="6">
        <f t="shared" si="0"/>
        <v>0</v>
      </c>
      <c r="H19" s="6"/>
    </row>
    <row r="20" spans="2:8" ht="30" customHeight="1" x14ac:dyDescent="0.3">
      <c r="B20" s="22">
        <v>45123</v>
      </c>
      <c r="C20" s="5" t="str">
        <f>IF(Schedule13[[#This Row],[Column1]]=0, "", Schedule13[[#This Row],[Column1]])</f>
        <v/>
      </c>
      <c r="D20" s="7">
        <f>Schedule13[[#This Row],[Column2]]</f>
        <v>0</v>
      </c>
      <c r="E20" s="8">
        <f>IF(Schedule8[[#This Row],[Column3]]-Schedule8[[#This Row],[Column2]]&gt;0, Schedule8[[#This Row],[Column3]]-Schedule8[[#This Row],[Column2]], H19)</f>
        <v>0</v>
      </c>
      <c r="F20" s="6"/>
      <c r="G20" s="6">
        <f t="shared" si="0"/>
        <v>0</v>
      </c>
      <c r="H20" s="6"/>
    </row>
    <row r="21" spans="2:8" ht="30" customHeight="1" x14ac:dyDescent="0.3">
      <c r="B21" s="22">
        <v>45124</v>
      </c>
      <c r="C21" s="5" t="str">
        <f>IF(Schedule13[[#This Row],[Column1]]=0, "", Schedule13[[#This Row],[Column1]])</f>
        <v/>
      </c>
      <c r="D21" s="7">
        <f>Schedule13[[#This Row],[Column2]]</f>
        <v>0</v>
      </c>
      <c r="E21" s="8">
        <f>IF(Schedule8[[#This Row],[Column3]]-Schedule8[[#This Row],[Column2]]&gt;0, Schedule8[[#This Row],[Column3]]-Schedule8[[#This Row],[Column2]], H20)</f>
        <v>0</v>
      </c>
      <c r="F21" s="6"/>
      <c r="G21" s="6">
        <f t="shared" si="0"/>
        <v>0</v>
      </c>
      <c r="H21" s="6"/>
    </row>
    <row r="22" spans="2:8" ht="30" customHeight="1" x14ac:dyDescent="0.3">
      <c r="B22" s="22">
        <v>45125</v>
      </c>
      <c r="C22" s="5" t="str">
        <f>IF(Schedule13[[#This Row],[Column1]]=0, "", Schedule13[[#This Row],[Column1]])</f>
        <v/>
      </c>
      <c r="D22" s="7">
        <f>Schedule13[[#This Row],[Column2]]</f>
        <v>0</v>
      </c>
      <c r="E22" s="8">
        <f>IF(Schedule8[[#This Row],[Column3]]-Schedule8[[#This Row],[Column2]]&gt;0, Schedule8[[#This Row],[Column3]]-Schedule8[[#This Row],[Column2]], H21)</f>
        <v>0</v>
      </c>
      <c r="F22" s="6"/>
      <c r="G22" s="6">
        <f t="shared" si="0"/>
        <v>0</v>
      </c>
      <c r="H22" s="6"/>
    </row>
    <row r="23" spans="2:8" ht="30" customHeight="1" x14ac:dyDescent="0.3">
      <c r="B23" s="22">
        <v>45126</v>
      </c>
      <c r="C23" s="5" t="str">
        <f>IF(Schedule13[[#This Row],[Column1]]=0, "", Schedule13[[#This Row],[Column1]])</f>
        <v/>
      </c>
      <c r="D23" s="7">
        <f>Schedule13[[#This Row],[Column2]]</f>
        <v>0</v>
      </c>
      <c r="E23" s="8">
        <f>IF(Schedule8[[#This Row],[Column3]]-Schedule8[[#This Row],[Column2]]&gt;0, Schedule8[[#This Row],[Column3]]-Schedule8[[#This Row],[Column2]], H22)</f>
        <v>0</v>
      </c>
      <c r="F23" s="6"/>
      <c r="G23" s="6">
        <f t="shared" si="0"/>
        <v>0</v>
      </c>
      <c r="H23" s="6"/>
    </row>
    <row r="24" spans="2:8" ht="30" customHeight="1" x14ac:dyDescent="0.3">
      <c r="B24" s="22">
        <v>45127</v>
      </c>
      <c r="C24" s="5" t="str">
        <f>IF(Schedule13[[#This Row],[Column1]]=0, "", Schedule13[[#This Row],[Column1]])</f>
        <v/>
      </c>
      <c r="D24" s="7">
        <f>Schedule13[[#This Row],[Column2]]</f>
        <v>0</v>
      </c>
      <c r="E24" s="8">
        <f>IF(Schedule8[[#This Row],[Column3]]-Schedule8[[#This Row],[Column2]]&gt;0, Schedule8[[#This Row],[Column3]]-Schedule8[[#This Row],[Column2]], H23)</f>
        <v>0</v>
      </c>
      <c r="F24" s="6"/>
      <c r="G24" s="6">
        <f t="shared" si="0"/>
        <v>0</v>
      </c>
      <c r="H24" s="6"/>
    </row>
    <row r="25" spans="2:8" ht="30" customHeight="1" x14ac:dyDescent="0.3">
      <c r="B25" s="22">
        <v>45128</v>
      </c>
      <c r="C25" s="5" t="str">
        <f>IF(Schedule13[[#This Row],[Column1]]=0, "", Schedule13[[#This Row],[Column1]])</f>
        <v/>
      </c>
      <c r="D25" s="7">
        <f>Schedule13[[#This Row],[Column2]]</f>
        <v>0</v>
      </c>
      <c r="E25" s="8">
        <f>IF(Schedule8[[#This Row],[Column3]]-Schedule8[[#This Row],[Column2]]&gt;0, Schedule8[[#This Row],[Column3]]-Schedule8[[#This Row],[Column2]], H24)</f>
        <v>0</v>
      </c>
      <c r="F25" s="6">
        <f>IF(June!F27&gt;1, June!F27, H5)</f>
        <v>0</v>
      </c>
      <c r="G25" s="6">
        <f t="shared" si="0"/>
        <v>0</v>
      </c>
      <c r="H25" s="6"/>
    </row>
    <row r="26" spans="2:8" ht="30" customHeight="1" x14ac:dyDescent="0.3">
      <c r="B26" s="22">
        <v>45129</v>
      </c>
      <c r="C26" s="5" t="str">
        <f>IF(Schedule13[[#This Row],[Column1]]=0, "", Schedule13[[#This Row],[Column1]])</f>
        <v/>
      </c>
      <c r="D26" s="7">
        <f>Schedule13[[#This Row],[Column2]]</f>
        <v>0</v>
      </c>
      <c r="E26" s="8">
        <f>IF(Schedule8[[#This Row],[Column3]]-Schedule8[[#This Row],[Column2]]&gt;0, Schedule8[[#This Row],[Column3]]-Schedule8[[#This Row],[Column2]], H25)</f>
        <v>0</v>
      </c>
      <c r="F26" s="6"/>
      <c r="G26" s="6">
        <f t="shared" si="0"/>
        <v>0</v>
      </c>
      <c r="H26" s="6"/>
    </row>
    <row r="27" spans="2:8" ht="30" customHeight="1" x14ac:dyDescent="0.3">
      <c r="B27" s="22">
        <v>45130</v>
      </c>
      <c r="C27" s="5" t="str">
        <f>IF(Schedule13[[#This Row],[Column1]]=0, "", Schedule13[[#This Row],[Column1]])</f>
        <v/>
      </c>
      <c r="D27" s="7">
        <f>Schedule13[[#This Row],[Column2]]</f>
        <v>0</v>
      </c>
      <c r="E27" s="8">
        <f>IF(Schedule8[[#This Row],[Column3]]-Schedule8[[#This Row],[Column2]]&gt;0, Schedule8[[#This Row],[Column3]]-Schedule8[[#This Row],[Column2]], H26)</f>
        <v>0</v>
      </c>
      <c r="F27" s="6"/>
      <c r="G27" s="6">
        <f t="shared" si="0"/>
        <v>0</v>
      </c>
      <c r="H27" s="6"/>
    </row>
    <row r="28" spans="2:8" ht="30" customHeight="1" x14ac:dyDescent="0.3">
      <c r="B28" s="22">
        <v>45131</v>
      </c>
      <c r="C28" s="5" t="str">
        <f>IF(Schedule13[[#This Row],[Column1]]=0, "", Schedule13[[#This Row],[Column1]])</f>
        <v/>
      </c>
      <c r="D28" s="7">
        <f>Schedule13[[#This Row],[Column2]]</f>
        <v>0</v>
      </c>
      <c r="E28" s="8">
        <f>IF(Schedule8[[#This Row],[Column3]]-Schedule8[[#This Row],[Column2]]&gt;0, Schedule8[[#This Row],[Column3]]-Schedule8[[#This Row],[Column2]], H27)</f>
        <v>0</v>
      </c>
      <c r="F28" s="6"/>
      <c r="G28" s="6">
        <f t="shared" si="0"/>
        <v>0</v>
      </c>
      <c r="H28" s="6"/>
    </row>
    <row r="29" spans="2:8" ht="30" customHeight="1" x14ac:dyDescent="0.3">
      <c r="B29" s="22">
        <v>45132</v>
      </c>
      <c r="C29" s="5" t="str">
        <f>IF(Schedule13[[#This Row],[Column1]]=0, "", Schedule13[[#This Row],[Column1]])</f>
        <v/>
      </c>
      <c r="D29" s="7">
        <f>Schedule13[[#This Row],[Column2]]</f>
        <v>0</v>
      </c>
      <c r="E29" s="8">
        <f>IF(Schedule8[[#This Row],[Column3]]-Schedule8[[#This Row],[Column2]]&gt;0, Schedule8[[#This Row],[Column3]]-Schedule8[[#This Row],[Column2]], H28)</f>
        <v>0</v>
      </c>
      <c r="F29" s="6"/>
      <c r="G29" s="6">
        <f t="shared" si="0"/>
        <v>0</v>
      </c>
      <c r="H29" s="6"/>
    </row>
    <row r="30" spans="2:8" ht="30" customHeight="1" x14ac:dyDescent="0.3">
      <c r="B30" s="22">
        <v>45133</v>
      </c>
      <c r="C30" s="5" t="str">
        <f>IF(Schedule13[[#This Row],[Column1]]=0, "", Schedule13[[#This Row],[Column1]])</f>
        <v/>
      </c>
      <c r="D30" s="7">
        <f>Schedule13[[#This Row],[Column2]]</f>
        <v>0</v>
      </c>
      <c r="E30" s="8">
        <f>IF(Schedule8[[#This Row],[Column3]]-Schedule8[[#This Row],[Column2]]&gt;0, Schedule8[[#This Row],[Column3]]-Schedule8[[#This Row],[Column2]], H29)</f>
        <v>0</v>
      </c>
      <c r="F30" s="6"/>
      <c r="G30" s="6">
        <f t="shared" si="0"/>
        <v>0</v>
      </c>
      <c r="H30" s="6"/>
    </row>
    <row r="31" spans="2:8" ht="30" customHeight="1" x14ac:dyDescent="0.3">
      <c r="B31" s="22">
        <v>45134</v>
      </c>
      <c r="C31" s="5" t="str">
        <f>IF(Schedule13[[#This Row],[Column1]]=0, "", Schedule13[[#This Row],[Column1]])</f>
        <v/>
      </c>
      <c r="D31" s="7">
        <f>Schedule13[[#This Row],[Column2]]</f>
        <v>0</v>
      </c>
      <c r="E31" s="8">
        <f>IF(Schedule8[[#This Row],[Column3]]-Schedule8[[#This Row],[Column2]]&gt;0, Schedule8[[#This Row],[Column3]]-Schedule8[[#This Row],[Column2]], H30)</f>
        <v>0</v>
      </c>
      <c r="F31" s="6"/>
      <c r="G31" s="6">
        <f t="shared" si="0"/>
        <v>0</v>
      </c>
      <c r="H31" s="6"/>
    </row>
    <row r="32" spans="2:8" ht="30" customHeight="1" x14ac:dyDescent="0.3">
      <c r="B32" s="22">
        <v>45135</v>
      </c>
      <c r="C32" s="5" t="str">
        <f>IF(Schedule13[[#This Row],[Column1]]=0, "", Schedule13[[#This Row],[Column1]])</f>
        <v/>
      </c>
      <c r="D32" s="7">
        <f>Schedule13[[#This Row],[Column2]]</f>
        <v>0</v>
      </c>
      <c r="E32" s="8">
        <f>IF(Schedule8[[#This Row],[Column3]]-Schedule8[[#This Row],[Column2]]&gt;0, Schedule8[[#This Row],[Column3]]-Schedule8[[#This Row],[Column2]], H31)</f>
        <v>0</v>
      </c>
      <c r="F32" s="6">
        <f>IF(June!F34&gt;1, June!F34, H5)</f>
        <v>0</v>
      </c>
      <c r="G32" s="6">
        <f t="shared" si="0"/>
        <v>0</v>
      </c>
      <c r="H32" s="6"/>
    </row>
    <row r="33" spans="2:8" ht="30" customHeight="1" x14ac:dyDescent="0.3">
      <c r="B33" s="22">
        <v>45136</v>
      </c>
      <c r="C33" s="2"/>
      <c r="D33" s="10">
        <v>0</v>
      </c>
      <c r="E33" s="10">
        <v>0</v>
      </c>
      <c r="F33" s="6"/>
      <c r="G33" s="6">
        <f t="shared" si="0"/>
        <v>0</v>
      </c>
      <c r="H33" s="6"/>
    </row>
    <row r="34" spans="2:8" ht="30" customHeight="1" x14ac:dyDescent="0.3">
      <c r="B34" s="22">
        <v>45137</v>
      </c>
      <c r="C34" s="2"/>
      <c r="D34" s="10">
        <v>0</v>
      </c>
      <c r="E34" s="10">
        <v>0</v>
      </c>
      <c r="F34" s="6"/>
      <c r="G34" s="21">
        <f xml:space="preserve"> G33 + F33 - D33</f>
        <v>0</v>
      </c>
      <c r="H34" s="21"/>
    </row>
    <row r="35" spans="2:8" ht="30" customHeight="1" x14ac:dyDescent="0.3">
      <c r="B35" s="22">
        <v>45138</v>
      </c>
      <c r="C35" s="11"/>
      <c r="D35" s="10">
        <v>0</v>
      </c>
      <c r="E35" s="10">
        <v>0</v>
      </c>
      <c r="F35" s="6"/>
      <c r="G35" s="6">
        <f xml:space="preserve"> G33 + F33 - D33</f>
        <v>0</v>
      </c>
      <c r="H35" s="6"/>
    </row>
    <row r="36" spans="2:8" ht="30" customHeight="1" x14ac:dyDescent="0.3">
      <c r="B36" s="1" t="s">
        <v>8</v>
      </c>
      <c r="C36" s="11" t="s">
        <v>6</v>
      </c>
      <c r="D36" s="10">
        <f>SUM(D5:D10, D12:D23, D25:D32)</f>
        <v>0</v>
      </c>
      <c r="E36" s="10">
        <f>SUM(E5:E35)</f>
        <v>0</v>
      </c>
      <c r="F36" s="6">
        <f>SUM(F5:F35)</f>
        <v>0</v>
      </c>
      <c r="G36" s="6">
        <f t="shared" si="0"/>
        <v>0</v>
      </c>
      <c r="H36" s="6">
        <f xml:space="preserve"> F36 - D36</f>
        <v>0</v>
      </c>
    </row>
  </sheetData>
  <mergeCells count="9">
    <mergeCell ref="J5:M5"/>
    <mergeCell ref="B1:H2"/>
    <mergeCell ref="B3:B4"/>
    <mergeCell ref="C3:C4"/>
    <mergeCell ref="D3:D4"/>
    <mergeCell ref="E3:E4"/>
    <mergeCell ref="F3:F4"/>
    <mergeCell ref="G3:G4"/>
    <mergeCell ref="H3:H4"/>
  </mergeCells>
  <conditionalFormatting sqref="F5:F36 G5:H34">
    <cfRule type="cellIs" dxfId="35" priority="7" operator="lessThan">
      <formula>-0.1</formula>
    </cfRule>
    <cfRule type="cellIs" dxfId="34" priority="8" operator="greaterThan">
      <formula>0.1</formula>
    </cfRule>
  </conditionalFormatting>
  <conditionalFormatting sqref="G35:H35 G36">
    <cfRule type="cellIs" dxfId="33" priority="3" operator="lessThan">
      <formula>-0.1</formula>
    </cfRule>
    <cfRule type="cellIs" dxfId="32" priority="4" operator="greaterThan">
      <formula>0.1</formula>
    </cfRule>
  </conditionalFormatting>
  <conditionalFormatting sqref="H36">
    <cfRule type="cellIs" dxfId="31" priority="1" operator="lessThan">
      <formula>-0.1</formula>
    </cfRule>
    <cfRule type="cellIs" dxfId="30" priority="2" operator="greaterThan">
      <formula>0.1</formula>
    </cfRule>
  </conditionalFormatting>
  <dataValidations count="2">
    <dataValidation allowBlank="1" showInputMessage="1" showErrorMessage="1" prompt="Enter Dates in cells at right. Sample Time intevals are in the column below" sqref="B3"/>
    <dataValidation allowBlank="1" showInputMessage="1" showErrorMessage="1" prompt="Title of this worksheet is in this cell. Enter Conference/Training Session Name in this cell" sqref="B1"/>
  </dataValidations>
  <printOptions horizontalCentered="1"/>
  <pageMargins left="0.75" right="0.75" top="1" bottom="1" header="0.5" footer="0.5"/>
  <pageSetup scale="89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A1:M36"/>
  <sheetViews>
    <sheetView showGridLines="0" topLeftCell="A19" zoomScale="90" zoomScaleNormal="90" workbookViewId="0">
      <selection activeCell="D36" sqref="D36"/>
    </sheetView>
  </sheetViews>
  <sheetFormatPr defaultRowHeight="30" customHeight="1" x14ac:dyDescent="0.3"/>
  <cols>
    <col min="1" max="1" width="46.75" customWidth="1"/>
    <col min="2" max="2" width="19.125" customWidth="1"/>
    <col min="3" max="3" width="24.375" customWidth="1"/>
    <col min="4" max="4" width="14.5" customWidth="1"/>
    <col min="5" max="8" width="21.625" customWidth="1"/>
    <col min="10" max="10" width="13.125" bestFit="1" customWidth="1"/>
  </cols>
  <sheetData>
    <row r="1" spans="1:13" ht="30" customHeight="1" x14ac:dyDescent="0.3">
      <c r="B1" s="33" t="s">
        <v>3</v>
      </c>
      <c r="C1" s="33"/>
      <c r="D1" s="33"/>
      <c r="E1" s="33"/>
      <c r="F1" s="33"/>
      <c r="G1" s="33"/>
      <c r="H1" s="33"/>
    </row>
    <row r="2" spans="1:13" ht="27" customHeight="1" x14ac:dyDescent="0.3">
      <c r="B2" s="34"/>
      <c r="C2" s="34"/>
      <c r="D2" s="34"/>
      <c r="E2" s="34"/>
      <c r="F2" s="34"/>
      <c r="G2" s="34"/>
      <c r="H2" s="34"/>
    </row>
    <row r="3" spans="1:13" ht="20.25" customHeight="1" x14ac:dyDescent="0.3">
      <c r="B3" s="35" t="s">
        <v>18</v>
      </c>
      <c r="C3" s="37" t="s">
        <v>4</v>
      </c>
      <c r="D3" s="39" t="s">
        <v>5</v>
      </c>
      <c r="E3" s="41" t="s">
        <v>10</v>
      </c>
      <c r="F3" s="41" t="s">
        <v>0</v>
      </c>
      <c r="G3" s="41" t="s">
        <v>1</v>
      </c>
      <c r="H3" s="39" t="s">
        <v>2</v>
      </c>
    </row>
    <row r="4" spans="1:13" s="3" customFormat="1" ht="22.5" customHeight="1" x14ac:dyDescent="0.3">
      <c r="B4" s="36"/>
      <c r="C4" s="38"/>
      <c r="D4" s="40"/>
      <c r="E4" s="42"/>
      <c r="F4" s="42"/>
      <c r="G4" s="42"/>
      <c r="H4" s="40"/>
    </row>
    <row r="5" spans="1:13" ht="30" customHeight="1" x14ac:dyDescent="0.3">
      <c r="A5" s="15" t="s">
        <v>9</v>
      </c>
      <c r="B5" s="22">
        <v>45139</v>
      </c>
      <c r="C5" s="5" t="str">
        <f>IF(Schedule13[[#This Row],[Column1]]=0, "", Schedule13[[#This Row],[Column1]])</f>
        <v/>
      </c>
      <c r="D5" s="7">
        <f>Schedule13[[#This Row],[Column2]]</f>
        <v>0</v>
      </c>
      <c r="E5" s="8">
        <v>0</v>
      </c>
      <c r="F5" s="6"/>
      <c r="G5" s="6">
        <f>July!G36</f>
        <v>0</v>
      </c>
      <c r="H5" s="6">
        <v>0</v>
      </c>
      <c r="J5" s="32"/>
      <c r="K5" s="32"/>
      <c r="L5" s="32"/>
      <c r="M5" s="32"/>
    </row>
    <row r="6" spans="1:13" ht="30" customHeight="1" x14ac:dyDescent="0.3">
      <c r="A6" s="30">
        <f>SUM(D5:D10, D17:D23,D12:D16, D25:D32)</f>
        <v>0</v>
      </c>
      <c r="B6" s="22">
        <v>45140</v>
      </c>
      <c r="C6" s="5" t="str">
        <f>IF(Schedule13[[#This Row],[Column1]]=0, "", Schedule13[[#This Row],[Column1]])</f>
        <v/>
      </c>
      <c r="D6" s="7">
        <f>Schedule13[[#This Row],[Column2]]</f>
        <v>0</v>
      </c>
      <c r="E6" s="8">
        <f>IF(Schedule6[[#This Row],[Column3]]-Schedule6[[#This Row],[Column2]]&gt;0, Schedule6[[#This Row],[Column3]]-Schedule6[[#This Row],[Column2]], H5)</f>
        <v>0</v>
      </c>
      <c r="F6" s="6"/>
      <c r="G6" s="6">
        <f t="shared" ref="G6:G36" si="0" xml:space="preserve"> G5 + F5 - D5</f>
        <v>0</v>
      </c>
      <c r="H6" s="6"/>
    </row>
    <row r="7" spans="1:13" ht="30" customHeight="1" x14ac:dyDescent="0.3">
      <c r="A7" s="18"/>
      <c r="B7" s="22">
        <v>45141</v>
      </c>
      <c r="C7" s="5" t="str">
        <f>IF(Schedule13[[#This Row],[Column1]]=0, "", Schedule13[[#This Row],[Column1]])</f>
        <v/>
      </c>
      <c r="D7" s="7">
        <f>Schedule13[[#This Row],[Column2]]</f>
        <v>0</v>
      </c>
      <c r="E7" s="8">
        <f>IF(Schedule6[[#This Row],[Column3]]-Schedule6[[#This Row],[Column2]]&gt;0, Schedule6[[#This Row],[Column3]]-Schedule6[[#This Row],[Column2]], H6)</f>
        <v>0</v>
      </c>
      <c r="F7" s="6"/>
      <c r="G7" s="6">
        <f t="shared" si="0"/>
        <v>0</v>
      </c>
      <c r="H7" s="6"/>
      <c r="M7" s="14"/>
    </row>
    <row r="8" spans="1:13" ht="30" customHeight="1" x14ac:dyDescent="0.3">
      <c r="A8" s="17"/>
      <c r="B8" s="22">
        <v>45142</v>
      </c>
      <c r="C8" s="5" t="str">
        <f>IF(Schedule13[[#This Row],[Column1]]=0, "", Schedule13[[#This Row],[Column1]])</f>
        <v/>
      </c>
      <c r="D8" s="7">
        <f>Schedule13[[#This Row],[Column2]]</f>
        <v>0</v>
      </c>
      <c r="E8" s="8">
        <f>IF(Schedule6[[#This Row],[Column3]]-Schedule6[[#This Row],[Column2]]&gt;0, Schedule6[[#This Row],[Column3]]-Schedule6[[#This Row],[Column2]], H7)</f>
        <v>0</v>
      </c>
      <c r="F8" s="6">
        <f>IF(July!F25&gt;1, July!F25, H5)</f>
        <v>0</v>
      </c>
      <c r="G8" s="6">
        <f t="shared" si="0"/>
        <v>0</v>
      </c>
      <c r="H8" s="6"/>
      <c r="M8" s="14"/>
    </row>
    <row r="9" spans="1:13" ht="30" customHeight="1" x14ac:dyDescent="0.3">
      <c r="A9" s="17"/>
      <c r="B9" s="22">
        <v>45143</v>
      </c>
      <c r="C9" s="5" t="str">
        <f>IF(Schedule13[[#This Row],[Column1]]=0, "", Schedule13[[#This Row],[Column1]])</f>
        <v/>
      </c>
      <c r="D9" s="7">
        <f>Schedule13[[#This Row],[Column2]]</f>
        <v>0</v>
      </c>
      <c r="E9" s="8">
        <f>IF(Schedule6[[#This Row],[Column3]]-Schedule6[[#This Row],[Column2]]&gt;0, Schedule6[[#This Row],[Column3]]-Schedule6[[#This Row],[Column2]], H8)</f>
        <v>0</v>
      </c>
      <c r="F9" s="6"/>
      <c r="G9" s="6">
        <f t="shared" si="0"/>
        <v>0</v>
      </c>
      <c r="H9" s="6"/>
    </row>
    <row r="10" spans="1:13" ht="30" customHeight="1" x14ac:dyDescent="0.3">
      <c r="A10" s="17"/>
      <c r="B10" s="22">
        <v>45144</v>
      </c>
      <c r="C10" s="5" t="str">
        <f>IF(Schedule13[[#This Row],[Column1]]=0, "", Schedule13[[#This Row],[Column1]])</f>
        <v/>
      </c>
      <c r="D10" s="7">
        <f>Schedule13[[#This Row],[Column2]]</f>
        <v>0</v>
      </c>
      <c r="E10" s="8">
        <f>IF(Schedule6[[#This Row],[Column3]]-Schedule6[[#This Row],[Column2]]&gt;0, Schedule6[[#This Row],[Column3]]-Schedule6[[#This Row],[Column2]], H9)</f>
        <v>0</v>
      </c>
      <c r="F10" s="6"/>
      <c r="G10" s="6">
        <f t="shared" si="0"/>
        <v>0</v>
      </c>
      <c r="H10" s="6"/>
    </row>
    <row r="11" spans="1:13" ht="30" customHeight="1" x14ac:dyDescent="0.3">
      <c r="A11" s="17"/>
      <c r="B11" s="22">
        <v>45145</v>
      </c>
      <c r="C11" s="5" t="str">
        <f>IF(Schedule13[[#This Row],[Column1]]=0, "", Schedule13[[#This Row],[Column1]])</f>
        <v/>
      </c>
      <c r="D11" s="7">
        <f>Schedule13[[#This Row],[Column2]]</f>
        <v>0</v>
      </c>
      <c r="E11" s="8">
        <f>IF(Schedule6[[#This Row],[Column3]]-Schedule6[[#This Row],[Column2]]&gt;0, Schedule6[[#This Row],[Column3]]-Schedule6[[#This Row],[Column2]], H10)</f>
        <v>0</v>
      </c>
      <c r="F11" s="6"/>
      <c r="G11" s="6">
        <f t="shared" si="0"/>
        <v>0</v>
      </c>
      <c r="H11" s="6"/>
    </row>
    <row r="12" spans="1:13" ht="30" customHeight="1" x14ac:dyDescent="0.3">
      <c r="A12" s="17"/>
      <c r="B12" s="22">
        <v>45146</v>
      </c>
      <c r="C12" s="5" t="str">
        <f>IF(Schedule13[[#This Row],[Column1]]=0, "", Schedule13[[#This Row],[Column1]])</f>
        <v/>
      </c>
      <c r="D12" s="7">
        <f>Schedule13[[#This Row],[Column2]]</f>
        <v>0</v>
      </c>
      <c r="E12" s="8">
        <f>IF(Schedule6[[#This Row],[Column3]]-Schedule6[[#This Row],[Column2]]&gt;0, Schedule6[[#This Row],[Column3]]-Schedule6[[#This Row],[Column2]], H11)</f>
        <v>0</v>
      </c>
      <c r="F12" s="6"/>
      <c r="G12" s="6">
        <f t="shared" si="0"/>
        <v>0</v>
      </c>
      <c r="H12" s="6"/>
    </row>
    <row r="13" spans="1:13" ht="30" customHeight="1" x14ac:dyDescent="0.3">
      <c r="A13" s="17"/>
      <c r="B13" s="22">
        <v>45147</v>
      </c>
      <c r="C13" s="5" t="str">
        <f>IF(Schedule13[[#This Row],[Column1]]=0, "", Schedule13[[#This Row],[Column1]])</f>
        <v/>
      </c>
      <c r="D13" s="7">
        <f>Schedule13[[#This Row],[Column2]]</f>
        <v>0</v>
      </c>
      <c r="E13" s="8">
        <f>IF(Schedule6[[#This Row],[Column3]]-Schedule6[[#This Row],[Column2]]&gt;0, Schedule6[[#This Row],[Column3]]-Schedule6[[#This Row],[Column2]], H12)</f>
        <v>0</v>
      </c>
      <c r="F13" s="6"/>
      <c r="G13" s="6">
        <f t="shared" si="0"/>
        <v>0</v>
      </c>
      <c r="H13" s="6"/>
    </row>
    <row r="14" spans="1:13" ht="30" customHeight="1" x14ac:dyDescent="0.3">
      <c r="A14" s="19"/>
      <c r="B14" s="22">
        <v>45148</v>
      </c>
      <c r="C14" s="5" t="str">
        <f>IF(Schedule13[[#This Row],[Column1]]=0, "", Schedule13[[#This Row],[Column1]])</f>
        <v/>
      </c>
      <c r="D14" s="7">
        <f>Schedule13[[#This Row],[Column2]]</f>
        <v>0</v>
      </c>
      <c r="E14" s="8">
        <f>IF(Schedule6[[#This Row],[Column3]]-Schedule6[[#This Row],[Column2]]&gt;0, Schedule6[[#This Row],[Column3]]-Schedule6[[#This Row],[Column2]], H13)</f>
        <v>0</v>
      </c>
      <c r="F14" s="6"/>
      <c r="G14" s="6">
        <f t="shared" si="0"/>
        <v>0</v>
      </c>
      <c r="H14" s="6"/>
    </row>
    <row r="15" spans="1:13" ht="30" customHeight="1" x14ac:dyDescent="0.3">
      <c r="A15" s="20"/>
      <c r="B15" s="22">
        <v>45149</v>
      </c>
      <c r="C15" s="5" t="str">
        <f>IF(Schedule13[[#This Row],[Column1]]=0, "", Schedule13[[#This Row],[Column1]])</f>
        <v/>
      </c>
      <c r="D15" s="7">
        <v>0</v>
      </c>
      <c r="E15" s="8">
        <f>IF(Schedule6[[#This Row],[Column3]]-Schedule6[[#This Row],[Column2]]&gt;0, Schedule6[[#This Row],[Column3]]-Schedule6[[#This Row],[Column2]], H14)</f>
        <v>0</v>
      </c>
      <c r="F15" s="6">
        <f>IF(July!F32&gt;1, July!F32, H5)</f>
        <v>0</v>
      </c>
      <c r="G15" s="6">
        <f t="shared" si="0"/>
        <v>0</v>
      </c>
      <c r="H15" s="6"/>
    </row>
    <row r="16" spans="1:13" ht="30" customHeight="1" x14ac:dyDescent="0.3">
      <c r="B16" s="22">
        <v>45150</v>
      </c>
      <c r="C16" s="5" t="str">
        <f>IF(Schedule13[[#This Row],[Column1]]=0, "", Schedule13[[#This Row],[Column1]])</f>
        <v/>
      </c>
      <c r="D16" s="7">
        <f>Schedule13[[#This Row],[Column2]]</f>
        <v>0</v>
      </c>
      <c r="E16" s="8">
        <f>IF(Schedule6[[#This Row],[Column3]]-Schedule6[[#This Row],[Column2]]&gt;0, Schedule6[[#This Row],[Column3]]-Schedule6[[#This Row],[Column2]], H15)</f>
        <v>0</v>
      </c>
      <c r="F16" s="6"/>
      <c r="G16" s="6">
        <f t="shared" si="0"/>
        <v>0</v>
      </c>
      <c r="H16" s="6"/>
    </row>
    <row r="17" spans="2:8" ht="30" customHeight="1" x14ac:dyDescent="0.3">
      <c r="B17" s="22">
        <v>45151</v>
      </c>
      <c r="C17" s="5" t="str">
        <f>IF(Schedule13[[#This Row],[Column1]]=0, "", Schedule13[[#This Row],[Column1]])</f>
        <v/>
      </c>
      <c r="D17" s="7">
        <f>Schedule13[[#This Row],[Column2]]</f>
        <v>0</v>
      </c>
      <c r="E17" s="8">
        <f>IF(Schedule6[[#This Row],[Column3]]-Schedule6[[#This Row],[Column2]]&gt;0, Schedule6[[#This Row],[Column3]]-Schedule6[[#This Row],[Column2]], H16)</f>
        <v>0</v>
      </c>
      <c r="F17" s="6"/>
      <c r="G17" s="6">
        <f t="shared" si="0"/>
        <v>0</v>
      </c>
      <c r="H17" s="6"/>
    </row>
    <row r="18" spans="2:8" ht="30" customHeight="1" x14ac:dyDescent="0.3">
      <c r="B18" s="22">
        <v>45152</v>
      </c>
      <c r="C18" s="5" t="str">
        <f>IF(Schedule13[[#This Row],[Column1]]=0, "", Schedule13[[#This Row],[Column1]])</f>
        <v/>
      </c>
      <c r="D18" s="7">
        <f>Schedule13[[#This Row],[Column2]]</f>
        <v>0</v>
      </c>
      <c r="E18" s="8">
        <f>IF(Schedule6[[#This Row],[Column3]]-Schedule6[[#This Row],[Column2]]&gt;0, Schedule6[[#This Row],[Column3]]-Schedule6[[#This Row],[Column2]], H17)</f>
        <v>0</v>
      </c>
      <c r="F18" s="6"/>
      <c r="G18" s="6">
        <f t="shared" si="0"/>
        <v>0</v>
      </c>
      <c r="H18" s="6"/>
    </row>
    <row r="19" spans="2:8" ht="30" customHeight="1" x14ac:dyDescent="0.3">
      <c r="B19" s="22">
        <v>45153</v>
      </c>
      <c r="C19" s="5" t="str">
        <f>IF(Schedule13[[#This Row],[Column1]]=0, "", Schedule13[[#This Row],[Column1]])</f>
        <v/>
      </c>
      <c r="D19" s="7">
        <f>Schedule13[[#This Row],[Column2]]</f>
        <v>0</v>
      </c>
      <c r="E19" s="8">
        <f>IF(Schedule6[[#This Row],[Column3]]-Schedule6[[#This Row],[Column2]]&gt;0, Schedule6[[#This Row],[Column3]]-Schedule6[[#This Row],[Column2]], H18)</f>
        <v>0</v>
      </c>
      <c r="F19" s="6"/>
      <c r="G19" s="6">
        <f t="shared" si="0"/>
        <v>0</v>
      </c>
      <c r="H19" s="6"/>
    </row>
    <row r="20" spans="2:8" ht="30" customHeight="1" x14ac:dyDescent="0.3">
      <c r="B20" s="22">
        <v>45154</v>
      </c>
      <c r="C20" s="5" t="str">
        <f>IF(Schedule13[[#This Row],[Column1]]=0, "", Schedule13[[#This Row],[Column1]])</f>
        <v/>
      </c>
      <c r="D20" s="7">
        <f>Schedule13[[#This Row],[Column2]]</f>
        <v>0</v>
      </c>
      <c r="E20" s="8">
        <f>IF(Schedule6[[#This Row],[Column3]]-Schedule6[[#This Row],[Column2]]&gt;0, Schedule6[[#This Row],[Column3]]-Schedule6[[#This Row],[Column2]], H19)</f>
        <v>0</v>
      </c>
      <c r="F20" s="6"/>
      <c r="G20" s="6">
        <f t="shared" si="0"/>
        <v>0</v>
      </c>
      <c r="H20" s="6"/>
    </row>
    <row r="21" spans="2:8" ht="30" customHeight="1" x14ac:dyDescent="0.3">
      <c r="B21" s="22">
        <v>45155</v>
      </c>
      <c r="C21" s="5" t="str">
        <f>IF(Schedule13[[#This Row],[Column1]]=0, "", Schedule13[[#This Row],[Column1]])</f>
        <v/>
      </c>
      <c r="D21" s="7">
        <f>Schedule13[[#This Row],[Column2]]</f>
        <v>0</v>
      </c>
      <c r="E21" s="8">
        <f>IF(Schedule6[[#This Row],[Column3]]-Schedule6[[#This Row],[Column2]]&gt;0, Schedule6[[#This Row],[Column3]]-Schedule6[[#This Row],[Column2]], H20)</f>
        <v>0</v>
      </c>
      <c r="F21" s="6"/>
      <c r="G21" s="6">
        <f t="shared" si="0"/>
        <v>0</v>
      </c>
      <c r="H21" s="6"/>
    </row>
    <row r="22" spans="2:8" ht="30" customHeight="1" x14ac:dyDescent="0.3">
      <c r="B22" s="22">
        <v>45156</v>
      </c>
      <c r="C22" s="5" t="str">
        <f>IF(Schedule13[[#This Row],[Column1]]=0, "", Schedule13[[#This Row],[Column1]])</f>
        <v/>
      </c>
      <c r="D22" s="7">
        <f>Schedule13[[#This Row],[Column2]]</f>
        <v>0</v>
      </c>
      <c r="E22" s="8">
        <f>IF(Schedule6[[#This Row],[Column3]]-Schedule6[[#This Row],[Column2]]&gt;0, Schedule6[[#This Row],[Column3]]-Schedule6[[#This Row],[Column2]], H21)</f>
        <v>0</v>
      </c>
      <c r="F22" s="6">
        <f>IF(July!F25&gt;1, July!F25, H5)</f>
        <v>0</v>
      </c>
      <c r="G22" s="6">
        <f t="shared" si="0"/>
        <v>0</v>
      </c>
      <c r="H22" s="6"/>
    </row>
    <row r="23" spans="2:8" ht="30" customHeight="1" x14ac:dyDescent="0.3">
      <c r="B23" s="22">
        <v>45157</v>
      </c>
      <c r="C23" s="5" t="str">
        <f>IF(Schedule13[[#This Row],[Column1]]=0, "", Schedule13[[#This Row],[Column1]])</f>
        <v/>
      </c>
      <c r="D23" s="7">
        <f>Schedule13[[#This Row],[Column2]]</f>
        <v>0</v>
      </c>
      <c r="E23" s="8">
        <f>IF(Schedule6[[#This Row],[Column3]]-Schedule6[[#This Row],[Column2]]&gt;0, Schedule6[[#This Row],[Column3]]-Schedule6[[#This Row],[Column2]], H22)</f>
        <v>0</v>
      </c>
      <c r="F23" s="6"/>
      <c r="G23" s="6">
        <f t="shared" si="0"/>
        <v>0</v>
      </c>
      <c r="H23" s="6"/>
    </row>
    <row r="24" spans="2:8" ht="30" customHeight="1" x14ac:dyDescent="0.3">
      <c r="B24" s="22">
        <v>45158</v>
      </c>
      <c r="C24" s="5" t="str">
        <f>IF(Schedule13[[#This Row],[Column1]]=0, "", Schedule13[[#This Row],[Column1]])</f>
        <v/>
      </c>
      <c r="D24" s="7">
        <f>Schedule13[[#This Row],[Column2]]</f>
        <v>0</v>
      </c>
      <c r="E24" s="8">
        <f>IF(Schedule6[[#This Row],[Column3]]-Schedule6[[#This Row],[Column2]]&gt;0, Schedule6[[#This Row],[Column3]]-Schedule6[[#This Row],[Column2]], H23)</f>
        <v>0</v>
      </c>
      <c r="F24" s="6"/>
      <c r="G24" s="6">
        <f t="shared" si="0"/>
        <v>0</v>
      </c>
      <c r="H24" s="6"/>
    </row>
    <row r="25" spans="2:8" ht="30" customHeight="1" x14ac:dyDescent="0.3">
      <c r="B25" s="22">
        <v>45159</v>
      </c>
      <c r="C25" s="5" t="str">
        <f>IF(Schedule13[[#This Row],[Column1]]=0, "", Schedule13[[#This Row],[Column1]])</f>
        <v/>
      </c>
      <c r="D25" s="7">
        <f>Schedule13[[#This Row],[Column2]]</f>
        <v>0</v>
      </c>
      <c r="E25" s="8">
        <f>IF(Schedule6[[#This Row],[Column3]]-Schedule6[[#This Row],[Column2]]&gt;0, Schedule6[[#This Row],[Column3]]-Schedule6[[#This Row],[Column2]], H24)</f>
        <v>0</v>
      </c>
      <c r="F25" s="6"/>
      <c r="G25" s="6">
        <f t="shared" si="0"/>
        <v>0</v>
      </c>
      <c r="H25" s="6"/>
    </row>
    <row r="26" spans="2:8" ht="30" customHeight="1" x14ac:dyDescent="0.3">
      <c r="B26" s="22">
        <v>45160</v>
      </c>
      <c r="C26" s="5" t="str">
        <f>IF(Schedule13[[#This Row],[Column1]]=0, "", Schedule13[[#This Row],[Column1]])</f>
        <v/>
      </c>
      <c r="D26" s="7">
        <f>Schedule13[[#This Row],[Column2]]</f>
        <v>0</v>
      </c>
      <c r="E26" s="8">
        <f>IF(Schedule6[[#This Row],[Column3]]-Schedule6[[#This Row],[Column2]]&gt;0, Schedule6[[#This Row],[Column3]]-Schedule6[[#This Row],[Column2]], H25)</f>
        <v>0</v>
      </c>
      <c r="F26" s="6"/>
      <c r="G26" s="6">
        <f t="shared" si="0"/>
        <v>0</v>
      </c>
      <c r="H26" s="6"/>
    </row>
    <row r="27" spans="2:8" ht="30" customHeight="1" x14ac:dyDescent="0.3">
      <c r="B27" s="22">
        <v>45161</v>
      </c>
      <c r="C27" s="5" t="str">
        <f>IF(Schedule13[[#This Row],[Column1]]=0, "", Schedule13[[#This Row],[Column1]])</f>
        <v/>
      </c>
      <c r="D27" s="7">
        <f>Schedule13[[#This Row],[Column2]]</f>
        <v>0</v>
      </c>
      <c r="E27" s="8">
        <f>IF(Schedule6[[#This Row],[Column3]]-Schedule6[[#This Row],[Column2]]&gt;0, Schedule6[[#This Row],[Column3]]-Schedule6[[#This Row],[Column2]], H26)</f>
        <v>0</v>
      </c>
      <c r="F27" s="6"/>
      <c r="G27" s="6">
        <f t="shared" si="0"/>
        <v>0</v>
      </c>
      <c r="H27" s="6"/>
    </row>
    <row r="28" spans="2:8" ht="30" customHeight="1" x14ac:dyDescent="0.3">
      <c r="B28" s="22">
        <v>45162</v>
      </c>
      <c r="C28" s="5" t="str">
        <f>IF(Schedule13[[#This Row],[Column1]]=0, "", Schedule13[[#This Row],[Column1]])</f>
        <v/>
      </c>
      <c r="D28" s="7">
        <f>Schedule13[[#This Row],[Column2]]</f>
        <v>0</v>
      </c>
      <c r="E28" s="8">
        <f>IF(Schedule6[[#This Row],[Column3]]-Schedule6[[#This Row],[Column2]]&gt;0, Schedule6[[#This Row],[Column3]]-Schedule6[[#This Row],[Column2]], H27)</f>
        <v>0</v>
      </c>
      <c r="F28" s="6"/>
      <c r="G28" s="6">
        <f t="shared" si="0"/>
        <v>0</v>
      </c>
      <c r="H28" s="6"/>
    </row>
    <row r="29" spans="2:8" ht="30" customHeight="1" x14ac:dyDescent="0.3">
      <c r="B29" s="22">
        <v>45163</v>
      </c>
      <c r="C29" s="5" t="str">
        <f>IF(Schedule13[[#This Row],[Column1]]=0, "", Schedule13[[#This Row],[Column1]])</f>
        <v/>
      </c>
      <c r="D29" s="7">
        <f>Schedule13[[#This Row],[Column2]]</f>
        <v>0</v>
      </c>
      <c r="E29" s="8">
        <f>IF(Schedule6[[#This Row],[Column3]]-Schedule6[[#This Row],[Column2]]&gt;0, Schedule6[[#This Row],[Column3]]-Schedule6[[#This Row],[Column2]], H28)</f>
        <v>0</v>
      </c>
      <c r="F29" s="6">
        <f>IF(July!F32&gt;1, July!F32, H5)</f>
        <v>0</v>
      </c>
      <c r="G29" s="6">
        <f t="shared" si="0"/>
        <v>0</v>
      </c>
      <c r="H29" s="6"/>
    </row>
    <row r="30" spans="2:8" ht="30" customHeight="1" x14ac:dyDescent="0.3">
      <c r="B30" s="22">
        <v>45164</v>
      </c>
      <c r="C30" s="5" t="str">
        <f>IF(Schedule13[[#This Row],[Column1]]=0, "", Schedule13[[#This Row],[Column1]])</f>
        <v/>
      </c>
      <c r="D30" s="7">
        <f>Schedule13[[#This Row],[Column2]]</f>
        <v>0</v>
      </c>
      <c r="E30" s="8">
        <f>IF(Schedule6[[#This Row],[Column3]]-Schedule6[[#This Row],[Column2]]&gt;0, Schedule6[[#This Row],[Column3]]-Schedule6[[#This Row],[Column2]], H29)</f>
        <v>0</v>
      </c>
      <c r="F30" s="6"/>
      <c r="G30" s="6">
        <f t="shared" si="0"/>
        <v>0</v>
      </c>
      <c r="H30" s="6"/>
    </row>
    <row r="31" spans="2:8" ht="30" customHeight="1" x14ac:dyDescent="0.3">
      <c r="B31" s="22">
        <v>45165</v>
      </c>
      <c r="C31" s="5" t="str">
        <f>IF(Schedule13[[#This Row],[Column1]]=0, "", Schedule13[[#This Row],[Column1]])</f>
        <v/>
      </c>
      <c r="D31" s="7">
        <f>Schedule13[[#This Row],[Column2]]</f>
        <v>0</v>
      </c>
      <c r="E31" s="8">
        <f>IF(Schedule6[[#This Row],[Column3]]-Schedule6[[#This Row],[Column2]]&gt;0, Schedule6[[#This Row],[Column3]]-Schedule6[[#This Row],[Column2]], H30)</f>
        <v>0</v>
      </c>
      <c r="F31" s="6"/>
      <c r="G31" s="6">
        <f t="shared" si="0"/>
        <v>0</v>
      </c>
      <c r="H31" s="6"/>
    </row>
    <row r="32" spans="2:8" ht="30" customHeight="1" x14ac:dyDescent="0.3">
      <c r="B32" s="22">
        <v>45166</v>
      </c>
      <c r="C32" s="5" t="str">
        <f>IF(Schedule13[[#This Row],[Column1]]=0, "", Schedule13[[#This Row],[Column1]])</f>
        <v/>
      </c>
      <c r="D32" s="7">
        <f>Schedule13[[#This Row],[Column2]]</f>
        <v>0</v>
      </c>
      <c r="E32" s="8">
        <f>IF(Schedule6[[#This Row],[Column3]]-Schedule6[[#This Row],[Column2]]&gt;0, Schedule6[[#This Row],[Column3]]-Schedule6[[#This Row],[Column2]], H31)</f>
        <v>0</v>
      </c>
      <c r="F32" s="6"/>
      <c r="G32" s="6">
        <f t="shared" si="0"/>
        <v>0</v>
      </c>
      <c r="H32" s="6"/>
    </row>
    <row r="33" spans="2:8" ht="30" customHeight="1" x14ac:dyDescent="0.3">
      <c r="B33" s="22">
        <v>45167</v>
      </c>
      <c r="C33" s="2"/>
      <c r="D33" s="10">
        <v>0</v>
      </c>
      <c r="E33" s="10">
        <v>0</v>
      </c>
      <c r="F33" s="6"/>
      <c r="G33" s="6">
        <f t="shared" si="0"/>
        <v>0</v>
      </c>
      <c r="H33" s="6"/>
    </row>
    <row r="34" spans="2:8" ht="30" customHeight="1" x14ac:dyDescent="0.3">
      <c r="B34" s="22">
        <v>45168</v>
      </c>
      <c r="C34" s="2"/>
      <c r="D34" s="10">
        <v>0</v>
      </c>
      <c r="E34" s="10">
        <v>0</v>
      </c>
      <c r="F34" s="6"/>
      <c r="G34" s="21">
        <f xml:space="preserve"> G33 + F33 - D33</f>
        <v>0</v>
      </c>
      <c r="H34" s="21"/>
    </row>
    <row r="35" spans="2:8" ht="30" customHeight="1" x14ac:dyDescent="0.3">
      <c r="B35" s="22">
        <v>45169</v>
      </c>
      <c r="C35" s="11"/>
      <c r="D35" s="10">
        <v>0</v>
      </c>
      <c r="E35" s="10">
        <v>0</v>
      </c>
      <c r="F35" s="6"/>
      <c r="G35" s="6">
        <f xml:space="preserve"> G33 + F33 - D33</f>
        <v>0</v>
      </c>
      <c r="H35" s="6"/>
    </row>
    <row r="36" spans="2:8" ht="30" customHeight="1" x14ac:dyDescent="0.3">
      <c r="B36" s="1" t="s">
        <v>8</v>
      </c>
      <c r="C36" s="11" t="s">
        <v>6</v>
      </c>
      <c r="D36" s="10">
        <f>SUM(D5:D10, D12:D23, D25:D32)</f>
        <v>0</v>
      </c>
      <c r="E36" s="10">
        <f>SUM(E6:E35)</f>
        <v>0</v>
      </c>
      <c r="F36" s="6">
        <f>SUM(F5:F35)</f>
        <v>0</v>
      </c>
      <c r="G36" s="6">
        <f t="shared" si="0"/>
        <v>0</v>
      </c>
      <c r="H36" s="6">
        <f xml:space="preserve"> F36 - D36</f>
        <v>0</v>
      </c>
    </row>
  </sheetData>
  <mergeCells count="9">
    <mergeCell ref="J5:M5"/>
    <mergeCell ref="B1:H2"/>
    <mergeCell ref="B3:B4"/>
    <mergeCell ref="C3:C4"/>
    <mergeCell ref="D3:D4"/>
    <mergeCell ref="E3:E4"/>
    <mergeCell ref="F3:F4"/>
    <mergeCell ref="G3:G4"/>
    <mergeCell ref="H3:H4"/>
  </mergeCells>
  <conditionalFormatting sqref="F5:F36 G5:H34">
    <cfRule type="cellIs" dxfId="29" priority="7" operator="lessThan">
      <formula>-0.1</formula>
    </cfRule>
    <cfRule type="cellIs" dxfId="28" priority="8" operator="greaterThan">
      <formula>0.1</formula>
    </cfRule>
  </conditionalFormatting>
  <conditionalFormatting sqref="G35:H35 G36">
    <cfRule type="cellIs" dxfId="27" priority="3" operator="lessThan">
      <formula>-0.1</formula>
    </cfRule>
    <cfRule type="cellIs" dxfId="26" priority="4" operator="greaterThan">
      <formula>0.1</formula>
    </cfRule>
  </conditionalFormatting>
  <conditionalFormatting sqref="H36">
    <cfRule type="cellIs" dxfId="25" priority="1" operator="lessThan">
      <formula>-0.1</formula>
    </cfRule>
    <cfRule type="cellIs" dxfId="24" priority="2" operator="greaterThan">
      <formula>0.1</formula>
    </cfRule>
  </conditionalFormatting>
  <dataValidations count="2">
    <dataValidation allowBlank="1" showInputMessage="1" showErrorMessage="1" prompt="Enter Dates in cells at right. Sample Time intevals are in the column below" sqref="B3"/>
    <dataValidation allowBlank="1" showInputMessage="1" showErrorMessage="1" prompt="Title of this worksheet is in this cell. Enter Conference/Training Session Name in this cell" sqref="B1"/>
  </dataValidations>
  <printOptions horizontalCentered="1"/>
  <pageMargins left="0.75" right="0.75" top="1" bottom="1" header="0.5" footer="0.5"/>
  <pageSetup scale="89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A1:M35"/>
  <sheetViews>
    <sheetView showGridLines="0" zoomScale="90" zoomScaleNormal="90" workbookViewId="0">
      <selection activeCell="D35" sqref="D35"/>
    </sheetView>
  </sheetViews>
  <sheetFormatPr defaultRowHeight="30" customHeight="1" x14ac:dyDescent="0.3"/>
  <cols>
    <col min="1" max="1" width="46.75" customWidth="1"/>
    <col min="2" max="2" width="19.25" customWidth="1"/>
    <col min="3" max="3" width="24.375" customWidth="1"/>
    <col min="4" max="4" width="14.5" customWidth="1"/>
    <col min="5" max="8" width="21.625" customWidth="1"/>
    <col min="10" max="10" width="13.125" bestFit="1" customWidth="1"/>
  </cols>
  <sheetData>
    <row r="1" spans="1:13" ht="30" customHeight="1" x14ac:dyDescent="0.3">
      <c r="B1" s="33" t="s">
        <v>3</v>
      </c>
      <c r="C1" s="33"/>
      <c r="D1" s="33"/>
      <c r="E1" s="33"/>
      <c r="F1" s="33"/>
      <c r="G1" s="33"/>
      <c r="H1" s="33"/>
    </row>
    <row r="2" spans="1:13" ht="27" customHeight="1" x14ac:dyDescent="0.3">
      <c r="B2" s="34"/>
      <c r="C2" s="34"/>
      <c r="D2" s="34"/>
      <c r="E2" s="34"/>
      <c r="F2" s="34"/>
      <c r="G2" s="34"/>
      <c r="H2" s="34"/>
    </row>
    <row r="3" spans="1:13" ht="20.25" customHeight="1" x14ac:dyDescent="0.3">
      <c r="B3" s="35" t="s">
        <v>19</v>
      </c>
      <c r="C3" s="37" t="s">
        <v>4</v>
      </c>
      <c r="D3" s="39" t="s">
        <v>5</v>
      </c>
      <c r="E3" s="41" t="s">
        <v>10</v>
      </c>
      <c r="F3" s="41" t="s">
        <v>0</v>
      </c>
      <c r="G3" s="41" t="s">
        <v>1</v>
      </c>
      <c r="H3" s="39" t="s">
        <v>2</v>
      </c>
    </row>
    <row r="4" spans="1:13" s="3" customFormat="1" ht="22.5" customHeight="1" x14ac:dyDescent="0.3">
      <c r="B4" s="36"/>
      <c r="C4" s="38"/>
      <c r="D4" s="40"/>
      <c r="E4" s="42"/>
      <c r="F4" s="42"/>
      <c r="G4" s="42"/>
      <c r="H4" s="40"/>
    </row>
    <row r="5" spans="1:13" ht="30" customHeight="1" x14ac:dyDescent="0.3">
      <c r="A5" s="15" t="s">
        <v>9</v>
      </c>
      <c r="B5" s="22">
        <v>45170</v>
      </c>
      <c r="C5" s="5" t="str">
        <f>IF(Schedule13[[#This Row],[Column1]]=0, "", Schedule13[[#This Row],[Column1]])</f>
        <v/>
      </c>
      <c r="D5" s="7">
        <f>Schedule13[[#This Row],[Column2]]</f>
        <v>0</v>
      </c>
      <c r="E5" s="8">
        <v>0</v>
      </c>
      <c r="F5" s="6">
        <f>IF(August!F22&gt;1, August!F22, H5)</f>
        <v>0</v>
      </c>
      <c r="G5" s="6">
        <f>August!G36</f>
        <v>0</v>
      </c>
      <c r="H5" s="6">
        <v>0</v>
      </c>
      <c r="J5" s="32"/>
      <c r="K5" s="32"/>
      <c r="L5" s="32"/>
      <c r="M5" s="32"/>
    </row>
    <row r="6" spans="1:13" ht="30" customHeight="1" x14ac:dyDescent="0.3">
      <c r="A6" s="16"/>
      <c r="B6" s="22">
        <v>45171</v>
      </c>
      <c r="C6" s="5" t="str">
        <f>IF(Schedule13[[#This Row],[Column1]]=0, "", Schedule13[[#This Row],[Column1]])</f>
        <v/>
      </c>
      <c r="D6" s="7">
        <f>Schedule13[[#This Row],[Column2]]</f>
        <v>0</v>
      </c>
      <c r="E6" s="8">
        <f>IF(Schedule5[[#This Row],[Column3]]-Schedule5[[#This Row],[Column2]]&gt;0, Schedule5[[#This Row],[Column3]]-Schedule5[[#This Row],[Column2]], H5)</f>
        <v>0</v>
      </c>
      <c r="F6" s="6"/>
      <c r="G6" s="6">
        <f t="shared" ref="G6:G33" si="0" xml:space="preserve"> G5 + F5 - D5</f>
        <v>0</v>
      </c>
      <c r="H6" s="6"/>
    </row>
    <row r="7" spans="1:13" ht="30" customHeight="1" x14ac:dyDescent="0.3">
      <c r="A7" s="18"/>
      <c r="B7" s="22">
        <v>45172</v>
      </c>
      <c r="C7" s="5" t="str">
        <f>IF(Schedule13[[#This Row],[Column1]]=0, "", Schedule13[[#This Row],[Column1]])</f>
        <v/>
      </c>
      <c r="D7" s="7">
        <f>Schedule13[[#This Row],[Column2]]</f>
        <v>0</v>
      </c>
      <c r="E7" s="8">
        <f>IF(Schedule5[[#This Row],[Column3]]-Schedule5[[#This Row],[Column2]]&gt;0, Schedule5[[#This Row],[Column3]]-Schedule5[[#This Row],[Column2]], H6)</f>
        <v>0</v>
      </c>
      <c r="F7" s="6"/>
      <c r="G7" s="6">
        <f t="shared" si="0"/>
        <v>0</v>
      </c>
      <c r="H7" s="6"/>
      <c r="M7" s="14"/>
    </row>
    <row r="8" spans="1:13" ht="30" customHeight="1" x14ac:dyDescent="0.3">
      <c r="A8" s="17"/>
      <c r="B8" s="22">
        <v>45173</v>
      </c>
      <c r="C8" s="5" t="str">
        <f>IF(Schedule13[[#This Row],[Column1]]=0, "", Schedule13[[#This Row],[Column1]])</f>
        <v/>
      </c>
      <c r="D8" s="7">
        <f>Schedule13[[#This Row],[Column2]]</f>
        <v>0</v>
      </c>
      <c r="E8" s="8">
        <f>IF(Schedule5[[#This Row],[Column3]]-Schedule5[[#This Row],[Column2]]&gt;0, Schedule5[[#This Row],[Column3]]-Schedule5[[#This Row],[Column2]], H7)</f>
        <v>0</v>
      </c>
      <c r="F8" s="6"/>
      <c r="G8" s="6">
        <f t="shared" si="0"/>
        <v>0</v>
      </c>
      <c r="H8" s="6"/>
      <c r="M8" s="14"/>
    </row>
    <row r="9" spans="1:13" ht="30" customHeight="1" x14ac:dyDescent="0.3">
      <c r="A9" s="17"/>
      <c r="B9" s="22">
        <v>45174</v>
      </c>
      <c r="C9" s="5" t="str">
        <f>IF(Schedule13[[#This Row],[Column1]]=0, "", Schedule13[[#This Row],[Column1]])</f>
        <v/>
      </c>
      <c r="D9" s="7">
        <f>Schedule13[[#This Row],[Column2]]</f>
        <v>0</v>
      </c>
      <c r="E9" s="8">
        <f>IF(Schedule5[[#This Row],[Column3]]-Schedule5[[#This Row],[Column2]]&gt;0, Schedule5[[#This Row],[Column3]]-Schedule5[[#This Row],[Column2]], H8)</f>
        <v>0</v>
      </c>
      <c r="F9" s="6"/>
      <c r="G9" s="6">
        <f t="shared" si="0"/>
        <v>0</v>
      </c>
      <c r="H9" s="6"/>
    </row>
    <row r="10" spans="1:13" ht="30" customHeight="1" x14ac:dyDescent="0.3">
      <c r="A10" s="17"/>
      <c r="B10" s="22">
        <v>45175</v>
      </c>
      <c r="C10" s="5" t="str">
        <f>IF(Schedule13[[#This Row],[Column1]]=0, "", Schedule13[[#This Row],[Column1]])</f>
        <v/>
      </c>
      <c r="D10" s="7">
        <f>Schedule13[[#This Row],[Column2]]</f>
        <v>0</v>
      </c>
      <c r="E10" s="8">
        <f>IF(Schedule5[[#This Row],[Column3]]-Schedule5[[#This Row],[Column2]]&gt;0, Schedule5[[#This Row],[Column3]]-Schedule5[[#This Row],[Column2]], H9)</f>
        <v>0</v>
      </c>
      <c r="F10" s="6"/>
      <c r="G10" s="6">
        <f t="shared" si="0"/>
        <v>0</v>
      </c>
      <c r="H10" s="6"/>
    </row>
    <row r="11" spans="1:13" ht="30" customHeight="1" x14ac:dyDescent="0.3">
      <c r="A11" s="17"/>
      <c r="B11" s="22">
        <v>45176</v>
      </c>
      <c r="C11" s="5" t="str">
        <f>IF(Schedule13[[#This Row],[Column1]]=0, "", Schedule13[[#This Row],[Column1]])</f>
        <v/>
      </c>
      <c r="D11" s="7">
        <f>Schedule13[[#This Row],[Column2]]</f>
        <v>0</v>
      </c>
      <c r="E11" s="8">
        <f>IF(Schedule5[[#This Row],[Column3]]-Schedule5[[#This Row],[Column2]]&gt;0, Schedule5[[#This Row],[Column3]]-Schedule5[[#This Row],[Column2]], H10)</f>
        <v>0</v>
      </c>
      <c r="F11" s="6"/>
      <c r="G11" s="6">
        <f t="shared" si="0"/>
        <v>0</v>
      </c>
      <c r="H11" s="6"/>
    </row>
    <row r="12" spans="1:13" ht="30" customHeight="1" x14ac:dyDescent="0.3">
      <c r="A12" s="17"/>
      <c r="B12" s="22">
        <v>45177</v>
      </c>
      <c r="C12" s="5" t="str">
        <f>IF(Schedule13[[#This Row],[Column1]]=0, "", Schedule13[[#This Row],[Column1]])</f>
        <v/>
      </c>
      <c r="D12" s="7">
        <f>Schedule13[[#This Row],[Column2]]</f>
        <v>0</v>
      </c>
      <c r="E12" s="8">
        <f>IF(Schedule5[[#This Row],[Column3]]-Schedule5[[#This Row],[Column2]]&gt;0, Schedule5[[#This Row],[Column3]]-Schedule5[[#This Row],[Column2]], H11)</f>
        <v>0</v>
      </c>
      <c r="F12" s="6">
        <f>IF(August!F29&gt;1, August!F29, H5)</f>
        <v>0</v>
      </c>
      <c r="G12" s="6">
        <f t="shared" si="0"/>
        <v>0</v>
      </c>
      <c r="H12" s="6"/>
    </row>
    <row r="13" spans="1:13" ht="30" customHeight="1" x14ac:dyDescent="0.3">
      <c r="A13" s="17"/>
      <c r="B13" s="22">
        <v>45178</v>
      </c>
      <c r="C13" s="5" t="str">
        <f>IF(Schedule13[[#This Row],[Column1]]=0, "", Schedule13[[#This Row],[Column1]])</f>
        <v/>
      </c>
      <c r="D13" s="7">
        <f>Schedule13[[#This Row],[Column2]]</f>
        <v>0</v>
      </c>
      <c r="E13" s="8">
        <f>IF(Schedule5[[#This Row],[Column3]]-Schedule5[[#This Row],[Column2]]&gt;0, Schedule5[[#This Row],[Column3]]-Schedule5[[#This Row],[Column2]], H12)</f>
        <v>0</v>
      </c>
      <c r="F13" s="6"/>
      <c r="G13" s="6">
        <f t="shared" si="0"/>
        <v>0</v>
      </c>
      <c r="H13" s="6"/>
    </row>
    <row r="14" spans="1:13" ht="30" customHeight="1" x14ac:dyDescent="0.3">
      <c r="A14" s="19"/>
      <c r="B14" s="22">
        <v>45179</v>
      </c>
      <c r="C14" s="5" t="str">
        <f>IF(Schedule13[[#This Row],[Column1]]=0, "", Schedule13[[#This Row],[Column1]])</f>
        <v/>
      </c>
      <c r="D14" s="7">
        <f>Schedule13[[#This Row],[Column2]]</f>
        <v>0</v>
      </c>
      <c r="E14" s="8">
        <f>IF(Schedule5[[#This Row],[Column3]]-Schedule5[[#This Row],[Column2]]&gt;0, Schedule5[[#This Row],[Column3]]-Schedule5[[#This Row],[Column2]], H13)</f>
        <v>0</v>
      </c>
      <c r="F14" s="6"/>
      <c r="G14" s="6">
        <f t="shared" si="0"/>
        <v>0</v>
      </c>
      <c r="H14" s="6"/>
    </row>
    <row r="15" spans="1:13" ht="30" customHeight="1" x14ac:dyDescent="0.3">
      <c r="A15" s="20"/>
      <c r="B15" s="22">
        <v>45180</v>
      </c>
      <c r="C15" s="5" t="str">
        <f>IF(Schedule13[[#This Row],[Column1]]=0, "", Schedule13[[#This Row],[Column1]])</f>
        <v/>
      </c>
      <c r="D15" s="7">
        <v>0</v>
      </c>
      <c r="E15" s="8">
        <f>IF(Schedule5[[#This Row],[Column3]]-Schedule5[[#This Row],[Column2]]&gt;0, Schedule5[[#This Row],[Column3]]-Schedule5[[#This Row],[Column2]], H14)</f>
        <v>0</v>
      </c>
      <c r="F15" s="6"/>
      <c r="G15" s="6">
        <f t="shared" si="0"/>
        <v>0</v>
      </c>
      <c r="H15" s="6"/>
    </row>
    <row r="16" spans="1:13" ht="30" customHeight="1" x14ac:dyDescent="0.3">
      <c r="B16" s="22">
        <v>45181</v>
      </c>
      <c r="C16" s="5" t="str">
        <f>IF(Schedule13[[#This Row],[Column1]]=0, "", Schedule13[[#This Row],[Column1]])</f>
        <v/>
      </c>
      <c r="D16" s="7">
        <f>Schedule13[[#This Row],[Column2]]</f>
        <v>0</v>
      </c>
      <c r="E16" s="8">
        <f>IF(Schedule5[[#This Row],[Column3]]-Schedule5[[#This Row],[Column2]]&gt;0, Schedule5[[#This Row],[Column3]]-Schedule5[[#This Row],[Column2]], H15)</f>
        <v>0</v>
      </c>
      <c r="F16" s="6"/>
      <c r="G16" s="6">
        <f t="shared" si="0"/>
        <v>0</v>
      </c>
      <c r="H16" s="6"/>
    </row>
    <row r="17" spans="2:8" ht="30" customHeight="1" x14ac:dyDescent="0.3">
      <c r="B17" s="22">
        <v>45182</v>
      </c>
      <c r="C17" s="5" t="str">
        <f>IF(Schedule13[[#This Row],[Column1]]=0, "", Schedule13[[#This Row],[Column1]])</f>
        <v/>
      </c>
      <c r="D17" s="7">
        <f>Schedule13[[#This Row],[Column2]]</f>
        <v>0</v>
      </c>
      <c r="E17" s="8">
        <f>IF(Schedule5[[#This Row],[Column3]]-Schedule5[[#This Row],[Column2]]&gt;0, Schedule5[[#This Row],[Column3]]-Schedule5[[#This Row],[Column2]], H16)</f>
        <v>0</v>
      </c>
      <c r="F17" s="6"/>
      <c r="G17" s="6">
        <f t="shared" si="0"/>
        <v>0</v>
      </c>
      <c r="H17" s="6"/>
    </row>
    <row r="18" spans="2:8" ht="30" customHeight="1" x14ac:dyDescent="0.3">
      <c r="B18" s="22">
        <v>45183</v>
      </c>
      <c r="C18" s="5" t="str">
        <f>IF(Schedule13[[#This Row],[Column1]]=0, "", Schedule13[[#This Row],[Column1]])</f>
        <v/>
      </c>
      <c r="D18" s="7">
        <f>Schedule13[[#This Row],[Column2]]</f>
        <v>0</v>
      </c>
      <c r="E18" s="8">
        <f>IF(Schedule5[[#This Row],[Column3]]-Schedule5[[#This Row],[Column2]]&gt;0, Schedule5[[#This Row],[Column3]]-Schedule5[[#This Row],[Column2]], H17)</f>
        <v>0</v>
      </c>
      <c r="F18" s="6"/>
      <c r="G18" s="6">
        <f t="shared" si="0"/>
        <v>0</v>
      </c>
      <c r="H18" s="6"/>
    </row>
    <row r="19" spans="2:8" ht="30" customHeight="1" x14ac:dyDescent="0.3">
      <c r="B19" s="22">
        <v>45184</v>
      </c>
      <c r="C19" s="5" t="str">
        <f>IF(Schedule13[[#This Row],[Column1]]=0, "", Schedule13[[#This Row],[Column1]])</f>
        <v/>
      </c>
      <c r="D19" s="7">
        <f>Schedule13[[#This Row],[Column2]]</f>
        <v>0</v>
      </c>
      <c r="E19" s="8">
        <f>IF(Schedule5[[#This Row],[Column3]]-Schedule5[[#This Row],[Column2]]&gt;0, Schedule5[[#This Row],[Column3]]-Schedule5[[#This Row],[Column2]], H18)</f>
        <v>0</v>
      </c>
      <c r="F19" s="6">
        <f>IF(August!F22&gt;1, August!F22, H5)</f>
        <v>0</v>
      </c>
      <c r="G19" s="6">
        <f t="shared" si="0"/>
        <v>0</v>
      </c>
      <c r="H19" s="6"/>
    </row>
    <row r="20" spans="2:8" ht="30" customHeight="1" x14ac:dyDescent="0.3">
      <c r="B20" s="22">
        <v>45185</v>
      </c>
      <c r="C20" s="5" t="str">
        <f>IF(Schedule13[[#This Row],[Column1]]=0, "", Schedule13[[#This Row],[Column1]])</f>
        <v/>
      </c>
      <c r="D20" s="7">
        <f>Schedule13[[#This Row],[Column2]]</f>
        <v>0</v>
      </c>
      <c r="E20" s="8">
        <f>IF(Schedule5[[#This Row],[Column3]]-Schedule5[[#This Row],[Column2]]&gt;0, Schedule5[[#This Row],[Column3]]-Schedule5[[#This Row],[Column2]], H19)</f>
        <v>0</v>
      </c>
      <c r="F20" s="6"/>
      <c r="G20" s="6">
        <f t="shared" si="0"/>
        <v>0</v>
      </c>
      <c r="H20" s="6"/>
    </row>
    <row r="21" spans="2:8" ht="30" customHeight="1" x14ac:dyDescent="0.3">
      <c r="B21" s="22">
        <v>45186</v>
      </c>
      <c r="C21" s="5" t="str">
        <f>IF(Schedule13[[#This Row],[Column1]]=0, "", Schedule13[[#This Row],[Column1]])</f>
        <v/>
      </c>
      <c r="D21" s="7">
        <f>Schedule13[[#This Row],[Column2]]</f>
        <v>0</v>
      </c>
      <c r="E21" s="8">
        <f>IF(Schedule5[[#This Row],[Column3]]-Schedule5[[#This Row],[Column2]]&gt;0, Schedule5[[#This Row],[Column3]]-Schedule5[[#This Row],[Column2]], H20)</f>
        <v>0</v>
      </c>
      <c r="F21" s="6"/>
      <c r="G21" s="6">
        <f t="shared" si="0"/>
        <v>0</v>
      </c>
      <c r="H21" s="6"/>
    </row>
    <row r="22" spans="2:8" ht="30" customHeight="1" x14ac:dyDescent="0.3">
      <c r="B22" s="22">
        <v>45187</v>
      </c>
      <c r="C22" s="5" t="str">
        <f>IF(Schedule13[[#This Row],[Column1]]=0, "", Schedule13[[#This Row],[Column1]])</f>
        <v/>
      </c>
      <c r="D22" s="7">
        <f>Schedule13[[#This Row],[Column2]]</f>
        <v>0</v>
      </c>
      <c r="E22" s="8">
        <f>IF(Schedule5[[#This Row],[Column3]]-Schedule5[[#This Row],[Column2]]&gt;0, Schedule5[[#This Row],[Column3]]-Schedule5[[#This Row],[Column2]], H21)</f>
        <v>0</v>
      </c>
      <c r="F22" s="6"/>
      <c r="G22" s="6">
        <f t="shared" si="0"/>
        <v>0</v>
      </c>
      <c r="H22" s="6"/>
    </row>
    <row r="23" spans="2:8" ht="30" customHeight="1" x14ac:dyDescent="0.3">
      <c r="B23" s="22">
        <v>45188</v>
      </c>
      <c r="C23" s="5" t="str">
        <f>IF(Schedule13[[#This Row],[Column1]]=0, "", Schedule13[[#This Row],[Column1]])</f>
        <v/>
      </c>
      <c r="D23" s="7">
        <f>Schedule13[[#This Row],[Column2]]</f>
        <v>0</v>
      </c>
      <c r="E23" s="8">
        <f>IF(Schedule5[[#This Row],[Column3]]-Schedule5[[#This Row],[Column2]]&gt;0, Schedule5[[#This Row],[Column3]]-Schedule5[[#This Row],[Column2]], H22)</f>
        <v>0</v>
      </c>
      <c r="F23" s="6"/>
      <c r="G23" s="6">
        <f t="shared" si="0"/>
        <v>0</v>
      </c>
      <c r="H23" s="6"/>
    </row>
    <row r="24" spans="2:8" ht="30" customHeight="1" x14ac:dyDescent="0.3">
      <c r="B24" s="22">
        <v>45189</v>
      </c>
      <c r="C24" s="5" t="str">
        <f>IF(Schedule13[[#This Row],[Column1]]=0, "", Schedule13[[#This Row],[Column1]])</f>
        <v/>
      </c>
      <c r="D24" s="7">
        <f>Schedule13[[#This Row],[Column2]]</f>
        <v>0</v>
      </c>
      <c r="E24" s="8">
        <f>IF(Schedule5[[#This Row],[Column3]]-Schedule5[[#This Row],[Column2]]&gt;0, Schedule5[[#This Row],[Column3]]-Schedule5[[#This Row],[Column2]], H23)</f>
        <v>0</v>
      </c>
      <c r="F24" s="6"/>
      <c r="G24" s="6">
        <f t="shared" si="0"/>
        <v>0</v>
      </c>
      <c r="H24" s="6"/>
    </row>
    <row r="25" spans="2:8" ht="30" customHeight="1" x14ac:dyDescent="0.3">
      <c r="B25" s="22">
        <v>45190</v>
      </c>
      <c r="C25" s="5" t="str">
        <f>IF(Schedule13[[#This Row],[Column1]]=0, "", Schedule13[[#This Row],[Column1]])</f>
        <v/>
      </c>
      <c r="D25" s="7">
        <f>Schedule13[[#This Row],[Column2]]</f>
        <v>0</v>
      </c>
      <c r="E25" s="8">
        <f>IF(Schedule5[[#This Row],[Column3]]-Schedule5[[#This Row],[Column2]]&gt;0, Schedule5[[#This Row],[Column3]]-Schedule5[[#This Row],[Column2]], H24)</f>
        <v>0</v>
      </c>
      <c r="F25" s="6"/>
      <c r="G25" s="6">
        <f t="shared" si="0"/>
        <v>0</v>
      </c>
      <c r="H25" s="6"/>
    </row>
    <row r="26" spans="2:8" ht="30" customHeight="1" x14ac:dyDescent="0.3">
      <c r="B26" s="22">
        <v>45191</v>
      </c>
      <c r="C26" s="5" t="str">
        <f>IF(Schedule13[[#This Row],[Column1]]=0, "", Schedule13[[#This Row],[Column1]])</f>
        <v/>
      </c>
      <c r="D26" s="7">
        <f>Schedule13[[#This Row],[Column2]]</f>
        <v>0</v>
      </c>
      <c r="E26" s="8">
        <f>IF(Schedule5[[#This Row],[Column3]]-Schedule5[[#This Row],[Column2]]&gt;0, Schedule5[[#This Row],[Column3]]-Schedule5[[#This Row],[Column2]], H25)</f>
        <v>0</v>
      </c>
      <c r="F26" s="6">
        <f>IF(August!F29&gt;1, August!F29, H5)</f>
        <v>0</v>
      </c>
      <c r="G26" s="6">
        <f t="shared" si="0"/>
        <v>0</v>
      </c>
      <c r="H26" s="6"/>
    </row>
    <row r="27" spans="2:8" ht="30" customHeight="1" x14ac:dyDescent="0.3">
      <c r="B27" s="22">
        <v>45192</v>
      </c>
      <c r="C27" s="5" t="str">
        <f>IF(Schedule13[[#This Row],[Column1]]=0, "", Schedule13[[#This Row],[Column1]])</f>
        <v/>
      </c>
      <c r="D27" s="7">
        <f>Schedule13[[#This Row],[Column2]]</f>
        <v>0</v>
      </c>
      <c r="E27" s="8">
        <f>IF(Schedule5[[#This Row],[Column3]]-Schedule5[[#This Row],[Column2]]&gt;0, Schedule5[[#This Row],[Column3]]-Schedule5[[#This Row],[Column2]], H26)</f>
        <v>0</v>
      </c>
      <c r="F27" s="6"/>
      <c r="G27" s="6">
        <f t="shared" si="0"/>
        <v>0</v>
      </c>
      <c r="H27" s="6"/>
    </row>
    <row r="28" spans="2:8" ht="30" customHeight="1" x14ac:dyDescent="0.3">
      <c r="B28" s="22">
        <v>45193</v>
      </c>
      <c r="C28" s="5" t="str">
        <f>IF(Schedule13[[#This Row],[Column1]]=0, "", Schedule13[[#This Row],[Column1]])</f>
        <v/>
      </c>
      <c r="D28" s="7">
        <f>Schedule13[[#This Row],[Column2]]</f>
        <v>0</v>
      </c>
      <c r="E28" s="8">
        <f>IF(Schedule5[[#This Row],[Column3]]-Schedule5[[#This Row],[Column2]]&gt;0, Schedule5[[#This Row],[Column3]]-Schedule5[[#This Row],[Column2]], H27)</f>
        <v>0</v>
      </c>
      <c r="F28" s="6"/>
      <c r="G28" s="6">
        <f t="shared" si="0"/>
        <v>0</v>
      </c>
      <c r="H28" s="6"/>
    </row>
    <row r="29" spans="2:8" ht="30" customHeight="1" x14ac:dyDescent="0.3">
      <c r="B29" s="22">
        <v>45194</v>
      </c>
      <c r="C29" s="5" t="str">
        <f>IF(Schedule13[[#This Row],[Column1]]=0, "", Schedule13[[#This Row],[Column1]])</f>
        <v/>
      </c>
      <c r="D29" s="7">
        <f>Schedule13[[#This Row],[Column2]]</f>
        <v>0</v>
      </c>
      <c r="E29" s="8">
        <f>IF(Schedule5[[#This Row],[Column3]]-Schedule5[[#This Row],[Column2]]&gt;0, Schedule5[[#This Row],[Column3]]-Schedule5[[#This Row],[Column2]], H28)</f>
        <v>0</v>
      </c>
      <c r="F29" s="6"/>
      <c r="G29" s="6">
        <f t="shared" si="0"/>
        <v>0</v>
      </c>
      <c r="H29" s="6"/>
    </row>
    <row r="30" spans="2:8" ht="30" customHeight="1" x14ac:dyDescent="0.3">
      <c r="B30" s="22">
        <v>45195</v>
      </c>
      <c r="C30" s="5" t="str">
        <f>IF(Schedule13[[#This Row],[Column1]]=0, "", Schedule13[[#This Row],[Column1]])</f>
        <v/>
      </c>
      <c r="D30" s="7">
        <f>Schedule13[[#This Row],[Column2]]</f>
        <v>0</v>
      </c>
      <c r="E30" s="8">
        <f>IF(Schedule5[[#This Row],[Column3]]-Schedule5[[#This Row],[Column2]]&gt;0, Schedule5[[#This Row],[Column3]]-Schedule5[[#This Row],[Column2]], H29)</f>
        <v>0</v>
      </c>
      <c r="F30" s="6"/>
      <c r="G30" s="6">
        <f t="shared" si="0"/>
        <v>0</v>
      </c>
      <c r="H30" s="6"/>
    </row>
    <row r="31" spans="2:8" ht="30" customHeight="1" x14ac:dyDescent="0.3">
      <c r="B31" s="22">
        <v>45196</v>
      </c>
      <c r="C31" s="5" t="str">
        <f>IF(Schedule13[[#This Row],[Column1]]=0, "", Schedule13[[#This Row],[Column1]])</f>
        <v/>
      </c>
      <c r="D31" s="7">
        <f>Schedule13[[#This Row],[Column2]]</f>
        <v>0</v>
      </c>
      <c r="E31" s="8">
        <f>IF(Schedule5[[#This Row],[Column3]]-Schedule5[[#This Row],[Column2]]&gt;0, Schedule5[[#This Row],[Column3]]-Schedule5[[#This Row],[Column2]], H30)</f>
        <v>0</v>
      </c>
      <c r="F31" s="6"/>
      <c r="G31" s="6">
        <f t="shared" si="0"/>
        <v>0</v>
      </c>
      <c r="H31" s="6"/>
    </row>
    <row r="32" spans="2:8" ht="30" customHeight="1" x14ac:dyDescent="0.3">
      <c r="B32" s="22">
        <v>45197</v>
      </c>
      <c r="C32" s="5" t="str">
        <f>IF(Schedule13[[#This Row],[Column1]]=0, "", Schedule13[[#This Row],[Column1]])</f>
        <v/>
      </c>
      <c r="D32" s="7">
        <f>Schedule13[[#This Row],[Column2]]</f>
        <v>0</v>
      </c>
      <c r="E32" s="8">
        <f>IF(Schedule5[[#This Row],[Column3]]-Schedule5[[#This Row],[Column2]]&gt;0, Schedule5[[#This Row],[Column3]]-Schedule5[[#This Row],[Column2]], H31)</f>
        <v>0</v>
      </c>
      <c r="F32" s="6"/>
      <c r="G32" s="6">
        <f t="shared" si="0"/>
        <v>0</v>
      </c>
      <c r="H32" s="6"/>
    </row>
    <row r="33" spans="2:8" ht="30" customHeight="1" x14ac:dyDescent="0.3">
      <c r="B33" s="22">
        <v>45198</v>
      </c>
      <c r="C33" s="2"/>
      <c r="D33" s="10">
        <v>0</v>
      </c>
      <c r="E33" s="10">
        <v>0</v>
      </c>
      <c r="F33" s="6">
        <f>IF(August!F22&gt;1, August!F22, H5)</f>
        <v>0</v>
      </c>
      <c r="G33" s="6">
        <f t="shared" si="0"/>
        <v>0</v>
      </c>
      <c r="H33" s="6"/>
    </row>
    <row r="34" spans="2:8" ht="30" customHeight="1" x14ac:dyDescent="0.3">
      <c r="B34" s="22">
        <v>45199</v>
      </c>
      <c r="C34" s="2"/>
      <c r="D34" s="10">
        <v>0</v>
      </c>
      <c r="E34" s="10">
        <v>0</v>
      </c>
      <c r="F34" s="6"/>
      <c r="G34" s="21">
        <f xml:space="preserve"> G33 + F33 - D33</f>
        <v>0</v>
      </c>
      <c r="H34" s="21"/>
    </row>
    <row r="35" spans="2:8" ht="30" customHeight="1" x14ac:dyDescent="0.3">
      <c r="B35" s="1" t="s">
        <v>8</v>
      </c>
      <c r="C35" s="11" t="s">
        <v>6</v>
      </c>
      <c r="D35" s="10">
        <f>SUM(D5:D10, D12:D23, D25:D32)</f>
        <v>0</v>
      </c>
      <c r="E35" s="10">
        <f>SUM(E6:E34)</f>
        <v>0</v>
      </c>
      <c r="F35" s="6">
        <f>SUM(F5:F34)</f>
        <v>0</v>
      </c>
      <c r="G35" s="21">
        <f xml:space="preserve"> G34 + F34 - D34</f>
        <v>0</v>
      </c>
      <c r="H35" s="6">
        <f xml:space="preserve"> F35 - D35</f>
        <v>0</v>
      </c>
    </row>
  </sheetData>
  <mergeCells count="9">
    <mergeCell ref="J5:M5"/>
    <mergeCell ref="B1:H2"/>
    <mergeCell ref="B3:B4"/>
    <mergeCell ref="C3:C4"/>
    <mergeCell ref="D3:D4"/>
    <mergeCell ref="E3:E4"/>
    <mergeCell ref="F3:F4"/>
    <mergeCell ref="G3:G4"/>
    <mergeCell ref="H3:H4"/>
  </mergeCells>
  <conditionalFormatting sqref="F5:F35 G5:H34">
    <cfRule type="cellIs" dxfId="23" priority="7" operator="lessThan">
      <formula>-0.1</formula>
    </cfRule>
    <cfRule type="cellIs" dxfId="22" priority="8" operator="greaterThan">
      <formula>0.1</formula>
    </cfRule>
  </conditionalFormatting>
  <conditionalFormatting sqref="G35">
    <cfRule type="cellIs" dxfId="21" priority="5" operator="lessThan">
      <formula>-0.1</formula>
    </cfRule>
    <cfRule type="cellIs" dxfId="20" priority="6" operator="greaterThan">
      <formula>0.1</formula>
    </cfRule>
  </conditionalFormatting>
  <conditionalFormatting sqref="H35">
    <cfRule type="cellIs" dxfId="19" priority="1" operator="lessThan">
      <formula>-0.1</formula>
    </cfRule>
    <cfRule type="cellIs" dxfId="18" priority="2" operator="greaterThan">
      <formula>0.1</formula>
    </cfRule>
  </conditionalFormatting>
  <dataValidations count="2">
    <dataValidation allowBlank="1" showInputMessage="1" showErrorMessage="1" prompt="Enter Dates in cells at right. Sample Time intevals are in the column below" sqref="B3"/>
    <dataValidation allowBlank="1" showInputMessage="1" showErrorMessage="1" prompt="Title of this worksheet is in this cell. Enter Conference/Training Session Name in this cell" sqref="B1"/>
  </dataValidations>
  <printOptions horizontalCentered="1"/>
  <pageMargins left="0.75" right="0.75" top="1" bottom="1" header="0.5" footer="0.5"/>
  <pageSetup scale="89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April!Print_Titles</vt:lpstr>
      <vt:lpstr>August!Print_Titles</vt:lpstr>
      <vt:lpstr>December!Print_Titles</vt:lpstr>
      <vt:lpstr>February!Print_Titles</vt:lpstr>
      <vt:lpstr>January!Print_Titles</vt:lpstr>
      <vt:lpstr>July!Print_Titles</vt:lpstr>
      <vt:lpstr>June!Print_Titles</vt:lpstr>
      <vt:lpstr>March!Print_Titles</vt:lpstr>
      <vt:lpstr>May!Print_Titles</vt:lpstr>
      <vt:lpstr>November!Print_Titles</vt:lpstr>
      <vt:lpstr>October!Print_Titles</vt:lpstr>
      <vt:lpstr>September!Print_Titles</vt:lpstr>
      <vt:lpstr>April!RowTitleRegion1..G1</vt:lpstr>
      <vt:lpstr>August!RowTitleRegion1..G1</vt:lpstr>
      <vt:lpstr>February!RowTitleRegion1..G1</vt:lpstr>
      <vt:lpstr>January!RowTitleRegion1..G1</vt:lpstr>
      <vt:lpstr>July!RowTitleRegion1..G1</vt:lpstr>
      <vt:lpstr>June!RowTitleRegion1..G1</vt:lpstr>
      <vt:lpstr>March!RowTitleRegion1..G1</vt:lpstr>
      <vt:lpstr>May!RowTitleRegion1..G1</vt:lpstr>
      <vt:lpstr>November!RowTitleRegion1..G1</vt:lpstr>
      <vt:lpstr>October!RowTitleRegion1..G1</vt:lpstr>
      <vt:lpstr>September!RowTitleRegion1..G1</vt:lpstr>
      <vt:lpstr>RowTitleRegion1..G1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Yordy Cobas</dc:creator>
  <cp:lastModifiedBy>Yordy Cobas</cp:lastModifiedBy>
  <dcterms:created xsi:type="dcterms:W3CDTF">2017-08-12T10:39:27Z</dcterms:created>
  <dcterms:modified xsi:type="dcterms:W3CDTF">2023-02-03T20:06:41Z</dcterms:modified>
</cp:coreProperties>
</file>