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yushdutta/IITM-DS/BDM/Week 7/"/>
    </mc:Choice>
  </mc:AlternateContent>
  <xr:revisionPtr revIDLastSave="0" documentId="13_ncr:1_{54238394-5CA6-134A-9533-8D196D2E124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ivot Data" sheetId="4" r:id="rId1"/>
    <sheet name="Data" sheetId="1" r:id="rId2"/>
    <sheet name="Cost" sheetId="2" r:id="rId3"/>
    <sheet name="Answers" sheetId="5" r:id="rId4"/>
  </sheets>
  <calcPr calcId="191029"/>
  <pivotCaches>
    <pivotCache cacheId="2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4" l="1"/>
  <c r="D27" i="4"/>
  <c r="D28" i="4"/>
  <c r="D29" i="4"/>
  <c r="D30" i="4"/>
  <c r="D25" i="4"/>
  <c r="C30" i="4"/>
  <c r="C29" i="4"/>
  <c r="C28" i="4"/>
  <c r="C27" i="4"/>
  <c r="C26" i="4"/>
  <c r="C25" i="4"/>
  <c r="B30" i="4"/>
  <c r="B29" i="4"/>
  <c r="B28" i="4"/>
  <c r="B27" i="4"/>
  <c r="B26" i="4"/>
  <c r="B25" i="4"/>
  <c r="O19" i="4"/>
  <c r="N19" i="4"/>
  <c r="P19" i="4" s="1"/>
  <c r="O18" i="4"/>
  <c r="N18" i="4"/>
  <c r="P18" i="4" s="1"/>
  <c r="O17" i="4"/>
  <c r="P17" i="4" s="1"/>
  <c r="N17" i="4"/>
  <c r="O16" i="4"/>
  <c r="N16" i="4"/>
  <c r="O15" i="4"/>
  <c r="N15" i="4"/>
  <c r="O14" i="4"/>
  <c r="N14" i="4"/>
  <c r="P14" i="4" s="1"/>
  <c r="G15" i="1"/>
  <c r="G8" i="1"/>
  <c r="G2" i="1"/>
  <c r="G55" i="1"/>
  <c r="G35" i="1"/>
  <c r="G4" i="1"/>
  <c r="G36" i="1"/>
  <c r="G33" i="1"/>
  <c r="G9" i="1"/>
  <c r="G50" i="1"/>
  <c r="G23" i="1"/>
  <c r="G46" i="1"/>
  <c r="G27" i="1"/>
  <c r="G38" i="1"/>
  <c r="G7" i="1"/>
  <c r="G28" i="1"/>
  <c r="G62" i="1"/>
  <c r="G67" i="1"/>
  <c r="G49" i="1"/>
  <c r="G68" i="1"/>
  <c r="G44" i="1"/>
  <c r="G17" i="1"/>
  <c r="G43" i="1"/>
  <c r="G95" i="1"/>
  <c r="G34" i="1"/>
  <c r="G32" i="1"/>
  <c r="G59" i="1"/>
  <c r="G87" i="1"/>
  <c r="G98" i="1"/>
  <c r="G86" i="1"/>
  <c r="G84" i="1"/>
  <c r="G118" i="1"/>
  <c r="G80" i="1"/>
  <c r="G5" i="1"/>
  <c r="G132" i="1"/>
  <c r="G54" i="1"/>
  <c r="G37" i="1"/>
  <c r="G89" i="1"/>
  <c r="G3" i="1"/>
  <c r="G52" i="1"/>
  <c r="G96" i="1"/>
  <c r="G63" i="1"/>
  <c r="G13" i="1"/>
  <c r="G121" i="1"/>
  <c r="G41" i="1"/>
  <c r="G110" i="1"/>
  <c r="G136" i="1"/>
  <c r="G40" i="1"/>
  <c r="G130" i="1"/>
  <c r="G149" i="1"/>
  <c r="G93" i="1"/>
  <c r="G12" i="1"/>
  <c r="G16" i="1"/>
  <c r="G155" i="1"/>
  <c r="G18" i="1"/>
  <c r="G147" i="1"/>
  <c r="G45" i="1"/>
  <c r="G120" i="1"/>
  <c r="G29" i="1"/>
  <c r="G129" i="1"/>
  <c r="G22" i="1"/>
  <c r="G133" i="1"/>
  <c r="G51" i="1"/>
  <c r="G141" i="1"/>
  <c r="G10" i="1"/>
  <c r="G138" i="1"/>
  <c r="G19" i="1"/>
  <c r="G74" i="1"/>
  <c r="G47" i="1"/>
  <c r="G123" i="1"/>
  <c r="G91" i="1"/>
  <c r="G119" i="1"/>
  <c r="G83" i="1"/>
  <c r="G148" i="1"/>
  <c r="G73" i="1"/>
  <c r="G39" i="1"/>
  <c r="G116" i="1"/>
  <c r="G11" i="1"/>
  <c r="G6" i="1"/>
  <c r="G109" i="1"/>
  <c r="G61" i="1"/>
  <c r="G167" i="1"/>
  <c r="G114" i="1"/>
  <c r="G75" i="1"/>
  <c r="G69" i="1"/>
  <c r="G102" i="1"/>
  <c r="G105" i="1"/>
  <c r="G122" i="1"/>
  <c r="G24" i="1"/>
  <c r="G57" i="1"/>
  <c r="G20" i="1"/>
  <c r="G158" i="1"/>
  <c r="G79" i="1"/>
  <c r="G115" i="1"/>
  <c r="G30" i="1"/>
  <c r="G164" i="1"/>
  <c r="G42" i="1"/>
  <c r="G128" i="1"/>
  <c r="G71" i="1"/>
  <c r="G124" i="1"/>
  <c r="G134" i="1"/>
  <c r="G131" i="1"/>
  <c r="G103" i="1"/>
  <c r="G161" i="1"/>
  <c r="G106" i="1"/>
  <c r="G99" i="1"/>
  <c r="G139" i="1"/>
  <c r="G146" i="1"/>
  <c r="G107" i="1"/>
  <c r="G137" i="1"/>
  <c r="G85" i="1"/>
  <c r="G94" i="1"/>
  <c r="G165" i="1"/>
  <c r="G26" i="1"/>
  <c r="G152" i="1"/>
  <c r="G66" i="1"/>
  <c r="G100" i="1"/>
  <c r="G58" i="1"/>
  <c r="G25" i="1"/>
  <c r="G90" i="1"/>
  <c r="G82" i="1"/>
  <c r="G163" i="1"/>
  <c r="G157" i="1"/>
  <c r="G101" i="1"/>
  <c r="G92" i="1"/>
  <c r="G31" i="1"/>
  <c r="G111" i="1"/>
  <c r="G113" i="1"/>
  <c r="G53" i="1"/>
  <c r="G171" i="1"/>
  <c r="G174" i="1"/>
  <c r="G70" i="1"/>
  <c r="G97" i="1"/>
  <c r="G166" i="1"/>
  <c r="G108" i="1"/>
  <c r="G173" i="1"/>
  <c r="G125" i="1"/>
  <c r="G170" i="1"/>
  <c r="G151" i="1"/>
  <c r="G60" i="1"/>
  <c r="G56" i="1"/>
  <c r="G81" i="1"/>
  <c r="G77" i="1"/>
  <c r="G21" i="1"/>
  <c r="G153" i="1"/>
  <c r="G72" i="1"/>
  <c r="G112" i="1"/>
  <c r="G65" i="1"/>
  <c r="G64" i="1"/>
  <c r="G104" i="1"/>
  <c r="G162" i="1"/>
  <c r="G48" i="1"/>
  <c r="G88" i="1"/>
  <c r="G142" i="1"/>
  <c r="G135" i="1"/>
  <c r="G144" i="1"/>
  <c r="G76" i="1"/>
  <c r="G78" i="1"/>
  <c r="G168" i="1"/>
  <c r="G154" i="1"/>
  <c r="G172" i="1"/>
  <c r="G126" i="1"/>
  <c r="G143" i="1"/>
  <c r="G127" i="1"/>
  <c r="G117" i="1"/>
  <c r="G156" i="1"/>
  <c r="G169" i="1"/>
  <c r="G150" i="1"/>
  <c r="G140" i="1"/>
  <c r="G159" i="1"/>
  <c r="G145" i="1"/>
  <c r="G160" i="1"/>
  <c r="G175" i="1"/>
  <c r="G14" i="1"/>
  <c r="J14" i="1"/>
  <c r="J15" i="1"/>
  <c r="J8" i="1"/>
  <c r="J2" i="1"/>
  <c r="J55" i="1"/>
  <c r="J35" i="1"/>
  <c r="J4" i="1"/>
  <c r="J36" i="1"/>
  <c r="J33" i="1"/>
  <c r="J9" i="1"/>
  <c r="J50" i="1"/>
  <c r="J23" i="1"/>
  <c r="J46" i="1"/>
  <c r="J27" i="1"/>
  <c r="J38" i="1"/>
  <c r="J7" i="1"/>
  <c r="J28" i="1"/>
  <c r="J62" i="1"/>
  <c r="J67" i="1"/>
  <c r="J49" i="1"/>
  <c r="J68" i="1"/>
  <c r="J44" i="1"/>
  <c r="J17" i="1"/>
  <c r="J43" i="1"/>
  <c r="J95" i="1"/>
  <c r="J34" i="1"/>
  <c r="J32" i="1"/>
  <c r="J59" i="1"/>
  <c r="J87" i="1"/>
  <c r="J98" i="1"/>
  <c r="J86" i="1"/>
  <c r="J84" i="1"/>
  <c r="J118" i="1"/>
  <c r="J80" i="1"/>
  <c r="J5" i="1"/>
  <c r="J132" i="1"/>
  <c r="J54" i="1"/>
  <c r="J37" i="1"/>
  <c r="J89" i="1"/>
  <c r="J3" i="1"/>
  <c r="J52" i="1"/>
  <c r="J96" i="1"/>
  <c r="J63" i="1"/>
  <c r="J13" i="1"/>
  <c r="J121" i="1"/>
  <c r="J41" i="1"/>
  <c r="J110" i="1"/>
  <c r="J136" i="1"/>
  <c r="J40" i="1"/>
  <c r="J130" i="1"/>
  <c r="J149" i="1"/>
  <c r="J93" i="1"/>
  <c r="J12" i="1"/>
  <c r="J16" i="1"/>
  <c r="J155" i="1"/>
  <c r="J18" i="1"/>
  <c r="J147" i="1"/>
  <c r="J45" i="1"/>
  <c r="J120" i="1"/>
  <c r="J29" i="1"/>
  <c r="J129" i="1"/>
  <c r="J22" i="1"/>
  <c r="J133" i="1"/>
  <c r="J51" i="1"/>
  <c r="J141" i="1"/>
  <c r="J10" i="1"/>
  <c r="J138" i="1"/>
  <c r="J19" i="1"/>
  <c r="J74" i="1"/>
  <c r="J47" i="1"/>
  <c r="J123" i="1"/>
  <c r="J91" i="1"/>
  <c r="J119" i="1"/>
  <c r="J83" i="1"/>
  <c r="J148" i="1"/>
  <c r="J73" i="1"/>
  <c r="J39" i="1"/>
  <c r="J116" i="1"/>
  <c r="J11" i="1"/>
  <c r="J6" i="1"/>
  <c r="J109" i="1"/>
  <c r="J61" i="1"/>
  <c r="J167" i="1"/>
  <c r="J114" i="1"/>
  <c r="J75" i="1"/>
  <c r="J69" i="1"/>
  <c r="J102" i="1"/>
  <c r="J105" i="1"/>
  <c r="J122" i="1"/>
  <c r="J24" i="1"/>
  <c r="J57" i="1"/>
  <c r="J20" i="1"/>
  <c r="J158" i="1"/>
  <c r="J79" i="1"/>
  <c r="J115" i="1"/>
  <c r="J30" i="1"/>
  <c r="J164" i="1"/>
  <c r="J42" i="1"/>
  <c r="J128" i="1"/>
  <c r="J71" i="1"/>
  <c r="J124" i="1"/>
  <c r="J134" i="1"/>
  <c r="J131" i="1"/>
  <c r="J103" i="1"/>
  <c r="J161" i="1"/>
  <c r="J106" i="1"/>
  <c r="J99" i="1"/>
  <c r="J139" i="1"/>
  <c r="J146" i="1"/>
  <c r="J107" i="1"/>
  <c r="J137" i="1"/>
  <c r="J85" i="1"/>
  <c r="J94" i="1"/>
  <c r="J165" i="1"/>
  <c r="J26" i="1"/>
  <c r="J152" i="1"/>
  <c r="J66" i="1"/>
  <c r="J100" i="1"/>
  <c r="J58" i="1"/>
  <c r="J25" i="1"/>
  <c r="J90" i="1"/>
  <c r="J82" i="1"/>
  <c r="J163" i="1"/>
  <c r="J157" i="1"/>
  <c r="J101" i="1"/>
  <c r="J92" i="1"/>
  <c r="J31" i="1"/>
  <c r="J111" i="1"/>
  <c r="J113" i="1"/>
  <c r="J53" i="1"/>
  <c r="J171" i="1"/>
  <c r="J174" i="1"/>
  <c r="J70" i="1"/>
  <c r="J97" i="1"/>
  <c r="J166" i="1"/>
  <c r="J108" i="1"/>
  <c r="J173" i="1"/>
  <c r="J125" i="1"/>
  <c r="J170" i="1"/>
  <c r="J151" i="1"/>
  <c r="J60" i="1"/>
  <c r="J56" i="1"/>
  <c r="J81" i="1"/>
  <c r="J77" i="1"/>
  <c r="J21" i="1"/>
  <c r="J153" i="1"/>
  <c r="J72" i="1"/>
  <c r="J112" i="1"/>
  <c r="J65" i="1"/>
  <c r="J64" i="1"/>
  <c r="J104" i="1"/>
  <c r="J162" i="1"/>
  <c r="J48" i="1"/>
  <c r="J88" i="1"/>
  <c r="J142" i="1"/>
  <c r="J135" i="1"/>
  <c r="J144" i="1"/>
  <c r="J76" i="1"/>
  <c r="J78" i="1"/>
  <c r="J168" i="1"/>
  <c r="J154" i="1"/>
  <c r="J172" i="1"/>
  <c r="J126" i="1"/>
  <c r="J143" i="1"/>
  <c r="J127" i="1"/>
  <c r="J117" i="1"/>
  <c r="J156" i="1"/>
  <c r="J169" i="1"/>
  <c r="J150" i="1"/>
  <c r="J140" i="1"/>
  <c r="J159" i="1"/>
  <c r="J145" i="1"/>
  <c r="J160" i="1"/>
  <c r="J175" i="1"/>
  <c r="F5" i="1"/>
  <c r="M5" i="1" s="1"/>
  <c r="N5" i="1" s="1"/>
  <c r="F15" i="1"/>
  <c r="M15" i="1" s="1"/>
  <c r="N15" i="1" s="1"/>
  <c r="F8" i="1"/>
  <c r="M8" i="1" s="1"/>
  <c r="N8" i="1" s="1"/>
  <c r="F2" i="1"/>
  <c r="M2" i="1" s="1"/>
  <c r="N2" i="1" s="1"/>
  <c r="F7" i="1"/>
  <c r="M7" i="1" s="1"/>
  <c r="N7" i="1" s="1"/>
  <c r="F35" i="1"/>
  <c r="M35" i="1" s="1"/>
  <c r="N35" i="1" s="1"/>
  <c r="F4" i="1"/>
  <c r="M4" i="1" s="1"/>
  <c r="N4" i="1" s="1"/>
  <c r="F36" i="1"/>
  <c r="M36" i="1" s="1"/>
  <c r="N36" i="1" s="1"/>
  <c r="F33" i="1"/>
  <c r="M33" i="1" s="1"/>
  <c r="N33" i="1" s="1"/>
  <c r="F9" i="1"/>
  <c r="M9" i="1" s="1"/>
  <c r="N9" i="1" s="1"/>
  <c r="F50" i="1"/>
  <c r="M50" i="1" s="1"/>
  <c r="N50" i="1" s="1"/>
  <c r="F12" i="1"/>
  <c r="M12" i="1" s="1"/>
  <c r="N12" i="1" s="1"/>
  <c r="F46" i="1"/>
  <c r="M46" i="1" s="1"/>
  <c r="N46" i="1" s="1"/>
  <c r="F27" i="1"/>
  <c r="M27" i="1" s="1"/>
  <c r="N27" i="1" s="1"/>
  <c r="F38" i="1"/>
  <c r="M38" i="1" s="1"/>
  <c r="N38" i="1" s="1"/>
  <c r="F14" i="1"/>
  <c r="M14" i="1" s="1"/>
  <c r="N14" i="1" s="1"/>
  <c r="F17" i="1"/>
  <c r="M17" i="1" s="1"/>
  <c r="N17" i="1" s="1"/>
  <c r="F18" i="1"/>
  <c r="M18" i="1" s="1"/>
  <c r="N18" i="1" s="1"/>
  <c r="F67" i="1"/>
  <c r="M67" i="1" s="1"/>
  <c r="N67" i="1" s="1"/>
  <c r="F19" i="1"/>
  <c r="M19" i="1" s="1"/>
  <c r="N19" i="1" s="1"/>
  <c r="F68" i="1"/>
  <c r="M68" i="1" s="1"/>
  <c r="N68" i="1" s="1"/>
  <c r="F44" i="1"/>
  <c r="M44" i="1" s="1"/>
  <c r="N44" i="1" s="1"/>
  <c r="F23" i="1"/>
  <c r="M23" i="1" s="1"/>
  <c r="N23" i="1" s="1"/>
  <c r="F43" i="1"/>
  <c r="M43" i="1" s="1"/>
  <c r="N43" i="1" s="1"/>
  <c r="F95" i="1"/>
  <c r="M95" i="1" s="1"/>
  <c r="N95" i="1" s="1"/>
  <c r="F25" i="1"/>
  <c r="M25" i="1" s="1"/>
  <c r="N25" i="1" s="1"/>
  <c r="F28" i="1"/>
  <c r="M28" i="1" s="1"/>
  <c r="N28" i="1" s="1"/>
  <c r="F30" i="1"/>
  <c r="M30" i="1" s="1"/>
  <c r="N30" i="1" s="1"/>
  <c r="F87" i="1"/>
  <c r="M87" i="1" s="1"/>
  <c r="N87" i="1" s="1"/>
  <c r="F98" i="1"/>
  <c r="M98" i="1" s="1"/>
  <c r="N98" i="1" s="1"/>
  <c r="F86" i="1"/>
  <c r="M86" i="1" s="1"/>
  <c r="N86" i="1" s="1"/>
  <c r="F84" i="1"/>
  <c r="M84" i="1" s="1"/>
  <c r="N84" i="1" s="1"/>
  <c r="F118" i="1"/>
  <c r="M118" i="1" s="1"/>
  <c r="N118" i="1" s="1"/>
  <c r="F80" i="1"/>
  <c r="M80" i="1" s="1"/>
  <c r="N80" i="1" s="1"/>
  <c r="F31" i="1"/>
  <c r="M31" i="1" s="1"/>
  <c r="N31" i="1" s="1"/>
  <c r="F32" i="1"/>
  <c r="M32" i="1" s="1"/>
  <c r="N32" i="1" s="1"/>
  <c r="F54" i="1"/>
  <c r="M54" i="1" s="1"/>
  <c r="N54" i="1" s="1"/>
  <c r="F37" i="1"/>
  <c r="M37" i="1" s="1"/>
  <c r="N37" i="1" s="1"/>
  <c r="F89" i="1"/>
  <c r="M89" i="1" s="1"/>
  <c r="N89" i="1" s="1"/>
  <c r="F3" i="1"/>
  <c r="M3" i="1" s="1"/>
  <c r="N3" i="1" s="1"/>
  <c r="F52" i="1"/>
  <c r="M52" i="1" s="1"/>
  <c r="N52" i="1" s="1"/>
  <c r="F96" i="1"/>
  <c r="M96" i="1" s="1"/>
  <c r="N96" i="1" s="1"/>
  <c r="F63" i="1"/>
  <c r="M63" i="1" s="1"/>
  <c r="N63" i="1" s="1"/>
  <c r="F13" i="1"/>
  <c r="M13" i="1" s="1"/>
  <c r="N13" i="1" s="1"/>
  <c r="F121" i="1"/>
  <c r="M121" i="1" s="1"/>
  <c r="N121" i="1" s="1"/>
  <c r="F41" i="1"/>
  <c r="M41" i="1" s="1"/>
  <c r="N41" i="1" s="1"/>
  <c r="F110" i="1"/>
  <c r="M110" i="1" s="1"/>
  <c r="N110" i="1" s="1"/>
  <c r="F136" i="1"/>
  <c r="M136" i="1" s="1"/>
  <c r="N136" i="1" s="1"/>
  <c r="F40" i="1"/>
  <c r="M40" i="1" s="1"/>
  <c r="N40" i="1" s="1"/>
  <c r="F34" i="1"/>
  <c r="M34" i="1" s="1"/>
  <c r="N34" i="1" s="1"/>
  <c r="F49" i="1"/>
  <c r="M49" i="1" s="1"/>
  <c r="N49" i="1" s="1"/>
  <c r="F93" i="1"/>
  <c r="M93" i="1" s="1"/>
  <c r="N93" i="1" s="1"/>
  <c r="F51" i="1"/>
  <c r="M51" i="1" s="1"/>
  <c r="N51" i="1" s="1"/>
  <c r="F16" i="1"/>
  <c r="M16" i="1" s="1"/>
  <c r="N16" i="1" s="1"/>
  <c r="F155" i="1"/>
  <c r="M155" i="1" s="1"/>
  <c r="N155" i="1" s="1"/>
  <c r="F53" i="1"/>
  <c r="M53" i="1" s="1"/>
  <c r="N53" i="1" s="1"/>
  <c r="F55" i="1"/>
  <c r="M55" i="1" s="1"/>
  <c r="N55" i="1" s="1"/>
  <c r="F45" i="1"/>
  <c r="M45" i="1" s="1"/>
  <c r="N45" i="1" s="1"/>
  <c r="F120" i="1"/>
  <c r="M120" i="1" s="1"/>
  <c r="N120" i="1" s="1"/>
  <c r="F29" i="1"/>
  <c r="M29" i="1" s="1"/>
  <c r="N29" i="1" s="1"/>
  <c r="F129" i="1"/>
  <c r="M129" i="1" s="1"/>
  <c r="N129" i="1" s="1"/>
  <c r="F22" i="1"/>
  <c r="M22" i="1" s="1"/>
  <c r="N22" i="1" s="1"/>
  <c r="F59" i="1"/>
  <c r="M59" i="1" s="1"/>
  <c r="N59" i="1" s="1"/>
  <c r="F62" i="1"/>
  <c r="M62" i="1" s="1"/>
  <c r="N62" i="1" s="1"/>
  <c r="F141" i="1"/>
  <c r="M141" i="1" s="1"/>
  <c r="N141" i="1" s="1"/>
  <c r="F10" i="1"/>
  <c r="M10" i="1" s="1"/>
  <c r="N10" i="1" s="1"/>
  <c r="F138" i="1"/>
  <c r="M138" i="1" s="1"/>
  <c r="N138" i="1" s="1"/>
  <c r="F64" i="1"/>
  <c r="M64" i="1" s="1"/>
  <c r="N64" i="1" s="1"/>
  <c r="F74" i="1"/>
  <c r="M74" i="1" s="1"/>
  <c r="N74" i="1" s="1"/>
  <c r="F47" i="1"/>
  <c r="M47" i="1" s="1"/>
  <c r="N47" i="1" s="1"/>
  <c r="F70" i="1"/>
  <c r="M70" i="1" s="1"/>
  <c r="N70" i="1" s="1"/>
  <c r="F91" i="1"/>
  <c r="M91" i="1" s="1"/>
  <c r="N91" i="1" s="1"/>
  <c r="F119" i="1"/>
  <c r="M119" i="1" s="1"/>
  <c r="N119" i="1" s="1"/>
  <c r="F83" i="1"/>
  <c r="M83" i="1" s="1"/>
  <c r="N83" i="1" s="1"/>
  <c r="F75" i="1"/>
  <c r="M75" i="1" s="1"/>
  <c r="N75" i="1" s="1"/>
  <c r="F73" i="1"/>
  <c r="M73" i="1" s="1"/>
  <c r="N73" i="1" s="1"/>
  <c r="F39" i="1"/>
  <c r="M39" i="1" s="1"/>
  <c r="N39" i="1" s="1"/>
  <c r="F76" i="1"/>
  <c r="M76" i="1" s="1"/>
  <c r="N76" i="1" s="1"/>
  <c r="F11" i="1"/>
  <c r="M11" i="1" s="1"/>
  <c r="N11" i="1" s="1"/>
  <c r="F6" i="1"/>
  <c r="M6" i="1" s="1"/>
  <c r="N6" i="1" s="1"/>
  <c r="F77" i="1"/>
  <c r="M77" i="1" s="1"/>
  <c r="N77" i="1" s="1"/>
  <c r="F61" i="1"/>
  <c r="M61" i="1" s="1"/>
  <c r="N61" i="1" s="1"/>
  <c r="F167" i="1"/>
  <c r="M167" i="1" s="1"/>
  <c r="N167" i="1" s="1"/>
  <c r="F114" i="1"/>
  <c r="M114" i="1" s="1"/>
  <c r="N114" i="1" s="1"/>
  <c r="F81" i="1"/>
  <c r="M81" i="1" s="1"/>
  <c r="N81" i="1" s="1"/>
  <c r="F69" i="1"/>
  <c r="M69" i="1" s="1"/>
  <c r="N69" i="1" s="1"/>
  <c r="F102" i="1"/>
  <c r="M102" i="1" s="1"/>
  <c r="N102" i="1" s="1"/>
  <c r="F85" i="1"/>
  <c r="M85" i="1" s="1"/>
  <c r="N85" i="1" s="1"/>
  <c r="F122" i="1"/>
  <c r="M122" i="1" s="1"/>
  <c r="N122" i="1" s="1"/>
  <c r="F24" i="1"/>
  <c r="M24" i="1" s="1"/>
  <c r="N24" i="1" s="1"/>
  <c r="F57" i="1"/>
  <c r="M57" i="1" s="1"/>
  <c r="N57" i="1" s="1"/>
  <c r="F20" i="1"/>
  <c r="M20" i="1" s="1"/>
  <c r="N20" i="1" s="1"/>
  <c r="F158" i="1"/>
  <c r="M158" i="1" s="1"/>
  <c r="N158" i="1" s="1"/>
  <c r="F79" i="1"/>
  <c r="M79" i="1" s="1"/>
  <c r="N79" i="1" s="1"/>
  <c r="F115" i="1"/>
  <c r="M115" i="1" s="1"/>
  <c r="N115" i="1" s="1"/>
  <c r="F90" i="1"/>
  <c r="M90" i="1" s="1"/>
  <c r="N90" i="1" s="1"/>
  <c r="F100" i="1"/>
  <c r="M100" i="1" s="1"/>
  <c r="N100" i="1" s="1"/>
  <c r="F42" i="1"/>
  <c r="M42" i="1" s="1"/>
  <c r="N42" i="1" s="1"/>
  <c r="F101" i="1"/>
  <c r="M101" i="1" s="1"/>
  <c r="N101" i="1" s="1"/>
  <c r="F71" i="1"/>
  <c r="M71" i="1" s="1"/>
  <c r="N71" i="1" s="1"/>
  <c r="F105" i="1"/>
  <c r="M105" i="1" s="1"/>
  <c r="N105" i="1" s="1"/>
  <c r="F108" i="1"/>
  <c r="M108" i="1" s="1"/>
  <c r="N108" i="1" s="1"/>
  <c r="F131" i="1"/>
  <c r="M131" i="1" s="1"/>
  <c r="N131" i="1" s="1"/>
  <c r="F103" i="1"/>
  <c r="M103" i="1" s="1"/>
  <c r="N103" i="1" s="1"/>
  <c r="F161" i="1"/>
  <c r="M161" i="1" s="1"/>
  <c r="N161" i="1" s="1"/>
  <c r="F106" i="1"/>
  <c r="M106" i="1" s="1"/>
  <c r="N106" i="1" s="1"/>
  <c r="F99" i="1"/>
  <c r="M99" i="1" s="1"/>
  <c r="N99" i="1" s="1"/>
  <c r="F109" i="1"/>
  <c r="M109" i="1" s="1"/>
  <c r="N109" i="1" s="1"/>
  <c r="F146" i="1"/>
  <c r="M146" i="1" s="1"/>
  <c r="N146" i="1" s="1"/>
  <c r="F107" i="1"/>
  <c r="M107" i="1" s="1"/>
  <c r="N107" i="1" s="1"/>
  <c r="F116" i="1"/>
  <c r="M116" i="1" s="1"/>
  <c r="N116" i="1" s="1"/>
  <c r="F123" i="1"/>
  <c r="M123" i="1" s="1"/>
  <c r="N123" i="1" s="1"/>
  <c r="F94" i="1"/>
  <c r="M94" i="1" s="1"/>
  <c r="N94" i="1" s="1"/>
  <c r="F165" i="1"/>
  <c r="M165" i="1" s="1"/>
  <c r="N165" i="1" s="1"/>
  <c r="F26" i="1"/>
  <c r="M26" i="1" s="1"/>
  <c r="N26" i="1" s="1"/>
  <c r="F152" i="1"/>
  <c r="M152" i="1" s="1"/>
  <c r="N152" i="1" s="1"/>
  <c r="F66" i="1"/>
  <c r="M66" i="1" s="1"/>
  <c r="N66" i="1" s="1"/>
  <c r="F124" i="1"/>
  <c r="M124" i="1" s="1"/>
  <c r="N124" i="1" s="1"/>
  <c r="F58" i="1"/>
  <c r="M58" i="1" s="1"/>
  <c r="N58" i="1" s="1"/>
  <c r="F126" i="1"/>
  <c r="M126" i="1" s="1"/>
  <c r="N126" i="1" s="1"/>
  <c r="F127" i="1"/>
  <c r="M127" i="1" s="1"/>
  <c r="N127" i="1" s="1"/>
  <c r="F82" i="1"/>
  <c r="M82" i="1" s="1"/>
  <c r="N82" i="1" s="1"/>
  <c r="F163" i="1"/>
  <c r="M163" i="1" s="1"/>
  <c r="N163" i="1" s="1"/>
  <c r="F157" i="1"/>
  <c r="M157" i="1" s="1"/>
  <c r="N157" i="1" s="1"/>
  <c r="F128" i="1"/>
  <c r="M128" i="1" s="1"/>
  <c r="N128" i="1" s="1"/>
  <c r="F92" i="1"/>
  <c r="M92" i="1" s="1"/>
  <c r="N92" i="1" s="1"/>
  <c r="F130" i="1"/>
  <c r="M130" i="1" s="1"/>
  <c r="N130" i="1" s="1"/>
  <c r="F111" i="1"/>
  <c r="M111" i="1" s="1"/>
  <c r="N111" i="1" s="1"/>
  <c r="F113" i="1"/>
  <c r="M113" i="1" s="1"/>
  <c r="N113" i="1" s="1"/>
  <c r="F132" i="1"/>
  <c r="M132" i="1" s="1"/>
  <c r="N132" i="1" s="1"/>
  <c r="F133" i="1"/>
  <c r="M133" i="1" s="1"/>
  <c r="N133" i="1" s="1"/>
  <c r="F174" i="1"/>
  <c r="M174" i="1" s="1"/>
  <c r="N174" i="1" s="1"/>
  <c r="F134" i="1"/>
  <c r="M134" i="1" s="1"/>
  <c r="N134" i="1" s="1"/>
  <c r="F97" i="1"/>
  <c r="M97" i="1" s="1"/>
  <c r="N97" i="1" s="1"/>
  <c r="F137" i="1"/>
  <c r="M137" i="1" s="1"/>
  <c r="N137" i="1" s="1"/>
  <c r="F139" i="1"/>
  <c r="M139" i="1" s="1"/>
  <c r="N139" i="1" s="1"/>
  <c r="F173" i="1"/>
  <c r="M173" i="1" s="1"/>
  <c r="N173" i="1" s="1"/>
  <c r="F125" i="1"/>
  <c r="M125" i="1" s="1"/>
  <c r="N125" i="1" s="1"/>
  <c r="F170" i="1"/>
  <c r="M170" i="1" s="1"/>
  <c r="N170" i="1" s="1"/>
  <c r="F151" i="1"/>
  <c r="M151" i="1" s="1"/>
  <c r="N151" i="1" s="1"/>
  <c r="F60" i="1"/>
  <c r="M60" i="1" s="1"/>
  <c r="N60" i="1" s="1"/>
  <c r="F56" i="1"/>
  <c r="M56" i="1" s="1"/>
  <c r="N56" i="1" s="1"/>
  <c r="F144" i="1"/>
  <c r="M144" i="1" s="1"/>
  <c r="N144" i="1" s="1"/>
  <c r="F145" i="1"/>
  <c r="M145" i="1" s="1"/>
  <c r="N145" i="1" s="1"/>
  <c r="F21" i="1"/>
  <c r="M21" i="1" s="1"/>
  <c r="N21" i="1" s="1"/>
  <c r="F147" i="1"/>
  <c r="M147" i="1" s="1"/>
  <c r="N147" i="1" s="1"/>
  <c r="F72" i="1"/>
  <c r="M72" i="1" s="1"/>
  <c r="N72" i="1" s="1"/>
  <c r="F112" i="1"/>
  <c r="M112" i="1" s="1"/>
  <c r="N112" i="1" s="1"/>
  <c r="F65" i="1"/>
  <c r="M65" i="1" s="1"/>
  <c r="N65" i="1" s="1"/>
  <c r="F148" i="1"/>
  <c r="M148" i="1" s="1"/>
  <c r="N148" i="1" s="1"/>
  <c r="F104" i="1"/>
  <c r="M104" i="1" s="1"/>
  <c r="N104" i="1" s="1"/>
  <c r="F149" i="1"/>
  <c r="M149" i="1" s="1"/>
  <c r="N149" i="1" s="1"/>
  <c r="F48" i="1"/>
  <c r="M48" i="1" s="1"/>
  <c r="N48" i="1" s="1"/>
  <c r="F88" i="1"/>
  <c r="M88" i="1" s="1"/>
  <c r="N88" i="1" s="1"/>
  <c r="F142" i="1"/>
  <c r="M142" i="1" s="1"/>
  <c r="N142" i="1" s="1"/>
  <c r="F135" i="1"/>
  <c r="M135" i="1" s="1"/>
  <c r="N135" i="1" s="1"/>
  <c r="F153" i="1"/>
  <c r="M153" i="1" s="1"/>
  <c r="N153" i="1" s="1"/>
  <c r="F154" i="1"/>
  <c r="M154" i="1" s="1"/>
  <c r="N154" i="1" s="1"/>
  <c r="F78" i="1"/>
  <c r="M78" i="1" s="1"/>
  <c r="N78" i="1" s="1"/>
  <c r="F168" i="1"/>
  <c r="M168" i="1" s="1"/>
  <c r="N168" i="1" s="1"/>
  <c r="F159" i="1"/>
  <c r="M159" i="1" s="1"/>
  <c r="N159" i="1" s="1"/>
  <c r="F172" i="1"/>
  <c r="M172" i="1" s="1"/>
  <c r="N172" i="1" s="1"/>
  <c r="F160" i="1"/>
  <c r="M160" i="1" s="1"/>
  <c r="N160" i="1" s="1"/>
  <c r="F143" i="1"/>
  <c r="M143" i="1" s="1"/>
  <c r="N143" i="1" s="1"/>
  <c r="F162" i="1"/>
  <c r="M162" i="1" s="1"/>
  <c r="N162" i="1" s="1"/>
  <c r="F117" i="1"/>
  <c r="M117" i="1" s="1"/>
  <c r="N117" i="1" s="1"/>
  <c r="F156" i="1"/>
  <c r="M156" i="1" s="1"/>
  <c r="N156" i="1" s="1"/>
  <c r="F169" i="1"/>
  <c r="M169" i="1" s="1"/>
  <c r="N169" i="1" s="1"/>
  <c r="F150" i="1"/>
  <c r="M150" i="1" s="1"/>
  <c r="N150" i="1" s="1"/>
  <c r="F140" i="1"/>
  <c r="M140" i="1" s="1"/>
  <c r="N140" i="1" s="1"/>
  <c r="F164" i="1"/>
  <c r="M164" i="1" s="1"/>
  <c r="N164" i="1" s="1"/>
  <c r="F166" i="1"/>
  <c r="M166" i="1" s="1"/>
  <c r="N166" i="1" s="1"/>
  <c r="F171" i="1"/>
  <c r="M171" i="1" s="1"/>
  <c r="N171" i="1" s="1"/>
  <c r="F175" i="1"/>
  <c r="M175" i="1" s="1"/>
  <c r="N175" i="1" s="1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L26" i="1"/>
  <c r="L89" i="1"/>
  <c r="L16" i="1"/>
  <c r="L165" i="1"/>
  <c r="L2" i="1"/>
  <c r="L169" i="1"/>
  <c r="L80" i="1"/>
  <c r="L120" i="1"/>
  <c r="L110" i="1"/>
  <c r="L13" i="1"/>
  <c r="L67" i="1"/>
  <c r="L8" i="1"/>
  <c r="L141" i="1"/>
  <c r="L74" i="1"/>
  <c r="L158" i="1"/>
  <c r="L65" i="1"/>
  <c r="L39" i="1"/>
  <c r="L24" i="1"/>
  <c r="L38" i="1"/>
  <c r="L167" i="1"/>
  <c r="L92" i="1"/>
  <c r="L95" i="1"/>
  <c r="L69" i="1"/>
  <c r="L125" i="1"/>
  <c r="L135" i="1"/>
  <c r="L91" i="1"/>
  <c r="L129" i="1"/>
  <c r="L56" i="1"/>
  <c r="L72" i="1"/>
  <c r="L52" i="1"/>
  <c r="L48" i="1"/>
  <c r="L71" i="1"/>
  <c r="L36" i="1"/>
  <c r="L172" i="1"/>
  <c r="L21" i="1"/>
  <c r="L82" i="1"/>
  <c r="L83" i="1"/>
  <c r="L115" i="1"/>
  <c r="L6" i="1"/>
  <c r="L104" i="1"/>
  <c r="L78" i="1"/>
  <c r="L4" i="1"/>
  <c r="L9" i="1"/>
  <c r="L97" i="1"/>
  <c r="L152" i="1"/>
  <c r="L88" i="1"/>
  <c r="L117" i="1"/>
  <c r="L3" i="1"/>
  <c r="L122" i="1"/>
  <c r="L42" i="1"/>
  <c r="L98" i="1"/>
  <c r="L103" i="1"/>
  <c r="L27" i="1"/>
  <c r="L107" i="1"/>
  <c r="L99" i="1"/>
  <c r="L20" i="1"/>
  <c r="L73" i="1"/>
  <c r="L68" i="1"/>
  <c r="L28" i="1"/>
  <c r="L148" i="1"/>
  <c r="L134" i="1"/>
  <c r="L77" i="1"/>
  <c r="L76" i="1"/>
  <c r="L124" i="1"/>
  <c r="L17" i="1"/>
  <c r="L100" i="1"/>
  <c r="L147" i="1"/>
  <c r="L132" i="1"/>
  <c r="L154" i="1"/>
  <c r="L123" i="1"/>
  <c r="L34" i="1"/>
  <c r="L64" i="1"/>
  <c r="L62" i="1"/>
  <c r="L19" i="1"/>
  <c r="L166" i="1"/>
  <c r="L164" i="1"/>
  <c r="L12" i="1"/>
  <c r="L137" i="1"/>
  <c r="L130" i="1"/>
  <c r="L145" i="1"/>
  <c r="L14" i="1"/>
  <c r="L31" i="1"/>
  <c r="L55" i="1"/>
  <c r="L153" i="1"/>
  <c r="L127" i="1"/>
  <c r="L128" i="1"/>
  <c r="L53" i="1"/>
  <c r="L108" i="1"/>
  <c r="L59" i="1"/>
  <c r="L101" i="1"/>
  <c r="L90" i="1"/>
  <c r="L171" i="1"/>
  <c r="L18" i="1"/>
  <c r="L5" i="1"/>
  <c r="L144" i="1"/>
  <c r="L105" i="1"/>
  <c r="L25" i="1"/>
  <c r="L30" i="1"/>
  <c r="L51" i="1"/>
  <c r="L109" i="1"/>
  <c r="L81" i="1"/>
  <c r="L32" i="1"/>
  <c r="L70" i="1"/>
  <c r="L126" i="1"/>
  <c r="L75" i="1"/>
  <c r="L85" i="1"/>
  <c r="L160" i="1"/>
  <c r="L133" i="1"/>
  <c r="L49" i="1"/>
  <c r="L162" i="1"/>
  <c r="L7" i="1"/>
  <c r="L116" i="1"/>
  <c r="L139" i="1"/>
  <c r="L159" i="1"/>
  <c r="L23" i="1"/>
  <c r="L149" i="1"/>
  <c r="L143" i="1"/>
  <c r="L46" i="1"/>
  <c r="L37" i="1"/>
  <c r="L155" i="1"/>
  <c r="L156" i="1"/>
  <c r="L138" i="1"/>
  <c r="L96" i="1"/>
  <c r="L119" i="1"/>
  <c r="L146" i="1"/>
  <c r="L84" i="1"/>
  <c r="L175" i="1"/>
  <c r="L47" i="1"/>
  <c r="L58" i="1"/>
  <c r="L121" i="1"/>
  <c r="L94" i="1"/>
  <c r="L33" i="1"/>
  <c r="L168" i="1"/>
  <c r="L131" i="1"/>
  <c r="L60" i="1"/>
  <c r="L54" i="1"/>
  <c r="L50" i="1"/>
  <c r="L113" i="1"/>
  <c r="L106" i="1"/>
  <c r="L79" i="1"/>
  <c r="L151" i="1"/>
  <c r="L163" i="1"/>
  <c r="L93" i="1"/>
  <c r="L61" i="1"/>
  <c r="L111" i="1"/>
  <c r="L44" i="1"/>
  <c r="L170" i="1"/>
  <c r="L118" i="1"/>
  <c r="L174" i="1"/>
  <c r="L136" i="1"/>
  <c r="L63" i="1"/>
  <c r="L40" i="1"/>
  <c r="L173" i="1"/>
  <c r="L22" i="1"/>
  <c r="L114" i="1"/>
  <c r="L112" i="1"/>
  <c r="L45" i="1"/>
  <c r="L140" i="1"/>
  <c r="L41" i="1"/>
  <c r="L35" i="1"/>
  <c r="L11" i="1"/>
  <c r="L43" i="1"/>
  <c r="L157" i="1"/>
  <c r="L29" i="1"/>
  <c r="L142" i="1"/>
  <c r="L10" i="1"/>
  <c r="L66" i="1"/>
  <c r="L150" i="1"/>
  <c r="L87" i="1"/>
  <c r="L15" i="1"/>
  <c r="L86" i="1"/>
  <c r="L161" i="1"/>
  <c r="L57" i="1"/>
  <c r="L102" i="1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P15" i="4" l="1"/>
  <c r="P16" i="4"/>
</calcChain>
</file>

<file path=xl/sharedStrings.xml><?xml version="1.0" encoding="utf-8"?>
<sst xmlns="http://schemas.openxmlformats.org/spreadsheetml/2006/main" count="995" uniqueCount="63">
  <si>
    <t>Gear Assembly</t>
  </si>
  <si>
    <t>GA Category</t>
  </si>
  <si>
    <t>Month</t>
  </si>
  <si>
    <t>Quarter</t>
  </si>
  <si>
    <t>Fiscal Year</t>
  </si>
  <si>
    <t>Quantity Produced</t>
  </si>
  <si>
    <t>Sales Quantity</t>
  </si>
  <si>
    <t>Price</t>
  </si>
  <si>
    <t>Gear Assembly 1 (BS4)</t>
  </si>
  <si>
    <t>BS4 Only</t>
  </si>
  <si>
    <t>April</t>
  </si>
  <si>
    <t>Q1</t>
  </si>
  <si>
    <t>2019-20</t>
  </si>
  <si>
    <t>May</t>
  </si>
  <si>
    <t>June</t>
  </si>
  <si>
    <t>July</t>
  </si>
  <si>
    <t>Q2</t>
  </si>
  <si>
    <t>August</t>
  </si>
  <si>
    <t>September</t>
  </si>
  <si>
    <t>October</t>
  </si>
  <si>
    <t>Q3</t>
  </si>
  <si>
    <t>November</t>
  </si>
  <si>
    <t>December</t>
  </si>
  <si>
    <t>January</t>
  </si>
  <si>
    <t>Q4</t>
  </si>
  <si>
    <t>February</t>
  </si>
  <si>
    <t>March</t>
  </si>
  <si>
    <t>2020-21</t>
  </si>
  <si>
    <t>2021-22</t>
  </si>
  <si>
    <t>Gear Assembly 2 (BS4)</t>
  </si>
  <si>
    <t>Gear Assembly 3 (BS4/6)</t>
  </si>
  <si>
    <t>Combination</t>
  </si>
  <si>
    <t>Gear Assembly 4 (BS4/6)</t>
  </si>
  <si>
    <t>Gear Assembly 5 (BS6)</t>
  </si>
  <si>
    <t>BS6 Only</t>
  </si>
  <si>
    <t>Gear Assembly 6 (BS6)</t>
  </si>
  <si>
    <t>SALES DETAILS (GEAR ASSEMBLIES)</t>
  </si>
  <si>
    <t>FY</t>
  </si>
  <si>
    <t>CC</t>
  </si>
  <si>
    <t>Direct Materials</t>
  </si>
  <si>
    <t>Direct Labour</t>
  </si>
  <si>
    <t>Production Overhead</t>
  </si>
  <si>
    <t>G&amp;A Overhead</t>
  </si>
  <si>
    <t>Finance Costs</t>
  </si>
  <si>
    <t>Revenue</t>
  </si>
  <si>
    <t>Exact Quarter</t>
  </si>
  <si>
    <t>Row Labels</t>
  </si>
  <si>
    <t>Q22021-22</t>
  </si>
  <si>
    <t>Q42020-21</t>
  </si>
  <si>
    <t>Grand Total</t>
  </si>
  <si>
    <t>Column Labels</t>
  </si>
  <si>
    <t>Gear assembly max revenue during given period</t>
  </si>
  <si>
    <t>Period saw the maximum Sales of Combination Gear Assemblies?</t>
  </si>
  <si>
    <t>Total Cost</t>
  </si>
  <si>
    <t>Cost</t>
  </si>
  <si>
    <t>UNIT MARGINE</t>
  </si>
  <si>
    <t>Gear Assembly returned the highest percentage unit (net) margin?</t>
  </si>
  <si>
    <t>Ending Inventory</t>
  </si>
  <si>
    <t>Period with least ending stock</t>
  </si>
  <si>
    <t>Sum of Revenue</t>
  </si>
  <si>
    <t>Gear Assemblys</t>
  </si>
  <si>
    <t>Difference</t>
  </si>
  <si>
    <t>Highest jump in Rev from 19-20 to 20-21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</si>
</sst>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2" borderId="1" xfId="0" applyFont="1" applyFill="1" applyBorder="1"/>
    <xf numFmtId="0" fontId="0" fillId="0" borderId="0" xfId="0" applyNumberFormat="1"/>
    <xf numFmtId="0" fontId="1" fillId="0" borderId="0" xfId="0" applyFont="1"/>
    <xf numFmtId="0" fontId="2" fillId="0" borderId="0" xfId="0" applyFont="1"/>
    <xf numFmtId="0" fontId="4" fillId="0" borderId="0" xfId="0" applyFont="1"/>
    <xf numFmtId="10" fontId="0" fillId="0" borderId="0" xfId="0" applyNumberFormat="1"/>
    <xf numFmtId="0" fontId="5" fillId="0" borderId="0" xfId="0" applyFont="1"/>
    <xf numFmtId="0" fontId="3" fillId="2" borderId="2" xfId="0" applyNumberFormat="1" applyFont="1" applyFill="1" applyBorder="1"/>
    <xf numFmtId="0" fontId="3" fillId="2" borderId="2" xfId="0" applyFont="1" applyFill="1" applyBorder="1" applyAlignment="1">
      <alignment horizontal="left"/>
    </xf>
    <xf numFmtId="0" fontId="3" fillId="0" borderId="0" xfId="0" applyFont="1"/>
  </cellXfs>
  <cellStyles count="1"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yush Dutta" refreshedDate="45608.828206134262" createdVersion="8" refreshedVersion="8" minRefreshableVersion="3" recordCount="174" xr:uid="{387ED422-027E-4A4A-B683-7F2A5969EB02}">
  <cacheSource type="worksheet">
    <worksheetSource name="Table1"/>
  </cacheSource>
  <cacheFields count="14">
    <cacheField name="Gear Assembly" numFmtId="0">
      <sharedItems count="6">
        <s v="Gear Assembly 3 (BS4/6)"/>
        <s v="Gear Assembly 6 (BS6)"/>
        <s v="Gear Assembly 1 (BS4)"/>
        <s v="Gear Assembly 2 (BS4)"/>
        <s v="Gear Assembly 5 (BS6)"/>
        <s v="Gear Assembly 4 (BS4/6)"/>
      </sharedItems>
    </cacheField>
    <cacheField name="GA Category" numFmtId="0">
      <sharedItems/>
    </cacheField>
    <cacheField name="Month" numFmtId="0">
      <sharedItems count="12">
        <s v="February"/>
        <s v="April"/>
        <s v="March"/>
        <s v="August"/>
        <s v="June"/>
        <s v="July"/>
        <s v="May"/>
        <s v="December"/>
        <s v="October"/>
        <s v="January"/>
        <s v="November"/>
        <s v="September"/>
      </sharedItems>
    </cacheField>
    <cacheField name="Quarter" numFmtId="0">
      <sharedItems count="4">
        <s v="Q4"/>
        <s v="Q1"/>
        <s v="Q2"/>
        <s v="Q3"/>
      </sharedItems>
    </cacheField>
    <cacheField name="Fiscal Year" numFmtId="0">
      <sharedItems count="3">
        <s v="2020-21"/>
        <s v="2021-22"/>
        <s v="2019-20"/>
      </sharedItems>
    </cacheField>
    <cacheField name="CC" numFmtId="0">
      <sharedItems/>
    </cacheField>
    <cacheField name="Exact Quarter" numFmtId="0">
      <sharedItems count="10">
        <s v="Q42020-21"/>
        <s v="Q12021-22"/>
        <s v="Q42019-20"/>
        <s v="Q22019-20"/>
        <s v="Q12020-21"/>
        <s v="Q22020-21"/>
        <s v="Q32020-21"/>
        <s v="Q22021-22"/>
        <s v="Q12019-20"/>
        <s v="Q32019-20"/>
      </sharedItems>
    </cacheField>
    <cacheField name="Quantity Produced" numFmtId="0">
      <sharedItems containsSemiMixedTypes="0" containsString="0" containsNumber="1" containsInteger="1" minValue="5075" maxValue="6893"/>
    </cacheField>
    <cacheField name="Sales Quantity" numFmtId="0">
      <sharedItems containsSemiMixedTypes="0" containsString="0" containsNumber="1" containsInteger="1" minValue="4430" maxValue="6567"/>
    </cacheField>
    <cacheField name="Ending Inventory" numFmtId="0">
      <sharedItems containsSemiMixedTypes="0" containsString="0" containsNumber="1" containsInteger="1" minValue="-11" maxValue="1118"/>
    </cacheField>
    <cacheField name="Price" numFmtId="0">
      <sharedItems containsSemiMixedTypes="0" containsString="0" containsNumber="1" containsInteger="1" minValue="334" maxValue="570"/>
    </cacheField>
    <cacheField name="Revenue" numFmtId="0">
      <sharedItems containsSemiMixedTypes="0" containsString="0" containsNumber="1" containsInteger="1" minValue="1656820" maxValue="3477224"/>
    </cacheField>
    <cacheField name="Cost" numFmtId="0">
      <sharedItems containsSemiMixedTypes="0" containsString="0" containsNumber="1" containsInteger="1" minValue="328" maxValue="538"/>
    </cacheField>
    <cacheField name="UNIT MARGINE" numFmtId="10">
      <sharedItems containsSemiMixedTypes="0" containsString="0" containsNumber="1" minValue="-0.53300000000000003" maxValue="0.424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4">
  <r>
    <x v="0"/>
    <s v="Combination"/>
    <x v="0"/>
    <x v="0"/>
    <x v="0"/>
    <s v="Gear Assembly 3 (BS4/6)2020-21"/>
    <x v="0"/>
    <n v="6726"/>
    <n v="6254"/>
    <n v="472"/>
    <n v="556"/>
    <n v="3477224"/>
    <n v="523"/>
    <n v="5.8999999999999997E-2"/>
  </r>
  <r>
    <x v="1"/>
    <s v="BS6 Only"/>
    <x v="1"/>
    <x v="1"/>
    <x v="1"/>
    <s v="Gear Assembly 6 (BS6)2021-22"/>
    <x v="1"/>
    <n v="6677"/>
    <n v="6252"/>
    <n v="425"/>
    <n v="535"/>
    <n v="3344820"/>
    <n v="514"/>
    <n v="3.9E-2"/>
  </r>
  <r>
    <x v="2"/>
    <s v="BS4 Only"/>
    <x v="2"/>
    <x v="0"/>
    <x v="2"/>
    <s v="Gear Assembly 1 (BS4)2019-20"/>
    <x v="2"/>
    <n v="6514"/>
    <n v="6405"/>
    <n v="109"/>
    <n v="511"/>
    <n v="3272955"/>
    <n v="402"/>
    <n v="0.21299999999999999"/>
  </r>
  <r>
    <x v="2"/>
    <s v="BS4 Only"/>
    <x v="3"/>
    <x v="2"/>
    <x v="2"/>
    <s v="Gear Assembly 1 (BS4)2019-20"/>
    <x v="3"/>
    <n v="6672"/>
    <n v="6567"/>
    <n v="105"/>
    <n v="498"/>
    <n v="3270366"/>
    <n v="402"/>
    <n v="0.193"/>
  </r>
  <r>
    <x v="0"/>
    <s v="Combination"/>
    <x v="1"/>
    <x v="1"/>
    <x v="1"/>
    <s v="Gear Assembly 3 (BS4/6)2021-22"/>
    <x v="1"/>
    <n v="6475"/>
    <n v="5730"/>
    <n v="745"/>
    <n v="570"/>
    <n v="3266100"/>
    <n v="538"/>
    <n v="5.6000000000000001E-2"/>
  </r>
  <r>
    <x v="1"/>
    <s v="BS6 Only"/>
    <x v="4"/>
    <x v="1"/>
    <x v="0"/>
    <s v="Gear Assembly 6 (BS6)2020-21"/>
    <x v="4"/>
    <n v="6526"/>
    <n v="5927"/>
    <n v="599"/>
    <n v="551"/>
    <n v="3265777"/>
    <n v="475"/>
    <n v="0.13800000000000001"/>
  </r>
  <r>
    <x v="3"/>
    <s v="BS4 Only"/>
    <x v="1"/>
    <x v="1"/>
    <x v="0"/>
    <s v="Gear Assembly 2 (BS4)2020-21"/>
    <x v="4"/>
    <n v="6655"/>
    <n v="6485"/>
    <n v="170"/>
    <n v="502"/>
    <n v="3255470"/>
    <n v="373"/>
    <n v="0.25700000000000001"/>
  </r>
  <r>
    <x v="3"/>
    <s v="BS4 Only"/>
    <x v="5"/>
    <x v="2"/>
    <x v="2"/>
    <s v="Gear Assembly 2 (BS4)2019-20"/>
    <x v="3"/>
    <n v="6556"/>
    <n v="5917"/>
    <n v="639"/>
    <n v="550"/>
    <n v="3254350"/>
    <n v="332"/>
    <n v="0.39600000000000002"/>
  </r>
  <r>
    <x v="4"/>
    <s v="BS6 Only"/>
    <x v="5"/>
    <x v="2"/>
    <x v="0"/>
    <s v="Gear Assembly 5 (BS6)2020-21"/>
    <x v="5"/>
    <n v="6775"/>
    <n v="5940"/>
    <n v="835"/>
    <n v="546"/>
    <n v="3243240"/>
    <n v="359"/>
    <n v="0.34200000000000003"/>
  </r>
  <r>
    <x v="3"/>
    <s v="BS4 Only"/>
    <x v="6"/>
    <x v="1"/>
    <x v="0"/>
    <s v="Gear Assembly 2 (BS4)2020-21"/>
    <x v="4"/>
    <n v="6558"/>
    <n v="6388"/>
    <n v="170"/>
    <n v="506"/>
    <n v="3232328"/>
    <n v="373"/>
    <n v="0.26300000000000001"/>
  </r>
  <r>
    <x v="4"/>
    <s v="BS6 Only"/>
    <x v="7"/>
    <x v="3"/>
    <x v="0"/>
    <s v="Gear Assembly 5 (BS6)2020-21"/>
    <x v="6"/>
    <n v="6302"/>
    <n v="5802"/>
    <n v="500"/>
    <n v="555"/>
    <n v="3220110"/>
    <n v="359"/>
    <n v="0.35299999999999998"/>
  </r>
  <r>
    <x v="5"/>
    <s v="Combination"/>
    <x v="5"/>
    <x v="2"/>
    <x v="1"/>
    <s v="Gear Assembly 4 (BS4/6)2021-22"/>
    <x v="7"/>
    <n v="6555"/>
    <n v="6080"/>
    <n v="475"/>
    <n v="529"/>
    <n v="3216320"/>
    <n v="456"/>
    <n v="0.13800000000000001"/>
  </r>
  <r>
    <x v="4"/>
    <s v="BS6 Only"/>
    <x v="6"/>
    <x v="1"/>
    <x v="2"/>
    <s v="Gear Assembly 5 (BS6)2019-20"/>
    <x v="8"/>
    <n v="6411"/>
    <n v="5829"/>
    <n v="582"/>
    <n v="551"/>
    <n v="3211779"/>
    <n v="328"/>
    <n v="0.40500000000000003"/>
  </r>
  <r>
    <x v="3"/>
    <s v="BS4 Only"/>
    <x v="2"/>
    <x v="0"/>
    <x v="0"/>
    <s v="Gear Assembly 2 (BS4)2020-21"/>
    <x v="0"/>
    <n v="6686"/>
    <n v="6035"/>
    <n v="651"/>
    <n v="532"/>
    <n v="3210620"/>
    <n v="373"/>
    <n v="0.29899999999999999"/>
  </r>
  <r>
    <x v="2"/>
    <s v="BS4 Only"/>
    <x v="8"/>
    <x v="3"/>
    <x v="0"/>
    <s v="Gear Assembly 1 (BS4)2020-21"/>
    <x v="6"/>
    <n v="6482"/>
    <n v="5913"/>
    <n v="569"/>
    <n v="541"/>
    <n v="3198933"/>
    <n v="450"/>
    <n v="0.16800000000000001"/>
  </r>
  <r>
    <x v="5"/>
    <s v="Combination"/>
    <x v="2"/>
    <x v="0"/>
    <x v="0"/>
    <s v="Gear Assembly 4 (BS4/6)2020-21"/>
    <x v="0"/>
    <n v="6539"/>
    <n v="6421"/>
    <n v="118"/>
    <n v="498"/>
    <n v="3197658"/>
    <n v="412"/>
    <n v="0.17299999999999999"/>
  </r>
  <r>
    <x v="0"/>
    <s v="Combination"/>
    <x v="1"/>
    <x v="1"/>
    <x v="2"/>
    <s v="Gear Assembly 3 (BS4/6)2019-20"/>
    <x v="8"/>
    <n v="6681"/>
    <n v="6031"/>
    <n v="650"/>
    <n v="529"/>
    <n v="3190399"/>
    <n v="465"/>
    <n v="0.121"/>
  </r>
  <r>
    <x v="0"/>
    <s v="Combination"/>
    <x v="4"/>
    <x v="1"/>
    <x v="0"/>
    <s v="Gear Assembly 3 (BS4/6)2020-21"/>
    <x v="4"/>
    <n v="6607"/>
    <n v="5669"/>
    <n v="938"/>
    <n v="561"/>
    <n v="3180309"/>
    <n v="523"/>
    <n v="6.8000000000000005E-2"/>
  </r>
  <r>
    <x v="2"/>
    <s v="BS4 Only"/>
    <x v="0"/>
    <x v="0"/>
    <x v="2"/>
    <s v="Gear Assembly 1 (BS4)2019-20"/>
    <x v="2"/>
    <n v="6747"/>
    <n v="5629"/>
    <n v="1118"/>
    <n v="561"/>
    <n v="3157869"/>
    <n v="402"/>
    <n v="0.28299999999999997"/>
  </r>
  <r>
    <x v="5"/>
    <s v="Combination"/>
    <x v="9"/>
    <x v="0"/>
    <x v="0"/>
    <s v="Gear Assembly 4 (BS4/6)2020-21"/>
    <x v="0"/>
    <n v="6558"/>
    <n v="5803"/>
    <n v="755"/>
    <n v="541"/>
    <n v="3139423"/>
    <n v="412"/>
    <n v="0.23799999999999999"/>
  </r>
  <r>
    <x v="3"/>
    <s v="BS4 Only"/>
    <x v="3"/>
    <x v="2"/>
    <x v="1"/>
    <s v="Gear Assembly 2 (BS4)2021-22"/>
    <x v="7"/>
    <n v="5951"/>
    <n v="5617"/>
    <n v="334"/>
    <n v="551"/>
    <n v="3094967"/>
    <n v="412"/>
    <n v="0.252"/>
  </r>
  <r>
    <x v="1"/>
    <s v="BS6 Only"/>
    <x v="1"/>
    <x v="1"/>
    <x v="2"/>
    <s v="Gear Assembly 6 (BS6)2019-20"/>
    <x v="8"/>
    <n v="6364"/>
    <n v="5850"/>
    <n v="514"/>
    <n v="524"/>
    <n v="3065400"/>
    <n v="421"/>
    <n v="0.19700000000000001"/>
  </r>
  <r>
    <x v="0"/>
    <s v="Combination"/>
    <x v="8"/>
    <x v="3"/>
    <x v="2"/>
    <s v="Gear Assembly 3 (BS4/6)2019-20"/>
    <x v="9"/>
    <n v="6397"/>
    <n v="6184"/>
    <n v="213"/>
    <n v="494"/>
    <n v="3054896"/>
    <n v="465"/>
    <n v="5.8999999999999997E-2"/>
  </r>
  <r>
    <x v="1"/>
    <s v="BS6 Only"/>
    <x v="3"/>
    <x v="2"/>
    <x v="0"/>
    <s v="Gear Assembly 6 (BS6)2020-21"/>
    <x v="5"/>
    <n v="6080"/>
    <n v="5852"/>
    <n v="228"/>
    <n v="520"/>
    <n v="3043040"/>
    <n v="475"/>
    <n v="8.6999999999999994E-2"/>
  </r>
  <r>
    <x v="2"/>
    <s v="BS4 Only"/>
    <x v="9"/>
    <x v="0"/>
    <x v="0"/>
    <s v="Gear Assembly 1 (BS4)2020-21"/>
    <x v="0"/>
    <n v="5832"/>
    <n v="5425"/>
    <n v="407"/>
    <n v="556"/>
    <n v="3016300"/>
    <n v="450"/>
    <n v="0.191"/>
  </r>
  <r>
    <x v="0"/>
    <s v="Combination"/>
    <x v="1"/>
    <x v="1"/>
    <x v="0"/>
    <s v="Gear Assembly 3 (BS4/6)2020-21"/>
    <x v="4"/>
    <n v="5989"/>
    <n v="5935"/>
    <n v="54"/>
    <n v="508"/>
    <n v="3014980"/>
    <n v="523"/>
    <n v="-0.03"/>
  </r>
  <r>
    <x v="5"/>
    <s v="Combination"/>
    <x v="4"/>
    <x v="1"/>
    <x v="0"/>
    <s v="Gear Assembly 4 (BS4/6)2020-21"/>
    <x v="4"/>
    <n v="6883"/>
    <n v="5976"/>
    <n v="907"/>
    <n v="503"/>
    <n v="3005928"/>
    <n v="412"/>
    <n v="0.18099999999999999"/>
  </r>
  <r>
    <x v="5"/>
    <s v="Combination"/>
    <x v="6"/>
    <x v="1"/>
    <x v="2"/>
    <s v="Gear Assembly 4 (BS4/6)2019-20"/>
    <x v="8"/>
    <n v="6181"/>
    <n v="5685"/>
    <n v="496"/>
    <n v="526"/>
    <n v="2990310"/>
    <n v="369"/>
    <n v="0.29799999999999999"/>
  </r>
  <r>
    <x v="1"/>
    <s v="BS6 Only"/>
    <x v="2"/>
    <x v="0"/>
    <x v="0"/>
    <s v="Gear Assembly 6 (BS6)2020-21"/>
    <x v="0"/>
    <n v="5865"/>
    <n v="5495"/>
    <n v="370"/>
    <n v="544"/>
    <n v="2989280"/>
    <n v="475"/>
    <n v="0.127"/>
  </r>
  <r>
    <x v="3"/>
    <s v="BS4 Only"/>
    <x v="9"/>
    <x v="0"/>
    <x v="0"/>
    <s v="Gear Assembly 2 (BS4)2020-21"/>
    <x v="0"/>
    <n v="6061"/>
    <n v="5406"/>
    <n v="655"/>
    <n v="551"/>
    <n v="2978706"/>
    <n v="373"/>
    <n v="0.32300000000000001"/>
  </r>
  <r>
    <x v="1"/>
    <s v="BS6 Only"/>
    <x v="6"/>
    <x v="1"/>
    <x v="1"/>
    <s v="Gear Assembly 6 (BS6)2021-22"/>
    <x v="1"/>
    <n v="5868"/>
    <n v="5499"/>
    <n v="369"/>
    <n v="539"/>
    <n v="2963961"/>
    <n v="514"/>
    <n v="4.5999999999999999E-2"/>
  </r>
  <r>
    <x v="4"/>
    <s v="BS6 Only"/>
    <x v="9"/>
    <x v="0"/>
    <x v="2"/>
    <s v="Gear Assembly 5 (BS6)2019-20"/>
    <x v="2"/>
    <n v="6330"/>
    <n v="5502"/>
    <n v="828"/>
    <n v="535"/>
    <n v="2943570"/>
    <n v="328"/>
    <n v="0.38700000000000001"/>
  </r>
  <r>
    <x v="1"/>
    <s v="BS6 Only"/>
    <x v="4"/>
    <x v="1"/>
    <x v="2"/>
    <s v="Gear Assembly 6 (BS6)2019-20"/>
    <x v="8"/>
    <n v="5917"/>
    <n v="5281"/>
    <n v="636"/>
    <n v="556"/>
    <n v="2936236"/>
    <n v="421"/>
    <n v="0.24299999999999999"/>
  </r>
  <r>
    <x v="2"/>
    <s v="BS4 Only"/>
    <x v="8"/>
    <x v="3"/>
    <x v="2"/>
    <s v="Gear Assembly 1 (BS4)2019-20"/>
    <x v="9"/>
    <n v="5827"/>
    <n v="5529"/>
    <n v="298"/>
    <n v="530"/>
    <n v="2930370"/>
    <n v="402"/>
    <n v="0.24199999999999999"/>
  </r>
  <r>
    <x v="5"/>
    <s v="Combination"/>
    <x v="8"/>
    <x v="3"/>
    <x v="2"/>
    <s v="Gear Assembly 4 (BS4/6)2019-20"/>
    <x v="9"/>
    <n v="6611"/>
    <n v="6450"/>
    <n v="161"/>
    <n v="452"/>
    <n v="2915400"/>
    <n v="369"/>
    <n v="0.184"/>
  </r>
  <r>
    <x v="0"/>
    <s v="Combination"/>
    <x v="9"/>
    <x v="0"/>
    <x v="2"/>
    <s v="Gear Assembly 3 (BS4/6)2019-20"/>
    <x v="2"/>
    <n v="5735"/>
    <n v="5114"/>
    <n v="621"/>
    <n v="570"/>
    <n v="2914980"/>
    <n v="465"/>
    <n v="0.184"/>
  </r>
  <r>
    <x v="4"/>
    <s v="BS6 Only"/>
    <x v="10"/>
    <x v="3"/>
    <x v="0"/>
    <s v="Gear Assembly 5 (BS6)2020-21"/>
    <x v="6"/>
    <n v="6284"/>
    <n v="5738"/>
    <n v="546"/>
    <n v="506"/>
    <n v="2903428"/>
    <n v="359"/>
    <n v="0.29099999999999998"/>
  </r>
  <r>
    <x v="4"/>
    <s v="BS6 Only"/>
    <x v="4"/>
    <x v="1"/>
    <x v="2"/>
    <s v="Gear Assembly 5 (BS6)2019-20"/>
    <x v="8"/>
    <n v="6332"/>
    <n v="5916"/>
    <n v="416"/>
    <n v="489"/>
    <n v="2892924"/>
    <n v="328"/>
    <n v="0.32900000000000001"/>
  </r>
  <r>
    <x v="2"/>
    <s v="BS4 Only"/>
    <x v="6"/>
    <x v="1"/>
    <x v="2"/>
    <s v="Gear Assembly 1 (BS4)2019-20"/>
    <x v="8"/>
    <n v="5686"/>
    <n v="5472"/>
    <n v="214"/>
    <n v="525"/>
    <n v="2872800"/>
    <n v="402"/>
    <n v="0.23400000000000001"/>
  </r>
  <r>
    <x v="3"/>
    <s v="BS4 Only"/>
    <x v="8"/>
    <x v="3"/>
    <x v="0"/>
    <s v="Gear Assembly 2 (BS4)2020-21"/>
    <x v="6"/>
    <n v="6844"/>
    <n v="6553"/>
    <n v="291"/>
    <n v="435"/>
    <n v="2850555"/>
    <n v="373"/>
    <n v="0.14299999999999999"/>
  </r>
  <r>
    <x v="3"/>
    <s v="BS4 Only"/>
    <x v="1"/>
    <x v="1"/>
    <x v="2"/>
    <s v="Gear Assembly 2 (BS4)2019-20"/>
    <x v="8"/>
    <n v="6404"/>
    <n v="5785"/>
    <n v="619"/>
    <n v="492"/>
    <n v="2846220"/>
    <n v="332"/>
    <n v="0.32500000000000001"/>
  </r>
  <r>
    <x v="4"/>
    <s v="BS6 Only"/>
    <x v="8"/>
    <x v="3"/>
    <x v="2"/>
    <s v="Gear Assembly 5 (BS6)2019-20"/>
    <x v="9"/>
    <n v="5724"/>
    <n v="5421"/>
    <n v="303"/>
    <n v="525"/>
    <n v="2846025"/>
    <n v="328"/>
    <n v="0.375"/>
  </r>
  <r>
    <x v="1"/>
    <s v="BS6 Only"/>
    <x v="11"/>
    <x v="2"/>
    <x v="2"/>
    <s v="Gear Assembly 6 (BS6)2019-20"/>
    <x v="3"/>
    <n v="5913"/>
    <n v="5658"/>
    <n v="255"/>
    <n v="503"/>
    <n v="2845974"/>
    <n v="421"/>
    <n v="0.16300000000000001"/>
  </r>
  <r>
    <x v="2"/>
    <s v="BS4 Only"/>
    <x v="9"/>
    <x v="0"/>
    <x v="2"/>
    <s v="Gear Assembly 1 (BS4)2019-20"/>
    <x v="2"/>
    <n v="6454"/>
    <n v="6268"/>
    <n v="186"/>
    <n v="452"/>
    <n v="2833136"/>
    <n v="402"/>
    <n v="0.111"/>
  </r>
  <r>
    <x v="4"/>
    <s v="BS6 Only"/>
    <x v="6"/>
    <x v="1"/>
    <x v="0"/>
    <s v="Gear Assembly 5 (BS6)2020-21"/>
    <x v="4"/>
    <n v="5785"/>
    <n v="5254"/>
    <n v="531"/>
    <n v="535"/>
    <n v="2810890"/>
    <n v="359"/>
    <n v="0.32900000000000001"/>
  </r>
  <r>
    <x v="1"/>
    <s v="BS6 Only"/>
    <x v="6"/>
    <x v="1"/>
    <x v="0"/>
    <s v="Gear Assembly 6 (BS6)2020-21"/>
    <x v="4"/>
    <n v="5915"/>
    <n v="5868"/>
    <n v="47"/>
    <n v="479"/>
    <n v="2810772"/>
    <n v="475"/>
    <n v="8.0000000000000002E-3"/>
  </r>
  <r>
    <x v="2"/>
    <s v="BS4 Only"/>
    <x v="7"/>
    <x v="3"/>
    <x v="2"/>
    <s v="Gear Assembly 1 (BS4)2019-20"/>
    <x v="9"/>
    <n v="6096"/>
    <n v="5338"/>
    <n v="758"/>
    <n v="526"/>
    <n v="2807788"/>
    <n v="402"/>
    <n v="0.23599999999999999"/>
  </r>
  <r>
    <x v="1"/>
    <s v="BS6 Only"/>
    <x v="3"/>
    <x v="2"/>
    <x v="2"/>
    <s v="Gear Assembly 6 (BS6)2019-20"/>
    <x v="3"/>
    <n v="5524"/>
    <n v="5037"/>
    <n v="487"/>
    <n v="551"/>
    <n v="2775387"/>
    <n v="421"/>
    <n v="0.23599999999999999"/>
  </r>
  <r>
    <x v="1"/>
    <s v="BS6 Only"/>
    <x v="8"/>
    <x v="3"/>
    <x v="2"/>
    <s v="Gear Assembly 6 (BS6)2019-20"/>
    <x v="9"/>
    <n v="5998"/>
    <n v="5901"/>
    <n v="97"/>
    <n v="470"/>
    <n v="2773470"/>
    <n v="421"/>
    <n v="0.104"/>
  </r>
  <r>
    <x v="0"/>
    <s v="Combination"/>
    <x v="7"/>
    <x v="3"/>
    <x v="0"/>
    <s v="Gear Assembly 3 (BS4/6)2020-21"/>
    <x v="6"/>
    <n v="5181"/>
    <n v="5143"/>
    <n v="38"/>
    <n v="539"/>
    <n v="2772077"/>
    <n v="523"/>
    <n v="0.03"/>
  </r>
  <r>
    <x v="5"/>
    <s v="Combination"/>
    <x v="3"/>
    <x v="2"/>
    <x v="1"/>
    <s v="Gear Assembly 4 (BS4/6)2021-22"/>
    <x v="7"/>
    <n v="5189"/>
    <n v="4897"/>
    <n v="292"/>
    <n v="565"/>
    <n v="2766805"/>
    <n v="456"/>
    <n v="0.193"/>
  </r>
  <r>
    <x v="4"/>
    <s v="BS6 Only"/>
    <x v="4"/>
    <x v="1"/>
    <x v="1"/>
    <s v="Gear Assembly 5 (BS6)2021-22"/>
    <x v="1"/>
    <n v="5858"/>
    <n v="5437"/>
    <n v="421"/>
    <n v="508"/>
    <n v="2761996"/>
    <n v="393"/>
    <n v="0.22600000000000001"/>
  </r>
  <r>
    <x v="0"/>
    <s v="Combination"/>
    <x v="8"/>
    <x v="3"/>
    <x v="0"/>
    <s v="Gear Assembly 3 (BS4/6)2020-21"/>
    <x v="6"/>
    <n v="6827"/>
    <n v="6288"/>
    <n v="539"/>
    <n v="439"/>
    <n v="2760432"/>
    <n v="523"/>
    <n v="-0.191"/>
  </r>
  <r>
    <x v="2"/>
    <s v="BS4 Only"/>
    <x v="4"/>
    <x v="1"/>
    <x v="2"/>
    <s v="Gear Assembly 1 (BS4)2019-20"/>
    <x v="8"/>
    <n v="6555"/>
    <n v="6237"/>
    <n v="318"/>
    <n v="441"/>
    <n v="2750517"/>
    <n v="402"/>
    <n v="8.7999999999999995E-2"/>
  </r>
  <r>
    <x v="4"/>
    <s v="BS6 Only"/>
    <x v="5"/>
    <x v="2"/>
    <x v="2"/>
    <s v="Gear Assembly 5 (BS6)2019-20"/>
    <x v="3"/>
    <n v="5414"/>
    <n v="4821"/>
    <n v="593"/>
    <n v="570"/>
    <n v="2747970"/>
    <n v="328"/>
    <n v="0.42499999999999999"/>
  </r>
  <r>
    <x v="5"/>
    <s v="Combination"/>
    <x v="11"/>
    <x v="2"/>
    <x v="2"/>
    <s v="Gear Assembly 4 (BS4/6)2019-20"/>
    <x v="3"/>
    <n v="6528"/>
    <n v="6181"/>
    <n v="347"/>
    <n v="444"/>
    <n v="2744364"/>
    <n v="369"/>
    <n v="0.16900000000000001"/>
  </r>
  <r>
    <x v="0"/>
    <s v="Combination"/>
    <x v="7"/>
    <x v="3"/>
    <x v="2"/>
    <s v="Gear Assembly 3 (BS4/6)2019-20"/>
    <x v="9"/>
    <n v="5669"/>
    <n v="4918"/>
    <n v="751"/>
    <n v="555"/>
    <n v="2729490"/>
    <n v="465"/>
    <n v="0.16200000000000001"/>
  </r>
  <r>
    <x v="1"/>
    <s v="BS6 Only"/>
    <x v="2"/>
    <x v="0"/>
    <x v="2"/>
    <s v="Gear Assembly 6 (BS6)2019-20"/>
    <x v="2"/>
    <n v="6340"/>
    <n v="5832"/>
    <n v="508"/>
    <n v="467"/>
    <n v="2723544"/>
    <n v="421"/>
    <n v="9.9000000000000005E-2"/>
  </r>
  <r>
    <x v="2"/>
    <s v="BS4 Only"/>
    <x v="10"/>
    <x v="3"/>
    <x v="2"/>
    <s v="Gear Assembly 1 (BS4)2019-20"/>
    <x v="9"/>
    <n v="5717"/>
    <n v="5259"/>
    <n v="458"/>
    <n v="517"/>
    <n v="2718903"/>
    <n v="402"/>
    <n v="0.222"/>
  </r>
  <r>
    <x v="1"/>
    <s v="BS6 Only"/>
    <x v="8"/>
    <x v="3"/>
    <x v="0"/>
    <s v="Gear Assembly 6 (BS6)2020-21"/>
    <x v="6"/>
    <n v="6525"/>
    <n v="6012"/>
    <n v="513"/>
    <n v="452"/>
    <n v="2717424"/>
    <n v="475"/>
    <n v="-5.0999999999999997E-2"/>
  </r>
  <r>
    <x v="2"/>
    <s v="BS4 Only"/>
    <x v="4"/>
    <x v="1"/>
    <x v="1"/>
    <s v="Gear Assembly 1 (BS4)2021-22"/>
    <x v="1"/>
    <n v="5802"/>
    <n v="5146"/>
    <n v="656"/>
    <n v="526"/>
    <n v="2706796"/>
    <n v="472"/>
    <n v="0.10299999999999999"/>
  </r>
  <r>
    <x v="1"/>
    <s v="BS6 Only"/>
    <x v="7"/>
    <x v="3"/>
    <x v="2"/>
    <s v="Gear Assembly 6 (BS6)2019-20"/>
    <x v="9"/>
    <n v="6626"/>
    <n v="6087"/>
    <n v="539"/>
    <n v="444"/>
    <n v="2702628"/>
    <n v="421"/>
    <n v="5.1999999999999998E-2"/>
  </r>
  <r>
    <x v="5"/>
    <s v="Combination"/>
    <x v="7"/>
    <x v="3"/>
    <x v="0"/>
    <s v="Gear Assembly 4 (BS4/6)2020-21"/>
    <x v="6"/>
    <n v="5139"/>
    <n v="5100"/>
    <n v="39"/>
    <n v="526"/>
    <n v="2682600"/>
    <n v="412"/>
    <n v="0.217"/>
  </r>
  <r>
    <x v="5"/>
    <s v="Combination"/>
    <x v="2"/>
    <x v="0"/>
    <x v="2"/>
    <s v="Gear Assembly 4 (BS4/6)2019-20"/>
    <x v="2"/>
    <n v="6241"/>
    <n v="5796"/>
    <n v="445"/>
    <n v="459"/>
    <n v="2660364"/>
    <n v="369"/>
    <n v="0.19600000000000001"/>
  </r>
  <r>
    <x v="2"/>
    <s v="BS4 Only"/>
    <x v="1"/>
    <x v="1"/>
    <x v="0"/>
    <s v="Gear Assembly 1 (BS4)2020-21"/>
    <x v="4"/>
    <n v="5326"/>
    <n v="4999"/>
    <n v="327"/>
    <n v="531"/>
    <n v="2654469"/>
    <n v="450"/>
    <n v="0.153"/>
  </r>
  <r>
    <x v="1"/>
    <s v="BS6 Only"/>
    <x v="7"/>
    <x v="3"/>
    <x v="0"/>
    <s v="Gear Assembly 6 (BS6)2020-21"/>
    <x v="6"/>
    <n v="6653"/>
    <n v="6363"/>
    <n v="290"/>
    <n v="415"/>
    <n v="2640645"/>
    <n v="475"/>
    <n v="-0.14499999999999999"/>
  </r>
  <r>
    <x v="4"/>
    <s v="BS6 Only"/>
    <x v="11"/>
    <x v="2"/>
    <x v="2"/>
    <s v="Gear Assembly 5 (BS6)2019-20"/>
    <x v="3"/>
    <n v="5448"/>
    <n v="5016"/>
    <n v="432"/>
    <n v="521"/>
    <n v="2613336"/>
    <n v="328"/>
    <n v="0.37"/>
  </r>
  <r>
    <x v="0"/>
    <s v="Combination"/>
    <x v="5"/>
    <x v="2"/>
    <x v="0"/>
    <s v="Gear Assembly 3 (BS4/6)2020-21"/>
    <x v="5"/>
    <n v="6893"/>
    <n v="6167"/>
    <n v="726"/>
    <n v="423"/>
    <n v="2608641"/>
    <n v="523"/>
    <n v="-0.23599999999999999"/>
  </r>
  <r>
    <x v="2"/>
    <s v="BS4 Only"/>
    <x v="6"/>
    <x v="1"/>
    <x v="0"/>
    <s v="Gear Assembly 1 (BS4)2020-21"/>
    <x v="4"/>
    <n v="6030"/>
    <n v="5573"/>
    <n v="457"/>
    <n v="467"/>
    <n v="2602591"/>
    <n v="450"/>
    <n v="3.5999999999999997E-2"/>
  </r>
  <r>
    <x v="4"/>
    <s v="BS6 Only"/>
    <x v="2"/>
    <x v="0"/>
    <x v="2"/>
    <s v="Gear Assembly 5 (BS6)2019-20"/>
    <x v="2"/>
    <n v="5967"/>
    <n v="5822"/>
    <n v="145"/>
    <n v="444"/>
    <n v="2584968"/>
    <n v="328"/>
    <n v="0.26100000000000001"/>
  </r>
  <r>
    <x v="0"/>
    <s v="Combination"/>
    <x v="2"/>
    <x v="0"/>
    <x v="2"/>
    <s v="Gear Assembly 3 (BS4/6)2019-20"/>
    <x v="2"/>
    <n v="5471"/>
    <n v="5241"/>
    <n v="230"/>
    <n v="488"/>
    <n v="2557608"/>
    <n v="465"/>
    <n v="4.7E-2"/>
  </r>
  <r>
    <x v="2"/>
    <s v="BS4 Only"/>
    <x v="6"/>
    <x v="1"/>
    <x v="1"/>
    <s v="Gear Assembly 1 (BS4)2021-22"/>
    <x v="1"/>
    <n v="5540"/>
    <n v="5440"/>
    <n v="100"/>
    <n v="469"/>
    <n v="2551360"/>
    <n v="472"/>
    <n v="-6.0000000000000001E-3"/>
  </r>
  <r>
    <x v="4"/>
    <s v="BS6 Only"/>
    <x v="10"/>
    <x v="3"/>
    <x v="2"/>
    <s v="Gear Assembly 5 (BS6)2019-20"/>
    <x v="9"/>
    <n v="5357"/>
    <n v="5268"/>
    <n v="89"/>
    <n v="483"/>
    <n v="2544444"/>
    <n v="328"/>
    <n v="0.32100000000000001"/>
  </r>
  <r>
    <x v="3"/>
    <s v="BS4 Only"/>
    <x v="10"/>
    <x v="3"/>
    <x v="2"/>
    <s v="Gear Assembly 2 (BS4)2019-20"/>
    <x v="9"/>
    <n v="6533"/>
    <n v="5508"/>
    <n v="1025"/>
    <n v="461"/>
    <n v="2539188"/>
    <n v="332"/>
    <n v="0.28000000000000003"/>
  </r>
  <r>
    <x v="0"/>
    <s v="Combination"/>
    <x v="6"/>
    <x v="1"/>
    <x v="2"/>
    <s v="Gear Assembly 3 (BS4/6)2019-20"/>
    <x v="8"/>
    <n v="5147"/>
    <n v="4907"/>
    <n v="240"/>
    <n v="516"/>
    <n v="2532012"/>
    <n v="465"/>
    <n v="9.9000000000000005E-2"/>
  </r>
  <r>
    <x v="3"/>
    <s v="BS4 Only"/>
    <x v="5"/>
    <x v="2"/>
    <x v="1"/>
    <s v="Gear Assembly 2 (BS4)2021-22"/>
    <x v="7"/>
    <n v="6177"/>
    <n v="5576"/>
    <n v="601"/>
    <n v="454"/>
    <n v="2531504"/>
    <n v="412"/>
    <n v="9.2999999999999999E-2"/>
  </r>
  <r>
    <x v="2"/>
    <s v="BS4 Only"/>
    <x v="3"/>
    <x v="2"/>
    <x v="0"/>
    <s v="Gear Assembly 1 (BS4)2020-21"/>
    <x v="5"/>
    <n v="6684"/>
    <n v="5910"/>
    <n v="774"/>
    <n v="428"/>
    <n v="2529480"/>
    <n v="450"/>
    <n v="-5.0999999999999997E-2"/>
  </r>
  <r>
    <x v="5"/>
    <s v="Combination"/>
    <x v="1"/>
    <x v="1"/>
    <x v="1"/>
    <s v="Gear Assembly 4 (BS4/6)2021-22"/>
    <x v="1"/>
    <n v="5676"/>
    <n v="5320"/>
    <n v="356"/>
    <n v="471"/>
    <n v="2505720"/>
    <n v="456"/>
    <n v="3.2000000000000001E-2"/>
  </r>
  <r>
    <x v="1"/>
    <s v="BS6 Only"/>
    <x v="5"/>
    <x v="2"/>
    <x v="0"/>
    <s v="Gear Assembly 6 (BS6)2020-21"/>
    <x v="5"/>
    <n v="6803"/>
    <n v="6325"/>
    <n v="478"/>
    <n v="396"/>
    <n v="2504700"/>
    <n v="475"/>
    <n v="-0.19900000000000001"/>
  </r>
  <r>
    <x v="3"/>
    <s v="BS4 Only"/>
    <x v="9"/>
    <x v="0"/>
    <x v="2"/>
    <s v="Gear Assembly 2 (BS4)2019-20"/>
    <x v="2"/>
    <n v="6841"/>
    <n v="6428"/>
    <n v="413"/>
    <n v="388"/>
    <n v="2494064"/>
    <n v="332"/>
    <n v="0.14399999999999999"/>
  </r>
  <r>
    <x v="5"/>
    <s v="Combination"/>
    <x v="1"/>
    <x v="1"/>
    <x v="0"/>
    <s v="Gear Assembly 4 (BS4/6)2020-21"/>
    <x v="4"/>
    <n v="5640"/>
    <n v="5340"/>
    <n v="300"/>
    <n v="467"/>
    <n v="2493780"/>
    <n v="412"/>
    <n v="0.11799999999999999"/>
  </r>
  <r>
    <x v="4"/>
    <s v="BS6 Only"/>
    <x v="5"/>
    <x v="2"/>
    <x v="1"/>
    <s v="Gear Assembly 5 (BS6)2021-22"/>
    <x v="7"/>
    <n v="6069"/>
    <n v="5670"/>
    <n v="399"/>
    <n v="439"/>
    <n v="2489130"/>
    <n v="393"/>
    <n v="0.105"/>
  </r>
  <r>
    <x v="2"/>
    <s v="BS4 Only"/>
    <x v="10"/>
    <x v="3"/>
    <x v="0"/>
    <s v="Gear Assembly 1 (BS4)2020-21"/>
    <x v="6"/>
    <n v="5266"/>
    <n v="4712"/>
    <n v="554"/>
    <n v="521"/>
    <n v="2454952"/>
    <n v="450"/>
    <n v="0.13600000000000001"/>
  </r>
  <r>
    <x v="1"/>
    <s v="BS6 Only"/>
    <x v="9"/>
    <x v="0"/>
    <x v="2"/>
    <s v="Gear Assembly 6 (BS6)2019-20"/>
    <x v="2"/>
    <n v="5578"/>
    <n v="5329"/>
    <n v="249"/>
    <n v="459"/>
    <n v="2446011"/>
    <n v="421"/>
    <n v="8.3000000000000004E-2"/>
  </r>
  <r>
    <x v="5"/>
    <s v="Combination"/>
    <x v="11"/>
    <x v="2"/>
    <x v="0"/>
    <s v="Gear Assembly 4 (BS4/6)2020-21"/>
    <x v="5"/>
    <n v="5942"/>
    <n v="5562"/>
    <n v="380"/>
    <n v="439"/>
    <n v="2441718"/>
    <n v="412"/>
    <n v="6.2E-2"/>
  </r>
  <r>
    <x v="2"/>
    <s v="BS4 Only"/>
    <x v="0"/>
    <x v="0"/>
    <x v="0"/>
    <s v="Gear Assembly 1 (BS4)2020-21"/>
    <x v="0"/>
    <n v="5692"/>
    <n v="5601"/>
    <n v="91"/>
    <n v="435"/>
    <n v="2436435"/>
    <n v="450"/>
    <n v="-3.4000000000000002E-2"/>
  </r>
  <r>
    <x v="1"/>
    <s v="BS6 Only"/>
    <x v="3"/>
    <x v="2"/>
    <x v="1"/>
    <s v="Gear Assembly 6 (BS6)2021-22"/>
    <x v="7"/>
    <n v="6145"/>
    <n v="5385"/>
    <n v="760"/>
    <n v="452"/>
    <n v="2434020"/>
    <n v="514"/>
    <n v="-0.13700000000000001"/>
  </r>
  <r>
    <x v="5"/>
    <s v="Combination"/>
    <x v="7"/>
    <x v="3"/>
    <x v="2"/>
    <s v="Gear Assembly 4 (BS4/6)2019-20"/>
    <x v="9"/>
    <n v="5997"/>
    <n v="5369"/>
    <n v="628"/>
    <n v="453"/>
    <n v="2432157"/>
    <n v="369"/>
    <n v="0.185"/>
  </r>
  <r>
    <x v="3"/>
    <s v="BS4 Only"/>
    <x v="10"/>
    <x v="3"/>
    <x v="0"/>
    <s v="Gear Assembly 2 (BS4)2020-21"/>
    <x v="6"/>
    <n v="5779"/>
    <n v="5253"/>
    <n v="526"/>
    <n v="463"/>
    <n v="2432139"/>
    <n v="373"/>
    <n v="0.19400000000000001"/>
  </r>
  <r>
    <x v="2"/>
    <s v="BS4 Only"/>
    <x v="11"/>
    <x v="2"/>
    <x v="0"/>
    <s v="Gear Assembly 1 (BS4)2020-21"/>
    <x v="5"/>
    <n v="6063"/>
    <n v="6069"/>
    <n v="-6"/>
    <n v="400"/>
    <n v="2427600"/>
    <n v="450"/>
    <n v="-0.125"/>
  </r>
  <r>
    <x v="1"/>
    <s v="BS6 Only"/>
    <x v="5"/>
    <x v="2"/>
    <x v="1"/>
    <s v="Gear Assembly 6 (BS6)2021-22"/>
    <x v="7"/>
    <n v="5995"/>
    <n v="5720"/>
    <n v="275"/>
    <n v="424"/>
    <n v="2425280"/>
    <n v="514"/>
    <n v="-0.21199999999999999"/>
  </r>
  <r>
    <x v="3"/>
    <s v="BS4 Only"/>
    <x v="4"/>
    <x v="1"/>
    <x v="1"/>
    <s v="Gear Assembly 2 (BS4)2021-22"/>
    <x v="1"/>
    <n v="6412"/>
    <n v="6164"/>
    <n v="248"/>
    <n v="393"/>
    <n v="2422452"/>
    <n v="412"/>
    <n v="-4.8000000000000001E-2"/>
  </r>
  <r>
    <x v="2"/>
    <s v="BS4 Only"/>
    <x v="4"/>
    <x v="1"/>
    <x v="0"/>
    <s v="Gear Assembly 1 (BS4)2020-21"/>
    <x v="4"/>
    <n v="5297"/>
    <n v="4813"/>
    <n v="484"/>
    <n v="502"/>
    <n v="2416126"/>
    <n v="450"/>
    <n v="0.104"/>
  </r>
  <r>
    <x v="4"/>
    <s v="BS6 Only"/>
    <x v="2"/>
    <x v="0"/>
    <x v="0"/>
    <s v="Gear Assembly 5 (BS6)2020-21"/>
    <x v="0"/>
    <n v="5970"/>
    <n v="5540"/>
    <n v="430"/>
    <n v="436"/>
    <n v="2415440"/>
    <n v="359"/>
    <n v="0.17699999999999999"/>
  </r>
  <r>
    <x v="3"/>
    <s v="BS4 Only"/>
    <x v="7"/>
    <x v="3"/>
    <x v="2"/>
    <s v="Gear Assembly 2 (BS4)2019-20"/>
    <x v="9"/>
    <n v="5837"/>
    <n v="5326"/>
    <n v="511"/>
    <n v="452"/>
    <n v="2407352"/>
    <n v="332"/>
    <n v="0.26500000000000001"/>
  </r>
  <r>
    <x v="5"/>
    <s v="Combination"/>
    <x v="0"/>
    <x v="0"/>
    <x v="2"/>
    <s v="Gear Assembly 4 (BS4/6)2019-20"/>
    <x v="2"/>
    <n v="6776"/>
    <n v="5996"/>
    <n v="780"/>
    <n v="400"/>
    <n v="2398400"/>
    <n v="369"/>
    <n v="7.8E-2"/>
  </r>
  <r>
    <x v="0"/>
    <s v="Combination"/>
    <x v="11"/>
    <x v="2"/>
    <x v="0"/>
    <s v="Gear Assembly 3 (BS4/6)2020-21"/>
    <x v="5"/>
    <n v="5183"/>
    <n v="4767"/>
    <n v="416"/>
    <n v="502"/>
    <n v="2393034"/>
    <n v="523"/>
    <n v="-4.2000000000000003E-2"/>
  </r>
  <r>
    <x v="3"/>
    <s v="BS4 Only"/>
    <x v="7"/>
    <x v="3"/>
    <x v="0"/>
    <s v="Gear Assembly 2 (BS4)2020-21"/>
    <x v="6"/>
    <n v="5853"/>
    <n v="5864"/>
    <n v="-11"/>
    <n v="408"/>
    <n v="2392512"/>
    <n v="373"/>
    <n v="8.5999999999999993E-2"/>
  </r>
  <r>
    <x v="0"/>
    <s v="Combination"/>
    <x v="5"/>
    <x v="2"/>
    <x v="1"/>
    <s v="Gear Assembly 3 (BS4/6)2021-22"/>
    <x v="7"/>
    <n v="5574"/>
    <n v="5160"/>
    <n v="414"/>
    <n v="463"/>
    <n v="2389080"/>
    <n v="538"/>
    <n v="-0.16200000000000001"/>
  </r>
  <r>
    <x v="3"/>
    <s v="BS4 Only"/>
    <x v="4"/>
    <x v="1"/>
    <x v="2"/>
    <s v="Gear Assembly 2 (BS4)2019-20"/>
    <x v="8"/>
    <n v="5972"/>
    <n v="5581"/>
    <n v="391"/>
    <n v="428"/>
    <n v="2388668"/>
    <n v="332"/>
    <n v="0.224"/>
  </r>
  <r>
    <x v="0"/>
    <s v="Combination"/>
    <x v="11"/>
    <x v="2"/>
    <x v="2"/>
    <s v="Gear Assembly 3 (BS4/6)2019-20"/>
    <x v="3"/>
    <n v="5314"/>
    <n v="5222"/>
    <n v="92"/>
    <n v="456"/>
    <n v="2381232"/>
    <n v="465"/>
    <n v="-0.02"/>
  </r>
  <r>
    <x v="0"/>
    <s v="Combination"/>
    <x v="4"/>
    <x v="1"/>
    <x v="2"/>
    <s v="Gear Assembly 3 (BS4/6)2019-20"/>
    <x v="8"/>
    <n v="5622"/>
    <n v="5059"/>
    <n v="563"/>
    <n v="466"/>
    <n v="2357494"/>
    <n v="465"/>
    <n v="2E-3"/>
  </r>
  <r>
    <x v="4"/>
    <s v="BS6 Only"/>
    <x v="11"/>
    <x v="2"/>
    <x v="0"/>
    <s v="Gear Assembly 5 (BS6)2020-21"/>
    <x v="5"/>
    <n v="5474"/>
    <n v="5134"/>
    <n v="340"/>
    <n v="457"/>
    <n v="2346238"/>
    <n v="359"/>
    <n v="0.214"/>
  </r>
  <r>
    <x v="3"/>
    <s v="BS4 Only"/>
    <x v="0"/>
    <x v="0"/>
    <x v="0"/>
    <s v="Gear Assembly 2 (BS4)2020-21"/>
    <x v="0"/>
    <n v="5803"/>
    <n v="5382"/>
    <n v="421"/>
    <n v="435"/>
    <n v="2341170"/>
    <n v="373"/>
    <n v="0.14299999999999999"/>
  </r>
  <r>
    <x v="1"/>
    <s v="BS6 Only"/>
    <x v="4"/>
    <x v="1"/>
    <x v="1"/>
    <s v="Gear Assembly 6 (BS6)2021-22"/>
    <x v="1"/>
    <n v="5167"/>
    <n v="4785"/>
    <n v="382"/>
    <n v="488"/>
    <n v="2335080"/>
    <n v="514"/>
    <n v="-5.2999999999999999E-2"/>
  </r>
  <r>
    <x v="4"/>
    <s v="BS6 Only"/>
    <x v="0"/>
    <x v="0"/>
    <x v="0"/>
    <s v="Gear Assembly 5 (BS6)2020-21"/>
    <x v="0"/>
    <n v="5937"/>
    <n v="5365"/>
    <n v="572"/>
    <n v="435"/>
    <n v="2333775"/>
    <n v="359"/>
    <n v="0.17499999999999999"/>
  </r>
  <r>
    <x v="3"/>
    <s v="BS4 Only"/>
    <x v="6"/>
    <x v="1"/>
    <x v="1"/>
    <s v="Gear Assembly 2 (BS4)2021-22"/>
    <x v="1"/>
    <n v="5865"/>
    <n v="5402"/>
    <n v="463"/>
    <n v="432"/>
    <n v="2333664"/>
    <n v="412"/>
    <n v="4.5999999999999999E-2"/>
  </r>
  <r>
    <x v="5"/>
    <s v="Combination"/>
    <x v="6"/>
    <x v="1"/>
    <x v="1"/>
    <s v="Gear Assembly 4 (BS4/6)2021-22"/>
    <x v="1"/>
    <n v="5246"/>
    <n v="5007"/>
    <n v="239"/>
    <n v="465"/>
    <n v="2328255"/>
    <n v="456"/>
    <n v="1.9E-2"/>
  </r>
  <r>
    <x v="4"/>
    <s v="BS6 Only"/>
    <x v="7"/>
    <x v="3"/>
    <x v="2"/>
    <s v="Gear Assembly 5 (BS6)2019-20"/>
    <x v="9"/>
    <n v="5391"/>
    <n v="4938"/>
    <n v="453"/>
    <n v="471"/>
    <n v="2325798"/>
    <n v="328"/>
    <n v="0.30399999999999999"/>
  </r>
  <r>
    <x v="3"/>
    <s v="BS4 Only"/>
    <x v="1"/>
    <x v="1"/>
    <x v="1"/>
    <s v="Gear Assembly 2 (BS4)2021-22"/>
    <x v="1"/>
    <n v="5673"/>
    <n v="5362"/>
    <n v="311"/>
    <n v="432"/>
    <n v="2316384"/>
    <n v="412"/>
    <n v="4.5999999999999999E-2"/>
  </r>
  <r>
    <x v="0"/>
    <s v="Combination"/>
    <x v="10"/>
    <x v="3"/>
    <x v="0"/>
    <s v="Gear Assembly 3 (BS4/6)2020-21"/>
    <x v="6"/>
    <n v="5170"/>
    <n v="5030"/>
    <n v="140"/>
    <n v="459"/>
    <n v="2308770"/>
    <n v="523"/>
    <n v="-0.13900000000000001"/>
  </r>
  <r>
    <x v="5"/>
    <s v="Combination"/>
    <x v="8"/>
    <x v="3"/>
    <x v="0"/>
    <s v="Gear Assembly 4 (BS4/6)2020-21"/>
    <x v="6"/>
    <n v="5800"/>
    <n v="5501"/>
    <n v="299"/>
    <n v="419"/>
    <n v="2304919"/>
    <n v="412"/>
    <n v="1.7000000000000001E-2"/>
  </r>
  <r>
    <x v="4"/>
    <s v="BS6 Only"/>
    <x v="4"/>
    <x v="1"/>
    <x v="0"/>
    <s v="Gear Assembly 5 (BS6)2020-21"/>
    <x v="4"/>
    <n v="6262"/>
    <n v="5426"/>
    <n v="836"/>
    <n v="420"/>
    <n v="2278920"/>
    <n v="359"/>
    <n v="0.14499999999999999"/>
  </r>
  <r>
    <x v="2"/>
    <s v="BS4 Only"/>
    <x v="5"/>
    <x v="2"/>
    <x v="2"/>
    <s v="Gear Assembly 1 (BS4)2019-20"/>
    <x v="3"/>
    <n v="5667"/>
    <n v="4728"/>
    <n v="939"/>
    <n v="480"/>
    <n v="2269440"/>
    <n v="402"/>
    <n v="0.16300000000000001"/>
  </r>
  <r>
    <x v="2"/>
    <s v="BS4 Only"/>
    <x v="1"/>
    <x v="1"/>
    <x v="2"/>
    <s v="Gear Assembly 1 (BS4)2019-20"/>
    <x v="8"/>
    <n v="6506"/>
    <n v="6044"/>
    <n v="462"/>
    <n v="374"/>
    <n v="2260456"/>
    <n v="402"/>
    <n v="-7.4999999999999997E-2"/>
  </r>
  <r>
    <x v="3"/>
    <s v="BS4 Only"/>
    <x v="5"/>
    <x v="2"/>
    <x v="0"/>
    <s v="Gear Assembly 2 (BS4)2020-21"/>
    <x v="5"/>
    <n v="5129"/>
    <n v="4853"/>
    <n v="276"/>
    <n v="465"/>
    <n v="2256645"/>
    <n v="373"/>
    <n v="0.19800000000000001"/>
  </r>
  <r>
    <x v="1"/>
    <s v="BS6 Only"/>
    <x v="9"/>
    <x v="0"/>
    <x v="0"/>
    <s v="Gear Assembly 6 (BS6)2020-21"/>
    <x v="0"/>
    <n v="6612"/>
    <n v="5630"/>
    <n v="982"/>
    <n v="400"/>
    <n v="2252000"/>
    <n v="475"/>
    <n v="-0.188"/>
  </r>
  <r>
    <x v="0"/>
    <s v="Combination"/>
    <x v="10"/>
    <x v="3"/>
    <x v="2"/>
    <s v="Gear Assembly 3 (BS4/6)2019-20"/>
    <x v="9"/>
    <n v="5442"/>
    <n v="5402"/>
    <n v="40"/>
    <n v="416"/>
    <n v="2247232"/>
    <n v="465"/>
    <n v="-0.11799999999999999"/>
  </r>
  <r>
    <x v="4"/>
    <s v="BS6 Only"/>
    <x v="1"/>
    <x v="1"/>
    <x v="0"/>
    <s v="Gear Assembly 5 (BS6)2020-21"/>
    <x v="4"/>
    <n v="5960"/>
    <n v="5701"/>
    <n v="259"/>
    <n v="392"/>
    <n v="2234792"/>
    <n v="359"/>
    <n v="8.4000000000000005E-2"/>
  </r>
  <r>
    <x v="5"/>
    <s v="Combination"/>
    <x v="9"/>
    <x v="0"/>
    <x v="2"/>
    <s v="Gear Assembly 4 (BS4/6)2019-20"/>
    <x v="2"/>
    <n v="6840"/>
    <n v="6067"/>
    <n v="773"/>
    <n v="368"/>
    <n v="2232656"/>
    <n v="369"/>
    <n v="-3.0000000000000001E-3"/>
  </r>
  <r>
    <x v="5"/>
    <s v="Combination"/>
    <x v="5"/>
    <x v="2"/>
    <x v="2"/>
    <s v="Gear Assembly 4 (BS4/6)2019-20"/>
    <x v="3"/>
    <n v="6177"/>
    <n v="5466"/>
    <n v="711"/>
    <n v="408"/>
    <n v="2230128"/>
    <n v="369"/>
    <n v="9.6000000000000002E-2"/>
  </r>
  <r>
    <x v="3"/>
    <s v="BS4 Only"/>
    <x v="8"/>
    <x v="3"/>
    <x v="2"/>
    <s v="Gear Assembly 2 (BS4)2019-20"/>
    <x v="9"/>
    <n v="5932"/>
    <n v="5515"/>
    <n v="417"/>
    <n v="404"/>
    <n v="2228060"/>
    <n v="332"/>
    <n v="0.17799999999999999"/>
  </r>
  <r>
    <x v="4"/>
    <s v="BS6 Only"/>
    <x v="6"/>
    <x v="1"/>
    <x v="1"/>
    <s v="Gear Assembly 5 (BS6)2021-22"/>
    <x v="1"/>
    <n v="5276"/>
    <n v="4771"/>
    <n v="505"/>
    <n v="467"/>
    <n v="2228057"/>
    <n v="393"/>
    <n v="0.158"/>
  </r>
  <r>
    <x v="1"/>
    <s v="BS6 Only"/>
    <x v="11"/>
    <x v="2"/>
    <x v="0"/>
    <s v="Gear Assembly 6 (BS6)2020-21"/>
    <x v="5"/>
    <n v="5448"/>
    <n v="4817"/>
    <n v="631"/>
    <n v="461"/>
    <n v="2220637"/>
    <n v="475"/>
    <n v="-0.03"/>
  </r>
  <r>
    <x v="5"/>
    <s v="Combination"/>
    <x v="4"/>
    <x v="1"/>
    <x v="2"/>
    <s v="Gear Assembly 4 (BS4/6)2019-20"/>
    <x v="8"/>
    <n v="5827"/>
    <n v="5392"/>
    <n v="435"/>
    <n v="411"/>
    <n v="2216112"/>
    <n v="369"/>
    <n v="0.10199999999999999"/>
  </r>
  <r>
    <x v="2"/>
    <s v="BS4 Only"/>
    <x v="7"/>
    <x v="3"/>
    <x v="0"/>
    <s v="Gear Assembly 1 (BS4)2020-21"/>
    <x v="6"/>
    <n v="5529"/>
    <n v="5440"/>
    <n v="89"/>
    <n v="404"/>
    <n v="2197760"/>
    <n v="450"/>
    <n v="-0.114"/>
  </r>
  <r>
    <x v="0"/>
    <s v="Combination"/>
    <x v="2"/>
    <x v="0"/>
    <x v="0"/>
    <s v="Gear Assembly 3 (BS4/6)2020-21"/>
    <x v="0"/>
    <n v="6282"/>
    <n v="5991"/>
    <n v="291"/>
    <n v="365"/>
    <n v="2186715"/>
    <n v="523"/>
    <n v="-0.433"/>
  </r>
  <r>
    <x v="4"/>
    <s v="BS6 Only"/>
    <x v="3"/>
    <x v="2"/>
    <x v="1"/>
    <s v="Gear Assembly 5 (BS6)2021-22"/>
    <x v="7"/>
    <n v="5635"/>
    <n v="5336"/>
    <n v="299"/>
    <n v="408"/>
    <n v="2177088"/>
    <n v="393"/>
    <n v="3.6999999999999998E-2"/>
  </r>
  <r>
    <x v="4"/>
    <s v="BS6 Only"/>
    <x v="9"/>
    <x v="0"/>
    <x v="0"/>
    <s v="Gear Assembly 5 (BS6)2020-21"/>
    <x v="0"/>
    <n v="5847"/>
    <n v="5331"/>
    <n v="516"/>
    <n v="408"/>
    <n v="2175048"/>
    <n v="359"/>
    <n v="0.12"/>
  </r>
  <r>
    <x v="0"/>
    <s v="Combination"/>
    <x v="3"/>
    <x v="2"/>
    <x v="1"/>
    <s v="Gear Assembly 3 (BS4/6)2021-22"/>
    <x v="7"/>
    <n v="6317"/>
    <n v="5764"/>
    <n v="553"/>
    <n v="375"/>
    <n v="2161500"/>
    <n v="538"/>
    <n v="-0.435"/>
  </r>
  <r>
    <x v="5"/>
    <s v="Combination"/>
    <x v="3"/>
    <x v="2"/>
    <x v="2"/>
    <s v="Gear Assembly 4 (BS4/6)2019-20"/>
    <x v="3"/>
    <n v="5309"/>
    <n v="4660"/>
    <n v="649"/>
    <n v="463"/>
    <n v="2157580"/>
    <n v="369"/>
    <n v="0.20300000000000001"/>
  </r>
  <r>
    <x v="1"/>
    <s v="BS6 Only"/>
    <x v="5"/>
    <x v="2"/>
    <x v="2"/>
    <s v="Gear Assembly 6 (BS6)2019-20"/>
    <x v="3"/>
    <n v="5100"/>
    <n v="4466"/>
    <n v="634"/>
    <n v="483"/>
    <n v="2157078"/>
    <n v="421"/>
    <n v="0.128"/>
  </r>
  <r>
    <x v="5"/>
    <s v="Combination"/>
    <x v="5"/>
    <x v="2"/>
    <x v="0"/>
    <s v="Gear Assembly 4 (BS4/6)2020-21"/>
    <x v="5"/>
    <n v="6021"/>
    <n v="5585"/>
    <n v="436"/>
    <n v="386"/>
    <n v="2155810"/>
    <n v="412"/>
    <n v="-6.7000000000000004E-2"/>
  </r>
  <r>
    <x v="3"/>
    <s v="BS4 Only"/>
    <x v="4"/>
    <x v="1"/>
    <x v="0"/>
    <s v="Gear Assembly 2 (BS4)2020-21"/>
    <x v="4"/>
    <n v="6132"/>
    <n v="5413"/>
    <n v="719"/>
    <n v="396"/>
    <n v="2143548"/>
    <n v="373"/>
    <n v="5.8000000000000003E-2"/>
  </r>
  <r>
    <x v="0"/>
    <s v="Combination"/>
    <x v="3"/>
    <x v="2"/>
    <x v="0"/>
    <s v="Gear Assembly 3 (BS4/6)2020-21"/>
    <x v="5"/>
    <n v="5507"/>
    <n v="4725"/>
    <n v="782"/>
    <n v="446"/>
    <n v="2107350"/>
    <n v="523"/>
    <n v="-0.17299999999999999"/>
  </r>
  <r>
    <x v="5"/>
    <s v="Combination"/>
    <x v="1"/>
    <x v="1"/>
    <x v="2"/>
    <s v="Gear Assembly 4 (BS4/6)2019-20"/>
    <x v="8"/>
    <n v="5830"/>
    <n v="5353"/>
    <n v="477"/>
    <n v="393"/>
    <n v="2103729"/>
    <n v="369"/>
    <n v="6.0999999999999999E-2"/>
  </r>
  <r>
    <x v="1"/>
    <s v="BS6 Only"/>
    <x v="10"/>
    <x v="3"/>
    <x v="2"/>
    <s v="Gear Assembly 6 (BS6)2019-20"/>
    <x v="9"/>
    <n v="5122"/>
    <n v="4522"/>
    <n v="600"/>
    <n v="462"/>
    <n v="2089164"/>
    <n v="421"/>
    <n v="8.8999999999999996E-2"/>
  </r>
  <r>
    <x v="2"/>
    <s v="BS4 Only"/>
    <x v="2"/>
    <x v="0"/>
    <x v="0"/>
    <s v="Gear Assembly 1 (BS4)2020-21"/>
    <x v="0"/>
    <n v="5840"/>
    <n v="5217"/>
    <n v="623"/>
    <n v="400"/>
    <n v="2086800"/>
    <n v="450"/>
    <n v="-0.125"/>
  </r>
  <r>
    <x v="1"/>
    <s v="BS6 Only"/>
    <x v="6"/>
    <x v="1"/>
    <x v="2"/>
    <s v="Gear Assembly 6 (BS6)2019-20"/>
    <x v="8"/>
    <n v="5293"/>
    <n v="4695"/>
    <n v="598"/>
    <n v="444"/>
    <n v="2084580"/>
    <n v="421"/>
    <n v="5.1999999999999998E-2"/>
  </r>
  <r>
    <x v="4"/>
    <s v="BS6 Only"/>
    <x v="1"/>
    <x v="1"/>
    <x v="1"/>
    <s v="Gear Assembly 5 (BS6)2021-22"/>
    <x v="1"/>
    <n v="5551"/>
    <n v="4854"/>
    <n v="697"/>
    <n v="428"/>
    <n v="2077512"/>
    <n v="393"/>
    <n v="8.2000000000000003E-2"/>
  </r>
  <r>
    <x v="4"/>
    <s v="BS6 Only"/>
    <x v="8"/>
    <x v="3"/>
    <x v="0"/>
    <s v="Gear Assembly 5 (BS6)2020-21"/>
    <x v="6"/>
    <n v="6213"/>
    <n v="5673"/>
    <n v="540"/>
    <n v="364"/>
    <n v="2064972"/>
    <n v="359"/>
    <n v="1.4E-2"/>
  </r>
  <r>
    <x v="2"/>
    <s v="BS4 Only"/>
    <x v="5"/>
    <x v="2"/>
    <x v="1"/>
    <s v="Gear Assembly 1 (BS4)2021-22"/>
    <x v="7"/>
    <n v="6668"/>
    <n v="5721"/>
    <n v="947"/>
    <n v="360"/>
    <n v="2059560"/>
    <n v="472"/>
    <n v="-0.311"/>
  </r>
  <r>
    <x v="5"/>
    <s v="Combination"/>
    <x v="6"/>
    <x v="1"/>
    <x v="0"/>
    <s v="Gear Assembly 4 (BS4/6)2020-21"/>
    <x v="4"/>
    <n v="6007"/>
    <n v="5526"/>
    <n v="481"/>
    <n v="371"/>
    <n v="2050146"/>
    <n v="412"/>
    <n v="-0.111"/>
  </r>
  <r>
    <x v="0"/>
    <s v="Combination"/>
    <x v="5"/>
    <x v="2"/>
    <x v="2"/>
    <s v="Gear Assembly 3 (BS4/6)2019-20"/>
    <x v="3"/>
    <n v="6173"/>
    <n v="5548"/>
    <n v="625"/>
    <n v="368"/>
    <n v="2041664"/>
    <n v="465"/>
    <n v="-0.26400000000000001"/>
  </r>
  <r>
    <x v="3"/>
    <s v="BS4 Only"/>
    <x v="11"/>
    <x v="2"/>
    <x v="2"/>
    <s v="Gear Assembly 2 (BS4)2019-20"/>
    <x v="3"/>
    <n v="6700"/>
    <n v="6103"/>
    <n v="597"/>
    <n v="334"/>
    <n v="2038402"/>
    <n v="332"/>
    <n v="6.0000000000000001E-3"/>
  </r>
  <r>
    <x v="0"/>
    <s v="Combination"/>
    <x v="6"/>
    <x v="1"/>
    <x v="1"/>
    <s v="Gear Assembly 3 (BS4/6)2021-22"/>
    <x v="1"/>
    <n v="5075"/>
    <n v="4849"/>
    <n v="226"/>
    <n v="419"/>
    <n v="2031731"/>
    <n v="538"/>
    <n v="-0.28399999999999997"/>
  </r>
  <r>
    <x v="2"/>
    <s v="BS4 Only"/>
    <x v="3"/>
    <x v="2"/>
    <x v="1"/>
    <s v="Gear Assembly 1 (BS4)2021-22"/>
    <x v="7"/>
    <n v="5785"/>
    <n v="5579"/>
    <n v="206"/>
    <n v="364"/>
    <n v="2030756"/>
    <n v="472"/>
    <n v="-0.29699999999999999"/>
  </r>
  <r>
    <x v="1"/>
    <s v="BS6 Only"/>
    <x v="0"/>
    <x v="0"/>
    <x v="2"/>
    <s v="Gear Assembly 6 (BS6)2019-20"/>
    <x v="2"/>
    <n v="5584"/>
    <n v="5333"/>
    <n v="251"/>
    <n v="378"/>
    <n v="2015874"/>
    <n v="421"/>
    <n v="-0.114"/>
  </r>
  <r>
    <x v="2"/>
    <s v="BS4 Only"/>
    <x v="5"/>
    <x v="2"/>
    <x v="0"/>
    <s v="Gear Assembly 1 (BS4)2020-21"/>
    <x v="5"/>
    <n v="6098"/>
    <n v="5653"/>
    <n v="445"/>
    <n v="353"/>
    <n v="1995509"/>
    <n v="450"/>
    <n v="-0.27500000000000002"/>
  </r>
  <r>
    <x v="0"/>
    <s v="Combination"/>
    <x v="6"/>
    <x v="1"/>
    <x v="0"/>
    <s v="Gear Assembly 3 (BS4/6)2020-21"/>
    <x v="4"/>
    <n v="6401"/>
    <n v="5654"/>
    <n v="747"/>
    <n v="351"/>
    <n v="1984554"/>
    <n v="523"/>
    <n v="-0.49"/>
  </r>
  <r>
    <x v="3"/>
    <s v="BS4 Only"/>
    <x v="0"/>
    <x v="0"/>
    <x v="2"/>
    <s v="Gear Assembly 2 (BS4)2019-20"/>
    <x v="2"/>
    <n v="5633"/>
    <n v="5382"/>
    <n v="251"/>
    <n v="368"/>
    <n v="1980576"/>
    <n v="332"/>
    <n v="9.8000000000000004E-2"/>
  </r>
  <r>
    <x v="5"/>
    <s v="Combination"/>
    <x v="0"/>
    <x v="0"/>
    <x v="0"/>
    <s v="Gear Assembly 4 (BS4/6)2020-21"/>
    <x v="0"/>
    <n v="5506"/>
    <n v="4780"/>
    <n v="726"/>
    <n v="412"/>
    <n v="1969360"/>
    <n v="412"/>
    <n v="0"/>
  </r>
  <r>
    <x v="3"/>
    <s v="BS4 Only"/>
    <x v="6"/>
    <x v="1"/>
    <x v="2"/>
    <s v="Gear Assembly 2 (BS4)2019-20"/>
    <x v="8"/>
    <n v="5972"/>
    <n v="5818"/>
    <n v="154"/>
    <n v="338"/>
    <n v="1966484"/>
    <n v="332"/>
    <n v="1.7999999999999999E-2"/>
  </r>
  <r>
    <x v="3"/>
    <s v="BS4 Only"/>
    <x v="3"/>
    <x v="2"/>
    <x v="0"/>
    <s v="Gear Assembly 2 (BS4)2020-21"/>
    <x v="5"/>
    <n v="5863"/>
    <n v="5486"/>
    <n v="377"/>
    <n v="357"/>
    <n v="1958502"/>
    <n v="373"/>
    <n v="-4.4999999999999998E-2"/>
  </r>
  <r>
    <x v="1"/>
    <s v="BS6 Only"/>
    <x v="10"/>
    <x v="3"/>
    <x v="0"/>
    <s v="Gear Assembly 6 (BS6)2020-21"/>
    <x v="6"/>
    <n v="5482"/>
    <n v="4978"/>
    <n v="504"/>
    <n v="390"/>
    <n v="1941420"/>
    <n v="475"/>
    <n v="-0.218"/>
  </r>
  <r>
    <x v="2"/>
    <s v="BS4 Only"/>
    <x v="1"/>
    <x v="1"/>
    <x v="1"/>
    <s v="Gear Assembly 1 (BS4)2021-22"/>
    <x v="1"/>
    <n v="5416"/>
    <n v="5059"/>
    <n v="357"/>
    <n v="381"/>
    <n v="1927479"/>
    <n v="472"/>
    <n v="-0.23899999999999999"/>
  </r>
  <r>
    <x v="5"/>
    <s v="Combination"/>
    <x v="10"/>
    <x v="3"/>
    <x v="2"/>
    <s v="Gear Assembly 4 (BS4/6)2019-20"/>
    <x v="9"/>
    <n v="5551"/>
    <n v="4955"/>
    <n v="596"/>
    <n v="388"/>
    <n v="1922540"/>
    <n v="369"/>
    <n v="4.9000000000000002E-2"/>
  </r>
  <r>
    <x v="0"/>
    <s v="Combination"/>
    <x v="3"/>
    <x v="2"/>
    <x v="2"/>
    <s v="Gear Assembly 3 (BS4/6)2019-20"/>
    <x v="3"/>
    <n v="6140"/>
    <n v="5555"/>
    <n v="585"/>
    <n v="344"/>
    <n v="1910920"/>
    <n v="465"/>
    <n v="-0.35199999999999998"/>
  </r>
  <r>
    <x v="3"/>
    <s v="BS4 Only"/>
    <x v="2"/>
    <x v="0"/>
    <x v="2"/>
    <s v="Gear Assembly 2 (BS4)2019-20"/>
    <x v="2"/>
    <n v="6390"/>
    <n v="5548"/>
    <n v="842"/>
    <n v="344"/>
    <n v="1908512"/>
    <n v="332"/>
    <n v="3.5000000000000003E-2"/>
  </r>
  <r>
    <x v="4"/>
    <s v="BS6 Only"/>
    <x v="3"/>
    <x v="2"/>
    <x v="0"/>
    <s v="Gear Assembly 5 (BS6)2020-21"/>
    <x v="5"/>
    <n v="5436"/>
    <n v="4706"/>
    <n v="730"/>
    <n v="404"/>
    <n v="1901224"/>
    <n v="359"/>
    <n v="0.111"/>
  </r>
  <r>
    <x v="0"/>
    <s v="Combination"/>
    <x v="0"/>
    <x v="0"/>
    <x v="2"/>
    <s v="Gear Assembly 3 (BS4/6)2019-20"/>
    <x v="2"/>
    <n v="5578"/>
    <n v="4838"/>
    <n v="740"/>
    <n v="386"/>
    <n v="1867468"/>
    <n v="465"/>
    <n v="-0.20499999999999999"/>
  </r>
  <r>
    <x v="3"/>
    <s v="BS4 Only"/>
    <x v="3"/>
    <x v="2"/>
    <x v="2"/>
    <s v="Gear Assembly 2 (BS4)2019-20"/>
    <x v="3"/>
    <n v="5120"/>
    <n v="4573"/>
    <n v="547"/>
    <n v="404"/>
    <n v="1847492"/>
    <n v="332"/>
    <n v="0.17799999999999999"/>
  </r>
  <r>
    <x v="5"/>
    <s v="Combination"/>
    <x v="3"/>
    <x v="2"/>
    <x v="0"/>
    <s v="Gear Assembly 4 (BS4/6)2020-21"/>
    <x v="5"/>
    <n v="5570"/>
    <n v="5216"/>
    <n v="354"/>
    <n v="354"/>
    <n v="1846464"/>
    <n v="412"/>
    <n v="-0.16400000000000001"/>
  </r>
  <r>
    <x v="4"/>
    <s v="BS6 Only"/>
    <x v="1"/>
    <x v="1"/>
    <x v="2"/>
    <s v="Gear Assembly 5 (BS6)2019-20"/>
    <x v="8"/>
    <n v="5348"/>
    <n v="4960"/>
    <n v="388"/>
    <n v="367"/>
    <n v="1820320"/>
    <n v="328"/>
    <n v="0.106"/>
  </r>
  <r>
    <x v="0"/>
    <s v="Combination"/>
    <x v="4"/>
    <x v="1"/>
    <x v="1"/>
    <s v="Gear Assembly 3 (BS4/6)2021-22"/>
    <x v="1"/>
    <n v="5361"/>
    <n v="5177"/>
    <n v="184"/>
    <n v="351"/>
    <n v="1817127"/>
    <n v="538"/>
    <n v="-0.53300000000000003"/>
  </r>
  <r>
    <x v="3"/>
    <s v="BS4 Only"/>
    <x v="11"/>
    <x v="2"/>
    <x v="0"/>
    <s v="Gear Assembly 2 (BS4)2020-21"/>
    <x v="5"/>
    <n v="5737"/>
    <n v="5316"/>
    <n v="421"/>
    <n v="341"/>
    <n v="1812756"/>
    <n v="373"/>
    <n v="-9.4E-2"/>
  </r>
  <r>
    <x v="4"/>
    <s v="BS6 Only"/>
    <x v="3"/>
    <x v="2"/>
    <x v="2"/>
    <s v="Gear Assembly 5 (BS6)2019-20"/>
    <x v="3"/>
    <n v="5241"/>
    <n v="4821"/>
    <n v="420"/>
    <n v="374"/>
    <n v="1803054"/>
    <n v="328"/>
    <n v="0.123"/>
  </r>
  <r>
    <x v="2"/>
    <s v="BS4 Only"/>
    <x v="11"/>
    <x v="2"/>
    <x v="2"/>
    <s v="Gear Assembly 1 (BS4)2019-20"/>
    <x v="3"/>
    <n v="5167"/>
    <n v="4706"/>
    <n v="461"/>
    <n v="381"/>
    <n v="1792986"/>
    <n v="402"/>
    <n v="-5.5E-2"/>
  </r>
  <r>
    <x v="1"/>
    <s v="BS6 Only"/>
    <x v="0"/>
    <x v="0"/>
    <x v="0"/>
    <s v="Gear Assembly 6 (BS6)2020-21"/>
    <x v="0"/>
    <n v="5367"/>
    <n v="4894"/>
    <n v="473"/>
    <n v="365"/>
    <n v="1786310"/>
    <n v="475"/>
    <n v="-0.30099999999999999"/>
  </r>
  <r>
    <x v="1"/>
    <s v="BS6 Only"/>
    <x v="1"/>
    <x v="1"/>
    <x v="0"/>
    <s v="Gear Assembly 6 (BS6)2020-21"/>
    <x v="4"/>
    <n v="5238"/>
    <n v="5004"/>
    <n v="234"/>
    <n v="354"/>
    <n v="1771416"/>
    <n v="475"/>
    <n v="-0.34200000000000003"/>
  </r>
  <r>
    <x v="5"/>
    <s v="Combination"/>
    <x v="4"/>
    <x v="1"/>
    <x v="1"/>
    <s v="Gear Assembly 4 (BS4/6)2021-22"/>
    <x v="1"/>
    <n v="5469"/>
    <n v="4793"/>
    <n v="676"/>
    <n v="368"/>
    <n v="1763824"/>
    <n v="456"/>
    <n v="-0.23899999999999999"/>
  </r>
  <r>
    <x v="0"/>
    <s v="Combination"/>
    <x v="9"/>
    <x v="0"/>
    <x v="0"/>
    <s v="Gear Assembly 3 (BS4/6)2020-21"/>
    <x v="0"/>
    <n v="5232"/>
    <n v="4951"/>
    <n v="281"/>
    <n v="353"/>
    <n v="1747703"/>
    <n v="523"/>
    <n v="-0.48199999999999998"/>
  </r>
  <r>
    <x v="5"/>
    <s v="Combination"/>
    <x v="10"/>
    <x v="3"/>
    <x v="0"/>
    <s v="Gear Assembly 4 (BS4/6)2020-21"/>
    <x v="6"/>
    <n v="5417"/>
    <n v="4790"/>
    <n v="627"/>
    <n v="354"/>
    <n v="1695660"/>
    <n v="412"/>
    <n v="-0.16400000000000001"/>
  </r>
  <r>
    <x v="4"/>
    <s v="BS6 Only"/>
    <x v="0"/>
    <x v="0"/>
    <x v="2"/>
    <s v="Gear Assembly 5 (BS6)2019-20"/>
    <x v="2"/>
    <n v="5264"/>
    <n v="4430"/>
    <n v="834"/>
    <n v="374"/>
    <n v="1656820"/>
    <n v="328"/>
    <n v="0.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E74005-2D60-C842-A31A-135BF211C3FE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1" firstHeaderRow="1" firstDataRow="2" firstDataCol="1"/>
  <pivotFields count="14">
    <pivotField axis="axisRow" showAll="0" defaultSubtotal="0">
      <items count="6">
        <item x="2"/>
        <item x="3"/>
        <item x="0"/>
        <item x="5"/>
        <item x="4"/>
        <item x="1"/>
      </items>
    </pivotField>
    <pivotField multipleItemSelectionAllowed="1" showAll="0" defaultSubtotal="0"/>
    <pivotField showAll="0" defaultSubtotal="0">
      <items count="12">
        <item x="9"/>
        <item x="0"/>
        <item x="2"/>
        <item x="1"/>
        <item x="6"/>
        <item x="4"/>
        <item x="5"/>
        <item x="3"/>
        <item x="11"/>
        <item x="8"/>
        <item x="10"/>
        <item x="7"/>
      </items>
    </pivotField>
    <pivotField showAll="0" defaultSubtotal="0">
      <items count="4">
        <item x="1"/>
        <item x="2"/>
        <item x="3"/>
        <item x="0"/>
      </items>
    </pivotField>
    <pivotField axis="axisCol" showAll="0" defaultSubtotal="0">
      <items count="3">
        <item x="2"/>
        <item x="0"/>
        <item x="1"/>
      </items>
    </pivotField>
    <pivotField showAll="0" defaultSubtotal="0"/>
    <pivotField showAll="0" defaultSubtotal="0">
      <items count="10">
        <item x="8"/>
        <item x="4"/>
        <item x="1"/>
        <item x="3"/>
        <item x="5"/>
        <item x="7"/>
        <item x="9"/>
        <item x="6"/>
        <item x="2"/>
        <item x="0"/>
      </items>
    </pivotField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numFmtId="1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Revenu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C0292F7-A999-294D-BC50-70B0D3B92D99}" name="Table4" displayName="Table4" ref="A14:C21" totalsRowShown="0" headerRowDxfId="0">
  <autoFilter ref="A14:C21" xr:uid="{0C0292F7-A999-294D-BC50-70B0D3B92D99}"/>
  <tableColumns count="3">
    <tableColumn id="1" xr3:uid="{362429D7-6AFC-8244-86B4-0E8492423E67}" name="Row Labels"/>
    <tableColumn id="2" xr3:uid="{F3ABF678-2333-EB46-A115-2DB8EC443BE0}" name="2019-20"/>
    <tableColumn id="3" xr3:uid="{588865B3-46DA-4D4A-BFE4-FCEACAB1256D}" name="2020-2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70567-619C-A34F-B398-0743C988F945}" name="Table1" displayName="Table1" ref="A1:N175" totalsRowShown="0">
  <autoFilter ref="A1:N175" xr:uid="{FCD70567-619C-A34F-B398-0743C988F945}">
    <filterColumn colId="1">
      <filters>
        <filter val="Combination"/>
      </filters>
    </filterColumn>
  </autoFilter>
  <sortState xmlns:xlrd2="http://schemas.microsoft.com/office/spreadsheetml/2017/richdata2" ref="A2:N175">
    <sortCondition descending="1" ref="I1:I175"/>
  </sortState>
  <tableColumns count="14">
    <tableColumn id="1" xr3:uid="{4CEE4B64-509F-C74B-9641-984E23C31545}" name="Gear Assembly"/>
    <tableColumn id="2" xr3:uid="{571C78BE-2FD3-D94F-8370-DBBC244CCDFA}" name="GA Category"/>
    <tableColumn id="3" xr3:uid="{6ED652EC-CE2A-5749-8544-588BF132560D}" name="Month"/>
    <tableColumn id="4" xr3:uid="{16C3FA2F-095B-FF40-A61D-4D86C23154AB}" name="Quarter"/>
    <tableColumn id="5" xr3:uid="{D63D5154-479C-FD48-B22C-8E31F6F390BC}" name="Fiscal Year"/>
    <tableColumn id="11" xr3:uid="{1B7652A5-8A32-6142-B0DE-9CE36854B6FE}" name="CC" dataDxfId="5">
      <calculatedColumnFormula>_xlfn.CONCAT(A2,E2)</calculatedColumnFormula>
    </tableColumn>
    <tableColumn id="10" xr3:uid="{B2758101-CB07-3C4C-BEC1-76D91BE5BC7A}" name="Exact Quarter" dataDxfId="2">
      <calculatedColumnFormula>+_xlfn.CONCAT( Table1[[#This Row],[Fiscal Year]], Table1[[#This Row],[Quarter]])</calculatedColumnFormula>
    </tableColumn>
    <tableColumn id="6" xr3:uid="{B19E4EED-D985-094E-B093-3B37444EB2CF}" name="Quantity Produced"/>
    <tableColumn id="7" xr3:uid="{4305C780-6004-B94A-B9C6-A6B5DE8FC38E}" name="Sales Quantity"/>
    <tableColumn id="15" xr3:uid="{6BA8E9E5-F59E-1141-ABC0-C65D6980D4ED}" name="Ending Inventory" dataDxfId="3">
      <calculatedColumnFormula>Table1[[#This Row],[Quantity Produced]]-Table1[[#This Row],[Sales Quantity]]</calculatedColumnFormula>
    </tableColumn>
    <tableColumn id="8" xr3:uid="{53862747-1F1B-BD49-A323-CEB23936A878}" name="Price"/>
    <tableColumn id="9" xr3:uid="{25BA240E-3195-7540-BD7C-A8D796510CA0}" name="Revenue" dataDxfId="7">
      <calculatedColumnFormula>Table1[[#This Row],[Price]]*Table1[[#This Row],[Sales Quantity]]</calculatedColumnFormula>
    </tableColumn>
    <tableColumn id="13" xr3:uid="{0473CB47-D212-5247-9726-5593B1585DF8}" name="Cost" dataDxfId="4">
      <calculatedColumnFormula>INDEX(Table2[Total Cost], MATCH(Table1[[#This Row],[CC]], Table2[CC], 0))</calculatedColumnFormula>
    </tableColumn>
    <tableColumn id="14" xr3:uid="{EE039AC1-069B-6340-9545-2444E0839BB3}" name="UNIT MARGINE" dataDxfId="1">
      <calculatedColumnFormula>((Table1[[#This Row],[Price]]-Table1[[#This Row],[Cost]])/Table1[[#This Row],[Price]])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AA2FF7-512F-964C-8BAE-F3F4B4E83547}" name="Table2" displayName="Table2" ref="A1:I19" totalsRowShown="0">
  <autoFilter ref="A1:I19" xr:uid="{D6AA2FF7-512F-964C-8BAE-F3F4B4E83547}"/>
  <tableColumns count="9">
    <tableColumn id="1" xr3:uid="{E3F2B3DE-ED5F-CE4E-9C02-27D84853B573}" name="SALES DETAILS (GEAR ASSEMBLIES)"/>
    <tableColumn id="2" xr3:uid="{3E7A877E-5111-EE49-9E66-FC3353AF9776}" name="FY"/>
    <tableColumn id="3" xr3:uid="{2BC1AEF2-54A8-EF41-9134-3357B79C3BFC}" name="CC">
      <calculatedColumnFormula>CONCATENATE(A2,B2)</calculatedColumnFormula>
    </tableColumn>
    <tableColumn id="4" xr3:uid="{557A41E7-5D28-CD4B-9220-2E816571595A}" name="Direct Materials"/>
    <tableColumn id="5" xr3:uid="{6AF6B5DF-6227-8747-8278-B61516BC5D3E}" name="Direct Labour"/>
    <tableColumn id="6" xr3:uid="{D280B019-AF92-6E42-BB55-99211908E4C5}" name="Production Overhead"/>
    <tableColumn id="7" xr3:uid="{1402A838-5622-654D-847A-8F0F259DD709}" name="G&amp;A Overhead"/>
    <tableColumn id="8" xr3:uid="{E85A5B75-5BD5-7D4F-B8F0-9121D966A77A}" name="Finance Costs"/>
    <tableColumn id="9" xr3:uid="{2EE58362-D8BC-4748-B4E6-E1E4A1662859}" name="Total Cost" dataDxfId="6">
      <calculatedColumnFormula>SUM(Table2[[#This Row],[Direct Materials]:[Finance Costs]])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C1ED-9821-404B-A6C0-CFF2D14D6DEC}">
  <dimension ref="A3:Q31"/>
  <sheetViews>
    <sheetView tabSelected="1" zoomScale="120" zoomScaleNormal="120" workbookViewId="0">
      <selection activeCell="D11" sqref="D11"/>
    </sheetView>
  </sheetViews>
  <sheetFormatPr baseColWidth="10" defaultRowHeight="15" x14ac:dyDescent="0.2"/>
  <cols>
    <col min="1" max="1" width="19.33203125" bestFit="1" customWidth="1"/>
    <col min="2" max="2" width="14.83203125" bestFit="1" customWidth="1"/>
    <col min="3" max="3" width="10.1640625" bestFit="1" customWidth="1"/>
    <col min="4" max="4" width="9.1640625" bestFit="1" customWidth="1"/>
    <col min="5" max="5" width="10.1640625" bestFit="1" customWidth="1"/>
    <col min="6" max="7" width="18.1640625" bestFit="1" customWidth="1"/>
    <col min="8" max="8" width="10.1640625" bestFit="1" customWidth="1"/>
    <col min="9" max="11" width="10" bestFit="1" customWidth="1"/>
    <col min="12" max="12" width="10.1640625" bestFit="1" customWidth="1"/>
    <col min="13" max="13" width="20" customWidth="1"/>
  </cols>
  <sheetData>
    <row r="3" spans="1:17" x14ac:dyDescent="0.2">
      <c r="A3" s="2" t="s">
        <v>59</v>
      </c>
      <c r="B3" s="2" t="s">
        <v>50</v>
      </c>
    </row>
    <row r="4" spans="1:17" x14ac:dyDescent="0.2">
      <c r="A4" s="2" t="s">
        <v>46</v>
      </c>
      <c r="B4" t="s">
        <v>12</v>
      </c>
      <c r="C4" t="s">
        <v>27</v>
      </c>
      <c r="D4" t="s">
        <v>28</v>
      </c>
      <c r="E4" t="s">
        <v>49</v>
      </c>
      <c r="M4" s="4" t="s">
        <v>60</v>
      </c>
      <c r="N4" s="4" t="s">
        <v>12</v>
      </c>
      <c r="O4" s="4" t="s">
        <v>27</v>
      </c>
      <c r="P4" s="4" t="s">
        <v>28</v>
      </c>
      <c r="Q4" s="4" t="s">
        <v>49</v>
      </c>
    </row>
    <row r="5" spans="1:17" x14ac:dyDescent="0.2">
      <c r="A5" s="3" t="s">
        <v>8</v>
      </c>
      <c r="B5" s="5">
        <v>32937586</v>
      </c>
      <c r="C5" s="5">
        <v>30016955</v>
      </c>
      <c r="D5" s="5">
        <v>11275951</v>
      </c>
      <c r="E5" s="5">
        <v>74230492</v>
      </c>
      <c r="M5" s="3" t="s">
        <v>8</v>
      </c>
      <c r="N5" s="5">
        <v>32937586</v>
      </c>
      <c r="O5" s="5">
        <v>30016955</v>
      </c>
      <c r="P5" s="5">
        <v>11275951</v>
      </c>
      <c r="Q5" s="5">
        <v>74230492</v>
      </c>
    </row>
    <row r="6" spans="1:17" x14ac:dyDescent="0.2">
      <c r="A6" s="3" t="s">
        <v>29</v>
      </c>
      <c r="B6" s="5">
        <v>27899368</v>
      </c>
      <c r="C6" s="5">
        <v>30864951</v>
      </c>
      <c r="D6" s="5">
        <v>12698971</v>
      </c>
      <c r="E6" s="5">
        <v>71463290</v>
      </c>
      <c r="M6" s="3" t="s">
        <v>29</v>
      </c>
      <c r="N6" s="5">
        <v>27899368</v>
      </c>
      <c r="O6" s="5">
        <v>30864951</v>
      </c>
      <c r="P6" s="5">
        <v>12698971</v>
      </c>
      <c r="Q6" s="5">
        <v>71463290</v>
      </c>
    </row>
    <row r="7" spans="1:17" x14ac:dyDescent="0.2">
      <c r="A7" s="3" t="s">
        <v>30</v>
      </c>
      <c r="B7" s="5">
        <v>29785395</v>
      </c>
      <c r="C7" s="5">
        <v>30541789</v>
      </c>
      <c r="D7" s="5">
        <v>11665538</v>
      </c>
      <c r="E7" s="5">
        <v>71992722</v>
      </c>
      <c r="M7" s="3" t="s">
        <v>30</v>
      </c>
      <c r="N7" s="5">
        <v>29785395</v>
      </c>
      <c r="O7" s="5">
        <v>30541789</v>
      </c>
      <c r="P7" s="5">
        <v>11665538</v>
      </c>
      <c r="Q7" s="5">
        <v>71992722</v>
      </c>
    </row>
    <row r="8" spans="1:17" x14ac:dyDescent="0.2">
      <c r="A8" s="3" t="s">
        <v>32</v>
      </c>
      <c r="B8" s="5">
        <v>29003740</v>
      </c>
      <c r="C8" s="5">
        <v>28983466</v>
      </c>
      <c r="D8" s="5">
        <v>12580924</v>
      </c>
      <c r="E8" s="5">
        <v>70568130</v>
      </c>
      <c r="M8" s="3" t="s">
        <v>32</v>
      </c>
      <c r="N8" s="5">
        <v>29003740</v>
      </c>
      <c r="O8" s="5">
        <v>28983466</v>
      </c>
      <c r="P8" s="5">
        <v>12580924</v>
      </c>
      <c r="Q8" s="5">
        <v>70568130</v>
      </c>
    </row>
    <row r="9" spans="1:17" x14ac:dyDescent="0.2">
      <c r="A9" s="3" t="s">
        <v>33</v>
      </c>
      <c r="B9" s="5">
        <v>29991008</v>
      </c>
      <c r="C9" s="5">
        <v>29928077</v>
      </c>
      <c r="D9" s="5">
        <v>11733783</v>
      </c>
      <c r="E9" s="5">
        <v>71652868</v>
      </c>
      <c r="M9" s="3" t="s">
        <v>33</v>
      </c>
      <c r="N9" s="5">
        <v>29991008</v>
      </c>
      <c r="O9" s="5">
        <v>29928077</v>
      </c>
      <c r="P9" s="5">
        <v>11733783</v>
      </c>
      <c r="Q9" s="5">
        <v>71652868</v>
      </c>
    </row>
    <row r="10" spans="1:17" x14ac:dyDescent="0.2">
      <c r="A10" s="3" t="s">
        <v>35</v>
      </c>
      <c r="B10" s="5">
        <v>30615346</v>
      </c>
      <c r="C10" s="5">
        <v>29943421</v>
      </c>
      <c r="D10" s="5">
        <v>13503161</v>
      </c>
      <c r="E10" s="5">
        <v>74061928</v>
      </c>
      <c r="M10" s="3" t="s">
        <v>35</v>
      </c>
      <c r="N10" s="5">
        <v>30615346</v>
      </c>
      <c r="O10" s="5">
        <v>29943421</v>
      </c>
      <c r="P10" s="5">
        <v>13503161</v>
      </c>
      <c r="Q10" s="5">
        <v>74061928</v>
      </c>
    </row>
    <row r="11" spans="1:17" x14ac:dyDescent="0.2">
      <c r="A11" s="3" t="s">
        <v>49</v>
      </c>
      <c r="B11" s="5">
        <v>180232443</v>
      </c>
      <c r="C11" s="5">
        <v>180278659</v>
      </c>
      <c r="D11" s="5">
        <v>73458328</v>
      </c>
      <c r="E11" s="5">
        <v>433969430</v>
      </c>
      <c r="M11" s="12" t="s">
        <v>49</v>
      </c>
      <c r="N11" s="11">
        <v>180232443</v>
      </c>
      <c r="O11" s="11">
        <v>180278659</v>
      </c>
      <c r="P11" s="11">
        <v>73458328</v>
      </c>
      <c r="Q11" s="11">
        <v>433969430</v>
      </c>
    </row>
    <row r="13" spans="1:17" x14ac:dyDescent="0.2">
      <c r="M13" s="13" t="s">
        <v>60</v>
      </c>
      <c r="N13" s="13" t="s">
        <v>12</v>
      </c>
      <c r="O13" s="13" t="s">
        <v>27</v>
      </c>
      <c r="P13" s="13" t="s">
        <v>61</v>
      </c>
      <c r="Q13" s="1"/>
    </row>
    <row r="14" spans="1:17" x14ac:dyDescent="0.2">
      <c r="A14" s="13" t="s">
        <v>46</v>
      </c>
      <c r="B14" s="13" t="s">
        <v>12</v>
      </c>
      <c r="C14" s="13" t="s">
        <v>27</v>
      </c>
      <c r="M14" t="s">
        <v>8</v>
      </c>
      <c r="N14" s="9">
        <f>N5/Q5</f>
        <v>0.44372043229889951</v>
      </c>
      <c r="O14" s="9">
        <f>O5/Q5</f>
        <v>0.40437499727201054</v>
      </c>
      <c r="P14" s="9">
        <f>ABS(N14-O14)</f>
        <v>3.9345435026888975E-2</v>
      </c>
      <c r="Q14" s="1"/>
    </row>
    <row r="15" spans="1:17" x14ac:dyDescent="0.2">
      <c r="A15" t="s">
        <v>8</v>
      </c>
      <c r="B15">
        <v>32937586</v>
      </c>
      <c r="C15">
        <v>30016955</v>
      </c>
      <c r="M15" t="s">
        <v>29</v>
      </c>
      <c r="N15" s="9">
        <f t="shared" ref="N15:N19" si="0">N6/Q6</f>
        <v>0.39040139349867603</v>
      </c>
      <c r="O15" s="9">
        <f t="shared" ref="O15:O19" si="1">O6/Q6</f>
        <v>0.43189938498493424</v>
      </c>
      <c r="P15" s="9">
        <f t="shared" ref="P15:P19" si="2">ABS(N15-O15)</f>
        <v>4.1497991486258212E-2</v>
      </c>
      <c r="Q15" s="1"/>
    </row>
    <row r="16" spans="1:17" x14ac:dyDescent="0.2">
      <c r="A16" t="s">
        <v>29</v>
      </c>
      <c r="B16">
        <v>27899368</v>
      </c>
      <c r="C16">
        <v>30864951</v>
      </c>
      <c r="M16" t="s">
        <v>30</v>
      </c>
      <c r="N16" s="9">
        <f t="shared" si="0"/>
        <v>0.41372786265811701</v>
      </c>
      <c r="O16" s="9">
        <f t="shared" si="1"/>
        <v>0.4242343969158438</v>
      </c>
      <c r="P16" s="9">
        <f t="shared" si="2"/>
        <v>1.0506534257726796E-2</v>
      </c>
      <c r="Q16" s="1"/>
    </row>
    <row r="17" spans="1:17" x14ac:dyDescent="0.2">
      <c r="A17" t="s">
        <v>30</v>
      </c>
      <c r="B17">
        <v>29785395</v>
      </c>
      <c r="C17">
        <v>30541789</v>
      </c>
      <c r="M17" t="s">
        <v>32</v>
      </c>
      <c r="N17" s="9">
        <f t="shared" si="0"/>
        <v>0.41100338070457587</v>
      </c>
      <c r="O17" s="9">
        <f t="shared" si="1"/>
        <v>0.41071608387525643</v>
      </c>
      <c r="P17" s="9">
        <f t="shared" si="2"/>
        <v>2.872968293194389E-4</v>
      </c>
      <c r="Q17" s="1"/>
    </row>
    <row r="18" spans="1:17" x14ac:dyDescent="0.2">
      <c r="A18" t="s">
        <v>32</v>
      </c>
      <c r="B18">
        <v>29003740</v>
      </c>
      <c r="C18">
        <v>28983466</v>
      </c>
      <c r="M18" t="s">
        <v>33</v>
      </c>
      <c r="N18" s="9">
        <f t="shared" si="0"/>
        <v>0.41855977069892025</v>
      </c>
      <c r="O18" s="9">
        <f t="shared" si="1"/>
        <v>0.4176814946193082</v>
      </c>
      <c r="P18" s="9">
        <f t="shared" si="2"/>
        <v>8.7827607961205034E-4</v>
      </c>
      <c r="Q18" s="1"/>
    </row>
    <row r="19" spans="1:17" x14ac:dyDescent="0.2">
      <c r="A19" t="s">
        <v>33</v>
      </c>
      <c r="B19">
        <v>29991008</v>
      </c>
      <c r="C19">
        <v>29928077</v>
      </c>
      <c r="M19" t="s">
        <v>35</v>
      </c>
      <c r="N19" s="9">
        <f t="shared" si="0"/>
        <v>0.41337495291777981</v>
      </c>
      <c r="O19" s="9">
        <f t="shared" si="1"/>
        <v>0.40430247778588752</v>
      </c>
      <c r="P19" s="9">
        <f t="shared" si="2"/>
        <v>9.0724751318922991E-3</v>
      </c>
      <c r="Q19" s="1"/>
    </row>
    <row r="20" spans="1:17" x14ac:dyDescent="0.2">
      <c r="A20" t="s">
        <v>35</v>
      </c>
      <c r="B20">
        <v>30615346</v>
      </c>
      <c r="C20">
        <v>29943421</v>
      </c>
    </row>
    <row r="21" spans="1:17" x14ac:dyDescent="0.2">
      <c r="A21" s="13" t="s">
        <v>49</v>
      </c>
      <c r="B21" s="13">
        <v>180232443</v>
      </c>
      <c r="C21" s="13">
        <v>180278659</v>
      </c>
    </row>
    <row r="24" spans="1:17" x14ac:dyDescent="0.2">
      <c r="A24" s="13" t="s">
        <v>46</v>
      </c>
      <c r="B24" s="13" t="s">
        <v>12</v>
      </c>
      <c r="C24" s="13" t="s">
        <v>27</v>
      </c>
      <c r="D24" s="13" t="s">
        <v>61</v>
      </c>
    </row>
    <row r="25" spans="1:17" x14ac:dyDescent="0.2">
      <c r="A25" t="s">
        <v>8</v>
      </c>
      <c r="B25" s="9">
        <f>B15/B21</f>
        <v>0.18275059390944393</v>
      </c>
      <c r="C25" s="9">
        <f>C15/C21</f>
        <v>0.16650309674202757</v>
      </c>
      <c r="D25" s="9">
        <f>ABS(C25-B25)</f>
        <v>1.6247497167416358E-2</v>
      </c>
    </row>
    <row r="26" spans="1:17" x14ac:dyDescent="0.2">
      <c r="A26" t="s">
        <v>29</v>
      </c>
      <c r="B26" s="9">
        <f>B16/B21</f>
        <v>0.15479659230941012</v>
      </c>
      <c r="C26" s="9">
        <f>C16/C21</f>
        <v>0.1712069036413234</v>
      </c>
      <c r="D26" s="9">
        <f t="shared" ref="D26:D30" si="3">ABS(C26-B26)</f>
        <v>1.6410311331913285E-2</v>
      </c>
    </row>
    <row r="27" spans="1:17" x14ac:dyDescent="0.2">
      <c r="A27" t="s">
        <v>30</v>
      </c>
      <c r="B27" s="9">
        <f>B17/B21</f>
        <v>0.16526100686545098</v>
      </c>
      <c r="C27" s="9">
        <f>C17/C21</f>
        <v>0.16941433428346059</v>
      </c>
      <c r="D27" s="9">
        <f t="shared" si="3"/>
        <v>4.1533274180096114E-3</v>
      </c>
    </row>
    <row r="28" spans="1:17" x14ac:dyDescent="0.2">
      <c r="A28" t="s">
        <v>32</v>
      </c>
      <c r="B28" s="9">
        <f>B18/B21</f>
        <v>0.1609240795787249</v>
      </c>
      <c r="C28" s="9">
        <f>C18/C21</f>
        <v>0.16077036605869138</v>
      </c>
      <c r="D28" s="9">
        <f t="shared" si="3"/>
        <v>1.5371352003351602E-4</v>
      </c>
    </row>
    <row r="29" spans="1:17" x14ac:dyDescent="0.2">
      <c r="A29" t="s">
        <v>33</v>
      </c>
      <c r="B29" s="9">
        <f>B19/B21</f>
        <v>0.16640182811038076</v>
      </c>
      <c r="C29" s="9">
        <f>C19/C21</f>
        <v>0.16601009329673347</v>
      </c>
      <c r="D29" s="9">
        <f t="shared" si="3"/>
        <v>3.9173481364729312E-4</v>
      </c>
    </row>
    <row r="30" spans="1:17" x14ac:dyDescent="0.2">
      <c r="A30" t="s">
        <v>35</v>
      </c>
      <c r="B30" s="9">
        <f>B20/B21</f>
        <v>0.16986589922658929</v>
      </c>
      <c r="C30" s="9">
        <f>C20/C21</f>
        <v>0.16609520597776356</v>
      </c>
      <c r="D30" s="9">
        <f t="shared" si="3"/>
        <v>3.7706932488257294E-3</v>
      </c>
    </row>
    <row r="31" spans="1:17" x14ac:dyDescent="0.2">
      <c r="A31" s="13"/>
      <c r="B31" s="13"/>
      <c r="C31" s="13"/>
    </row>
  </sheetData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5"/>
  <sheetViews>
    <sheetView zoomScale="125" workbookViewId="0">
      <selection activeCell="H179" sqref="H179"/>
    </sheetView>
  </sheetViews>
  <sheetFormatPr baseColWidth="10" defaultColWidth="8.83203125" defaultRowHeight="15" x14ac:dyDescent="0.2"/>
  <cols>
    <col min="1" max="1" width="24.1640625" customWidth="1"/>
    <col min="2" max="2" width="18.6640625" customWidth="1"/>
    <col min="3" max="3" width="13" customWidth="1"/>
    <col min="4" max="4" width="9.6640625" customWidth="1"/>
    <col min="5" max="5" width="11.1640625" customWidth="1"/>
    <col min="6" max="6" width="30.5" customWidth="1"/>
    <col min="7" max="7" width="13.33203125" customWidth="1"/>
    <col min="8" max="8" width="17.83203125" customWidth="1"/>
    <col min="9" max="10" width="14.1640625" customWidth="1"/>
    <col min="12" max="12" width="15.6640625" customWidth="1"/>
    <col min="14" max="14" width="14.1640625" style="9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38</v>
      </c>
      <c r="G1" t="s">
        <v>45</v>
      </c>
      <c r="H1" t="s">
        <v>5</v>
      </c>
      <c r="I1" t="s">
        <v>6</v>
      </c>
      <c r="J1" t="s">
        <v>57</v>
      </c>
      <c r="K1" t="s">
        <v>7</v>
      </c>
      <c r="L1" t="s">
        <v>44</v>
      </c>
      <c r="M1" t="s">
        <v>54</v>
      </c>
      <c r="N1" s="9" t="s">
        <v>55</v>
      </c>
    </row>
    <row r="2" spans="1:14" hidden="1" x14ac:dyDescent="0.2">
      <c r="A2" t="s">
        <v>8</v>
      </c>
      <c r="B2" t="s">
        <v>9</v>
      </c>
      <c r="C2" t="s">
        <v>17</v>
      </c>
      <c r="D2" t="s">
        <v>16</v>
      </c>
      <c r="E2" t="s">
        <v>12</v>
      </c>
      <c r="F2" t="str">
        <f>_xlfn.CONCAT(A2,E2)</f>
        <v>Gear Assembly 1 (BS4)2019-20</v>
      </c>
      <c r="G2" t="str">
        <f>+_xlfn.CONCAT( Table1[[#This Row],[Fiscal Year]], Table1[[#This Row],[Quarter]])</f>
        <v>2019-20Q2</v>
      </c>
      <c r="H2">
        <v>6672</v>
      </c>
      <c r="I2">
        <v>6567</v>
      </c>
      <c r="J2">
        <f>Table1[[#This Row],[Quantity Produced]]-Table1[[#This Row],[Sales Quantity]]</f>
        <v>105</v>
      </c>
      <c r="K2">
        <v>498</v>
      </c>
      <c r="L2">
        <f>Table1[[#This Row],[Price]]*Table1[[#This Row],[Sales Quantity]]</f>
        <v>3270366</v>
      </c>
      <c r="M2">
        <f>INDEX(Table2[Total Cost], MATCH(Table1[[#This Row],[CC]], Table2[CC], 0))</f>
        <v>402</v>
      </c>
      <c r="N2" s="9">
        <f>((Table1[[#This Row],[Price]]-Table1[[#This Row],[Cost]])/Table1[[#This Row],[Price]])</f>
        <v>0.19277108433734941</v>
      </c>
    </row>
    <row r="3" spans="1:14" hidden="1" x14ac:dyDescent="0.2">
      <c r="A3" t="s">
        <v>29</v>
      </c>
      <c r="B3" t="s">
        <v>9</v>
      </c>
      <c r="C3" t="s">
        <v>19</v>
      </c>
      <c r="D3" t="s">
        <v>20</v>
      </c>
      <c r="E3" t="s">
        <v>27</v>
      </c>
      <c r="F3" t="str">
        <f>_xlfn.CONCAT(A3,E3)</f>
        <v>Gear Assembly 2 (BS4)2020-21</v>
      </c>
      <c r="G3" t="str">
        <f>+_xlfn.CONCAT( Table1[[#This Row],[Fiscal Year]], Table1[[#This Row],[Quarter]])</f>
        <v>2020-21Q3</v>
      </c>
      <c r="H3">
        <v>6844</v>
      </c>
      <c r="I3">
        <v>6553</v>
      </c>
      <c r="J3">
        <f>Table1[[#This Row],[Quantity Produced]]-Table1[[#This Row],[Sales Quantity]]</f>
        <v>291</v>
      </c>
      <c r="K3">
        <v>435</v>
      </c>
      <c r="L3">
        <f>Table1[[#This Row],[Price]]*Table1[[#This Row],[Sales Quantity]]</f>
        <v>2850555</v>
      </c>
      <c r="M3">
        <f>INDEX(Table2[Total Cost], MATCH(Table1[[#This Row],[CC]], Table2[CC], 0))</f>
        <v>373</v>
      </c>
      <c r="N3" s="9">
        <f>((Table1[[#This Row],[Price]]-Table1[[#This Row],[Cost]])/Table1[[#This Row],[Price]])</f>
        <v>0.14252873563218391</v>
      </c>
    </row>
    <row r="4" spans="1:14" hidden="1" x14ac:dyDescent="0.2">
      <c r="A4" t="s">
        <v>29</v>
      </c>
      <c r="B4" t="s">
        <v>9</v>
      </c>
      <c r="C4" t="s">
        <v>10</v>
      </c>
      <c r="D4" t="s">
        <v>11</v>
      </c>
      <c r="E4" t="s">
        <v>27</v>
      </c>
      <c r="F4" t="str">
        <f>_xlfn.CONCAT(A4,E4)</f>
        <v>Gear Assembly 2 (BS4)2020-21</v>
      </c>
      <c r="G4" t="str">
        <f>+_xlfn.CONCAT( Table1[[#This Row],[Fiscal Year]], Table1[[#This Row],[Quarter]])</f>
        <v>2020-21Q1</v>
      </c>
      <c r="H4">
        <v>6655</v>
      </c>
      <c r="I4">
        <v>6485</v>
      </c>
      <c r="J4">
        <f>Table1[[#This Row],[Quantity Produced]]-Table1[[#This Row],[Sales Quantity]]</f>
        <v>170</v>
      </c>
      <c r="K4">
        <v>502</v>
      </c>
      <c r="L4">
        <f>Table1[[#This Row],[Price]]*Table1[[#This Row],[Sales Quantity]]</f>
        <v>3255470</v>
      </c>
      <c r="M4">
        <f>INDEX(Table2[Total Cost], MATCH(Table1[[#This Row],[CC]], Table2[CC], 0))</f>
        <v>373</v>
      </c>
      <c r="N4" s="9">
        <f>((Table1[[#This Row],[Price]]-Table1[[#This Row],[Cost]])/Table1[[#This Row],[Price]])</f>
        <v>0.25697211155378485</v>
      </c>
    </row>
    <row r="5" spans="1:14" x14ac:dyDescent="0.2">
      <c r="A5" t="s">
        <v>32</v>
      </c>
      <c r="B5" t="s">
        <v>31</v>
      </c>
      <c r="C5" t="s">
        <v>19</v>
      </c>
      <c r="D5" t="s">
        <v>20</v>
      </c>
      <c r="E5" t="s">
        <v>12</v>
      </c>
      <c r="F5" t="str">
        <f>_xlfn.CONCAT(A5,E5)</f>
        <v>Gear Assembly 4 (BS4/6)2019-20</v>
      </c>
      <c r="G5" t="str">
        <f>+_xlfn.CONCAT( Table1[[#This Row],[Fiscal Year]], Table1[[#This Row],[Quarter]])</f>
        <v>2019-20Q3</v>
      </c>
      <c r="H5">
        <v>6611</v>
      </c>
      <c r="I5">
        <v>6450</v>
      </c>
      <c r="J5">
        <f>Table1[[#This Row],[Quantity Produced]]-Table1[[#This Row],[Sales Quantity]]</f>
        <v>161</v>
      </c>
      <c r="K5">
        <v>452</v>
      </c>
      <c r="L5">
        <f>Table1[[#This Row],[Price]]*Table1[[#This Row],[Sales Quantity]]</f>
        <v>2915400</v>
      </c>
      <c r="M5">
        <f>INDEX(Table2[Total Cost], MATCH(Table1[[#This Row],[CC]], Table2[CC], 0))</f>
        <v>369</v>
      </c>
      <c r="N5" s="9">
        <f>((Table1[[#This Row],[Price]]-Table1[[#This Row],[Cost]])/Table1[[#This Row],[Price]])</f>
        <v>0.1836283185840708</v>
      </c>
    </row>
    <row r="6" spans="1:14" hidden="1" x14ac:dyDescent="0.2">
      <c r="A6" t="s">
        <v>29</v>
      </c>
      <c r="B6" t="s">
        <v>9</v>
      </c>
      <c r="C6" t="s">
        <v>23</v>
      </c>
      <c r="D6" t="s">
        <v>24</v>
      </c>
      <c r="E6" t="s">
        <v>12</v>
      </c>
      <c r="F6" t="str">
        <f>_xlfn.CONCAT(A6,E6)</f>
        <v>Gear Assembly 2 (BS4)2019-20</v>
      </c>
      <c r="G6" t="str">
        <f>+_xlfn.CONCAT( Table1[[#This Row],[Fiscal Year]], Table1[[#This Row],[Quarter]])</f>
        <v>2019-20Q4</v>
      </c>
      <c r="H6">
        <v>6841</v>
      </c>
      <c r="I6">
        <v>6428</v>
      </c>
      <c r="J6">
        <f>Table1[[#This Row],[Quantity Produced]]-Table1[[#This Row],[Sales Quantity]]</f>
        <v>413</v>
      </c>
      <c r="K6">
        <v>388</v>
      </c>
      <c r="L6">
        <f>Table1[[#This Row],[Price]]*Table1[[#This Row],[Sales Quantity]]</f>
        <v>2494064</v>
      </c>
      <c r="M6">
        <f>INDEX(Table2[Total Cost], MATCH(Table1[[#This Row],[CC]], Table2[CC], 0))</f>
        <v>332</v>
      </c>
      <c r="N6" s="9">
        <f>((Table1[[#This Row],[Price]]-Table1[[#This Row],[Cost]])/Table1[[#This Row],[Price]])</f>
        <v>0.14432989690721648</v>
      </c>
    </row>
    <row r="7" spans="1:14" x14ac:dyDescent="0.2">
      <c r="A7" t="s">
        <v>32</v>
      </c>
      <c r="B7" t="s">
        <v>31</v>
      </c>
      <c r="C7" t="s">
        <v>26</v>
      </c>
      <c r="D7" t="s">
        <v>24</v>
      </c>
      <c r="E7" t="s">
        <v>27</v>
      </c>
      <c r="F7" t="str">
        <f>_xlfn.CONCAT(A7,E7)</f>
        <v>Gear Assembly 4 (BS4/6)2020-21</v>
      </c>
      <c r="G7" t="str">
        <f>+_xlfn.CONCAT( Table1[[#This Row],[Fiscal Year]], Table1[[#This Row],[Quarter]])</f>
        <v>2020-21Q4</v>
      </c>
      <c r="H7">
        <v>6539</v>
      </c>
      <c r="I7">
        <v>6421</v>
      </c>
      <c r="J7">
        <f>Table1[[#This Row],[Quantity Produced]]-Table1[[#This Row],[Sales Quantity]]</f>
        <v>118</v>
      </c>
      <c r="K7">
        <v>498</v>
      </c>
      <c r="L7">
        <f>Table1[[#This Row],[Price]]*Table1[[#This Row],[Sales Quantity]]</f>
        <v>3197658</v>
      </c>
      <c r="M7">
        <f>INDEX(Table2[Total Cost], MATCH(Table1[[#This Row],[CC]], Table2[CC], 0))</f>
        <v>412</v>
      </c>
      <c r="N7" s="9">
        <f>((Table1[[#This Row],[Price]]-Table1[[#This Row],[Cost]])/Table1[[#This Row],[Price]])</f>
        <v>0.17269076305220885</v>
      </c>
    </row>
    <row r="8" spans="1:14" hidden="1" x14ac:dyDescent="0.2">
      <c r="A8" t="s">
        <v>8</v>
      </c>
      <c r="B8" t="s">
        <v>9</v>
      </c>
      <c r="C8" t="s">
        <v>26</v>
      </c>
      <c r="D8" t="s">
        <v>24</v>
      </c>
      <c r="E8" t="s">
        <v>12</v>
      </c>
      <c r="F8" t="str">
        <f>_xlfn.CONCAT(A8,E8)</f>
        <v>Gear Assembly 1 (BS4)2019-20</v>
      </c>
      <c r="G8" t="str">
        <f>+_xlfn.CONCAT( Table1[[#This Row],[Fiscal Year]], Table1[[#This Row],[Quarter]])</f>
        <v>2019-20Q4</v>
      </c>
      <c r="H8">
        <v>6514</v>
      </c>
      <c r="I8">
        <v>6405</v>
      </c>
      <c r="J8">
        <f>Table1[[#This Row],[Quantity Produced]]-Table1[[#This Row],[Sales Quantity]]</f>
        <v>109</v>
      </c>
      <c r="K8">
        <v>511</v>
      </c>
      <c r="L8">
        <f>Table1[[#This Row],[Price]]*Table1[[#This Row],[Sales Quantity]]</f>
        <v>3272955</v>
      </c>
      <c r="M8">
        <f>INDEX(Table2[Total Cost], MATCH(Table1[[#This Row],[CC]], Table2[CC], 0))</f>
        <v>402</v>
      </c>
      <c r="N8" s="9">
        <f>((Table1[[#This Row],[Price]]-Table1[[#This Row],[Cost]])/Table1[[#This Row],[Price]])</f>
        <v>0.21330724070450097</v>
      </c>
    </row>
    <row r="9" spans="1:14" hidden="1" x14ac:dyDescent="0.2">
      <c r="A9" t="s">
        <v>29</v>
      </c>
      <c r="B9" t="s">
        <v>9</v>
      </c>
      <c r="C9" t="s">
        <v>13</v>
      </c>
      <c r="D9" t="s">
        <v>11</v>
      </c>
      <c r="E9" t="s">
        <v>27</v>
      </c>
      <c r="F9" t="str">
        <f>_xlfn.CONCAT(A9,E9)</f>
        <v>Gear Assembly 2 (BS4)2020-21</v>
      </c>
      <c r="G9" t="str">
        <f>+_xlfn.CONCAT( Table1[[#This Row],[Fiscal Year]], Table1[[#This Row],[Quarter]])</f>
        <v>2020-21Q1</v>
      </c>
      <c r="H9">
        <v>6558</v>
      </c>
      <c r="I9">
        <v>6388</v>
      </c>
      <c r="J9">
        <f>Table1[[#This Row],[Quantity Produced]]-Table1[[#This Row],[Sales Quantity]]</f>
        <v>170</v>
      </c>
      <c r="K9">
        <v>506</v>
      </c>
      <c r="L9">
        <f>Table1[[#This Row],[Price]]*Table1[[#This Row],[Sales Quantity]]</f>
        <v>3232328</v>
      </c>
      <c r="M9">
        <f>INDEX(Table2[Total Cost], MATCH(Table1[[#This Row],[CC]], Table2[CC], 0))</f>
        <v>373</v>
      </c>
      <c r="N9" s="9">
        <f>((Table1[[#This Row],[Price]]-Table1[[#This Row],[Cost]])/Table1[[#This Row],[Price]])</f>
        <v>0.26284584980237152</v>
      </c>
    </row>
    <row r="10" spans="1:14" hidden="1" x14ac:dyDescent="0.2">
      <c r="A10" t="s">
        <v>35</v>
      </c>
      <c r="B10" t="s">
        <v>34</v>
      </c>
      <c r="C10" t="s">
        <v>22</v>
      </c>
      <c r="D10" t="s">
        <v>20</v>
      </c>
      <c r="E10" t="s">
        <v>27</v>
      </c>
      <c r="F10" t="str">
        <f>_xlfn.CONCAT(A10,E10)</f>
        <v>Gear Assembly 6 (BS6)2020-21</v>
      </c>
      <c r="G10" t="str">
        <f>+_xlfn.CONCAT( Table1[[#This Row],[Fiscal Year]], Table1[[#This Row],[Quarter]])</f>
        <v>2020-21Q3</v>
      </c>
      <c r="H10">
        <v>6653</v>
      </c>
      <c r="I10">
        <v>6363</v>
      </c>
      <c r="J10">
        <f>Table1[[#This Row],[Quantity Produced]]-Table1[[#This Row],[Sales Quantity]]</f>
        <v>290</v>
      </c>
      <c r="K10">
        <v>415</v>
      </c>
      <c r="L10">
        <f>Table1[[#This Row],[Price]]*Table1[[#This Row],[Sales Quantity]]</f>
        <v>2640645</v>
      </c>
      <c r="M10">
        <f>INDEX(Table2[Total Cost], MATCH(Table1[[#This Row],[CC]], Table2[CC], 0))</f>
        <v>475</v>
      </c>
      <c r="N10" s="9">
        <f>((Table1[[#This Row],[Price]]-Table1[[#This Row],[Cost]])/Table1[[#This Row],[Price]])</f>
        <v>-0.14457831325301204</v>
      </c>
    </row>
    <row r="11" spans="1:14" hidden="1" x14ac:dyDescent="0.2">
      <c r="A11" t="s">
        <v>35</v>
      </c>
      <c r="B11" t="s">
        <v>34</v>
      </c>
      <c r="C11" t="s">
        <v>15</v>
      </c>
      <c r="D11" t="s">
        <v>16</v>
      </c>
      <c r="E11" t="s">
        <v>27</v>
      </c>
      <c r="F11" t="str">
        <f>_xlfn.CONCAT(A11,E11)</f>
        <v>Gear Assembly 6 (BS6)2020-21</v>
      </c>
      <c r="G11" t="str">
        <f>+_xlfn.CONCAT( Table1[[#This Row],[Fiscal Year]], Table1[[#This Row],[Quarter]])</f>
        <v>2020-21Q2</v>
      </c>
      <c r="H11">
        <v>6803</v>
      </c>
      <c r="I11">
        <v>6325</v>
      </c>
      <c r="J11">
        <f>Table1[[#This Row],[Quantity Produced]]-Table1[[#This Row],[Sales Quantity]]</f>
        <v>478</v>
      </c>
      <c r="K11">
        <v>396</v>
      </c>
      <c r="L11">
        <f>Table1[[#This Row],[Price]]*Table1[[#This Row],[Sales Quantity]]</f>
        <v>2504700</v>
      </c>
      <c r="M11">
        <f>INDEX(Table2[Total Cost], MATCH(Table1[[#This Row],[CC]], Table2[CC], 0))</f>
        <v>475</v>
      </c>
      <c r="N11" s="9">
        <f>((Table1[[#This Row],[Price]]-Table1[[#This Row],[Cost]])/Table1[[#This Row],[Price]])</f>
        <v>-0.1994949494949495</v>
      </c>
    </row>
    <row r="12" spans="1:14" x14ac:dyDescent="0.2">
      <c r="A12" t="s">
        <v>30</v>
      </c>
      <c r="B12" t="s">
        <v>31</v>
      </c>
      <c r="C12" t="s">
        <v>19</v>
      </c>
      <c r="D12" t="s">
        <v>20</v>
      </c>
      <c r="E12" t="s">
        <v>27</v>
      </c>
      <c r="F12" t="str">
        <f>_xlfn.CONCAT(A12,E12)</f>
        <v>Gear Assembly 3 (BS4/6)2020-21</v>
      </c>
      <c r="G12" t="str">
        <f>+_xlfn.CONCAT( Table1[[#This Row],[Fiscal Year]], Table1[[#This Row],[Quarter]])</f>
        <v>2020-21Q3</v>
      </c>
      <c r="H12">
        <v>6827</v>
      </c>
      <c r="I12">
        <v>6288</v>
      </c>
      <c r="J12">
        <f>Table1[[#This Row],[Quantity Produced]]-Table1[[#This Row],[Sales Quantity]]</f>
        <v>539</v>
      </c>
      <c r="K12">
        <v>439</v>
      </c>
      <c r="L12">
        <f>Table1[[#This Row],[Price]]*Table1[[#This Row],[Sales Quantity]]</f>
        <v>2760432</v>
      </c>
      <c r="M12">
        <f>INDEX(Table2[Total Cost], MATCH(Table1[[#This Row],[CC]], Table2[CC], 0))</f>
        <v>523</v>
      </c>
      <c r="N12" s="9">
        <f>((Table1[[#This Row],[Price]]-Table1[[#This Row],[Cost]])/Table1[[#This Row],[Price]])</f>
        <v>-0.19134396355353075</v>
      </c>
    </row>
    <row r="13" spans="1:14" hidden="1" x14ac:dyDescent="0.2">
      <c r="A13" t="s">
        <v>8</v>
      </c>
      <c r="B13" t="s">
        <v>9</v>
      </c>
      <c r="C13" t="s">
        <v>23</v>
      </c>
      <c r="D13" t="s">
        <v>24</v>
      </c>
      <c r="E13" t="s">
        <v>12</v>
      </c>
      <c r="F13" t="str">
        <f>_xlfn.CONCAT(A13,E13)</f>
        <v>Gear Assembly 1 (BS4)2019-20</v>
      </c>
      <c r="G13" t="str">
        <f>+_xlfn.CONCAT( Table1[[#This Row],[Fiscal Year]], Table1[[#This Row],[Quarter]])</f>
        <v>2019-20Q4</v>
      </c>
      <c r="H13">
        <v>6454</v>
      </c>
      <c r="I13">
        <v>6268</v>
      </c>
      <c r="J13">
        <f>Table1[[#This Row],[Quantity Produced]]-Table1[[#This Row],[Sales Quantity]]</f>
        <v>186</v>
      </c>
      <c r="K13">
        <v>452</v>
      </c>
      <c r="L13">
        <f>Table1[[#This Row],[Price]]*Table1[[#This Row],[Sales Quantity]]</f>
        <v>2833136</v>
      </c>
      <c r="M13">
        <f>INDEX(Table2[Total Cost], MATCH(Table1[[#This Row],[CC]], Table2[CC], 0))</f>
        <v>402</v>
      </c>
      <c r="N13" s="9">
        <f>((Table1[[#This Row],[Price]]-Table1[[#This Row],[Cost]])/Table1[[#This Row],[Price]])</f>
        <v>0.11061946902654868</v>
      </c>
    </row>
    <row r="14" spans="1:14" x14ac:dyDescent="0.2">
      <c r="A14" t="s">
        <v>30</v>
      </c>
      <c r="B14" t="s">
        <v>31</v>
      </c>
      <c r="C14" t="s">
        <v>25</v>
      </c>
      <c r="D14" t="s">
        <v>24</v>
      </c>
      <c r="E14" t="s">
        <v>27</v>
      </c>
      <c r="F14" t="str">
        <f>_xlfn.CONCAT(A14,E14)</f>
        <v>Gear Assembly 3 (BS4/6)2020-21</v>
      </c>
      <c r="G14" t="str">
        <f>+_xlfn.CONCAT( Table1[[#This Row],[Fiscal Year]], Table1[[#This Row],[Quarter]])</f>
        <v>2020-21Q4</v>
      </c>
      <c r="H14">
        <v>6726</v>
      </c>
      <c r="I14">
        <v>6254</v>
      </c>
      <c r="J14">
        <f>Table1[[#This Row],[Quantity Produced]]-Table1[[#This Row],[Sales Quantity]]</f>
        <v>472</v>
      </c>
      <c r="K14">
        <v>556</v>
      </c>
      <c r="L14">
        <f>Table1[[#This Row],[Price]]*Table1[[#This Row],[Sales Quantity]]</f>
        <v>3477224</v>
      </c>
      <c r="M14">
        <f>INDEX(Table2[Total Cost], MATCH(Table1[[#This Row],[CC]], Table2[CC], 0))</f>
        <v>523</v>
      </c>
      <c r="N14" s="9">
        <f>((Table1[[#This Row],[Price]]-Table1[[#This Row],[Cost]])/Table1[[#This Row],[Price]])</f>
        <v>5.935251798561151E-2</v>
      </c>
    </row>
    <row r="15" spans="1:14" hidden="1" x14ac:dyDescent="0.2">
      <c r="A15" t="s">
        <v>35</v>
      </c>
      <c r="B15" t="s">
        <v>34</v>
      </c>
      <c r="C15" t="s">
        <v>10</v>
      </c>
      <c r="D15" t="s">
        <v>11</v>
      </c>
      <c r="E15" t="s">
        <v>28</v>
      </c>
      <c r="F15" t="str">
        <f>_xlfn.CONCAT(A15,E15)</f>
        <v>Gear Assembly 6 (BS6)2021-22</v>
      </c>
      <c r="G15" t="str">
        <f>+_xlfn.CONCAT( Table1[[#This Row],[Fiscal Year]], Table1[[#This Row],[Quarter]])</f>
        <v>2021-22Q1</v>
      </c>
      <c r="H15">
        <v>6677</v>
      </c>
      <c r="I15">
        <v>6252</v>
      </c>
      <c r="J15">
        <f>Table1[[#This Row],[Quantity Produced]]-Table1[[#This Row],[Sales Quantity]]</f>
        <v>425</v>
      </c>
      <c r="K15">
        <v>535</v>
      </c>
      <c r="L15">
        <f>Table1[[#This Row],[Price]]*Table1[[#This Row],[Sales Quantity]]</f>
        <v>3344820</v>
      </c>
      <c r="M15">
        <f>INDEX(Table2[Total Cost], MATCH(Table1[[#This Row],[CC]], Table2[CC], 0))</f>
        <v>514</v>
      </c>
      <c r="N15" s="9">
        <f>((Table1[[#This Row],[Price]]-Table1[[#This Row],[Cost]])/Table1[[#This Row],[Price]])</f>
        <v>3.925233644859813E-2</v>
      </c>
    </row>
    <row r="16" spans="1:14" hidden="1" x14ac:dyDescent="0.2">
      <c r="A16" t="s">
        <v>8</v>
      </c>
      <c r="B16" t="s">
        <v>9</v>
      </c>
      <c r="C16" t="s">
        <v>14</v>
      </c>
      <c r="D16" t="s">
        <v>11</v>
      </c>
      <c r="E16" t="s">
        <v>12</v>
      </c>
      <c r="F16" t="str">
        <f>_xlfn.CONCAT(A16,E16)</f>
        <v>Gear Assembly 1 (BS4)2019-20</v>
      </c>
      <c r="G16" t="str">
        <f>+_xlfn.CONCAT( Table1[[#This Row],[Fiscal Year]], Table1[[#This Row],[Quarter]])</f>
        <v>2019-20Q1</v>
      </c>
      <c r="H16">
        <v>6555</v>
      </c>
      <c r="I16">
        <v>6237</v>
      </c>
      <c r="J16">
        <f>Table1[[#This Row],[Quantity Produced]]-Table1[[#This Row],[Sales Quantity]]</f>
        <v>318</v>
      </c>
      <c r="K16">
        <v>441</v>
      </c>
      <c r="L16">
        <f>Table1[[#This Row],[Price]]*Table1[[#This Row],[Sales Quantity]]</f>
        <v>2750517</v>
      </c>
      <c r="M16">
        <f>INDEX(Table2[Total Cost], MATCH(Table1[[#This Row],[CC]], Table2[CC], 0))</f>
        <v>402</v>
      </c>
      <c r="N16" s="9">
        <f>((Table1[[#This Row],[Price]]-Table1[[#This Row],[Cost]])/Table1[[#This Row],[Price]])</f>
        <v>8.8435374149659865E-2</v>
      </c>
    </row>
    <row r="17" spans="1:14" x14ac:dyDescent="0.2">
      <c r="A17" t="s">
        <v>30</v>
      </c>
      <c r="B17" t="s">
        <v>31</v>
      </c>
      <c r="C17" t="s">
        <v>19</v>
      </c>
      <c r="D17" t="s">
        <v>20</v>
      </c>
      <c r="E17" t="s">
        <v>12</v>
      </c>
      <c r="F17" t="str">
        <f>_xlfn.CONCAT(A17,E17)</f>
        <v>Gear Assembly 3 (BS4/6)2019-20</v>
      </c>
      <c r="G17" t="str">
        <f>+_xlfn.CONCAT( Table1[[#This Row],[Fiscal Year]], Table1[[#This Row],[Quarter]])</f>
        <v>2019-20Q3</v>
      </c>
      <c r="H17">
        <v>6397</v>
      </c>
      <c r="I17">
        <v>6184</v>
      </c>
      <c r="J17">
        <f>Table1[[#This Row],[Quantity Produced]]-Table1[[#This Row],[Sales Quantity]]</f>
        <v>213</v>
      </c>
      <c r="K17">
        <v>494</v>
      </c>
      <c r="L17">
        <f>Table1[[#This Row],[Price]]*Table1[[#This Row],[Sales Quantity]]</f>
        <v>3054896</v>
      </c>
      <c r="M17">
        <f>INDEX(Table2[Total Cost], MATCH(Table1[[#This Row],[CC]], Table2[CC], 0))</f>
        <v>465</v>
      </c>
      <c r="N17" s="9">
        <f>((Table1[[#This Row],[Price]]-Table1[[#This Row],[Cost]])/Table1[[#This Row],[Price]])</f>
        <v>5.8704453441295545E-2</v>
      </c>
    </row>
    <row r="18" spans="1:14" x14ac:dyDescent="0.2">
      <c r="A18" t="s">
        <v>32</v>
      </c>
      <c r="B18" t="s">
        <v>31</v>
      </c>
      <c r="C18" t="s">
        <v>18</v>
      </c>
      <c r="D18" t="s">
        <v>16</v>
      </c>
      <c r="E18" t="s">
        <v>12</v>
      </c>
      <c r="F18" t="str">
        <f>_xlfn.CONCAT(A18,E18)</f>
        <v>Gear Assembly 4 (BS4/6)2019-20</v>
      </c>
      <c r="G18" t="str">
        <f>+_xlfn.CONCAT( Table1[[#This Row],[Fiscal Year]], Table1[[#This Row],[Quarter]])</f>
        <v>2019-20Q2</v>
      </c>
      <c r="H18">
        <v>6528</v>
      </c>
      <c r="I18">
        <v>6181</v>
      </c>
      <c r="J18">
        <f>Table1[[#This Row],[Quantity Produced]]-Table1[[#This Row],[Sales Quantity]]</f>
        <v>347</v>
      </c>
      <c r="K18">
        <v>444</v>
      </c>
      <c r="L18">
        <f>Table1[[#This Row],[Price]]*Table1[[#This Row],[Sales Quantity]]</f>
        <v>2744364</v>
      </c>
      <c r="M18">
        <f>INDEX(Table2[Total Cost], MATCH(Table1[[#This Row],[CC]], Table2[CC], 0))</f>
        <v>369</v>
      </c>
      <c r="N18" s="9">
        <f>((Table1[[#This Row],[Price]]-Table1[[#This Row],[Cost]])/Table1[[#This Row],[Price]])</f>
        <v>0.16891891891891891</v>
      </c>
    </row>
    <row r="19" spans="1:14" x14ac:dyDescent="0.2">
      <c r="A19" t="s">
        <v>30</v>
      </c>
      <c r="B19" t="s">
        <v>31</v>
      </c>
      <c r="C19" t="s">
        <v>15</v>
      </c>
      <c r="D19" t="s">
        <v>16</v>
      </c>
      <c r="E19" t="s">
        <v>27</v>
      </c>
      <c r="F19" t="str">
        <f>_xlfn.CONCAT(A19,E19)</f>
        <v>Gear Assembly 3 (BS4/6)2020-21</v>
      </c>
      <c r="G19" t="str">
        <f>+_xlfn.CONCAT( Table1[[#This Row],[Fiscal Year]], Table1[[#This Row],[Quarter]])</f>
        <v>2020-21Q2</v>
      </c>
      <c r="H19">
        <v>6893</v>
      </c>
      <c r="I19">
        <v>6167</v>
      </c>
      <c r="J19">
        <f>Table1[[#This Row],[Quantity Produced]]-Table1[[#This Row],[Sales Quantity]]</f>
        <v>726</v>
      </c>
      <c r="K19">
        <v>423</v>
      </c>
      <c r="L19">
        <f>Table1[[#This Row],[Price]]*Table1[[#This Row],[Sales Quantity]]</f>
        <v>2608641</v>
      </c>
      <c r="M19">
        <f>INDEX(Table2[Total Cost], MATCH(Table1[[#This Row],[CC]], Table2[CC], 0))</f>
        <v>523</v>
      </c>
      <c r="N19" s="9">
        <f>((Table1[[#This Row],[Price]]-Table1[[#This Row],[Cost]])/Table1[[#This Row],[Price]])</f>
        <v>-0.2364066193853428</v>
      </c>
    </row>
    <row r="20" spans="1:14" hidden="1" x14ac:dyDescent="0.2">
      <c r="A20" t="s">
        <v>29</v>
      </c>
      <c r="B20" t="s">
        <v>9</v>
      </c>
      <c r="C20" t="s">
        <v>14</v>
      </c>
      <c r="D20" t="s">
        <v>11</v>
      </c>
      <c r="E20" t="s">
        <v>28</v>
      </c>
      <c r="F20" t="str">
        <f>_xlfn.CONCAT(A20,E20)</f>
        <v>Gear Assembly 2 (BS4)2021-22</v>
      </c>
      <c r="G20" t="str">
        <f>+_xlfn.CONCAT( Table1[[#This Row],[Fiscal Year]], Table1[[#This Row],[Quarter]])</f>
        <v>2021-22Q1</v>
      </c>
      <c r="H20">
        <v>6412</v>
      </c>
      <c r="I20">
        <v>6164</v>
      </c>
      <c r="J20">
        <f>Table1[[#This Row],[Quantity Produced]]-Table1[[#This Row],[Sales Quantity]]</f>
        <v>248</v>
      </c>
      <c r="K20">
        <v>393</v>
      </c>
      <c r="L20">
        <f>Table1[[#This Row],[Price]]*Table1[[#This Row],[Sales Quantity]]</f>
        <v>2422452</v>
      </c>
      <c r="M20">
        <f>INDEX(Table2[Total Cost], MATCH(Table1[[#This Row],[CC]], Table2[CC], 0))</f>
        <v>412</v>
      </c>
      <c r="N20" s="9">
        <f>((Table1[[#This Row],[Price]]-Table1[[#This Row],[Cost]])/Table1[[#This Row],[Price]])</f>
        <v>-4.8346055979643768E-2</v>
      </c>
    </row>
    <row r="21" spans="1:14" hidden="1" x14ac:dyDescent="0.2">
      <c r="A21" t="s">
        <v>29</v>
      </c>
      <c r="B21" t="s">
        <v>9</v>
      </c>
      <c r="C21" t="s">
        <v>18</v>
      </c>
      <c r="D21" t="s">
        <v>16</v>
      </c>
      <c r="E21" t="s">
        <v>12</v>
      </c>
      <c r="F21" t="str">
        <f>_xlfn.CONCAT(A21,E21)</f>
        <v>Gear Assembly 2 (BS4)2019-20</v>
      </c>
      <c r="G21" t="str">
        <f>+_xlfn.CONCAT( Table1[[#This Row],[Fiscal Year]], Table1[[#This Row],[Quarter]])</f>
        <v>2019-20Q2</v>
      </c>
      <c r="H21">
        <v>6700</v>
      </c>
      <c r="I21">
        <v>6103</v>
      </c>
      <c r="J21">
        <f>Table1[[#This Row],[Quantity Produced]]-Table1[[#This Row],[Sales Quantity]]</f>
        <v>597</v>
      </c>
      <c r="K21">
        <v>334</v>
      </c>
      <c r="L21">
        <f>Table1[[#This Row],[Price]]*Table1[[#This Row],[Sales Quantity]]</f>
        <v>2038402</v>
      </c>
      <c r="M21">
        <f>INDEX(Table2[Total Cost], MATCH(Table1[[#This Row],[CC]], Table2[CC], 0))</f>
        <v>332</v>
      </c>
      <c r="N21" s="9">
        <f>((Table1[[#This Row],[Price]]-Table1[[#This Row],[Cost]])/Table1[[#This Row],[Price]])</f>
        <v>5.9880239520958087E-3</v>
      </c>
    </row>
    <row r="22" spans="1:14" hidden="1" x14ac:dyDescent="0.2">
      <c r="A22" t="s">
        <v>35</v>
      </c>
      <c r="B22" t="s">
        <v>34</v>
      </c>
      <c r="C22" t="s">
        <v>22</v>
      </c>
      <c r="D22" t="s">
        <v>20</v>
      </c>
      <c r="E22" t="s">
        <v>12</v>
      </c>
      <c r="F22" t="str">
        <f>_xlfn.CONCAT(A22,E22)</f>
        <v>Gear Assembly 6 (BS6)2019-20</v>
      </c>
      <c r="G22" t="str">
        <f>+_xlfn.CONCAT( Table1[[#This Row],[Fiscal Year]], Table1[[#This Row],[Quarter]])</f>
        <v>2019-20Q3</v>
      </c>
      <c r="H22">
        <v>6626</v>
      </c>
      <c r="I22">
        <v>6087</v>
      </c>
      <c r="J22">
        <f>Table1[[#This Row],[Quantity Produced]]-Table1[[#This Row],[Sales Quantity]]</f>
        <v>539</v>
      </c>
      <c r="K22">
        <v>444</v>
      </c>
      <c r="L22">
        <f>Table1[[#This Row],[Price]]*Table1[[#This Row],[Sales Quantity]]</f>
        <v>2702628</v>
      </c>
      <c r="M22">
        <f>INDEX(Table2[Total Cost], MATCH(Table1[[#This Row],[CC]], Table2[CC], 0))</f>
        <v>421</v>
      </c>
      <c r="N22" s="9">
        <f>((Table1[[#This Row],[Price]]-Table1[[#This Row],[Cost]])/Table1[[#This Row],[Price]])</f>
        <v>5.18018018018018E-2</v>
      </c>
    </row>
    <row r="23" spans="1:14" x14ac:dyDescent="0.2">
      <c r="A23" t="s">
        <v>32</v>
      </c>
      <c r="B23" t="s">
        <v>31</v>
      </c>
      <c r="C23" t="s">
        <v>15</v>
      </c>
      <c r="D23" t="s">
        <v>16</v>
      </c>
      <c r="E23" t="s">
        <v>28</v>
      </c>
      <c r="F23" t="str">
        <f>_xlfn.CONCAT(A23,E23)</f>
        <v>Gear Assembly 4 (BS4/6)2021-22</v>
      </c>
      <c r="G23" t="str">
        <f>+_xlfn.CONCAT( Table1[[#This Row],[Fiscal Year]], Table1[[#This Row],[Quarter]])</f>
        <v>2021-22Q2</v>
      </c>
      <c r="H23">
        <v>6555</v>
      </c>
      <c r="I23">
        <v>6080</v>
      </c>
      <c r="J23">
        <f>Table1[[#This Row],[Quantity Produced]]-Table1[[#This Row],[Sales Quantity]]</f>
        <v>475</v>
      </c>
      <c r="K23">
        <v>529</v>
      </c>
      <c r="L23">
        <f>Table1[[#This Row],[Price]]*Table1[[#This Row],[Sales Quantity]]</f>
        <v>3216320</v>
      </c>
      <c r="M23">
        <f>INDEX(Table2[Total Cost], MATCH(Table1[[#This Row],[CC]], Table2[CC], 0))</f>
        <v>456</v>
      </c>
      <c r="N23" s="9">
        <f>((Table1[[#This Row],[Price]]-Table1[[#This Row],[Cost]])/Table1[[#This Row],[Price]])</f>
        <v>0.13799621928166353</v>
      </c>
    </row>
    <row r="24" spans="1:14" hidden="1" x14ac:dyDescent="0.2">
      <c r="A24" t="s">
        <v>8</v>
      </c>
      <c r="B24" t="s">
        <v>9</v>
      </c>
      <c r="C24" t="s">
        <v>18</v>
      </c>
      <c r="D24" t="s">
        <v>16</v>
      </c>
      <c r="E24" t="s">
        <v>27</v>
      </c>
      <c r="F24" t="str">
        <f>_xlfn.CONCAT(A24,E24)</f>
        <v>Gear Assembly 1 (BS4)2020-21</v>
      </c>
      <c r="G24" t="str">
        <f>+_xlfn.CONCAT( Table1[[#This Row],[Fiscal Year]], Table1[[#This Row],[Quarter]])</f>
        <v>2020-21Q2</v>
      </c>
      <c r="H24">
        <v>6063</v>
      </c>
      <c r="I24">
        <v>6069</v>
      </c>
      <c r="J24">
        <f>Table1[[#This Row],[Quantity Produced]]-Table1[[#This Row],[Sales Quantity]]</f>
        <v>-6</v>
      </c>
      <c r="K24">
        <v>400</v>
      </c>
      <c r="L24">
        <f>Table1[[#This Row],[Price]]*Table1[[#This Row],[Sales Quantity]]</f>
        <v>2427600</v>
      </c>
      <c r="M24">
        <f>INDEX(Table2[Total Cost], MATCH(Table1[[#This Row],[CC]], Table2[CC], 0))</f>
        <v>450</v>
      </c>
      <c r="N24" s="9">
        <f>((Table1[[#This Row],[Price]]-Table1[[#This Row],[Cost]])/Table1[[#This Row],[Price]])</f>
        <v>-0.125</v>
      </c>
    </row>
    <row r="25" spans="1:14" x14ac:dyDescent="0.2">
      <c r="A25" t="s">
        <v>32</v>
      </c>
      <c r="B25" t="s">
        <v>31</v>
      </c>
      <c r="C25" t="s">
        <v>23</v>
      </c>
      <c r="D25" t="s">
        <v>24</v>
      </c>
      <c r="E25" t="s">
        <v>12</v>
      </c>
      <c r="F25" t="str">
        <f>_xlfn.CONCAT(A25,E25)</f>
        <v>Gear Assembly 4 (BS4/6)2019-20</v>
      </c>
      <c r="G25" t="str">
        <f>+_xlfn.CONCAT( Table1[[#This Row],[Fiscal Year]], Table1[[#This Row],[Quarter]])</f>
        <v>2019-20Q4</v>
      </c>
      <c r="H25">
        <v>6840</v>
      </c>
      <c r="I25">
        <v>6067</v>
      </c>
      <c r="J25">
        <f>Table1[[#This Row],[Quantity Produced]]-Table1[[#This Row],[Sales Quantity]]</f>
        <v>773</v>
      </c>
      <c r="K25">
        <v>368</v>
      </c>
      <c r="L25">
        <f>Table1[[#This Row],[Price]]*Table1[[#This Row],[Sales Quantity]]</f>
        <v>2232656</v>
      </c>
      <c r="M25">
        <f>INDEX(Table2[Total Cost], MATCH(Table1[[#This Row],[CC]], Table2[CC], 0))</f>
        <v>369</v>
      </c>
      <c r="N25" s="9">
        <f>((Table1[[#This Row],[Price]]-Table1[[#This Row],[Cost]])/Table1[[#This Row],[Price]])</f>
        <v>-2.717391304347826E-3</v>
      </c>
    </row>
    <row r="26" spans="1:14" hidden="1" x14ac:dyDescent="0.2">
      <c r="A26" t="s">
        <v>8</v>
      </c>
      <c r="B26" t="s">
        <v>9</v>
      </c>
      <c r="C26" t="s">
        <v>10</v>
      </c>
      <c r="D26" t="s">
        <v>11</v>
      </c>
      <c r="E26" t="s">
        <v>12</v>
      </c>
      <c r="F26" t="str">
        <f>_xlfn.CONCAT(A26,E26)</f>
        <v>Gear Assembly 1 (BS4)2019-20</v>
      </c>
      <c r="G26" t="str">
        <f>+_xlfn.CONCAT( Table1[[#This Row],[Fiscal Year]], Table1[[#This Row],[Quarter]])</f>
        <v>2019-20Q1</v>
      </c>
      <c r="H26">
        <v>6506</v>
      </c>
      <c r="I26">
        <v>6044</v>
      </c>
      <c r="J26">
        <f>Table1[[#This Row],[Quantity Produced]]-Table1[[#This Row],[Sales Quantity]]</f>
        <v>462</v>
      </c>
      <c r="K26">
        <v>374</v>
      </c>
      <c r="L26">
        <f>Table1[[#This Row],[Price]]*Table1[[#This Row],[Sales Quantity]]</f>
        <v>2260456</v>
      </c>
      <c r="M26">
        <f>INDEX(Table2[Total Cost], MATCH(Table1[[#This Row],[CC]], Table2[CC], 0))</f>
        <v>402</v>
      </c>
      <c r="N26" s="9">
        <f>((Table1[[#This Row],[Price]]-Table1[[#This Row],[Cost]])/Table1[[#This Row],[Price]])</f>
        <v>-7.4866310160427801E-2</v>
      </c>
    </row>
    <row r="27" spans="1:14" hidden="1" x14ac:dyDescent="0.2">
      <c r="A27" t="s">
        <v>29</v>
      </c>
      <c r="B27" t="s">
        <v>9</v>
      </c>
      <c r="C27" t="s">
        <v>26</v>
      </c>
      <c r="D27" t="s">
        <v>24</v>
      </c>
      <c r="E27" t="s">
        <v>27</v>
      </c>
      <c r="F27" t="str">
        <f>_xlfn.CONCAT(A27,E27)</f>
        <v>Gear Assembly 2 (BS4)2020-21</v>
      </c>
      <c r="G27" t="str">
        <f>+_xlfn.CONCAT( Table1[[#This Row],[Fiscal Year]], Table1[[#This Row],[Quarter]])</f>
        <v>2020-21Q4</v>
      </c>
      <c r="H27">
        <v>6686</v>
      </c>
      <c r="I27">
        <v>6035</v>
      </c>
      <c r="J27">
        <f>Table1[[#This Row],[Quantity Produced]]-Table1[[#This Row],[Sales Quantity]]</f>
        <v>651</v>
      </c>
      <c r="K27">
        <v>532</v>
      </c>
      <c r="L27">
        <f>Table1[[#This Row],[Price]]*Table1[[#This Row],[Sales Quantity]]</f>
        <v>3210620</v>
      </c>
      <c r="M27">
        <f>INDEX(Table2[Total Cost], MATCH(Table1[[#This Row],[CC]], Table2[CC], 0))</f>
        <v>373</v>
      </c>
      <c r="N27" s="9">
        <f>((Table1[[#This Row],[Price]]-Table1[[#This Row],[Cost]])/Table1[[#This Row],[Price]])</f>
        <v>0.29887218045112784</v>
      </c>
    </row>
    <row r="28" spans="1:14" x14ac:dyDescent="0.2">
      <c r="A28" t="s">
        <v>30</v>
      </c>
      <c r="B28" t="s">
        <v>31</v>
      </c>
      <c r="C28" t="s">
        <v>10</v>
      </c>
      <c r="D28" t="s">
        <v>11</v>
      </c>
      <c r="E28" t="s">
        <v>12</v>
      </c>
      <c r="F28" t="str">
        <f>_xlfn.CONCAT(A28,E28)</f>
        <v>Gear Assembly 3 (BS4/6)2019-20</v>
      </c>
      <c r="G28" t="str">
        <f>+_xlfn.CONCAT( Table1[[#This Row],[Fiscal Year]], Table1[[#This Row],[Quarter]])</f>
        <v>2019-20Q1</v>
      </c>
      <c r="H28">
        <v>6681</v>
      </c>
      <c r="I28">
        <v>6031</v>
      </c>
      <c r="J28">
        <f>Table1[[#This Row],[Quantity Produced]]-Table1[[#This Row],[Sales Quantity]]</f>
        <v>650</v>
      </c>
      <c r="K28">
        <v>529</v>
      </c>
      <c r="L28">
        <f>Table1[[#This Row],[Price]]*Table1[[#This Row],[Sales Quantity]]</f>
        <v>3190399</v>
      </c>
      <c r="M28">
        <f>INDEX(Table2[Total Cost], MATCH(Table1[[#This Row],[CC]], Table2[CC], 0))</f>
        <v>465</v>
      </c>
      <c r="N28" s="9">
        <f>((Table1[[#This Row],[Price]]-Table1[[#This Row],[Cost]])/Table1[[#This Row],[Price]])</f>
        <v>0.12098298676748583</v>
      </c>
    </row>
    <row r="29" spans="1:14" hidden="1" x14ac:dyDescent="0.2">
      <c r="A29" t="s">
        <v>35</v>
      </c>
      <c r="B29" t="s">
        <v>34</v>
      </c>
      <c r="C29" t="s">
        <v>19</v>
      </c>
      <c r="D29" t="s">
        <v>20</v>
      </c>
      <c r="E29" t="s">
        <v>27</v>
      </c>
      <c r="F29" t="str">
        <f>_xlfn.CONCAT(A29,E29)</f>
        <v>Gear Assembly 6 (BS6)2020-21</v>
      </c>
      <c r="G29" t="str">
        <f>+_xlfn.CONCAT( Table1[[#This Row],[Fiscal Year]], Table1[[#This Row],[Quarter]])</f>
        <v>2020-21Q3</v>
      </c>
      <c r="H29">
        <v>6525</v>
      </c>
      <c r="I29">
        <v>6012</v>
      </c>
      <c r="J29">
        <f>Table1[[#This Row],[Quantity Produced]]-Table1[[#This Row],[Sales Quantity]]</f>
        <v>513</v>
      </c>
      <c r="K29">
        <v>452</v>
      </c>
      <c r="L29">
        <f>Table1[[#This Row],[Price]]*Table1[[#This Row],[Sales Quantity]]</f>
        <v>2717424</v>
      </c>
      <c r="M29">
        <f>INDEX(Table2[Total Cost], MATCH(Table1[[#This Row],[CC]], Table2[CC], 0))</f>
        <v>475</v>
      </c>
      <c r="N29" s="9">
        <f>((Table1[[#This Row],[Price]]-Table1[[#This Row],[Cost]])/Table1[[#This Row],[Price]])</f>
        <v>-5.0884955752212392E-2</v>
      </c>
    </row>
    <row r="30" spans="1:14" x14ac:dyDescent="0.2">
      <c r="A30" t="s">
        <v>32</v>
      </c>
      <c r="B30" t="s">
        <v>31</v>
      </c>
      <c r="C30" t="s">
        <v>25</v>
      </c>
      <c r="D30" t="s">
        <v>24</v>
      </c>
      <c r="E30" t="s">
        <v>12</v>
      </c>
      <c r="F30" t="str">
        <f>_xlfn.CONCAT(A30,E30)</f>
        <v>Gear Assembly 4 (BS4/6)2019-20</v>
      </c>
      <c r="G30" t="str">
        <f>+_xlfn.CONCAT( Table1[[#This Row],[Fiscal Year]], Table1[[#This Row],[Quarter]])</f>
        <v>2019-20Q4</v>
      </c>
      <c r="H30">
        <v>6776</v>
      </c>
      <c r="I30">
        <v>5996</v>
      </c>
      <c r="J30">
        <f>Table1[[#This Row],[Quantity Produced]]-Table1[[#This Row],[Sales Quantity]]</f>
        <v>780</v>
      </c>
      <c r="K30">
        <v>400</v>
      </c>
      <c r="L30">
        <f>Table1[[#This Row],[Price]]*Table1[[#This Row],[Sales Quantity]]</f>
        <v>2398400</v>
      </c>
      <c r="M30">
        <f>INDEX(Table2[Total Cost], MATCH(Table1[[#This Row],[CC]], Table2[CC], 0))</f>
        <v>369</v>
      </c>
      <c r="N30" s="9">
        <f>((Table1[[#This Row],[Price]]-Table1[[#This Row],[Cost]])/Table1[[#This Row],[Price]])</f>
        <v>7.7499999999999999E-2</v>
      </c>
    </row>
    <row r="31" spans="1:14" x14ac:dyDescent="0.2">
      <c r="A31" t="s">
        <v>30</v>
      </c>
      <c r="B31" t="s">
        <v>31</v>
      </c>
      <c r="C31" t="s">
        <v>26</v>
      </c>
      <c r="D31" t="s">
        <v>24</v>
      </c>
      <c r="E31" t="s">
        <v>27</v>
      </c>
      <c r="F31" t="str">
        <f>_xlfn.CONCAT(A31,E31)</f>
        <v>Gear Assembly 3 (BS4/6)2020-21</v>
      </c>
      <c r="G31" t="str">
        <f>+_xlfn.CONCAT( Table1[[#This Row],[Fiscal Year]], Table1[[#This Row],[Quarter]])</f>
        <v>2020-21Q4</v>
      </c>
      <c r="H31">
        <v>6282</v>
      </c>
      <c r="I31">
        <v>5991</v>
      </c>
      <c r="J31">
        <f>Table1[[#This Row],[Quantity Produced]]-Table1[[#This Row],[Sales Quantity]]</f>
        <v>291</v>
      </c>
      <c r="K31">
        <v>365</v>
      </c>
      <c r="L31">
        <f>Table1[[#This Row],[Price]]*Table1[[#This Row],[Sales Quantity]]</f>
        <v>2186715</v>
      </c>
      <c r="M31">
        <f>INDEX(Table2[Total Cost], MATCH(Table1[[#This Row],[CC]], Table2[CC], 0))</f>
        <v>523</v>
      </c>
      <c r="N31" s="9">
        <f>((Table1[[#This Row],[Price]]-Table1[[#This Row],[Cost]])/Table1[[#This Row],[Price]])</f>
        <v>-0.43287671232876712</v>
      </c>
    </row>
    <row r="32" spans="1:14" x14ac:dyDescent="0.2">
      <c r="A32" t="s">
        <v>32</v>
      </c>
      <c r="B32" t="s">
        <v>31</v>
      </c>
      <c r="C32" t="s">
        <v>14</v>
      </c>
      <c r="D32" t="s">
        <v>11</v>
      </c>
      <c r="E32" t="s">
        <v>27</v>
      </c>
      <c r="F32" t="str">
        <f>_xlfn.CONCAT(A32,E32)</f>
        <v>Gear Assembly 4 (BS4/6)2020-21</v>
      </c>
      <c r="G32" t="str">
        <f>+_xlfn.CONCAT( Table1[[#This Row],[Fiscal Year]], Table1[[#This Row],[Quarter]])</f>
        <v>2020-21Q1</v>
      </c>
      <c r="H32">
        <v>6883</v>
      </c>
      <c r="I32">
        <v>5976</v>
      </c>
      <c r="J32">
        <f>Table1[[#This Row],[Quantity Produced]]-Table1[[#This Row],[Sales Quantity]]</f>
        <v>907</v>
      </c>
      <c r="K32">
        <v>503</v>
      </c>
      <c r="L32">
        <f>Table1[[#This Row],[Price]]*Table1[[#This Row],[Sales Quantity]]</f>
        <v>3005928</v>
      </c>
      <c r="M32">
        <f>INDEX(Table2[Total Cost], MATCH(Table1[[#This Row],[CC]], Table2[CC], 0))</f>
        <v>412</v>
      </c>
      <c r="N32" s="9">
        <f>((Table1[[#This Row],[Price]]-Table1[[#This Row],[Cost]])/Table1[[#This Row],[Price]])</f>
        <v>0.18091451292246521</v>
      </c>
    </row>
    <row r="33" spans="1:14" hidden="1" x14ac:dyDescent="0.2">
      <c r="A33" t="s">
        <v>33</v>
      </c>
      <c r="B33" t="s">
        <v>34</v>
      </c>
      <c r="C33" t="s">
        <v>15</v>
      </c>
      <c r="D33" t="s">
        <v>16</v>
      </c>
      <c r="E33" t="s">
        <v>27</v>
      </c>
      <c r="F33" t="str">
        <f>_xlfn.CONCAT(A33,E33)</f>
        <v>Gear Assembly 5 (BS6)2020-21</v>
      </c>
      <c r="G33" t="str">
        <f>+_xlfn.CONCAT( Table1[[#This Row],[Fiscal Year]], Table1[[#This Row],[Quarter]])</f>
        <v>2020-21Q2</v>
      </c>
      <c r="H33">
        <v>6775</v>
      </c>
      <c r="I33">
        <v>5940</v>
      </c>
      <c r="J33">
        <f>Table1[[#This Row],[Quantity Produced]]-Table1[[#This Row],[Sales Quantity]]</f>
        <v>835</v>
      </c>
      <c r="K33">
        <v>546</v>
      </c>
      <c r="L33">
        <f>Table1[[#This Row],[Price]]*Table1[[#This Row],[Sales Quantity]]</f>
        <v>3243240</v>
      </c>
      <c r="M33">
        <f>INDEX(Table2[Total Cost], MATCH(Table1[[#This Row],[CC]], Table2[CC], 0))</f>
        <v>359</v>
      </c>
      <c r="N33" s="9">
        <f>((Table1[[#This Row],[Price]]-Table1[[#This Row],[Cost]])/Table1[[#This Row],[Price]])</f>
        <v>0.3424908424908425</v>
      </c>
    </row>
    <row r="34" spans="1:14" x14ac:dyDescent="0.2">
      <c r="A34" t="s">
        <v>30</v>
      </c>
      <c r="B34" t="s">
        <v>31</v>
      </c>
      <c r="C34" t="s">
        <v>10</v>
      </c>
      <c r="D34" t="s">
        <v>11</v>
      </c>
      <c r="E34" t="s">
        <v>27</v>
      </c>
      <c r="F34" t="str">
        <f>_xlfn.CONCAT(A34,E34)</f>
        <v>Gear Assembly 3 (BS4/6)2020-21</v>
      </c>
      <c r="G34" t="str">
        <f>+_xlfn.CONCAT( Table1[[#This Row],[Fiscal Year]], Table1[[#This Row],[Quarter]])</f>
        <v>2020-21Q1</v>
      </c>
      <c r="H34">
        <v>5989</v>
      </c>
      <c r="I34">
        <v>5935</v>
      </c>
      <c r="J34">
        <f>Table1[[#This Row],[Quantity Produced]]-Table1[[#This Row],[Sales Quantity]]</f>
        <v>54</v>
      </c>
      <c r="K34">
        <v>508</v>
      </c>
      <c r="L34">
        <f>Table1[[#This Row],[Price]]*Table1[[#This Row],[Sales Quantity]]</f>
        <v>3014980</v>
      </c>
      <c r="M34">
        <f>INDEX(Table2[Total Cost], MATCH(Table1[[#This Row],[CC]], Table2[CC], 0))</f>
        <v>523</v>
      </c>
      <c r="N34" s="9">
        <f>((Table1[[#This Row],[Price]]-Table1[[#This Row],[Cost]])/Table1[[#This Row],[Price]])</f>
        <v>-2.952755905511811E-2</v>
      </c>
    </row>
    <row r="35" spans="1:14" hidden="1" x14ac:dyDescent="0.2">
      <c r="A35" t="s">
        <v>35</v>
      </c>
      <c r="B35" t="s">
        <v>34</v>
      </c>
      <c r="C35" t="s">
        <v>14</v>
      </c>
      <c r="D35" t="s">
        <v>11</v>
      </c>
      <c r="E35" t="s">
        <v>27</v>
      </c>
      <c r="F35" t="str">
        <f>_xlfn.CONCAT(A35,E35)</f>
        <v>Gear Assembly 6 (BS6)2020-21</v>
      </c>
      <c r="G35" t="str">
        <f>+_xlfn.CONCAT( Table1[[#This Row],[Fiscal Year]], Table1[[#This Row],[Quarter]])</f>
        <v>2020-21Q1</v>
      </c>
      <c r="H35">
        <v>6526</v>
      </c>
      <c r="I35">
        <v>5927</v>
      </c>
      <c r="J35">
        <f>Table1[[#This Row],[Quantity Produced]]-Table1[[#This Row],[Sales Quantity]]</f>
        <v>599</v>
      </c>
      <c r="K35">
        <v>551</v>
      </c>
      <c r="L35">
        <f>Table1[[#This Row],[Price]]*Table1[[#This Row],[Sales Quantity]]</f>
        <v>3265777</v>
      </c>
      <c r="M35">
        <f>INDEX(Table2[Total Cost], MATCH(Table1[[#This Row],[CC]], Table2[CC], 0))</f>
        <v>475</v>
      </c>
      <c r="N35" s="9">
        <f>((Table1[[#This Row],[Price]]-Table1[[#This Row],[Cost]])/Table1[[#This Row],[Price]])</f>
        <v>0.13793103448275862</v>
      </c>
    </row>
    <row r="36" spans="1:14" hidden="1" x14ac:dyDescent="0.2">
      <c r="A36" t="s">
        <v>29</v>
      </c>
      <c r="B36" t="s">
        <v>9</v>
      </c>
      <c r="C36" t="s">
        <v>15</v>
      </c>
      <c r="D36" t="s">
        <v>16</v>
      </c>
      <c r="E36" t="s">
        <v>12</v>
      </c>
      <c r="F36" t="str">
        <f>_xlfn.CONCAT(A36,E36)</f>
        <v>Gear Assembly 2 (BS4)2019-20</v>
      </c>
      <c r="G36" t="str">
        <f>+_xlfn.CONCAT( Table1[[#This Row],[Fiscal Year]], Table1[[#This Row],[Quarter]])</f>
        <v>2019-20Q2</v>
      </c>
      <c r="H36">
        <v>6556</v>
      </c>
      <c r="I36">
        <v>5917</v>
      </c>
      <c r="J36">
        <f>Table1[[#This Row],[Quantity Produced]]-Table1[[#This Row],[Sales Quantity]]</f>
        <v>639</v>
      </c>
      <c r="K36">
        <v>550</v>
      </c>
      <c r="L36">
        <f>Table1[[#This Row],[Price]]*Table1[[#This Row],[Sales Quantity]]</f>
        <v>3254350</v>
      </c>
      <c r="M36">
        <f>INDEX(Table2[Total Cost], MATCH(Table1[[#This Row],[CC]], Table2[CC], 0))</f>
        <v>332</v>
      </c>
      <c r="N36" s="9">
        <f>((Table1[[#This Row],[Price]]-Table1[[#This Row],[Cost]])/Table1[[#This Row],[Price]])</f>
        <v>0.39636363636363636</v>
      </c>
    </row>
    <row r="37" spans="1:14" hidden="1" x14ac:dyDescent="0.2">
      <c r="A37" t="s">
        <v>33</v>
      </c>
      <c r="B37" t="s">
        <v>34</v>
      </c>
      <c r="C37" t="s">
        <v>14</v>
      </c>
      <c r="D37" t="s">
        <v>11</v>
      </c>
      <c r="E37" t="s">
        <v>12</v>
      </c>
      <c r="F37" t="str">
        <f>_xlfn.CONCAT(A37,E37)</f>
        <v>Gear Assembly 5 (BS6)2019-20</v>
      </c>
      <c r="G37" t="str">
        <f>+_xlfn.CONCAT( Table1[[#This Row],[Fiscal Year]], Table1[[#This Row],[Quarter]])</f>
        <v>2019-20Q1</v>
      </c>
      <c r="H37">
        <v>6332</v>
      </c>
      <c r="I37">
        <v>5916</v>
      </c>
      <c r="J37">
        <f>Table1[[#This Row],[Quantity Produced]]-Table1[[#This Row],[Sales Quantity]]</f>
        <v>416</v>
      </c>
      <c r="K37">
        <v>489</v>
      </c>
      <c r="L37">
        <f>Table1[[#This Row],[Price]]*Table1[[#This Row],[Sales Quantity]]</f>
        <v>2892924</v>
      </c>
      <c r="M37">
        <f>INDEX(Table2[Total Cost], MATCH(Table1[[#This Row],[CC]], Table2[CC], 0))</f>
        <v>328</v>
      </c>
      <c r="N37" s="9">
        <f>((Table1[[#This Row],[Price]]-Table1[[#This Row],[Cost]])/Table1[[#This Row],[Price]])</f>
        <v>0.32924335378323111</v>
      </c>
    </row>
    <row r="38" spans="1:14" hidden="1" x14ac:dyDescent="0.2">
      <c r="A38" t="s">
        <v>8</v>
      </c>
      <c r="B38" t="s">
        <v>9</v>
      </c>
      <c r="C38" t="s">
        <v>19</v>
      </c>
      <c r="D38" t="s">
        <v>20</v>
      </c>
      <c r="E38" t="s">
        <v>27</v>
      </c>
      <c r="F38" t="str">
        <f>_xlfn.CONCAT(A38,E38)</f>
        <v>Gear Assembly 1 (BS4)2020-21</v>
      </c>
      <c r="G38" t="str">
        <f>+_xlfn.CONCAT( Table1[[#This Row],[Fiscal Year]], Table1[[#This Row],[Quarter]])</f>
        <v>2020-21Q3</v>
      </c>
      <c r="H38">
        <v>6482</v>
      </c>
      <c r="I38">
        <v>5913</v>
      </c>
      <c r="J38">
        <f>Table1[[#This Row],[Quantity Produced]]-Table1[[#This Row],[Sales Quantity]]</f>
        <v>569</v>
      </c>
      <c r="K38">
        <v>541</v>
      </c>
      <c r="L38">
        <f>Table1[[#This Row],[Price]]*Table1[[#This Row],[Sales Quantity]]</f>
        <v>3198933</v>
      </c>
      <c r="M38">
        <f>INDEX(Table2[Total Cost], MATCH(Table1[[#This Row],[CC]], Table2[CC], 0))</f>
        <v>450</v>
      </c>
      <c r="N38" s="9">
        <f>((Table1[[#This Row],[Price]]-Table1[[#This Row],[Cost]])/Table1[[#This Row],[Price]])</f>
        <v>0.16820702402957485</v>
      </c>
    </row>
    <row r="39" spans="1:14" hidden="1" x14ac:dyDescent="0.2">
      <c r="A39" t="s">
        <v>8</v>
      </c>
      <c r="B39" t="s">
        <v>9</v>
      </c>
      <c r="C39" t="s">
        <v>17</v>
      </c>
      <c r="D39" t="s">
        <v>16</v>
      </c>
      <c r="E39" t="s">
        <v>27</v>
      </c>
      <c r="F39" t="str">
        <f>_xlfn.CONCAT(A39,E39)</f>
        <v>Gear Assembly 1 (BS4)2020-21</v>
      </c>
      <c r="G39" t="str">
        <f>+_xlfn.CONCAT( Table1[[#This Row],[Fiscal Year]], Table1[[#This Row],[Quarter]])</f>
        <v>2020-21Q2</v>
      </c>
      <c r="H39">
        <v>6684</v>
      </c>
      <c r="I39">
        <v>5910</v>
      </c>
      <c r="J39">
        <f>Table1[[#This Row],[Quantity Produced]]-Table1[[#This Row],[Sales Quantity]]</f>
        <v>774</v>
      </c>
      <c r="K39">
        <v>428</v>
      </c>
      <c r="L39">
        <f>Table1[[#This Row],[Price]]*Table1[[#This Row],[Sales Quantity]]</f>
        <v>2529480</v>
      </c>
      <c r="M39">
        <f>INDEX(Table2[Total Cost], MATCH(Table1[[#This Row],[CC]], Table2[CC], 0))</f>
        <v>450</v>
      </c>
      <c r="N39" s="9">
        <f>((Table1[[#This Row],[Price]]-Table1[[#This Row],[Cost]])/Table1[[#This Row],[Price]])</f>
        <v>-5.1401869158878503E-2</v>
      </c>
    </row>
    <row r="40" spans="1:14" hidden="1" x14ac:dyDescent="0.2">
      <c r="A40" t="s">
        <v>35</v>
      </c>
      <c r="B40" t="s">
        <v>34</v>
      </c>
      <c r="C40" t="s">
        <v>19</v>
      </c>
      <c r="D40" t="s">
        <v>20</v>
      </c>
      <c r="E40" t="s">
        <v>12</v>
      </c>
      <c r="F40" t="str">
        <f>_xlfn.CONCAT(A40,E40)</f>
        <v>Gear Assembly 6 (BS6)2019-20</v>
      </c>
      <c r="G40" t="str">
        <f>+_xlfn.CONCAT( Table1[[#This Row],[Fiscal Year]], Table1[[#This Row],[Quarter]])</f>
        <v>2019-20Q3</v>
      </c>
      <c r="H40">
        <v>5998</v>
      </c>
      <c r="I40">
        <v>5901</v>
      </c>
      <c r="J40">
        <f>Table1[[#This Row],[Quantity Produced]]-Table1[[#This Row],[Sales Quantity]]</f>
        <v>97</v>
      </c>
      <c r="K40">
        <v>470</v>
      </c>
      <c r="L40">
        <f>Table1[[#This Row],[Price]]*Table1[[#This Row],[Sales Quantity]]</f>
        <v>2773470</v>
      </c>
      <c r="M40">
        <f>INDEX(Table2[Total Cost], MATCH(Table1[[#This Row],[CC]], Table2[CC], 0))</f>
        <v>421</v>
      </c>
      <c r="N40" s="9">
        <f>((Table1[[#This Row],[Price]]-Table1[[#This Row],[Cost]])/Table1[[#This Row],[Price]])</f>
        <v>0.10425531914893617</v>
      </c>
    </row>
    <row r="41" spans="1:14" hidden="1" x14ac:dyDescent="0.2">
      <c r="A41" t="s">
        <v>35</v>
      </c>
      <c r="B41" t="s">
        <v>34</v>
      </c>
      <c r="C41" t="s">
        <v>13</v>
      </c>
      <c r="D41" t="s">
        <v>11</v>
      </c>
      <c r="E41" t="s">
        <v>27</v>
      </c>
      <c r="F41" t="str">
        <f>_xlfn.CONCAT(A41,E41)</f>
        <v>Gear Assembly 6 (BS6)2020-21</v>
      </c>
      <c r="G41" t="str">
        <f>+_xlfn.CONCAT( Table1[[#This Row],[Fiscal Year]], Table1[[#This Row],[Quarter]])</f>
        <v>2020-21Q1</v>
      </c>
      <c r="H41">
        <v>5915</v>
      </c>
      <c r="I41">
        <v>5868</v>
      </c>
      <c r="J41">
        <f>Table1[[#This Row],[Quantity Produced]]-Table1[[#This Row],[Sales Quantity]]</f>
        <v>47</v>
      </c>
      <c r="K41">
        <v>479</v>
      </c>
      <c r="L41">
        <f>Table1[[#This Row],[Price]]*Table1[[#This Row],[Sales Quantity]]</f>
        <v>2810772</v>
      </c>
      <c r="M41">
        <f>INDEX(Table2[Total Cost], MATCH(Table1[[#This Row],[CC]], Table2[CC], 0))</f>
        <v>475</v>
      </c>
      <c r="N41" s="9">
        <f>((Table1[[#This Row],[Price]]-Table1[[#This Row],[Cost]])/Table1[[#This Row],[Price]])</f>
        <v>8.350730688935281E-3</v>
      </c>
    </row>
    <row r="42" spans="1:14" hidden="1" x14ac:dyDescent="0.2">
      <c r="A42" t="s">
        <v>29</v>
      </c>
      <c r="B42" t="s">
        <v>9</v>
      </c>
      <c r="C42" t="s">
        <v>22</v>
      </c>
      <c r="D42" t="s">
        <v>20</v>
      </c>
      <c r="E42" t="s">
        <v>27</v>
      </c>
      <c r="F42" t="str">
        <f>_xlfn.CONCAT(A42,E42)</f>
        <v>Gear Assembly 2 (BS4)2020-21</v>
      </c>
      <c r="G42" t="str">
        <f>+_xlfn.CONCAT( Table1[[#This Row],[Fiscal Year]], Table1[[#This Row],[Quarter]])</f>
        <v>2020-21Q3</v>
      </c>
      <c r="H42">
        <v>5853</v>
      </c>
      <c r="I42">
        <v>5864</v>
      </c>
      <c r="J42">
        <f>Table1[[#This Row],[Quantity Produced]]-Table1[[#This Row],[Sales Quantity]]</f>
        <v>-11</v>
      </c>
      <c r="K42">
        <v>408</v>
      </c>
      <c r="L42">
        <f>Table1[[#This Row],[Price]]*Table1[[#This Row],[Sales Quantity]]</f>
        <v>2392512</v>
      </c>
      <c r="M42">
        <f>INDEX(Table2[Total Cost], MATCH(Table1[[#This Row],[CC]], Table2[CC], 0))</f>
        <v>373</v>
      </c>
      <c r="N42" s="9">
        <f>((Table1[[#This Row],[Price]]-Table1[[#This Row],[Cost]])/Table1[[#This Row],[Price]])</f>
        <v>8.5784313725490197E-2</v>
      </c>
    </row>
    <row r="43" spans="1:14" hidden="1" x14ac:dyDescent="0.2">
      <c r="A43" t="s">
        <v>35</v>
      </c>
      <c r="B43" t="s">
        <v>34</v>
      </c>
      <c r="C43" t="s">
        <v>17</v>
      </c>
      <c r="D43" t="s">
        <v>16</v>
      </c>
      <c r="E43" t="s">
        <v>27</v>
      </c>
      <c r="F43" t="str">
        <f>_xlfn.CONCAT(A43,E43)</f>
        <v>Gear Assembly 6 (BS6)2020-21</v>
      </c>
      <c r="G43" t="str">
        <f>+_xlfn.CONCAT( Table1[[#This Row],[Fiscal Year]], Table1[[#This Row],[Quarter]])</f>
        <v>2020-21Q2</v>
      </c>
      <c r="H43">
        <v>6080</v>
      </c>
      <c r="I43">
        <v>5852</v>
      </c>
      <c r="J43">
        <f>Table1[[#This Row],[Quantity Produced]]-Table1[[#This Row],[Sales Quantity]]</f>
        <v>228</v>
      </c>
      <c r="K43">
        <v>520</v>
      </c>
      <c r="L43">
        <f>Table1[[#This Row],[Price]]*Table1[[#This Row],[Sales Quantity]]</f>
        <v>3043040</v>
      </c>
      <c r="M43">
        <f>INDEX(Table2[Total Cost], MATCH(Table1[[#This Row],[CC]], Table2[CC], 0))</f>
        <v>475</v>
      </c>
      <c r="N43" s="9">
        <f>((Table1[[#This Row],[Price]]-Table1[[#This Row],[Cost]])/Table1[[#This Row],[Price]])</f>
        <v>8.6538461538461536E-2</v>
      </c>
    </row>
    <row r="44" spans="1:14" hidden="1" x14ac:dyDescent="0.2">
      <c r="A44" t="s">
        <v>35</v>
      </c>
      <c r="B44" t="s">
        <v>34</v>
      </c>
      <c r="C44" t="s">
        <v>10</v>
      </c>
      <c r="D44" t="s">
        <v>11</v>
      </c>
      <c r="E44" t="s">
        <v>12</v>
      </c>
      <c r="F44" t="str">
        <f>_xlfn.CONCAT(A44,E44)</f>
        <v>Gear Assembly 6 (BS6)2019-20</v>
      </c>
      <c r="G44" t="str">
        <f>+_xlfn.CONCAT( Table1[[#This Row],[Fiscal Year]], Table1[[#This Row],[Quarter]])</f>
        <v>2019-20Q1</v>
      </c>
      <c r="H44">
        <v>6364</v>
      </c>
      <c r="I44">
        <v>5850</v>
      </c>
      <c r="J44">
        <f>Table1[[#This Row],[Quantity Produced]]-Table1[[#This Row],[Sales Quantity]]</f>
        <v>514</v>
      </c>
      <c r="K44">
        <v>524</v>
      </c>
      <c r="L44">
        <f>Table1[[#This Row],[Price]]*Table1[[#This Row],[Sales Quantity]]</f>
        <v>3065400</v>
      </c>
      <c r="M44">
        <f>INDEX(Table2[Total Cost], MATCH(Table1[[#This Row],[CC]], Table2[CC], 0))</f>
        <v>421</v>
      </c>
      <c r="N44" s="9">
        <f>((Table1[[#This Row],[Price]]-Table1[[#This Row],[Cost]])/Table1[[#This Row],[Price]])</f>
        <v>0.1965648854961832</v>
      </c>
    </row>
    <row r="45" spans="1:14" hidden="1" x14ac:dyDescent="0.2">
      <c r="A45" t="s">
        <v>35</v>
      </c>
      <c r="B45" t="s">
        <v>34</v>
      </c>
      <c r="C45" t="s">
        <v>26</v>
      </c>
      <c r="D45" t="s">
        <v>24</v>
      </c>
      <c r="E45" t="s">
        <v>12</v>
      </c>
      <c r="F45" t="str">
        <f>_xlfn.CONCAT(A45,E45)</f>
        <v>Gear Assembly 6 (BS6)2019-20</v>
      </c>
      <c r="G45" t="str">
        <f>+_xlfn.CONCAT( Table1[[#This Row],[Fiscal Year]], Table1[[#This Row],[Quarter]])</f>
        <v>2019-20Q4</v>
      </c>
      <c r="H45">
        <v>6340</v>
      </c>
      <c r="I45">
        <v>5832</v>
      </c>
      <c r="J45">
        <f>Table1[[#This Row],[Quantity Produced]]-Table1[[#This Row],[Sales Quantity]]</f>
        <v>508</v>
      </c>
      <c r="K45">
        <v>467</v>
      </c>
      <c r="L45">
        <f>Table1[[#This Row],[Price]]*Table1[[#This Row],[Sales Quantity]]</f>
        <v>2723544</v>
      </c>
      <c r="M45">
        <f>INDEX(Table2[Total Cost], MATCH(Table1[[#This Row],[CC]], Table2[CC], 0))</f>
        <v>421</v>
      </c>
      <c r="N45" s="9">
        <f>((Table1[[#This Row],[Price]]-Table1[[#This Row],[Cost]])/Table1[[#This Row],[Price]])</f>
        <v>9.8501070663811557E-2</v>
      </c>
    </row>
    <row r="46" spans="1:14" hidden="1" x14ac:dyDescent="0.2">
      <c r="A46" t="s">
        <v>33</v>
      </c>
      <c r="B46" t="s">
        <v>34</v>
      </c>
      <c r="C46" t="s">
        <v>13</v>
      </c>
      <c r="D46" t="s">
        <v>11</v>
      </c>
      <c r="E46" t="s">
        <v>12</v>
      </c>
      <c r="F46" t="str">
        <f>_xlfn.CONCAT(A46,E46)</f>
        <v>Gear Assembly 5 (BS6)2019-20</v>
      </c>
      <c r="G46" t="str">
        <f>+_xlfn.CONCAT( Table1[[#This Row],[Fiscal Year]], Table1[[#This Row],[Quarter]])</f>
        <v>2019-20Q1</v>
      </c>
      <c r="H46">
        <v>6411</v>
      </c>
      <c r="I46">
        <v>5829</v>
      </c>
      <c r="J46">
        <f>Table1[[#This Row],[Quantity Produced]]-Table1[[#This Row],[Sales Quantity]]</f>
        <v>582</v>
      </c>
      <c r="K46">
        <v>551</v>
      </c>
      <c r="L46">
        <f>Table1[[#This Row],[Price]]*Table1[[#This Row],[Sales Quantity]]</f>
        <v>3211779</v>
      </c>
      <c r="M46">
        <f>INDEX(Table2[Total Cost], MATCH(Table1[[#This Row],[CC]], Table2[CC], 0))</f>
        <v>328</v>
      </c>
      <c r="N46" s="9">
        <f>((Table1[[#This Row],[Price]]-Table1[[#This Row],[Cost]])/Table1[[#This Row],[Price]])</f>
        <v>0.40471869328493648</v>
      </c>
    </row>
    <row r="47" spans="1:14" hidden="1" x14ac:dyDescent="0.2">
      <c r="A47" t="s">
        <v>33</v>
      </c>
      <c r="B47" t="s">
        <v>34</v>
      </c>
      <c r="C47" t="s">
        <v>26</v>
      </c>
      <c r="D47" t="s">
        <v>24</v>
      </c>
      <c r="E47" t="s">
        <v>12</v>
      </c>
      <c r="F47" t="str">
        <f>_xlfn.CONCAT(A47,E47)</f>
        <v>Gear Assembly 5 (BS6)2019-20</v>
      </c>
      <c r="G47" t="str">
        <f>+_xlfn.CONCAT( Table1[[#This Row],[Fiscal Year]], Table1[[#This Row],[Quarter]])</f>
        <v>2019-20Q4</v>
      </c>
      <c r="H47">
        <v>5967</v>
      </c>
      <c r="I47">
        <v>5822</v>
      </c>
      <c r="J47">
        <f>Table1[[#This Row],[Quantity Produced]]-Table1[[#This Row],[Sales Quantity]]</f>
        <v>145</v>
      </c>
      <c r="K47">
        <v>444</v>
      </c>
      <c r="L47">
        <f>Table1[[#This Row],[Price]]*Table1[[#This Row],[Sales Quantity]]</f>
        <v>2584968</v>
      </c>
      <c r="M47">
        <f>INDEX(Table2[Total Cost], MATCH(Table1[[#This Row],[CC]], Table2[CC], 0))</f>
        <v>328</v>
      </c>
      <c r="N47" s="9">
        <f>((Table1[[#This Row],[Price]]-Table1[[#This Row],[Cost]])/Table1[[#This Row],[Price]])</f>
        <v>0.26126126126126126</v>
      </c>
    </row>
    <row r="48" spans="1:14" hidden="1" x14ac:dyDescent="0.2">
      <c r="A48" t="s">
        <v>29</v>
      </c>
      <c r="B48" t="s">
        <v>9</v>
      </c>
      <c r="C48" t="s">
        <v>13</v>
      </c>
      <c r="D48" t="s">
        <v>11</v>
      </c>
      <c r="E48" t="s">
        <v>12</v>
      </c>
      <c r="F48" t="str">
        <f>_xlfn.CONCAT(A48,E48)</f>
        <v>Gear Assembly 2 (BS4)2019-20</v>
      </c>
      <c r="G48" t="str">
        <f>+_xlfn.CONCAT( Table1[[#This Row],[Fiscal Year]], Table1[[#This Row],[Quarter]])</f>
        <v>2019-20Q1</v>
      </c>
      <c r="H48">
        <v>5972</v>
      </c>
      <c r="I48">
        <v>5818</v>
      </c>
      <c r="J48">
        <f>Table1[[#This Row],[Quantity Produced]]-Table1[[#This Row],[Sales Quantity]]</f>
        <v>154</v>
      </c>
      <c r="K48">
        <v>338</v>
      </c>
      <c r="L48">
        <f>Table1[[#This Row],[Price]]*Table1[[#This Row],[Sales Quantity]]</f>
        <v>1966484</v>
      </c>
      <c r="M48">
        <f>INDEX(Table2[Total Cost], MATCH(Table1[[#This Row],[CC]], Table2[CC], 0))</f>
        <v>332</v>
      </c>
      <c r="N48" s="9">
        <f>((Table1[[#This Row],[Price]]-Table1[[#This Row],[Cost]])/Table1[[#This Row],[Price]])</f>
        <v>1.7751479289940829E-2</v>
      </c>
    </row>
    <row r="49" spans="1:14" x14ac:dyDescent="0.2">
      <c r="A49" t="s">
        <v>32</v>
      </c>
      <c r="B49" t="s">
        <v>31</v>
      </c>
      <c r="C49" t="s">
        <v>23</v>
      </c>
      <c r="D49" t="s">
        <v>24</v>
      </c>
      <c r="E49" t="s">
        <v>27</v>
      </c>
      <c r="F49" t="str">
        <f>_xlfn.CONCAT(A49,E49)</f>
        <v>Gear Assembly 4 (BS4/6)2020-21</v>
      </c>
      <c r="G49" t="str">
        <f>+_xlfn.CONCAT( Table1[[#This Row],[Fiscal Year]], Table1[[#This Row],[Quarter]])</f>
        <v>2020-21Q4</v>
      </c>
      <c r="H49">
        <v>6558</v>
      </c>
      <c r="I49">
        <v>5803</v>
      </c>
      <c r="J49">
        <f>Table1[[#This Row],[Quantity Produced]]-Table1[[#This Row],[Sales Quantity]]</f>
        <v>755</v>
      </c>
      <c r="K49">
        <v>541</v>
      </c>
      <c r="L49">
        <f>Table1[[#This Row],[Price]]*Table1[[#This Row],[Sales Quantity]]</f>
        <v>3139423</v>
      </c>
      <c r="M49">
        <f>INDEX(Table2[Total Cost], MATCH(Table1[[#This Row],[CC]], Table2[CC], 0))</f>
        <v>412</v>
      </c>
      <c r="N49" s="9">
        <f>((Table1[[#This Row],[Price]]-Table1[[#This Row],[Cost]])/Table1[[#This Row],[Price]])</f>
        <v>0.23844731977818853</v>
      </c>
    </row>
    <row r="50" spans="1:14" hidden="1" x14ac:dyDescent="0.2">
      <c r="A50" t="s">
        <v>33</v>
      </c>
      <c r="B50" t="s">
        <v>34</v>
      </c>
      <c r="C50" t="s">
        <v>22</v>
      </c>
      <c r="D50" t="s">
        <v>20</v>
      </c>
      <c r="E50" t="s">
        <v>27</v>
      </c>
      <c r="F50" t="str">
        <f>_xlfn.CONCAT(A50,E50)</f>
        <v>Gear Assembly 5 (BS6)2020-21</v>
      </c>
      <c r="G50" t="str">
        <f>+_xlfn.CONCAT( Table1[[#This Row],[Fiscal Year]], Table1[[#This Row],[Quarter]])</f>
        <v>2020-21Q3</v>
      </c>
      <c r="H50">
        <v>6302</v>
      </c>
      <c r="I50">
        <v>5802</v>
      </c>
      <c r="J50">
        <f>Table1[[#This Row],[Quantity Produced]]-Table1[[#This Row],[Sales Quantity]]</f>
        <v>500</v>
      </c>
      <c r="K50">
        <v>555</v>
      </c>
      <c r="L50">
        <f>Table1[[#This Row],[Price]]*Table1[[#This Row],[Sales Quantity]]</f>
        <v>3220110</v>
      </c>
      <c r="M50">
        <f>INDEX(Table2[Total Cost], MATCH(Table1[[#This Row],[CC]], Table2[CC], 0))</f>
        <v>359</v>
      </c>
      <c r="N50" s="9">
        <f>((Table1[[#This Row],[Price]]-Table1[[#This Row],[Cost]])/Table1[[#This Row],[Price]])</f>
        <v>0.35315315315315315</v>
      </c>
    </row>
    <row r="51" spans="1:14" x14ac:dyDescent="0.2">
      <c r="A51" t="s">
        <v>32</v>
      </c>
      <c r="B51" t="s">
        <v>31</v>
      </c>
      <c r="C51" t="s">
        <v>26</v>
      </c>
      <c r="D51" t="s">
        <v>24</v>
      </c>
      <c r="E51" t="s">
        <v>12</v>
      </c>
      <c r="F51" t="str">
        <f>_xlfn.CONCAT(A51,E51)</f>
        <v>Gear Assembly 4 (BS4/6)2019-20</v>
      </c>
      <c r="G51" t="str">
        <f>+_xlfn.CONCAT( Table1[[#This Row],[Fiscal Year]], Table1[[#This Row],[Quarter]])</f>
        <v>2019-20Q4</v>
      </c>
      <c r="H51">
        <v>6241</v>
      </c>
      <c r="I51">
        <v>5796</v>
      </c>
      <c r="J51">
        <f>Table1[[#This Row],[Quantity Produced]]-Table1[[#This Row],[Sales Quantity]]</f>
        <v>445</v>
      </c>
      <c r="K51">
        <v>459</v>
      </c>
      <c r="L51">
        <f>Table1[[#This Row],[Price]]*Table1[[#This Row],[Sales Quantity]]</f>
        <v>2660364</v>
      </c>
      <c r="M51">
        <f>INDEX(Table2[Total Cost], MATCH(Table1[[#This Row],[CC]], Table2[CC], 0))</f>
        <v>369</v>
      </c>
      <c r="N51" s="9">
        <f>((Table1[[#This Row],[Price]]-Table1[[#This Row],[Cost]])/Table1[[#This Row],[Price]])</f>
        <v>0.19607843137254902</v>
      </c>
    </row>
    <row r="52" spans="1:14" hidden="1" x14ac:dyDescent="0.2">
      <c r="A52" t="s">
        <v>29</v>
      </c>
      <c r="B52" t="s">
        <v>9</v>
      </c>
      <c r="C52" t="s">
        <v>10</v>
      </c>
      <c r="D52" t="s">
        <v>11</v>
      </c>
      <c r="E52" t="s">
        <v>12</v>
      </c>
      <c r="F52" t="str">
        <f>_xlfn.CONCAT(A52,E52)</f>
        <v>Gear Assembly 2 (BS4)2019-20</v>
      </c>
      <c r="G52" t="str">
        <f>+_xlfn.CONCAT( Table1[[#This Row],[Fiscal Year]], Table1[[#This Row],[Quarter]])</f>
        <v>2019-20Q1</v>
      </c>
      <c r="H52">
        <v>6404</v>
      </c>
      <c r="I52">
        <v>5785</v>
      </c>
      <c r="J52">
        <f>Table1[[#This Row],[Quantity Produced]]-Table1[[#This Row],[Sales Quantity]]</f>
        <v>619</v>
      </c>
      <c r="K52">
        <v>492</v>
      </c>
      <c r="L52">
        <f>Table1[[#This Row],[Price]]*Table1[[#This Row],[Sales Quantity]]</f>
        <v>2846220</v>
      </c>
      <c r="M52">
        <f>INDEX(Table2[Total Cost], MATCH(Table1[[#This Row],[CC]], Table2[CC], 0))</f>
        <v>332</v>
      </c>
      <c r="N52" s="9">
        <f>((Table1[[#This Row],[Price]]-Table1[[#This Row],[Cost]])/Table1[[#This Row],[Price]])</f>
        <v>0.32520325203252032</v>
      </c>
    </row>
    <row r="53" spans="1:14" x14ac:dyDescent="0.2">
      <c r="A53" t="s">
        <v>30</v>
      </c>
      <c r="B53" t="s">
        <v>31</v>
      </c>
      <c r="C53" t="s">
        <v>17</v>
      </c>
      <c r="D53" t="s">
        <v>16</v>
      </c>
      <c r="E53" t="s">
        <v>28</v>
      </c>
      <c r="F53" t="str">
        <f>_xlfn.CONCAT(A53,E53)</f>
        <v>Gear Assembly 3 (BS4/6)2021-22</v>
      </c>
      <c r="G53" t="str">
        <f>+_xlfn.CONCAT( Table1[[#This Row],[Fiscal Year]], Table1[[#This Row],[Quarter]])</f>
        <v>2021-22Q2</v>
      </c>
      <c r="H53">
        <v>6317</v>
      </c>
      <c r="I53">
        <v>5764</v>
      </c>
      <c r="J53">
        <f>Table1[[#This Row],[Quantity Produced]]-Table1[[#This Row],[Sales Quantity]]</f>
        <v>553</v>
      </c>
      <c r="K53">
        <v>375</v>
      </c>
      <c r="L53">
        <f>Table1[[#This Row],[Price]]*Table1[[#This Row],[Sales Quantity]]</f>
        <v>2161500</v>
      </c>
      <c r="M53">
        <f>INDEX(Table2[Total Cost], MATCH(Table1[[#This Row],[CC]], Table2[CC], 0))</f>
        <v>538</v>
      </c>
      <c r="N53" s="9">
        <f>((Table1[[#This Row],[Price]]-Table1[[#This Row],[Cost]])/Table1[[#This Row],[Price]])</f>
        <v>-0.43466666666666665</v>
      </c>
    </row>
    <row r="54" spans="1:14" hidden="1" x14ac:dyDescent="0.2">
      <c r="A54" t="s">
        <v>33</v>
      </c>
      <c r="B54" t="s">
        <v>34</v>
      </c>
      <c r="C54" t="s">
        <v>21</v>
      </c>
      <c r="D54" t="s">
        <v>20</v>
      </c>
      <c r="E54" t="s">
        <v>27</v>
      </c>
      <c r="F54" t="str">
        <f>_xlfn.CONCAT(A54,E54)</f>
        <v>Gear Assembly 5 (BS6)2020-21</v>
      </c>
      <c r="G54" t="str">
        <f>+_xlfn.CONCAT( Table1[[#This Row],[Fiscal Year]], Table1[[#This Row],[Quarter]])</f>
        <v>2020-21Q3</v>
      </c>
      <c r="H54">
        <v>6284</v>
      </c>
      <c r="I54">
        <v>5738</v>
      </c>
      <c r="J54">
        <f>Table1[[#This Row],[Quantity Produced]]-Table1[[#This Row],[Sales Quantity]]</f>
        <v>546</v>
      </c>
      <c r="K54">
        <v>506</v>
      </c>
      <c r="L54">
        <f>Table1[[#This Row],[Price]]*Table1[[#This Row],[Sales Quantity]]</f>
        <v>2903428</v>
      </c>
      <c r="M54">
        <f>INDEX(Table2[Total Cost], MATCH(Table1[[#This Row],[CC]], Table2[CC], 0))</f>
        <v>359</v>
      </c>
      <c r="N54" s="9">
        <f>((Table1[[#This Row],[Price]]-Table1[[#This Row],[Cost]])/Table1[[#This Row],[Price]])</f>
        <v>0.29051383399209485</v>
      </c>
    </row>
    <row r="55" spans="1:14" x14ac:dyDescent="0.2">
      <c r="A55" t="s">
        <v>30</v>
      </c>
      <c r="B55" t="s">
        <v>31</v>
      </c>
      <c r="C55" t="s">
        <v>10</v>
      </c>
      <c r="D55" t="s">
        <v>11</v>
      </c>
      <c r="E55" t="s">
        <v>28</v>
      </c>
      <c r="F55" t="str">
        <f>_xlfn.CONCAT(A55,E55)</f>
        <v>Gear Assembly 3 (BS4/6)2021-22</v>
      </c>
      <c r="G55" t="str">
        <f>+_xlfn.CONCAT( Table1[[#This Row],[Fiscal Year]], Table1[[#This Row],[Quarter]])</f>
        <v>2021-22Q1</v>
      </c>
      <c r="H55">
        <v>6475</v>
      </c>
      <c r="I55">
        <v>5730</v>
      </c>
      <c r="J55">
        <f>Table1[[#This Row],[Quantity Produced]]-Table1[[#This Row],[Sales Quantity]]</f>
        <v>745</v>
      </c>
      <c r="K55">
        <v>570</v>
      </c>
      <c r="L55">
        <f>Table1[[#This Row],[Price]]*Table1[[#This Row],[Sales Quantity]]</f>
        <v>3266100</v>
      </c>
      <c r="M55">
        <f>INDEX(Table2[Total Cost], MATCH(Table1[[#This Row],[CC]], Table2[CC], 0))</f>
        <v>538</v>
      </c>
      <c r="N55" s="9">
        <f>((Table1[[#This Row],[Price]]-Table1[[#This Row],[Cost]])/Table1[[#This Row],[Price]])</f>
        <v>5.6140350877192984E-2</v>
      </c>
    </row>
    <row r="56" spans="1:14" hidden="1" x14ac:dyDescent="0.2">
      <c r="A56" t="s">
        <v>8</v>
      </c>
      <c r="B56" t="s">
        <v>9</v>
      </c>
      <c r="C56" t="s">
        <v>15</v>
      </c>
      <c r="D56" t="s">
        <v>16</v>
      </c>
      <c r="E56" t="s">
        <v>28</v>
      </c>
      <c r="F56" t="str">
        <f>_xlfn.CONCAT(A56,E56)</f>
        <v>Gear Assembly 1 (BS4)2021-22</v>
      </c>
      <c r="G56" t="str">
        <f>+_xlfn.CONCAT( Table1[[#This Row],[Fiscal Year]], Table1[[#This Row],[Quarter]])</f>
        <v>2021-22Q2</v>
      </c>
      <c r="H56">
        <v>6668</v>
      </c>
      <c r="I56">
        <v>5721</v>
      </c>
      <c r="J56">
        <f>Table1[[#This Row],[Quantity Produced]]-Table1[[#This Row],[Sales Quantity]]</f>
        <v>947</v>
      </c>
      <c r="K56">
        <v>360</v>
      </c>
      <c r="L56">
        <f>Table1[[#This Row],[Price]]*Table1[[#This Row],[Sales Quantity]]</f>
        <v>2059560</v>
      </c>
      <c r="M56">
        <f>INDEX(Table2[Total Cost], MATCH(Table1[[#This Row],[CC]], Table2[CC], 0))</f>
        <v>472</v>
      </c>
      <c r="N56" s="9">
        <f>((Table1[[#This Row],[Price]]-Table1[[#This Row],[Cost]])/Table1[[#This Row],[Price]])</f>
        <v>-0.31111111111111112</v>
      </c>
    </row>
    <row r="57" spans="1:14" hidden="1" x14ac:dyDescent="0.2">
      <c r="A57" t="s">
        <v>35</v>
      </c>
      <c r="B57" t="s">
        <v>34</v>
      </c>
      <c r="C57" t="s">
        <v>15</v>
      </c>
      <c r="D57" t="s">
        <v>16</v>
      </c>
      <c r="E57" t="s">
        <v>28</v>
      </c>
      <c r="F57" t="str">
        <f>_xlfn.CONCAT(A57,E57)</f>
        <v>Gear Assembly 6 (BS6)2021-22</v>
      </c>
      <c r="G57" t="str">
        <f>+_xlfn.CONCAT( Table1[[#This Row],[Fiscal Year]], Table1[[#This Row],[Quarter]])</f>
        <v>2021-22Q2</v>
      </c>
      <c r="H57">
        <v>5995</v>
      </c>
      <c r="I57">
        <v>5720</v>
      </c>
      <c r="J57">
        <f>Table1[[#This Row],[Quantity Produced]]-Table1[[#This Row],[Sales Quantity]]</f>
        <v>275</v>
      </c>
      <c r="K57">
        <v>424</v>
      </c>
      <c r="L57">
        <f>Table1[[#This Row],[Price]]*Table1[[#This Row],[Sales Quantity]]</f>
        <v>2425280</v>
      </c>
      <c r="M57">
        <f>INDEX(Table2[Total Cost], MATCH(Table1[[#This Row],[CC]], Table2[CC], 0))</f>
        <v>514</v>
      </c>
      <c r="N57" s="9">
        <f>((Table1[[#This Row],[Price]]-Table1[[#This Row],[Cost]])/Table1[[#This Row],[Price]])</f>
        <v>-0.21226415094339623</v>
      </c>
    </row>
    <row r="58" spans="1:14" hidden="1" x14ac:dyDescent="0.2">
      <c r="A58" t="s">
        <v>33</v>
      </c>
      <c r="B58" t="s">
        <v>34</v>
      </c>
      <c r="C58" t="s">
        <v>10</v>
      </c>
      <c r="D58" t="s">
        <v>11</v>
      </c>
      <c r="E58" t="s">
        <v>27</v>
      </c>
      <c r="F58" t="str">
        <f>_xlfn.CONCAT(A58,E58)</f>
        <v>Gear Assembly 5 (BS6)2020-21</v>
      </c>
      <c r="G58" t="str">
        <f>+_xlfn.CONCAT( Table1[[#This Row],[Fiscal Year]], Table1[[#This Row],[Quarter]])</f>
        <v>2020-21Q1</v>
      </c>
      <c r="H58">
        <v>5960</v>
      </c>
      <c r="I58">
        <v>5701</v>
      </c>
      <c r="J58">
        <f>Table1[[#This Row],[Quantity Produced]]-Table1[[#This Row],[Sales Quantity]]</f>
        <v>259</v>
      </c>
      <c r="K58">
        <v>392</v>
      </c>
      <c r="L58">
        <f>Table1[[#This Row],[Price]]*Table1[[#This Row],[Sales Quantity]]</f>
        <v>2234792</v>
      </c>
      <c r="M58">
        <f>INDEX(Table2[Total Cost], MATCH(Table1[[#This Row],[CC]], Table2[CC], 0))</f>
        <v>359</v>
      </c>
      <c r="N58" s="9">
        <f>((Table1[[#This Row],[Price]]-Table1[[#This Row],[Cost]])/Table1[[#This Row],[Price]])</f>
        <v>8.4183673469387751E-2</v>
      </c>
    </row>
    <row r="59" spans="1:14" x14ac:dyDescent="0.2">
      <c r="A59" t="s">
        <v>32</v>
      </c>
      <c r="B59" t="s">
        <v>31</v>
      </c>
      <c r="C59" t="s">
        <v>13</v>
      </c>
      <c r="D59" t="s">
        <v>11</v>
      </c>
      <c r="E59" t="s">
        <v>12</v>
      </c>
      <c r="F59" t="str">
        <f>_xlfn.CONCAT(A59,E59)</f>
        <v>Gear Assembly 4 (BS4/6)2019-20</v>
      </c>
      <c r="G59" t="str">
        <f>+_xlfn.CONCAT( Table1[[#This Row],[Fiscal Year]], Table1[[#This Row],[Quarter]])</f>
        <v>2019-20Q1</v>
      </c>
      <c r="H59">
        <v>6181</v>
      </c>
      <c r="I59">
        <v>5685</v>
      </c>
      <c r="J59">
        <f>Table1[[#This Row],[Quantity Produced]]-Table1[[#This Row],[Sales Quantity]]</f>
        <v>496</v>
      </c>
      <c r="K59">
        <v>526</v>
      </c>
      <c r="L59">
        <f>Table1[[#This Row],[Price]]*Table1[[#This Row],[Sales Quantity]]</f>
        <v>2990310</v>
      </c>
      <c r="M59">
        <f>INDEX(Table2[Total Cost], MATCH(Table1[[#This Row],[CC]], Table2[CC], 0))</f>
        <v>369</v>
      </c>
      <c r="N59" s="9">
        <f>((Table1[[#This Row],[Price]]-Table1[[#This Row],[Cost]])/Table1[[#This Row],[Price]])</f>
        <v>0.29847908745247148</v>
      </c>
    </row>
    <row r="60" spans="1:14" hidden="1" x14ac:dyDescent="0.2">
      <c r="A60" t="s">
        <v>33</v>
      </c>
      <c r="B60" t="s">
        <v>34</v>
      </c>
      <c r="C60" t="s">
        <v>19</v>
      </c>
      <c r="D60" t="s">
        <v>20</v>
      </c>
      <c r="E60" t="s">
        <v>27</v>
      </c>
      <c r="F60" t="str">
        <f>_xlfn.CONCAT(A60,E60)</f>
        <v>Gear Assembly 5 (BS6)2020-21</v>
      </c>
      <c r="G60" t="str">
        <f>+_xlfn.CONCAT( Table1[[#This Row],[Fiscal Year]], Table1[[#This Row],[Quarter]])</f>
        <v>2020-21Q3</v>
      </c>
      <c r="H60">
        <v>6213</v>
      </c>
      <c r="I60">
        <v>5673</v>
      </c>
      <c r="J60">
        <f>Table1[[#This Row],[Quantity Produced]]-Table1[[#This Row],[Sales Quantity]]</f>
        <v>540</v>
      </c>
      <c r="K60">
        <v>364</v>
      </c>
      <c r="L60">
        <f>Table1[[#This Row],[Price]]*Table1[[#This Row],[Sales Quantity]]</f>
        <v>2064972</v>
      </c>
      <c r="M60">
        <f>INDEX(Table2[Total Cost], MATCH(Table1[[#This Row],[CC]], Table2[CC], 0))</f>
        <v>359</v>
      </c>
      <c r="N60" s="9">
        <f>((Table1[[#This Row],[Price]]-Table1[[#This Row],[Cost]])/Table1[[#This Row],[Price]])</f>
        <v>1.3736263736263736E-2</v>
      </c>
    </row>
    <row r="61" spans="1:14" hidden="1" x14ac:dyDescent="0.2">
      <c r="A61" t="s">
        <v>33</v>
      </c>
      <c r="B61" t="s">
        <v>34</v>
      </c>
      <c r="C61" t="s">
        <v>15</v>
      </c>
      <c r="D61" t="s">
        <v>16</v>
      </c>
      <c r="E61" t="s">
        <v>28</v>
      </c>
      <c r="F61" t="str">
        <f>_xlfn.CONCAT(A61,E61)</f>
        <v>Gear Assembly 5 (BS6)2021-22</v>
      </c>
      <c r="G61" t="str">
        <f>+_xlfn.CONCAT( Table1[[#This Row],[Fiscal Year]], Table1[[#This Row],[Quarter]])</f>
        <v>2021-22Q2</v>
      </c>
      <c r="H61">
        <v>6069</v>
      </c>
      <c r="I61">
        <v>5670</v>
      </c>
      <c r="J61">
        <f>Table1[[#This Row],[Quantity Produced]]-Table1[[#This Row],[Sales Quantity]]</f>
        <v>399</v>
      </c>
      <c r="K61">
        <v>439</v>
      </c>
      <c r="L61">
        <f>Table1[[#This Row],[Price]]*Table1[[#This Row],[Sales Quantity]]</f>
        <v>2489130</v>
      </c>
      <c r="M61">
        <f>INDEX(Table2[Total Cost], MATCH(Table1[[#This Row],[CC]], Table2[CC], 0))</f>
        <v>393</v>
      </c>
      <c r="N61" s="9">
        <f>((Table1[[#This Row],[Price]]-Table1[[#This Row],[Cost]])/Table1[[#This Row],[Price]])</f>
        <v>0.10478359908883828</v>
      </c>
    </row>
    <row r="62" spans="1:14" x14ac:dyDescent="0.2">
      <c r="A62" t="s">
        <v>30</v>
      </c>
      <c r="B62" t="s">
        <v>31</v>
      </c>
      <c r="C62" t="s">
        <v>14</v>
      </c>
      <c r="D62" t="s">
        <v>11</v>
      </c>
      <c r="E62" t="s">
        <v>27</v>
      </c>
      <c r="F62" t="str">
        <f>_xlfn.CONCAT(A62,E62)</f>
        <v>Gear Assembly 3 (BS4/6)2020-21</v>
      </c>
      <c r="G62" t="str">
        <f>+_xlfn.CONCAT( Table1[[#This Row],[Fiscal Year]], Table1[[#This Row],[Quarter]])</f>
        <v>2020-21Q1</v>
      </c>
      <c r="H62">
        <v>6607</v>
      </c>
      <c r="I62">
        <v>5669</v>
      </c>
      <c r="J62">
        <f>Table1[[#This Row],[Quantity Produced]]-Table1[[#This Row],[Sales Quantity]]</f>
        <v>938</v>
      </c>
      <c r="K62">
        <v>561</v>
      </c>
      <c r="L62">
        <f>Table1[[#This Row],[Price]]*Table1[[#This Row],[Sales Quantity]]</f>
        <v>3180309</v>
      </c>
      <c r="M62">
        <f>INDEX(Table2[Total Cost], MATCH(Table1[[#This Row],[CC]], Table2[CC], 0))</f>
        <v>523</v>
      </c>
      <c r="N62" s="9">
        <f>((Table1[[#This Row],[Price]]-Table1[[#This Row],[Cost]])/Table1[[#This Row],[Price]])</f>
        <v>6.7736185383244205E-2</v>
      </c>
    </row>
    <row r="63" spans="1:14" hidden="1" x14ac:dyDescent="0.2">
      <c r="A63" t="s">
        <v>35</v>
      </c>
      <c r="B63" t="s">
        <v>34</v>
      </c>
      <c r="C63" t="s">
        <v>18</v>
      </c>
      <c r="D63" t="s">
        <v>16</v>
      </c>
      <c r="E63" t="s">
        <v>12</v>
      </c>
      <c r="F63" t="str">
        <f>_xlfn.CONCAT(A63,E63)</f>
        <v>Gear Assembly 6 (BS6)2019-20</v>
      </c>
      <c r="G63" t="str">
        <f>+_xlfn.CONCAT( Table1[[#This Row],[Fiscal Year]], Table1[[#This Row],[Quarter]])</f>
        <v>2019-20Q2</v>
      </c>
      <c r="H63">
        <v>5913</v>
      </c>
      <c r="I63">
        <v>5658</v>
      </c>
      <c r="J63">
        <f>Table1[[#This Row],[Quantity Produced]]-Table1[[#This Row],[Sales Quantity]]</f>
        <v>255</v>
      </c>
      <c r="K63">
        <v>503</v>
      </c>
      <c r="L63">
        <f>Table1[[#This Row],[Price]]*Table1[[#This Row],[Sales Quantity]]</f>
        <v>2845974</v>
      </c>
      <c r="M63">
        <f>INDEX(Table2[Total Cost], MATCH(Table1[[#This Row],[CC]], Table2[CC], 0))</f>
        <v>421</v>
      </c>
      <c r="N63" s="9">
        <f>((Table1[[#This Row],[Price]]-Table1[[#This Row],[Cost]])/Table1[[#This Row],[Price]])</f>
        <v>0.16302186878727634</v>
      </c>
    </row>
    <row r="64" spans="1:14" x14ac:dyDescent="0.2">
      <c r="A64" t="s">
        <v>30</v>
      </c>
      <c r="B64" t="s">
        <v>31</v>
      </c>
      <c r="C64" t="s">
        <v>13</v>
      </c>
      <c r="D64" t="s">
        <v>11</v>
      </c>
      <c r="E64" t="s">
        <v>27</v>
      </c>
      <c r="F64" t="str">
        <f>_xlfn.CONCAT(A64,E64)</f>
        <v>Gear Assembly 3 (BS4/6)2020-21</v>
      </c>
      <c r="G64" t="str">
        <f>+_xlfn.CONCAT( Table1[[#This Row],[Fiscal Year]], Table1[[#This Row],[Quarter]])</f>
        <v>2020-21Q1</v>
      </c>
      <c r="H64">
        <v>6401</v>
      </c>
      <c r="I64">
        <v>5654</v>
      </c>
      <c r="J64">
        <f>Table1[[#This Row],[Quantity Produced]]-Table1[[#This Row],[Sales Quantity]]</f>
        <v>747</v>
      </c>
      <c r="K64">
        <v>351</v>
      </c>
      <c r="L64">
        <f>Table1[[#This Row],[Price]]*Table1[[#This Row],[Sales Quantity]]</f>
        <v>1984554</v>
      </c>
      <c r="M64">
        <f>INDEX(Table2[Total Cost], MATCH(Table1[[#This Row],[CC]], Table2[CC], 0))</f>
        <v>523</v>
      </c>
      <c r="N64" s="9">
        <f>((Table1[[#This Row],[Price]]-Table1[[#This Row],[Cost]])/Table1[[#This Row],[Price]])</f>
        <v>-0.49002849002849003</v>
      </c>
    </row>
    <row r="65" spans="1:14" hidden="1" x14ac:dyDescent="0.2">
      <c r="A65" t="s">
        <v>8</v>
      </c>
      <c r="B65" t="s">
        <v>9</v>
      </c>
      <c r="C65" t="s">
        <v>15</v>
      </c>
      <c r="D65" t="s">
        <v>16</v>
      </c>
      <c r="E65" t="s">
        <v>27</v>
      </c>
      <c r="F65" t="str">
        <f>_xlfn.CONCAT(A65,E65)</f>
        <v>Gear Assembly 1 (BS4)2020-21</v>
      </c>
      <c r="G65" t="str">
        <f>+_xlfn.CONCAT( Table1[[#This Row],[Fiscal Year]], Table1[[#This Row],[Quarter]])</f>
        <v>2020-21Q2</v>
      </c>
      <c r="H65">
        <v>6098</v>
      </c>
      <c r="I65">
        <v>5653</v>
      </c>
      <c r="J65">
        <f>Table1[[#This Row],[Quantity Produced]]-Table1[[#This Row],[Sales Quantity]]</f>
        <v>445</v>
      </c>
      <c r="K65">
        <v>353</v>
      </c>
      <c r="L65">
        <f>Table1[[#This Row],[Price]]*Table1[[#This Row],[Sales Quantity]]</f>
        <v>1995509</v>
      </c>
      <c r="M65">
        <f>INDEX(Table2[Total Cost], MATCH(Table1[[#This Row],[CC]], Table2[CC], 0))</f>
        <v>450</v>
      </c>
      <c r="N65" s="9">
        <f>((Table1[[#This Row],[Price]]-Table1[[#This Row],[Cost]])/Table1[[#This Row],[Price]])</f>
        <v>-0.27478753541076489</v>
      </c>
    </row>
    <row r="66" spans="1:14" hidden="1" x14ac:dyDescent="0.2">
      <c r="A66" t="s">
        <v>35</v>
      </c>
      <c r="B66" t="s">
        <v>34</v>
      </c>
      <c r="C66" t="s">
        <v>23</v>
      </c>
      <c r="D66" t="s">
        <v>24</v>
      </c>
      <c r="E66" t="s">
        <v>27</v>
      </c>
      <c r="F66" t="str">
        <f>_xlfn.CONCAT(A66,E66)</f>
        <v>Gear Assembly 6 (BS6)2020-21</v>
      </c>
      <c r="G66" t="str">
        <f>+_xlfn.CONCAT( Table1[[#This Row],[Fiscal Year]], Table1[[#This Row],[Quarter]])</f>
        <v>2020-21Q4</v>
      </c>
      <c r="H66">
        <v>6612</v>
      </c>
      <c r="I66">
        <v>5630</v>
      </c>
      <c r="J66">
        <f>Table1[[#This Row],[Quantity Produced]]-Table1[[#This Row],[Sales Quantity]]</f>
        <v>982</v>
      </c>
      <c r="K66">
        <v>400</v>
      </c>
      <c r="L66">
        <f>Table1[[#This Row],[Price]]*Table1[[#This Row],[Sales Quantity]]</f>
        <v>2252000</v>
      </c>
      <c r="M66">
        <f>INDEX(Table2[Total Cost], MATCH(Table1[[#This Row],[CC]], Table2[CC], 0))</f>
        <v>475</v>
      </c>
      <c r="N66" s="9">
        <f>((Table1[[#This Row],[Price]]-Table1[[#This Row],[Cost]])/Table1[[#This Row],[Price]])</f>
        <v>-0.1875</v>
      </c>
    </row>
    <row r="67" spans="1:14" hidden="1" x14ac:dyDescent="0.2">
      <c r="A67" t="s">
        <v>8</v>
      </c>
      <c r="B67" t="s">
        <v>9</v>
      </c>
      <c r="C67" t="s">
        <v>25</v>
      </c>
      <c r="D67" t="s">
        <v>24</v>
      </c>
      <c r="E67" t="s">
        <v>12</v>
      </c>
      <c r="F67" t="str">
        <f>_xlfn.CONCAT(A67,E67)</f>
        <v>Gear Assembly 1 (BS4)2019-20</v>
      </c>
      <c r="G67" t="str">
        <f>+_xlfn.CONCAT( Table1[[#This Row],[Fiscal Year]], Table1[[#This Row],[Quarter]])</f>
        <v>2019-20Q4</v>
      </c>
      <c r="H67">
        <v>6747</v>
      </c>
      <c r="I67">
        <v>5629</v>
      </c>
      <c r="J67">
        <f>Table1[[#This Row],[Quantity Produced]]-Table1[[#This Row],[Sales Quantity]]</f>
        <v>1118</v>
      </c>
      <c r="K67">
        <v>561</v>
      </c>
      <c r="L67">
        <f>Table1[[#This Row],[Price]]*Table1[[#This Row],[Sales Quantity]]</f>
        <v>3157869</v>
      </c>
      <c r="M67">
        <f>INDEX(Table2[Total Cost], MATCH(Table1[[#This Row],[CC]], Table2[CC], 0))</f>
        <v>402</v>
      </c>
      <c r="N67" s="9">
        <f>((Table1[[#This Row],[Price]]-Table1[[#This Row],[Cost]])/Table1[[#This Row],[Price]])</f>
        <v>0.28342245989304815</v>
      </c>
    </row>
    <row r="68" spans="1:14" hidden="1" x14ac:dyDescent="0.2">
      <c r="A68" t="s">
        <v>29</v>
      </c>
      <c r="B68" t="s">
        <v>9</v>
      </c>
      <c r="C68" t="s">
        <v>17</v>
      </c>
      <c r="D68" t="s">
        <v>16</v>
      </c>
      <c r="E68" t="s">
        <v>28</v>
      </c>
      <c r="F68" t="str">
        <f>_xlfn.CONCAT(A68,E68)</f>
        <v>Gear Assembly 2 (BS4)2021-22</v>
      </c>
      <c r="G68" t="str">
        <f>+_xlfn.CONCAT( Table1[[#This Row],[Fiscal Year]], Table1[[#This Row],[Quarter]])</f>
        <v>2021-22Q2</v>
      </c>
      <c r="H68">
        <v>5951</v>
      </c>
      <c r="I68">
        <v>5617</v>
      </c>
      <c r="J68">
        <f>Table1[[#This Row],[Quantity Produced]]-Table1[[#This Row],[Sales Quantity]]</f>
        <v>334</v>
      </c>
      <c r="K68">
        <v>551</v>
      </c>
      <c r="L68">
        <f>Table1[[#This Row],[Price]]*Table1[[#This Row],[Sales Quantity]]</f>
        <v>3094967</v>
      </c>
      <c r="M68">
        <f>INDEX(Table2[Total Cost], MATCH(Table1[[#This Row],[CC]], Table2[CC], 0))</f>
        <v>412</v>
      </c>
      <c r="N68" s="9">
        <f>((Table1[[#This Row],[Price]]-Table1[[#This Row],[Cost]])/Table1[[#This Row],[Price]])</f>
        <v>0.25226860254083483</v>
      </c>
    </row>
    <row r="69" spans="1:14" hidden="1" x14ac:dyDescent="0.2">
      <c r="A69" t="s">
        <v>8</v>
      </c>
      <c r="B69" t="s">
        <v>9</v>
      </c>
      <c r="C69" t="s">
        <v>25</v>
      </c>
      <c r="D69" t="s">
        <v>24</v>
      </c>
      <c r="E69" t="s">
        <v>27</v>
      </c>
      <c r="F69" t="str">
        <f>_xlfn.CONCAT(A69,E69)</f>
        <v>Gear Assembly 1 (BS4)2020-21</v>
      </c>
      <c r="G69" t="str">
        <f>+_xlfn.CONCAT( Table1[[#This Row],[Fiscal Year]], Table1[[#This Row],[Quarter]])</f>
        <v>2020-21Q4</v>
      </c>
      <c r="H69">
        <v>5692</v>
      </c>
      <c r="I69">
        <v>5601</v>
      </c>
      <c r="J69">
        <f>Table1[[#This Row],[Quantity Produced]]-Table1[[#This Row],[Sales Quantity]]</f>
        <v>91</v>
      </c>
      <c r="K69">
        <v>435</v>
      </c>
      <c r="L69">
        <f>Table1[[#This Row],[Price]]*Table1[[#This Row],[Sales Quantity]]</f>
        <v>2436435</v>
      </c>
      <c r="M69">
        <f>INDEX(Table2[Total Cost], MATCH(Table1[[#This Row],[CC]], Table2[CC], 0))</f>
        <v>450</v>
      </c>
      <c r="N69" s="9">
        <f>((Table1[[#This Row],[Price]]-Table1[[#This Row],[Cost]])/Table1[[#This Row],[Price]])</f>
        <v>-3.4482758620689655E-2</v>
      </c>
    </row>
    <row r="70" spans="1:14" x14ac:dyDescent="0.2">
      <c r="A70" t="s">
        <v>32</v>
      </c>
      <c r="B70" t="s">
        <v>31</v>
      </c>
      <c r="C70" t="s">
        <v>15</v>
      </c>
      <c r="D70" t="s">
        <v>16</v>
      </c>
      <c r="E70" t="s">
        <v>27</v>
      </c>
      <c r="F70" t="str">
        <f>_xlfn.CONCAT(A70,E70)</f>
        <v>Gear Assembly 4 (BS4/6)2020-21</v>
      </c>
      <c r="G70" t="str">
        <f>+_xlfn.CONCAT( Table1[[#This Row],[Fiscal Year]], Table1[[#This Row],[Quarter]])</f>
        <v>2020-21Q2</v>
      </c>
      <c r="H70">
        <v>6021</v>
      </c>
      <c r="I70">
        <v>5585</v>
      </c>
      <c r="J70">
        <f>Table1[[#This Row],[Quantity Produced]]-Table1[[#This Row],[Sales Quantity]]</f>
        <v>436</v>
      </c>
      <c r="K70">
        <v>386</v>
      </c>
      <c r="L70">
        <f>Table1[[#This Row],[Price]]*Table1[[#This Row],[Sales Quantity]]</f>
        <v>2155810</v>
      </c>
      <c r="M70">
        <f>INDEX(Table2[Total Cost], MATCH(Table1[[#This Row],[CC]], Table2[CC], 0))</f>
        <v>412</v>
      </c>
      <c r="N70" s="9">
        <f>((Table1[[#This Row],[Price]]-Table1[[#This Row],[Cost]])/Table1[[#This Row],[Price]])</f>
        <v>-6.7357512953367879E-2</v>
      </c>
    </row>
    <row r="71" spans="1:14" hidden="1" x14ac:dyDescent="0.2">
      <c r="A71" t="s">
        <v>29</v>
      </c>
      <c r="B71" t="s">
        <v>9</v>
      </c>
      <c r="C71" t="s">
        <v>14</v>
      </c>
      <c r="D71" t="s">
        <v>11</v>
      </c>
      <c r="E71" t="s">
        <v>12</v>
      </c>
      <c r="F71" t="str">
        <f>_xlfn.CONCAT(A71,E71)</f>
        <v>Gear Assembly 2 (BS4)2019-20</v>
      </c>
      <c r="G71" t="str">
        <f>+_xlfn.CONCAT( Table1[[#This Row],[Fiscal Year]], Table1[[#This Row],[Quarter]])</f>
        <v>2019-20Q1</v>
      </c>
      <c r="H71">
        <v>5972</v>
      </c>
      <c r="I71">
        <v>5581</v>
      </c>
      <c r="J71">
        <f>Table1[[#This Row],[Quantity Produced]]-Table1[[#This Row],[Sales Quantity]]</f>
        <v>391</v>
      </c>
      <c r="K71">
        <v>428</v>
      </c>
      <c r="L71">
        <f>Table1[[#This Row],[Price]]*Table1[[#This Row],[Sales Quantity]]</f>
        <v>2388668</v>
      </c>
      <c r="M71">
        <f>INDEX(Table2[Total Cost], MATCH(Table1[[#This Row],[CC]], Table2[CC], 0))</f>
        <v>332</v>
      </c>
      <c r="N71" s="9">
        <f>((Table1[[#This Row],[Price]]-Table1[[#This Row],[Cost]])/Table1[[#This Row],[Price]])</f>
        <v>0.22429906542056074</v>
      </c>
    </row>
    <row r="72" spans="1:14" hidden="1" x14ac:dyDescent="0.2">
      <c r="A72" t="s">
        <v>8</v>
      </c>
      <c r="B72" t="s">
        <v>9</v>
      </c>
      <c r="C72" t="s">
        <v>17</v>
      </c>
      <c r="D72" t="s">
        <v>16</v>
      </c>
      <c r="E72" t="s">
        <v>28</v>
      </c>
      <c r="F72" t="str">
        <f>_xlfn.CONCAT(A72,E72)</f>
        <v>Gear Assembly 1 (BS4)2021-22</v>
      </c>
      <c r="G72" t="str">
        <f>+_xlfn.CONCAT( Table1[[#This Row],[Fiscal Year]], Table1[[#This Row],[Quarter]])</f>
        <v>2021-22Q2</v>
      </c>
      <c r="H72">
        <v>5785</v>
      </c>
      <c r="I72">
        <v>5579</v>
      </c>
      <c r="J72">
        <f>Table1[[#This Row],[Quantity Produced]]-Table1[[#This Row],[Sales Quantity]]</f>
        <v>206</v>
      </c>
      <c r="K72">
        <v>364</v>
      </c>
      <c r="L72">
        <f>Table1[[#This Row],[Price]]*Table1[[#This Row],[Sales Quantity]]</f>
        <v>2030756</v>
      </c>
      <c r="M72">
        <f>INDEX(Table2[Total Cost], MATCH(Table1[[#This Row],[CC]], Table2[CC], 0))</f>
        <v>472</v>
      </c>
      <c r="N72" s="9">
        <f>((Table1[[#This Row],[Price]]-Table1[[#This Row],[Cost]])/Table1[[#This Row],[Price]])</f>
        <v>-0.2967032967032967</v>
      </c>
    </row>
    <row r="73" spans="1:14" hidden="1" x14ac:dyDescent="0.2">
      <c r="A73" t="s">
        <v>29</v>
      </c>
      <c r="B73" t="s">
        <v>9</v>
      </c>
      <c r="C73" t="s">
        <v>15</v>
      </c>
      <c r="D73" t="s">
        <v>16</v>
      </c>
      <c r="E73" t="s">
        <v>28</v>
      </c>
      <c r="F73" t="str">
        <f>_xlfn.CONCAT(A73,E73)</f>
        <v>Gear Assembly 2 (BS4)2021-22</v>
      </c>
      <c r="G73" t="str">
        <f>+_xlfn.CONCAT( Table1[[#This Row],[Fiscal Year]], Table1[[#This Row],[Quarter]])</f>
        <v>2021-22Q2</v>
      </c>
      <c r="H73">
        <v>6177</v>
      </c>
      <c r="I73">
        <v>5576</v>
      </c>
      <c r="J73">
        <f>Table1[[#This Row],[Quantity Produced]]-Table1[[#This Row],[Sales Quantity]]</f>
        <v>601</v>
      </c>
      <c r="K73">
        <v>454</v>
      </c>
      <c r="L73">
        <f>Table1[[#This Row],[Price]]*Table1[[#This Row],[Sales Quantity]]</f>
        <v>2531504</v>
      </c>
      <c r="M73">
        <f>INDEX(Table2[Total Cost], MATCH(Table1[[#This Row],[CC]], Table2[CC], 0))</f>
        <v>412</v>
      </c>
      <c r="N73" s="9">
        <f>((Table1[[#This Row],[Price]]-Table1[[#This Row],[Cost]])/Table1[[#This Row],[Price]])</f>
        <v>9.2511013215859028E-2</v>
      </c>
    </row>
    <row r="74" spans="1:14" hidden="1" x14ac:dyDescent="0.2">
      <c r="A74" t="s">
        <v>8</v>
      </c>
      <c r="B74" t="s">
        <v>9</v>
      </c>
      <c r="C74" t="s">
        <v>13</v>
      </c>
      <c r="D74" t="s">
        <v>11</v>
      </c>
      <c r="E74" t="s">
        <v>27</v>
      </c>
      <c r="F74" t="str">
        <f>_xlfn.CONCAT(A74,E74)</f>
        <v>Gear Assembly 1 (BS4)2020-21</v>
      </c>
      <c r="G74" t="str">
        <f>+_xlfn.CONCAT( Table1[[#This Row],[Fiscal Year]], Table1[[#This Row],[Quarter]])</f>
        <v>2020-21Q1</v>
      </c>
      <c r="H74">
        <v>6030</v>
      </c>
      <c r="I74">
        <v>5573</v>
      </c>
      <c r="J74">
        <f>Table1[[#This Row],[Quantity Produced]]-Table1[[#This Row],[Sales Quantity]]</f>
        <v>457</v>
      </c>
      <c r="K74">
        <v>467</v>
      </c>
      <c r="L74">
        <f>Table1[[#This Row],[Price]]*Table1[[#This Row],[Sales Quantity]]</f>
        <v>2602591</v>
      </c>
      <c r="M74">
        <f>INDEX(Table2[Total Cost], MATCH(Table1[[#This Row],[CC]], Table2[CC], 0))</f>
        <v>450</v>
      </c>
      <c r="N74" s="9">
        <f>((Table1[[#This Row],[Price]]-Table1[[#This Row],[Cost]])/Table1[[#This Row],[Price]])</f>
        <v>3.6402569593147749E-2</v>
      </c>
    </row>
    <row r="75" spans="1:14" x14ac:dyDescent="0.2">
      <c r="A75" t="s">
        <v>32</v>
      </c>
      <c r="B75" t="s">
        <v>31</v>
      </c>
      <c r="C75" t="s">
        <v>18</v>
      </c>
      <c r="D75" t="s">
        <v>16</v>
      </c>
      <c r="E75" t="s">
        <v>27</v>
      </c>
      <c r="F75" t="str">
        <f>_xlfn.CONCAT(A75,E75)</f>
        <v>Gear Assembly 4 (BS4/6)2020-21</v>
      </c>
      <c r="G75" t="str">
        <f>+_xlfn.CONCAT( Table1[[#This Row],[Fiscal Year]], Table1[[#This Row],[Quarter]])</f>
        <v>2020-21Q2</v>
      </c>
      <c r="H75">
        <v>5942</v>
      </c>
      <c r="I75">
        <v>5562</v>
      </c>
      <c r="J75">
        <f>Table1[[#This Row],[Quantity Produced]]-Table1[[#This Row],[Sales Quantity]]</f>
        <v>380</v>
      </c>
      <c r="K75">
        <v>439</v>
      </c>
      <c r="L75">
        <f>Table1[[#This Row],[Price]]*Table1[[#This Row],[Sales Quantity]]</f>
        <v>2441718</v>
      </c>
      <c r="M75">
        <f>INDEX(Table2[Total Cost], MATCH(Table1[[#This Row],[CC]], Table2[CC], 0))</f>
        <v>412</v>
      </c>
      <c r="N75" s="9">
        <f>((Table1[[#This Row],[Price]]-Table1[[#This Row],[Cost]])/Table1[[#This Row],[Price]])</f>
        <v>6.1503416856492028E-2</v>
      </c>
    </row>
    <row r="76" spans="1:14" x14ac:dyDescent="0.2">
      <c r="A76" t="s">
        <v>30</v>
      </c>
      <c r="B76" t="s">
        <v>31</v>
      </c>
      <c r="C76" t="s">
        <v>17</v>
      </c>
      <c r="D76" t="s">
        <v>16</v>
      </c>
      <c r="E76" t="s">
        <v>12</v>
      </c>
      <c r="F76" t="str">
        <f>_xlfn.CONCAT(A76,E76)</f>
        <v>Gear Assembly 3 (BS4/6)2019-20</v>
      </c>
      <c r="G76" t="str">
        <f>+_xlfn.CONCAT( Table1[[#This Row],[Fiscal Year]], Table1[[#This Row],[Quarter]])</f>
        <v>2019-20Q2</v>
      </c>
      <c r="H76">
        <v>6140</v>
      </c>
      <c r="I76">
        <v>5555</v>
      </c>
      <c r="J76">
        <f>Table1[[#This Row],[Quantity Produced]]-Table1[[#This Row],[Sales Quantity]]</f>
        <v>585</v>
      </c>
      <c r="K76">
        <v>344</v>
      </c>
      <c r="L76">
        <f>Table1[[#This Row],[Price]]*Table1[[#This Row],[Sales Quantity]]</f>
        <v>1910920</v>
      </c>
      <c r="M76">
        <f>INDEX(Table2[Total Cost], MATCH(Table1[[#This Row],[CC]], Table2[CC], 0))</f>
        <v>465</v>
      </c>
      <c r="N76" s="9">
        <f>((Table1[[#This Row],[Price]]-Table1[[#This Row],[Cost]])/Table1[[#This Row],[Price]])</f>
        <v>-0.35174418604651164</v>
      </c>
    </row>
    <row r="77" spans="1:14" x14ac:dyDescent="0.2">
      <c r="A77" t="s">
        <v>30</v>
      </c>
      <c r="B77" t="s">
        <v>31</v>
      </c>
      <c r="C77" t="s">
        <v>15</v>
      </c>
      <c r="D77" t="s">
        <v>16</v>
      </c>
      <c r="E77" t="s">
        <v>12</v>
      </c>
      <c r="F77" t="str">
        <f>_xlfn.CONCAT(A77,E77)</f>
        <v>Gear Assembly 3 (BS4/6)2019-20</v>
      </c>
      <c r="G77" t="str">
        <f>+_xlfn.CONCAT( Table1[[#This Row],[Fiscal Year]], Table1[[#This Row],[Quarter]])</f>
        <v>2019-20Q2</v>
      </c>
      <c r="H77">
        <v>6173</v>
      </c>
      <c r="I77">
        <v>5548</v>
      </c>
      <c r="J77">
        <f>Table1[[#This Row],[Quantity Produced]]-Table1[[#This Row],[Sales Quantity]]</f>
        <v>625</v>
      </c>
      <c r="K77">
        <v>368</v>
      </c>
      <c r="L77">
        <f>Table1[[#This Row],[Price]]*Table1[[#This Row],[Sales Quantity]]</f>
        <v>2041664</v>
      </c>
      <c r="M77">
        <f>INDEX(Table2[Total Cost], MATCH(Table1[[#This Row],[CC]], Table2[CC], 0))</f>
        <v>465</v>
      </c>
      <c r="N77" s="9">
        <f>((Table1[[#This Row],[Price]]-Table1[[#This Row],[Cost]])/Table1[[#This Row],[Price]])</f>
        <v>-0.26358695652173914</v>
      </c>
    </row>
    <row r="78" spans="1:14" hidden="1" x14ac:dyDescent="0.2">
      <c r="A78" t="s">
        <v>29</v>
      </c>
      <c r="B78" t="s">
        <v>9</v>
      </c>
      <c r="C78" t="s">
        <v>26</v>
      </c>
      <c r="D78" t="s">
        <v>24</v>
      </c>
      <c r="E78" t="s">
        <v>12</v>
      </c>
      <c r="F78" t="str">
        <f>_xlfn.CONCAT(A78,E78)</f>
        <v>Gear Assembly 2 (BS4)2019-20</v>
      </c>
      <c r="G78" t="str">
        <f>+_xlfn.CONCAT( Table1[[#This Row],[Fiscal Year]], Table1[[#This Row],[Quarter]])</f>
        <v>2019-20Q4</v>
      </c>
      <c r="H78">
        <v>6390</v>
      </c>
      <c r="I78">
        <v>5548</v>
      </c>
      <c r="J78">
        <f>Table1[[#This Row],[Quantity Produced]]-Table1[[#This Row],[Sales Quantity]]</f>
        <v>842</v>
      </c>
      <c r="K78">
        <v>344</v>
      </c>
      <c r="L78">
        <f>Table1[[#This Row],[Price]]*Table1[[#This Row],[Sales Quantity]]</f>
        <v>1908512</v>
      </c>
      <c r="M78">
        <f>INDEX(Table2[Total Cost], MATCH(Table1[[#This Row],[CC]], Table2[CC], 0))</f>
        <v>332</v>
      </c>
      <c r="N78" s="9">
        <f>((Table1[[#This Row],[Price]]-Table1[[#This Row],[Cost]])/Table1[[#This Row],[Price]])</f>
        <v>3.4883720930232558E-2</v>
      </c>
    </row>
    <row r="79" spans="1:14" hidden="1" x14ac:dyDescent="0.2">
      <c r="A79" t="s">
        <v>33</v>
      </c>
      <c r="B79" t="s">
        <v>34</v>
      </c>
      <c r="C79" t="s">
        <v>26</v>
      </c>
      <c r="D79" t="s">
        <v>24</v>
      </c>
      <c r="E79" t="s">
        <v>27</v>
      </c>
      <c r="F79" t="str">
        <f>_xlfn.CONCAT(A79,E79)</f>
        <v>Gear Assembly 5 (BS6)2020-21</v>
      </c>
      <c r="G79" t="str">
        <f>+_xlfn.CONCAT( Table1[[#This Row],[Fiscal Year]], Table1[[#This Row],[Quarter]])</f>
        <v>2020-21Q4</v>
      </c>
      <c r="H79">
        <v>5970</v>
      </c>
      <c r="I79">
        <v>5540</v>
      </c>
      <c r="J79">
        <f>Table1[[#This Row],[Quantity Produced]]-Table1[[#This Row],[Sales Quantity]]</f>
        <v>430</v>
      </c>
      <c r="K79">
        <v>436</v>
      </c>
      <c r="L79">
        <f>Table1[[#This Row],[Price]]*Table1[[#This Row],[Sales Quantity]]</f>
        <v>2415440</v>
      </c>
      <c r="M79">
        <f>INDEX(Table2[Total Cost], MATCH(Table1[[#This Row],[CC]], Table2[CC], 0))</f>
        <v>359</v>
      </c>
      <c r="N79" s="9">
        <f>((Table1[[#This Row],[Price]]-Table1[[#This Row],[Cost]])/Table1[[#This Row],[Price]])</f>
        <v>0.17660550458715596</v>
      </c>
    </row>
    <row r="80" spans="1:14" hidden="1" x14ac:dyDescent="0.2">
      <c r="A80" t="s">
        <v>8</v>
      </c>
      <c r="B80" t="s">
        <v>9</v>
      </c>
      <c r="C80" t="s">
        <v>19</v>
      </c>
      <c r="D80" t="s">
        <v>20</v>
      </c>
      <c r="E80" t="s">
        <v>12</v>
      </c>
      <c r="F80" t="str">
        <f>_xlfn.CONCAT(A80,E80)</f>
        <v>Gear Assembly 1 (BS4)2019-20</v>
      </c>
      <c r="G80" t="str">
        <f>+_xlfn.CONCAT( Table1[[#This Row],[Fiscal Year]], Table1[[#This Row],[Quarter]])</f>
        <v>2019-20Q3</v>
      </c>
      <c r="H80">
        <v>5827</v>
      </c>
      <c r="I80">
        <v>5529</v>
      </c>
      <c r="J80">
        <f>Table1[[#This Row],[Quantity Produced]]-Table1[[#This Row],[Sales Quantity]]</f>
        <v>298</v>
      </c>
      <c r="K80">
        <v>530</v>
      </c>
      <c r="L80">
        <f>Table1[[#This Row],[Price]]*Table1[[#This Row],[Sales Quantity]]</f>
        <v>2930370</v>
      </c>
      <c r="M80">
        <f>INDEX(Table2[Total Cost], MATCH(Table1[[#This Row],[CC]], Table2[CC], 0))</f>
        <v>402</v>
      </c>
      <c r="N80" s="9">
        <f>((Table1[[#This Row],[Price]]-Table1[[#This Row],[Cost]])/Table1[[#This Row],[Price]])</f>
        <v>0.24150943396226415</v>
      </c>
    </row>
    <row r="81" spans="1:14" x14ac:dyDescent="0.2">
      <c r="A81" t="s">
        <v>32</v>
      </c>
      <c r="B81" t="s">
        <v>31</v>
      </c>
      <c r="C81" t="s">
        <v>13</v>
      </c>
      <c r="D81" t="s">
        <v>11</v>
      </c>
      <c r="E81" t="s">
        <v>27</v>
      </c>
      <c r="F81" t="str">
        <f>_xlfn.CONCAT(A81,E81)</f>
        <v>Gear Assembly 4 (BS4/6)2020-21</v>
      </c>
      <c r="G81" t="str">
        <f>+_xlfn.CONCAT( Table1[[#This Row],[Fiscal Year]], Table1[[#This Row],[Quarter]])</f>
        <v>2020-21Q1</v>
      </c>
      <c r="H81">
        <v>6007</v>
      </c>
      <c r="I81">
        <v>5526</v>
      </c>
      <c r="J81">
        <f>Table1[[#This Row],[Quantity Produced]]-Table1[[#This Row],[Sales Quantity]]</f>
        <v>481</v>
      </c>
      <c r="K81">
        <v>371</v>
      </c>
      <c r="L81">
        <f>Table1[[#This Row],[Price]]*Table1[[#This Row],[Sales Quantity]]</f>
        <v>2050146</v>
      </c>
      <c r="M81">
        <f>INDEX(Table2[Total Cost], MATCH(Table1[[#This Row],[CC]], Table2[CC], 0))</f>
        <v>412</v>
      </c>
      <c r="N81" s="9">
        <f>((Table1[[#This Row],[Price]]-Table1[[#This Row],[Cost]])/Table1[[#This Row],[Price]])</f>
        <v>-0.11051212938005391</v>
      </c>
    </row>
    <row r="82" spans="1:14" hidden="1" x14ac:dyDescent="0.2">
      <c r="A82" t="s">
        <v>29</v>
      </c>
      <c r="B82" t="s">
        <v>9</v>
      </c>
      <c r="C82" t="s">
        <v>19</v>
      </c>
      <c r="D82" t="s">
        <v>20</v>
      </c>
      <c r="E82" t="s">
        <v>12</v>
      </c>
      <c r="F82" t="str">
        <f>_xlfn.CONCAT(A82,E82)</f>
        <v>Gear Assembly 2 (BS4)2019-20</v>
      </c>
      <c r="G82" t="str">
        <f>+_xlfn.CONCAT( Table1[[#This Row],[Fiscal Year]], Table1[[#This Row],[Quarter]])</f>
        <v>2019-20Q3</v>
      </c>
      <c r="H82">
        <v>5932</v>
      </c>
      <c r="I82">
        <v>5515</v>
      </c>
      <c r="J82">
        <f>Table1[[#This Row],[Quantity Produced]]-Table1[[#This Row],[Sales Quantity]]</f>
        <v>417</v>
      </c>
      <c r="K82">
        <v>404</v>
      </c>
      <c r="L82">
        <f>Table1[[#This Row],[Price]]*Table1[[#This Row],[Sales Quantity]]</f>
        <v>2228060</v>
      </c>
      <c r="M82">
        <f>INDEX(Table2[Total Cost], MATCH(Table1[[#This Row],[CC]], Table2[CC], 0))</f>
        <v>332</v>
      </c>
      <c r="N82" s="9">
        <f>((Table1[[#This Row],[Price]]-Table1[[#This Row],[Cost]])/Table1[[#This Row],[Price]])</f>
        <v>0.17821782178217821</v>
      </c>
    </row>
    <row r="83" spans="1:14" hidden="1" x14ac:dyDescent="0.2">
      <c r="A83" t="s">
        <v>29</v>
      </c>
      <c r="B83" t="s">
        <v>9</v>
      </c>
      <c r="C83" t="s">
        <v>21</v>
      </c>
      <c r="D83" t="s">
        <v>20</v>
      </c>
      <c r="E83" t="s">
        <v>12</v>
      </c>
      <c r="F83" t="str">
        <f>_xlfn.CONCAT(A83,E83)</f>
        <v>Gear Assembly 2 (BS4)2019-20</v>
      </c>
      <c r="G83" t="str">
        <f>+_xlfn.CONCAT( Table1[[#This Row],[Fiscal Year]], Table1[[#This Row],[Quarter]])</f>
        <v>2019-20Q3</v>
      </c>
      <c r="H83">
        <v>6533</v>
      </c>
      <c r="I83">
        <v>5508</v>
      </c>
      <c r="J83">
        <f>Table1[[#This Row],[Quantity Produced]]-Table1[[#This Row],[Sales Quantity]]</f>
        <v>1025</v>
      </c>
      <c r="K83">
        <v>461</v>
      </c>
      <c r="L83">
        <f>Table1[[#This Row],[Price]]*Table1[[#This Row],[Sales Quantity]]</f>
        <v>2539188</v>
      </c>
      <c r="M83">
        <f>INDEX(Table2[Total Cost], MATCH(Table1[[#This Row],[CC]], Table2[CC], 0))</f>
        <v>332</v>
      </c>
      <c r="N83" s="9">
        <f>((Table1[[#This Row],[Price]]-Table1[[#This Row],[Cost]])/Table1[[#This Row],[Price]])</f>
        <v>0.27982646420824298</v>
      </c>
    </row>
    <row r="84" spans="1:14" hidden="1" x14ac:dyDescent="0.2">
      <c r="A84" t="s">
        <v>33</v>
      </c>
      <c r="B84" t="s">
        <v>34</v>
      </c>
      <c r="C84" t="s">
        <v>23</v>
      </c>
      <c r="D84" t="s">
        <v>24</v>
      </c>
      <c r="E84" t="s">
        <v>12</v>
      </c>
      <c r="F84" t="str">
        <f>_xlfn.CONCAT(A84,E84)</f>
        <v>Gear Assembly 5 (BS6)2019-20</v>
      </c>
      <c r="G84" t="str">
        <f>+_xlfn.CONCAT( Table1[[#This Row],[Fiscal Year]], Table1[[#This Row],[Quarter]])</f>
        <v>2019-20Q4</v>
      </c>
      <c r="H84">
        <v>6330</v>
      </c>
      <c r="I84">
        <v>5502</v>
      </c>
      <c r="J84">
        <f>Table1[[#This Row],[Quantity Produced]]-Table1[[#This Row],[Sales Quantity]]</f>
        <v>828</v>
      </c>
      <c r="K84">
        <v>535</v>
      </c>
      <c r="L84">
        <f>Table1[[#This Row],[Price]]*Table1[[#This Row],[Sales Quantity]]</f>
        <v>2943570</v>
      </c>
      <c r="M84">
        <f>INDEX(Table2[Total Cost], MATCH(Table1[[#This Row],[CC]], Table2[CC], 0))</f>
        <v>328</v>
      </c>
      <c r="N84" s="9">
        <f>((Table1[[#This Row],[Price]]-Table1[[#This Row],[Cost]])/Table1[[#This Row],[Price]])</f>
        <v>0.38691588785046727</v>
      </c>
    </row>
    <row r="85" spans="1:14" x14ac:dyDescent="0.2">
      <c r="A85" t="s">
        <v>32</v>
      </c>
      <c r="B85" t="s">
        <v>31</v>
      </c>
      <c r="C85" t="s">
        <v>19</v>
      </c>
      <c r="D85" t="s">
        <v>20</v>
      </c>
      <c r="E85" t="s">
        <v>27</v>
      </c>
      <c r="F85" t="str">
        <f>_xlfn.CONCAT(A85,E85)</f>
        <v>Gear Assembly 4 (BS4/6)2020-21</v>
      </c>
      <c r="G85" t="str">
        <f>+_xlfn.CONCAT( Table1[[#This Row],[Fiscal Year]], Table1[[#This Row],[Quarter]])</f>
        <v>2020-21Q3</v>
      </c>
      <c r="H85">
        <v>5800</v>
      </c>
      <c r="I85">
        <v>5501</v>
      </c>
      <c r="J85">
        <f>Table1[[#This Row],[Quantity Produced]]-Table1[[#This Row],[Sales Quantity]]</f>
        <v>299</v>
      </c>
      <c r="K85">
        <v>419</v>
      </c>
      <c r="L85">
        <f>Table1[[#This Row],[Price]]*Table1[[#This Row],[Sales Quantity]]</f>
        <v>2304919</v>
      </c>
      <c r="M85">
        <f>INDEX(Table2[Total Cost], MATCH(Table1[[#This Row],[CC]], Table2[CC], 0))</f>
        <v>412</v>
      </c>
      <c r="N85" s="9">
        <f>((Table1[[#This Row],[Price]]-Table1[[#This Row],[Cost]])/Table1[[#This Row],[Price]])</f>
        <v>1.6706443914081145E-2</v>
      </c>
    </row>
    <row r="86" spans="1:14" hidden="1" x14ac:dyDescent="0.2">
      <c r="A86" t="s">
        <v>35</v>
      </c>
      <c r="B86" t="s">
        <v>34</v>
      </c>
      <c r="C86" t="s">
        <v>13</v>
      </c>
      <c r="D86" t="s">
        <v>11</v>
      </c>
      <c r="E86" t="s">
        <v>28</v>
      </c>
      <c r="F86" t="str">
        <f>_xlfn.CONCAT(A86,E86)</f>
        <v>Gear Assembly 6 (BS6)2021-22</v>
      </c>
      <c r="G86" t="str">
        <f>+_xlfn.CONCAT( Table1[[#This Row],[Fiscal Year]], Table1[[#This Row],[Quarter]])</f>
        <v>2021-22Q1</v>
      </c>
      <c r="H86">
        <v>5868</v>
      </c>
      <c r="I86">
        <v>5499</v>
      </c>
      <c r="J86">
        <f>Table1[[#This Row],[Quantity Produced]]-Table1[[#This Row],[Sales Quantity]]</f>
        <v>369</v>
      </c>
      <c r="K86">
        <v>539</v>
      </c>
      <c r="L86">
        <f>Table1[[#This Row],[Price]]*Table1[[#This Row],[Sales Quantity]]</f>
        <v>2963961</v>
      </c>
      <c r="M86">
        <f>INDEX(Table2[Total Cost], MATCH(Table1[[#This Row],[CC]], Table2[CC], 0))</f>
        <v>514</v>
      </c>
      <c r="N86" s="9">
        <f>((Table1[[#This Row],[Price]]-Table1[[#This Row],[Cost]])/Table1[[#This Row],[Price]])</f>
        <v>4.6382189239332093E-2</v>
      </c>
    </row>
    <row r="87" spans="1:14" hidden="1" x14ac:dyDescent="0.2">
      <c r="A87" t="s">
        <v>35</v>
      </c>
      <c r="B87" t="s">
        <v>34</v>
      </c>
      <c r="C87" t="s">
        <v>26</v>
      </c>
      <c r="D87" t="s">
        <v>24</v>
      </c>
      <c r="E87" t="s">
        <v>27</v>
      </c>
      <c r="F87" t="str">
        <f>_xlfn.CONCAT(A87,E87)</f>
        <v>Gear Assembly 6 (BS6)2020-21</v>
      </c>
      <c r="G87" t="str">
        <f>+_xlfn.CONCAT( Table1[[#This Row],[Fiscal Year]], Table1[[#This Row],[Quarter]])</f>
        <v>2020-21Q4</v>
      </c>
      <c r="H87">
        <v>5865</v>
      </c>
      <c r="I87">
        <v>5495</v>
      </c>
      <c r="J87">
        <f>Table1[[#This Row],[Quantity Produced]]-Table1[[#This Row],[Sales Quantity]]</f>
        <v>370</v>
      </c>
      <c r="K87">
        <v>544</v>
      </c>
      <c r="L87">
        <f>Table1[[#This Row],[Price]]*Table1[[#This Row],[Sales Quantity]]</f>
        <v>2989280</v>
      </c>
      <c r="M87">
        <f>INDEX(Table2[Total Cost], MATCH(Table1[[#This Row],[CC]], Table2[CC], 0))</f>
        <v>475</v>
      </c>
      <c r="N87" s="9">
        <f>((Table1[[#This Row],[Price]]-Table1[[#This Row],[Cost]])/Table1[[#This Row],[Price]])</f>
        <v>0.12683823529411764</v>
      </c>
    </row>
    <row r="88" spans="1:14" hidden="1" x14ac:dyDescent="0.2">
      <c r="A88" t="s">
        <v>29</v>
      </c>
      <c r="B88" t="s">
        <v>9</v>
      </c>
      <c r="C88" t="s">
        <v>17</v>
      </c>
      <c r="D88" t="s">
        <v>16</v>
      </c>
      <c r="E88" t="s">
        <v>27</v>
      </c>
      <c r="F88" t="str">
        <f>_xlfn.CONCAT(A88,E88)</f>
        <v>Gear Assembly 2 (BS4)2020-21</v>
      </c>
      <c r="G88" t="str">
        <f>+_xlfn.CONCAT( Table1[[#This Row],[Fiscal Year]], Table1[[#This Row],[Quarter]])</f>
        <v>2020-21Q2</v>
      </c>
      <c r="H88">
        <v>5863</v>
      </c>
      <c r="I88">
        <v>5486</v>
      </c>
      <c r="J88">
        <f>Table1[[#This Row],[Quantity Produced]]-Table1[[#This Row],[Sales Quantity]]</f>
        <v>377</v>
      </c>
      <c r="K88">
        <v>357</v>
      </c>
      <c r="L88">
        <f>Table1[[#This Row],[Price]]*Table1[[#This Row],[Sales Quantity]]</f>
        <v>1958502</v>
      </c>
      <c r="M88">
        <f>INDEX(Table2[Total Cost], MATCH(Table1[[#This Row],[CC]], Table2[CC], 0))</f>
        <v>373</v>
      </c>
      <c r="N88" s="9">
        <f>((Table1[[#This Row],[Price]]-Table1[[#This Row],[Cost]])/Table1[[#This Row],[Price]])</f>
        <v>-4.4817927170868348E-2</v>
      </c>
    </row>
    <row r="89" spans="1:14" hidden="1" x14ac:dyDescent="0.2">
      <c r="A89" t="s">
        <v>8</v>
      </c>
      <c r="B89" t="s">
        <v>9</v>
      </c>
      <c r="C89" t="s">
        <v>13</v>
      </c>
      <c r="D89" t="s">
        <v>11</v>
      </c>
      <c r="E89" t="s">
        <v>12</v>
      </c>
      <c r="F89" t="str">
        <f>_xlfn.CONCAT(A89,E89)</f>
        <v>Gear Assembly 1 (BS4)2019-20</v>
      </c>
      <c r="G89" t="str">
        <f>+_xlfn.CONCAT( Table1[[#This Row],[Fiscal Year]], Table1[[#This Row],[Quarter]])</f>
        <v>2019-20Q1</v>
      </c>
      <c r="H89">
        <v>5686</v>
      </c>
      <c r="I89">
        <v>5472</v>
      </c>
      <c r="J89">
        <f>Table1[[#This Row],[Quantity Produced]]-Table1[[#This Row],[Sales Quantity]]</f>
        <v>214</v>
      </c>
      <c r="K89">
        <v>525</v>
      </c>
      <c r="L89">
        <f>Table1[[#This Row],[Price]]*Table1[[#This Row],[Sales Quantity]]</f>
        <v>2872800</v>
      </c>
      <c r="M89">
        <f>INDEX(Table2[Total Cost], MATCH(Table1[[#This Row],[CC]], Table2[CC], 0))</f>
        <v>402</v>
      </c>
      <c r="N89" s="9">
        <f>((Table1[[#This Row],[Price]]-Table1[[#This Row],[Cost]])/Table1[[#This Row],[Price]])</f>
        <v>0.23428571428571429</v>
      </c>
    </row>
    <row r="90" spans="1:14" x14ac:dyDescent="0.2">
      <c r="A90" t="s">
        <v>32</v>
      </c>
      <c r="B90" t="s">
        <v>31</v>
      </c>
      <c r="C90" t="s">
        <v>15</v>
      </c>
      <c r="D90" t="s">
        <v>16</v>
      </c>
      <c r="E90" t="s">
        <v>12</v>
      </c>
      <c r="F90" t="str">
        <f>_xlfn.CONCAT(A90,E90)</f>
        <v>Gear Assembly 4 (BS4/6)2019-20</v>
      </c>
      <c r="G90" t="str">
        <f>+_xlfn.CONCAT( Table1[[#This Row],[Fiscal Year]], Table1[[#This Row],[Quarter]])</f>
        <v>2019-20Q2</v>
      </c>
      <c r="H90">
        <v>6177</v>
      </c>
      <c r="I90">
        <v>5466</v>
      </c>
      <c r="J90">
        <f>Table1[[#This Row],[Quantity Produced]]-Table1[[#This Row],[Sales Quantity]]</f>
        <v>711</v>
      </c>
      <c r="K90">
        <v>408</v>
      </c>
      <c r="L90">
        <f>Table1[[#This Row],[Price]]*Table1[[#This Row],[Sales Quantity]]</f>
        <v>2230128</v>
      </c>
      <c r="M90">
        <f>INDEX(Table2[Total Cost], MATCH(Table1[[#This Row],[CC]], Table2[CC], 0))</f>
        <v>369</v>
      </c>
      <c r="N90" s="9">
        <f>((Table1[[#This Row],[Price]]-Table1[[#This Row],[Cost]])/Table1[[#This Row],[Price]])</f>
        <v>9.5588235294117641E-2</v>
      </c>
    </row>
    <row r="91" spans="1:14" hidden="1" x14ac:dyDescent="0.2">
      <c r="A91" t="s">
        <v>8</v>
      </c>
      <c r="B91" t="s">
        <v>9</v>
      </c>
      <c r="C91" t="s">
        <v>13</v>
      </c>
      <c r="D91" t="s">
        <v>11</v>
      </c>
      <c r="E91" t="s">
        <v>28</v>
      </c>
      <c r="F91" t="str">
        <f>_xlfn.CONCAT(A91,E91)</f>
        <v>Gear Assembly 1 (BS4)2021-22</v>
      </c>
      <c r="G91" t="str">
        <f>+_xlfn.CONCAT( Table1[[#This Row],[Fiscal Year]], Table1[[#This Row],[Quarter]])</f>
        <v>2021-22Q1</v>
      </c>
      <c r="H91">
        <v>5540</v>
      </c>
      <c r="I91">
        <v>5440</v>
      </c>
      <c r="J91">
        <f>Table1[[#This Row],[Quantity Produced]]-Table1[[#This Row],[Sales Quantity]]</f>
        <v>100</v>
      </c>
      <c r="K91">
        <v>469</v>
      </c>
      <c r="L91">
        <f>Table1[[#This Row],[Price]]*Table1[[#This Row],[Sales Quantity]]</f>
        <v>2551360</v>
      </c>
      <c r="M91">
        <f>INDEX(Table2[Total Cost], MATCH(Table1[[#This Row],[CC]], Table2[CC], 0))</f>
        <v>472</v>
      </c>
      <c r="N91" s="9">
        <f>((Table1[[#This Row],[Price]]-Table1[[#This Row],[Cost]])/Table1[[#This Row],[Price]])</f>
        <v>-6.3965884861407248E-3</v>
      </c>
    </row>
    <row r="92" spans="1:14" hidden="1" x14ac:dyDescent="0.2">
      <c r="A92" t="s">
        <v>8</v>
      </c>
      <c r="B92" t="s">
        <v>9</v>
      </c>
      <c r="C92" t="s">
        <v>22</v>
      </c>
      <c r="D92" t="s">
        <v>20</v>
      </c>
      <c r="E92" t="s">
        <v>27</v>
      </c>
      <c r="F92" t="str">
        <f>_xlfn.CONCAT(A92,E92)</f>
        <v>Gear Assembly 1 (BS4)2020-21</v>
      </c>
      <c r="G92" t="str">
        <f>+_xlfn.CONCAT( Table1[[#This Row],[Fiscal Year]], Table1[[#This Row],[Quarter]])</f>
        <v>2020-21Q3</v>
      </c>
      <c r="H92">
        <v>5529</v>
      </c>
      <c r="I92">
        <v>5440</v>
      </c>
      <c r="J92">
        <f>Table1[[#This Row],[Quantity Produced]]-Table1[[#This Row],[Sales Quantity]]</f>
        <v>89</v>
      </c>
      <c r="K92">
        <v>404</v>
      </c>
      <c r="L92">
        <f>Table1[[#This Row],[Price]]*Table1[[#This Row],[Sales Quantity]]</f>
        <v>2197760</v>
      </c>
      <c r="M92">
        <f>INDEX(Table2[Total Cost], MATCH(Table1[[#This Row],[CC]], Table2[CC], 0))</f>
        <v>450</v>
      </c>
      <c r="N92" s="9">
        <f>((Table1[[#This Row],[Price]]-Table1[[#This Row],[Cost]])/Table1[[#This Row],[Price]])</f>
        <v>-0.11386138613861387</v>
      </c>
    </row>
    <row r="93" spans="1:14" hidden="1" x14ac:dyDescent="0.2">
      <c r="A93" t="s">
        <v>33</v>
      </c>
      <c r="B93" t="s">
        <v>34</v>
      </c>
      <c r="C93" t="s">
        <v>14</v>
      </c>
      <c r="D93" t="s">
        <v>11</v>
      </c>
      <c r="E93" t="s">
        <v>28</v>
      </c>
      <c r="F93" t="str">
        <f>_xlfn.CONCAT(A93,E93)</f>
        <v>Gear Assembly 5 (BS6)2021-22</v>
      </c>
      <c r="G93" t="str">
        <f>+_xlfn.CONCAT( Table1[[#This Row],[Fiscal Year]], Table1[[#This Row],[Quarter]])</f>
        <v>2021-22Q1</v>
      </c>
      <c r="H93">
        <v>5858</v>
      </c>
      <c r="I93">
        <v>5437</v>
      </c>
      <c r="J93">
        <f>Table1[[#This Row],[Quantity Produced]]-Table1[[#This Row],[Sales Quantity]]</f>
        <v>421</v>
      </c>
      <c r="K93">
        <v>508</v>
      </c>
      <c r="L93">
        <f>Table1[[#This Row],[Price]]*Table1[[#This Row],[Sales Quantity]]</f>
        <v>2761996</v>
      </c>
      <c r="M93">
        <f>INDEX(Table2[Total Cost], MATCH(Table1[[#This Row],[CC]], Table2[CC], 0))</f>
        <v>393</v>
      </c>
      <c r="N93" s="9">
        <f>((Table1[[#This Row],[Price]]-Table1[[#This Row],[Cost]])/Table1[[#This Row],[Price]])</f>
        <v>0.2263779527559055</v>
      </c>
    </row>
    <row r="94" spans="1:14" hidden="1" x14ac:dyDescent="0.2">
      <c r="A94" t="s">
        <v>33</v>
      </c>
      <c r="B94" t="s">
        <v>34</v>
      </c>
      <c r="C94" t="s">
        <v>14</v>
      </c>
      <c r="D94" t="s">
        <v>11</v>
      </c>
      <c r="E94" t="s">
        <v>27</v>
      </c>
      <c r="F94" t="str">
        <f>_xlfn.CONCAT(A94,E94)</f>
        <v>Gear Assembly 5 (BS6)2020-21</v>
      </c>
      <c r="G94" t="str">
        <f>+_xlfn.CONCAT( Table1[[#This Row],[Fiscal Year]], Table1[[#This Row],[Quarter]])</f>
        <v>2020-21Q1</v>
      </c>
      <c r="H94">
        <v>6262</v>
      </c>
      <c r="I94">
        <v>5426</v>
      </c>
      <c r="J94">
        <f>Table1[[#This Row],[Quantity Produced]]-Table1[[#This Row],[Sales Quantity]]</f>
        <v>836</v>
      </c>
      <c r="K94">
        <v>420</v>
      </c>
      <c r="L94">
        <f>Table1[[#This Row],[Price]]*Table1[[#This Row],[Sales Quantity]]</f>
        <v>2278920</v>
      </c>
      <c r="M94">
        <f>INDEX(Table2[Total Cost], MATCH(Table1[[#This Row],[CC]], Table2[CC], 0))</f>
        <v>359</v>
      </c>
      <c r="N94" s="9">
        <f>((Table1[[#This Row],[Price]]-Table1[[#This Row],[Cost]])/Table1[[#This Row],[Price]])</f>
        <v>0.14523809523809525</v>
      </c>
    </row>
    <row r="95" spans="1:14" hidden="1" x14ac:dyDescent="0.2">
      <c r="A95" t="s">
        <v>8</v>
      </c>
      <c r="B95" t="s">
        <v>9</v>
      </c>
      <c r="C95" t="s">
        <v>23</v>
      </c>
      <c r="D95" t="s">
        <v>24</v>
      </c>
      <c r="E95" t="s">
        <v>27</v>
      </c>
      <c r="F95" t="str">
        <f>_xlfn.CONCAT(A95,E95)</f>
        <v>Gear Assembly 1 (BS4)2020-21</v>
      </c>
      <c r="G95" t="str">
        <f>+_xlfn.CONCAT( Table1[[#This Row],[Fiscal Year]], Table1[[#This Row],[Quarter]])</f>
        <v>2020-21Q4</v>
      </c>
      <c r="H95">
        <v>5832</v>
      </c>
      <c r="I95">
        <v>5425</v>
      </c>
      <c r="J95">
        <f>Table1[[#This Row],[Quantity Produced]]-Table1[[#This Row],[Sales Quantity]]</f>
        <v>407</v>
      </c>
      <c r="K95">
        <v>556</v>
      </c>
      <c r="L95">
        <f>Table1[[#This Row],[Price]]*Table1[[#This Row],[Sales Quantity]]</f>
        <v>3016300</v>
      </c>
      <c r="M95">
        <f>INDEX(Table2[Total Cost], MATCH(Table1[[#This Row],[CC]], Table2[CC], 0))</f>
        <v>450</v>
      </c>
      <c r="N95" s="9">
        <f>((Table1[[#This Row],[Price]]-Table1[[#This Row],[Cost]])/Table1[[#This Row],[Price]])</f>
        <v>0.1906474820143885</v>
      </c>
    </row>
    <row r="96" spans="1:14" hidden="1" x14ac:dyDescent="0.2">
      <c r="A96" t="s">
        <v>33</v>
      </c>
      <c r="B96" t="s">
        <v>34</v>
      </c>
      <c r="C96" t="s">
        <v>19</v>
      </c>
      <c r="D96" t="s">
        <v>20</v>
      </c>
      <c r="E96" t="s">
        <v>12</v>
      </c>
      <c r="F96" t="str">
        <f>_xlfn.CONCAT(A96,E96)</f>
        <v>Gear Assembly 5 (BS6)2019-20</v>
      </c>
      <c r="G96" t="str">
        <f>+_xlfn.CONCAT( Table1[[#This Row],[Fiscal Year]], Table1[[#This Row],[Quarter]])</f>
        <v>2019-20Q3</v>
      </c>
      <c r="H96">
        <v>5724</v>
      </c>
      <c r="I96">
        <v>5421</v>
      </c>
      <c r="J96">
        <f>Table1[[#This Row],[Quantity Produced]]-Table1[[#This Row],[Sales Quantity]]</f>
        <v>303</v>
      </c>
      <c r="K96">
        <v>525</v>
      </c>
      <c r="L96">
        <f>Table1[[#This Row],[Price]]*Table1[[#This Row],[Sales Quantity]]</f>
        <v>2846025</v>
      </c>
      <c r="M96">
        <f>INDEX(Table2[Total Cost], MATCH(Table1[[#This Row],[CC]], Table2[CC], 0))</f>
        <v>328</v>
      </c>
      <c r="N96" s="9">
        <f>((Table1[[#This Row],[Price]]-Table1[[#This Row],[Cost]])/Table1[[#This Row],[Price]])</f>
        <v>0.37523809523809526</v>
      </c>
    </row>
    <row r="97" spans="1:14" hidden="1" x14ac:dyDescent="0.2">
      <c r="A97" t="s">
        <v>29</v>
      </c>
      <c r="B97" t="s">
        <v>9</v>
      </c>
      <c r="C97" t="s">
        <v>14</v>
      </c>
      <c r="D97" t="s">
        <v>11</v>
      </c>
      <c r="E97" t="s">
        <v>27</v>
      </c>
      <c r="F97" t="str">
        <f>_xlfn.CONCAT(A97,E97)</f>
        <v>Gear Assembly 2 (BS4)2020-21</v>
      </c>
      <c r="G97" t="str">
        <f>+_xlfn.CONCAT( Table1[[#This Row],[Fiscal Year]], Table1[[#This Row],[Quarter]])</f>
        <v>2020-21Q1</v>
      </c>
      <c r="H97">
        <v>6132</v>
      </c>
      <c r="I97">
        <v>5413</v>
      </c>
      <c r="J97">
        <f>Table1[[#This Row],[Quantity Produced]]-Table1[[#This Row],[Sales Quantity]]</f>
        <v>719</v>
      </c>
      <c r="K97">
        <v>396</v>
      </c>
      <c r="L97">
        <f>Table1[[#This Row],[Price]]*Table1[[#This Row],[Sales Quantity]]</f>
        <v>2143548</v>
      </c>
      <c r="M97">
        <f>INDEX(Table2[Total Cost], MATCH(Table1[[#This Row],[CC]], Table2[CC], 0))</f>
        <v>373</v>
      </c>
      <c r="N97" s="9">
        <f>((Table1[[#This Row],[Price]]-Table1[[#This Row],[Cost]])/Table1[[#This Row],[Price]])</f>
        <v>5.808080808080808E-2</v>
      </c>
    </row>
    <row r="98" spans="1:14" hidden="1" x14ac:dyDescent="0.2">
      <c r="A98" t="s">
        <v>29</v>
      </c>
      <c r="B98" t="s">
        <v>9</v>
      </c>
      <c r="C98" t="s">
        <v>23</v>
      </c>
      <c r="D98" t="s">
        <v>24</v>
      </c>
      <c r="E98" t="s">
        <v>27</v>
      </c>
      <c r="F98" t="str">
        <f>_xlfn.CONCAT(A98,E98)</f>
        <v>Gear Assembly 2 (BS4)2020-21</v>
      </c>
      <c r="G98" t="str">
        <f>+_xlfn.CONCAT( Table1[[#This Row],[Fiscal Year]], Table1[[#This Row],[Quarter]])</f>
        <v>2020-21Q4</v>
      </c>
      <c r="H98">
        <v>6061</v>
      </c>
      <c r="I98">
        <v>5406</v>
      </c>
      <c r="J98">
        <f>Table1[[#This Row],[Quantity Produced]]-Table1[[#This Row],[Sales Quantity]]</f>
        <v>655</v>
      </c>
      <c r="K98">
        <v>551</v>
      </c>
      <c r="L98">
        <f>Table1[[#This Row],[Price]]*Table1[[#This Row],[Sales Quantity]]</f>
        <v>2978706</v>
      </c>
      <c r="M98">
        <f>INDEX(Table2[Total Cost], MATCH(Table1[[#This Row],[CC]], Table2[CC], 0))</f>
        <v>373</v>
      </c>
      <c r="N98" s="9">
        <f>((Table1[[#This Row],[Price]]-Table1[[#This Row],[Cost]])/Table1[[#This Row],[Price]])</f>
        <v>0.32304900181488205</v>
      </c>
    </row>
    <row r="99" spans="1:14" hidden="1" x14ac:dyDescent="0.2">
      <c r="A99" t="s">
        <v>29</v>
      </c>
      <c r="B99" t="s">
        <v>9</v>
      </c>
      <c r="C99" t="s">
        <v>13</v>
      </c>
      <c r="D99" t="s">
        <v>11</v>
      </c>
      <c r="E99" t="s">
        <v>28</v>
      </c>
      <c r="F99" t="str">
        <f>_xlfn.CONCAT(A99,E99)</f>
        <v>Gear Assembly 2 (BS4)2021-22</v>
      </c>
      <c r="G99" t="str">
        <f>+_xlfn.CONCAT( Table1[[#This Row],[Fiscal Year]], Table1[[#This Row],[Quarter]])</f>
        <v>2021-22Q1</v>
      </c>
      <c r="H99">
        <v>5865</v>
      </c>
      <c r="I99">
        <v>5402</v>
      </c>
      <c r="J99">
        <f>Table1[[#This Row],[Quantity Produced]]-Table1[[#This Row],[Sales Quantity]]</f>
        <v>463</v>
      </c>
      <c r="K99">
        <v>432</v>
      </c>
      <c r="L99">
        <f>Table1[[#This Row],[Price]]*Table1[[#This Row],[Sales Quantity]]</f>
        <v>2333664</v>
      </c>
      <c r="M99">
        <f>INDEX(Table2[Total Cost], MATCH(Table1[[#This Row],[CC]], Table2[CC], 0))</f>
        <v>412</v>
      </c>
      <c r="N99" s="9">
        <f>((Table1[[#This Row],[Price]]-Table1[[#This Row],[Cost]])/Table1[[#This Row],[Price]])</f>
        <v>4.6296296296296294E-2</v>
      </c>
    </row>
    <row r="100" spans="1:14" x14ac:dyDescent="0.2">
      <c r="A100" t="s">
        <v>30</v>
      </c>
      <c r="B100" t="s">
        <v>31</v>
      </c>
      <c r="C100" t="s">
        <v>21</v>
      </c>
      <c r="D100" t="s">
        <v>20</v>
      </c>
      <c r="E100" t="s">
        <v>12</v>
      </c>
      <c r="F100" t="str">
        <f>_xlfn.CONCAT(A100,E100)</f>
        <v>Gear Assembly 3 (BS4/6)2019-20</v>
      </c>
      <c r="G100" t="str">
        <f>+_xlfn.CONCAT( Table1[[#This Row],[Fiscal Year]], Table1[[#This Row],[Quarter]])</f>
        <v>2019-20Q3</v>
      </c>
      <c r="H100">
        <v>5442</v>
      </c>
      <c r="I100">
        <v>5402</v>
      </c>
      <c r="J100">
        <f>Table1[[#This Row],[Quantity Produced]]-Table1[[#This Row],[Sales Quantity]]</f>
        <v>40</v>
      </c>
      <c r="K100">
        <v>416</v>
      </c>
      <c r="L100">
        <f>Table1[[#This Row],[Price]]*Table1[[#This Row],[Sales Quantity]]</f>
        <v>2247232</v>
      </c>
      <c r="M100">
        <f>INDEX(Table2[Total Cost], MATCH(Table1[[#This Row],[CC]], Table2[CC], 0))</f>
        <v>465</v>
      </c>
      <c r="N100" s="9">
        <f>((Table1[[#This Row],[Price]]-Table1[[#This Row],[Cost]])/Table1[[#This Row],[Price]])</f>
        <v>-0.11778846153846154</v>
      </c>
    </row>
    <row r="101" spans="1:14" x14ac:dyDescent="0.2">
      <c r="A101" t="s">
        <v>32</v>
      </c>
      <c r="B101" t="s">
        <v>31</v>
      </c>
      <c r="C101" t="s">
        <v>14</v>
      </c>
      <c r="D101" t="s">
        <v>11</v>
      </c>
      <c r="E101" t="s">
        <v>12</v>
      </c>
      <c r="F101" t="str">
        <f>_xlfn.CONCAT(A101,E101)</f>
        <v>Gear Assembly 4 (BS4/6)2019-20</v>
      </c>
      <c r="G101" t="str">
        <f>+_xlfn.CONCAT( Table1[[#This Row],[Fiscal Year]], Table1[[#This Row],[Quarter]])</f>
        <v>2019-20Q1</v>
      </c>
      <c r="H101">
        <v>5827</v>
      </c>
      <c r="I101">
        <v>5392</v>
      </c>
      <c r="J101">
        <f>Table1[[#This Row],[Quantity Produced]]-Table1[[#This Row],[Sales Quantity]]</f>
        <v>435</v>
      </c>
      <c r="K101">
        <v>411</v>
      </c>
      <c r="L101">
        <f>Table1[[#This Row],[Price]]*Table1[[#This Row],[Sales Quantity]]</f>
        <v>2216112</v>
      </c>
      <c r="M101">
        <f>INDEX(Table2[Total Cost], MATCH(Table1[[#This Row],[CC]], Table2[CC], 0))</f>
        <v>369</v>
      </c>
      <c r="N101" s="9">
        <f>((Table1[[#This Row],[Price]]-Table1[[#This Row],[Cost]])/Table1[[#This Row],[Price]])</f>
        <v>0.10218978102189781</v>
      </c>
    </row>
    <row r="102" spans="1:14" hidden="1" x14ac:dyDescent="0.2">
      <c r="A102" t="s">
        <v>35</v>
      </c>
      <c r="B102" t="s">
        <v>34</v>
      </c>
      <c r="C102" t="s">
        <v>17</v>
      </c>
      <c r="D102" t="s">
        <v>16</v>
      </c>
      <c r="E102" t="s">
        <v>28</v>
      </c>
      <c r="F102" t="str">
        <f>_xlfn.CONCAT(A102,E102)</f>
        <v>Gear Assembly 6 (BS6)2021-22</v>
      </c>
      <c r="G102" t="str">
        <f>+_xlfn.CONCAT( Table1[[#This Row],[Fiscal Year]], Table1[[#This Row],[Quarter]])</f>
        <v>2021-22Q2</v>
      </c>
      <c r="H102">
        <v>6145</v>
      </c>
      <c r="I102">
        <v>5385</v>
      </c>
      <c r="J102">
        <f>Table1[[#This Row],[Quantity Produced]]-Table1[[#This Row],[Sales Quantity]]</f>
        <v>760</v>
      </c>
      <c r="K102">
        <v>452</v>
      </c>
      <c r="L102">
        <f>Table1[[#This Row],[Price]]*Table1[[#This Row],[Sales Quantity]]</f>
        <v>2434020</v>
      </c>
      <c r="M102">
        <f>INDEX(Table2[Total Cost], MATCH(Table1[[#This Row],[CC]], Table2[CC], 0))</f>
        <v>514</v>
      </c>
      <c r="N102" s="9">
        <f>((Table1[[#This Row],[Price]]-Table1[[#This Row],[Cost]])/Table1[[#This Row],[Price]])</f>
        <v>-0.13716814159292035</v>
      </c>
    </row>
    <row r="103" spans="1:14" hidden="1" x14ac:dyDescent="0.2">
      <c r="A103" t="s">
        <v>29</v>
      </c>
      <c r="B103" t="s">
        <v>9</v>
      </c>
      <c r="C103" t="s">
        <v>25</v>
      </c>
      <c r="D103" t="s">
        <v>24</v>
      </c>
      <c r="E103" t="s">
        <v>27</v>
      </c>
      <c r="F103" t="str">
        <f>_xlfn.CONCAT(A103,E103)</f>
        <v>Gear Assembly 2 (BS4)2020-21</v>
      </c>
      <c r="G103" t="str">
        <f>+_xlfn.CONCAT( Table1[[#This Row],[Fiscal Year]], Table1[[#This Row],[Quarter]])</f>
        <v>2020-21Q4</v>
      </c>
      <c r="H103">
        <v>5803</v>
      </c>
      <c r="I103">
        <v>5382</v>
      </c>
      <c r="J103">
        <f>Table1[[#This Row],[Quantity Produced]]-Table1[[#This Row],[Sales Quantity]]</f>
        <v>421</v>
      </c>
      <c r="K103">
        <v>435</v>
      </c>
      <c r="L103">
        <f>Table1[[#This Row],[Price]]*Table1[[#This Row],[Sales Quantity]]</f>
        <v>2341170</v>
      </c>
      <c r="M103">
        <f>INDEX(Table2[Total Cost], MATCH(Table1[[#This Row],[CC]], Table2[CC], 0))</f>
        <v>373</v>
      </c>
      <c r="N103" s="9">
        <f>((Table1[[#This Row],[Price]]-Table1[[#This Row],[Cost]])/Table1[[#This Row],[Price]])</f>
        <v>0.14252873563218391</v>
      </c>
    </row>
    <row r="104" spans="1:14" hidden="1" x14ac:dyDescent="0.2">
      <c r="A104" t="s">
        <v>29</v>
      </c>
      <c r="B104" t="s">
        <v>9</v>
      </c>
      <c r="C104" t="s">
        <v>25</v>
      </c>
      <c r="D104" t="s">
        <v>24</v>
      </c>
      <c r="E104" t="s">
        <v>12</v>
      </c>
      <c r="F104" t="str">
        <f>_xlfn.CONCAT(A104,E104)</f>
        <v>Gear Assembly 2 (BS4)2019-20</v>
      </c>
      <c r="G104" t="str">
        <f>+_xlfn.CONCAT( Table1[[#This Row],[Fiscal Year]], Table1[[#This Row],[Quarter]])</f>
        <v>2019-20Q4</v>
      </c>
      <c r="H104">
        <v>5633</v>
      </c>
      <c r="I104">
        <v>5382</v>
      </c>
      <c r="J104">
        <f>Table1[[#This Row],[Quantity Produced]]-Table1[[#This Row],[Sales Quantity]]</f>
        <v>251</v>
      </c>
      <c r="K104">
        <v>368</v>
      </c>
      <c r="L104">
        <f>Table1[[#This Row],[Price]]*Table1[[#This Row],[Sales Quantity]]</f>
        <v>1980576</v>
      </c>
      <c r="M104">
        <f>INDEX(Table2[Total Cost], MATCH(Table1[[#This Row],[CC]], Table2[CC], 0))</f>
        <v>332</v>
      </c>
      <c r="N104" s="9">
        <f>((Table1[[#This Row],[Price]]-Table1[[#This Row],[Cost]])/Table1[[#This Row],[Price]])</f>
        <v>9.7826086956521743E-2</v>
      </c>
    </row>
    <row r="105" spans="1:14" x14ac:dyDescent="0.2">
      <c r="A105" t="s">
        <v>32</v>
      </c>
      <c r="B105" t="s">
        <v>31</v>
      </c>
      <c r="C105" t="s">
        <v>22</v>
      </c>
      <c r="D105" t="s">
        <v>20</v>
      </c>
      <c r="E105" t="s">
        <v>12</v>
      </c>
      <c r="F105" t="str">
        <f>_xlfn.CONCAT(A105,E105)</f>
        <v>Gear Assembly 4 (BS4/6)2019-20</v>
      </c>
      <c r="G105" t="str">
        <f>+_xlfn.CONCAT( Table1[[#This Row],[Fiscal Year]], Table1[[#This Row],[Quarter]])</f>
        <v>2019-20Q3</v>
      </c>
      <c r="H105">
        <v>5997</v>
      </c>
      <c r="I105">
        <v>5369</v>
      </c>
      <c r="J105">
        <f>Table1[[#This Row],[Quantity Produced]]-Table1[[#This Row],[Sales Quantity]]</f>
        <v>628</v>
      </c>
      <c r="K105">
        <v>453</v>
      </c>
      <c r="L105">
        <f>Table1[[#This Row],[Price]]*Table1[[#This Row],[Sales Quantity]]</f>
        <v>2432157</v>
      </c>
      <c r="M105">
        <f>INDEX(Table2[Total Cost], MATCH(Table1[[#This Row],[CC]], Table2[CC], 0))</f>
        <v>369</v>
      </c>
      <c r="N105" s="9">
        <f>((Table1[[#This Row],[Price]]-Table1[[#This Row],[Cost]])/Table1[[#This Row],[Price]])</f>
        <v>0.18543046357615894</v>
      </c>
    </row>
    <row r="106" spans="1:14" hidden="1" x14ac:dyDescent="0.2">
      <c r="A106" t="s">
        <v>33</v>
      </c>
      <c r="B106" t="s">
        <v>34</v>
      </c>
      <c r="C106" t="s">
        <v>25</v>
      </c>
      <c r="D106" t="s">
        <v>24</v>
      </c>
      <c r="E106" t="s">
        <v>27</v>
      </c>
      <c r="F106" t="str">
        <f>_xlfn.CONCAT(A106,E106)</f>
        <v>Gear Assembly 5 (BS6)2020-21</v>
      </c>
      <c r="G106" t="str">
        <f>+_xlfn.CONCAT( Table1[[#This Row],[Fiscal Year]], Table1[[#This Row],[Quarter]])</f>
        <v>2020-21Q4</v>
      </c>
      <c r="H106">
        <v>5937</v>
      </c>
      <c r="I106">
        <v>5365</v>
      </c>
      <c r="J106">
        <f>Table1[[#This Row],[Quantity Produced]]-Table1[[#This Row],[Sales Quantity]]</f>
        <v>572</v>
      </c>
      <c r="K106">
        <v>435</v>
      </c>
      <c r="L106">
        <f>Table1[[#This Row],[Price]]*Table1[[#This Row],[Sales Quantity]]</f>
        <v>2333775</v>
      </c>
      <c r="M106">
        <f>INDEX(Table2[Total Cost], MATCH(Table1[[#This Row],[CC]], Table2[CC], 0))</f>
        <v>359</v>
      </c>
      <c r="N106" s="9">
        <f>((Table1[[#This Row],[Price]]-Table1[[#This Row],[Cost]])/Table1[[#This Row],[Price]])</f>
        <v>0.17471264367816092</v>
      </c>
    </row>
    <row r="107" spans="1:14" hidden="1" x14ac:dyDescent="0.2">
      <c r="A107" t="s">
        <v>29</v>
      </c>
      <c r="B107" t="s">
        <v>9</v>
      </c>
      <c r="C107" t="s">
        <v>10</v>
      </c>
      <c r="D107" t="s">
        <v>11</v>
      </c>
      <c r="E107" t="s">
        <v>28</v>
      </c>
      <c r="F107" t="str">
        <f>_xlfn.CONCAT(A107,E107)</f>
        <v>Gear Assembly 2 (BS4)2021-22</v>
      </c>
      <c r="G107" t="str">
        <f>+_xlfn.CONCAT( Table1[[#This Row],[Fiscal Year]], Table1[[#This Row],[Quarter]])</f>
        <v>2021-22Q1</v>
      </c>
      <c r="H107">
        <v>5673</v>
      </c>
      <c r="I107">
        <v>5362</v>
      </c>
      <c r="J107">
        <f>Table1[[#This Row],[Quantity Produced]]-Table1[[#This Row],[Sales Quantity]]</f>
        <v>311</v>
      </c>
      <c r="K107">
        <v>432</v>
      </c>
      <c r="L107">
        <f>Table1[[#This Row],[Price]]*Table1[[#This Row],[Sales Quantity]]</f>
        <v>2316384</v>
      </c>
      <c r="M107">
        <f>INDEX(Table2[Total Cost], MATCH(Table1[[#This Row],[CC]], Table2[CC], 0))</f>
        <v>412</v>
      </c>
      <c r="N107" s="9">
        <f>((Table1[[#This Row],[Price]]-Table1[[#This Row],[Cost]])/Table1[[#This Row],[Price]])</f>
        <v>4.6296296296296294E-2</v>
      </c>
    </row>
    <row r="108" spans="1:14" x14ac:dyDescent="0.2">
      <c r="A108" t="s">
        <v>32</v>
      </c>
      <c r="B108" t="s">
        <v>31</v>
      </c>
      <c r="C108" t="s">
        <v>10</v>
      </c>
      <c r="D108" t="s">
        <v>11</v>
      </c>
      <c r="E108" t="s">
        <v>12</v>
      </c>
      <c r="F108" t="str">
        <f>_xlfn.CONCAT(A108,E108)</f>
        <v>Gear Assembly 4 (BS4/6)2019-20</v>
      </c>
      <c r="G108" t="str">
        <f>+_xlfn.CONCAT( Table1[[#This Row],[Fiscal Year]], Table1[[#This Row],[Quarter]])</f>
        <v>2019-20Q1</v>
      </c>
      <c r="H108">
        <v>5830</v>
      </c>
      <c r="I108">
        <v>5353</v>
      </c>
      <c r="J108">
        <f>Table1[[#This Row],[Quantity Produced]]-Table1[[#This Row],[Sales Quantity]]</f>
        <v>477</v>
      </c>
      <c r="K108">
        <v>393</v>
      </c>
      <c r="L108">
        <f>Table1[[#This Row],[Price]]*Table1[[#This Row],[Sales Quantity]]</f>
        <v>2103729</v>
      </c>
      <c r="M108">
        <f>INDEX(Table2[Total Cost], MATCH(Table1[[#This Row],[CC]], Table2[CC], 0))</f>
        <v>369</v>
      </c>
      <c r="N108" s="9">
        <f>((Table1[[#This Row],[Price]]-Table1[[#This Row],[Cost]])/Table1[[#This Row],[Price]])</f>
        <v>6.1068702290076333E-2</v>
      </c>
    </row>
    <row r="109" spans="1:14" x14ac:dyDescent="0.2">
      <c r="A109" t="s">
        <v>32</v>
      </c>
      <c r="B109" t="s">
        <v>31</v>
      </c>
      <c r="C109" t="s">
        <v>10</v>
      </c>
      <c r="D109" t="s">
        <v>11</v>
      </c>
      <c r="E109" t="s">
        <v>27</v>
      </c>
      <c r="F109" t="str">
        <f>_xlfn.CONCAT(A109,E109)</f>
        <v>Gear Assembly 4 (BS4/6)2020-21</v>
      </c>
      <c r="G109" t="str">
        <f>+_xlfn.CONCAT( Table1[[#This Row],[Fiscal Year]], Table1[[#This Row],[Quarter]])</f>
        <v>2020-21Q1</v>
      </c>
      <c r="H109">
        <v>5640</v>
      </c>
      <c r="I109">
        <v>5340</v>
      </c>
      <c r="J109">
        <f>Table1[[#This Row],[Quantity Produced]]-Table1[[#This Row],[Sales Quantity]]</f>
        <v>300</v>
      </c>
      <c r="K109">
        <v>467</v>
      </c>
      <c r="L109">
        <f>Table1[[#This Row],[Price]]*Table1[[#This Row],[Sales Quantity]]</f>
        <v>2493780</v>
      </c>
      <c r="M109">
        <f>INDEX(Table2[Total Cost], MATCH(Table1[[#This Row],[CC]], Table2[CC], 0))</f>
        <v>412</v>
      </c>
      <c r="N109" s="9">
        <f>((Table1[[#This Row],[Price]]-Table1[[#This Row],[Cost]])/Table1[[#This Row],[Price]])</f>
        <v>0.11777301927194861</v>
      </c>
    </row>
    <row r="110" spans="1:14" hidden="1" x14ac:dyDescent="0.2">
      <c r="A110" t="s">
        <v>8</v>
      </c>
      <c r="B110" t="s">
        <v>9</v>
      </c>
      <c r="C110" t="s">
        <v>22</v>
      </c>
      <c r="D110" t="s">
        <v>20</v>
      </c>
      <c r="E110" t="s">
        <v>12</v>
      </c>
      <c r="F110" t="str">
        <f>_xlfn.CONCAT(A110,E110)</f>
        <v>Gear Assembly 1 (BS4)2019-20</v>
      </c>
      <c r="G110" t="str">
        <f>+_xlfn.CONCAT( Table1[[#This Row],[Fiscal Year]], Table1[[#This Row],[Quarter]])</f>
        <v>2019-20Q3</v>
      </c>
      <c r="H110">
        <v>6096</v>
      </c>
      <c r="I110">
        <v>5338</v>
      </c>
      <c r="J110">
        <f>Table1[[#This Row],[Quantity Produced]]-Table1[[#This Row],[Sales Quantity]]</f>
        <v>758</v>
      </c>
      <c r="K110">
        <v>526</v>
      </c>
      <c r="L110">
        <f>Table1[[#This Row],[Price]]*Table1[[#This Row],[Sales Quantity]]</f>
        <v>2807788</v>
      </c>
      <c r="M110">
        <f>INDEX(Table2[Total Cost], MATCH(Table1[[#This Row],[CC]], Table2[CC], 0))</f>
        <v>402</v>
      </c>
      <c r="N110" s="9">
        <f>((Table1[[#This Row],[Price]]-Table1[[#This Row],[Cost]])/Table1[[#This Row],[Price]])</f>
        <v>0.23574144486692014</v>
      </c>
    </row>
    <row r="111" spans="1:14" hidden="1" x14ac:dyDescent="0.2">
      <c r="A111" t="s">
        <v>33</v>
      </c>
      <c r="B111" t="s">
        <v>34</v>
      </c>
      <c r="C111" t="s">
        <v>17</v>
      </c>
      <c r="D111" t="s">
        <v>16</v>
      </c>
      <c r="E111" t="s">
        <v>28</v>
      </c>
      <c r="F111" t="str">
        <f>_xlfn.CONCAT(A111,E111)</f>
        <v>Gear Assembly 5 (BS6)2021-22</v>
      </c>
      <c r="G111" t="str">
        <f>+_xlfn.CONCAT( Table1[[#This Row],[Fiscal Year]], Table1[[#This Row],[Quarter]])</f>
        <v>2021-22Q2</v>
      </c>
      <c r="H111">
        <v>5635</v>
      </c>
      <c r="I111">
        <v>5336</v>
      </c>
      <c r="J111">
        <f>Table1[[#This Row],[Quantity Produced]]-Table1[[#This Row],[Sales Quantity]]</f>
        <v>299</v>
      </c>
      <c r="K111">
        <v>408</v>
      </c>
      <c r="L111">
        <f>Table1[[#This Row],[Price]]*Table1[[#This Row],[Sales Quantity]]</f>
        <v>2177088</v>
      </c>
      <c r="M111">
        <f>INDEX(Table2[Total Cost], MATCH(Table1[[#This Row],[CC]], Table2[CC], 0))</f>
        <v>393</v>
      </c>
      <c r="N111" s="9">
        <f>((Table1[[#This Row],[Price]]-Table1[[#This Row],[Cost]])/Table1[[#This Row],[Price]])</f>
        <v>3.6764705882352942E-2</v>
      </c>
    </row>
    <row r="112" spans="1:14" hidden="1" x14ac:dyDescent="0.2">
      <c r="A112" t="s">
        <v>35</v>
      </c>
      <c r="B112" t="s">
        <v>34</v>
      </c>
      <c r="C112" t="s">
        <v>25</v>
      </c>
      <c r="D112" t="s">
        <v>24</v>
      </c>
      <c r="E112" t="s">
        <v>12</v>
      </c>
      <c r="F112" t="str">
        <f>_xlfn.CONCAT(A112,E112)</f>
        <v>Gear Assembly 6 (BS6)2019-20</v>
      </c>
      <c r="G112" t="str">
        <f>+_xlfn.CONCAT( Table1[[#This Row],[Fiscal Year]], Table1[[#This Row],[Quarter]])</f>
        <v>2019-20Q4</v>
      </c>
      <c r="H112">
        <v>5584</v>
      </c>
      <c r="I112">
        <v>5333</v>
      </c>
      <c r="J112">
        <f>Table1[[#This Row],[Quantity Produced]]-Table1[[#This Row],[Sales Quantity]]</f>
        <v>251</v>
      </c>
      <c r="K112">
        <v>378</v>
      </c>
      <c r="L112">
        <f>Table1[[#This Row],[Price]]*Table1[[#This Row],[Sales Quantity]]</f>
        <v>2015874</v>
      </c>
      <c r="M112">
        <f>INDEX(Table2[Total Cost], MATCH(Table1[[#This Row],[CC]], Table2[CC], 0))</f>
        <v>421</v>
      </c>
      <c r="N112" s="9">
        <f>((Table1[[#This Row],[Price]]-Table1[[#This Row],[Cost]])/Table1[[#This Row],[Price]])</f>
        <v>-0.11375661375661375</v>
      </c>
    </row>
    <row r="113" spans="1:14" hidden="1" x14ac:dyDescent="0.2">
      <c r="A113" t="s">
        <v>33</v>
      </c>
      <c r="B113" t="s">
        <v>34</v>
      </c>
      <c r="C113" t="s">
        <v>23</v>
      </c>
      <c r="D113" t="s">
        <v>24</v>
      </c>
      <c r="E113" t="s">
        <v>27</v>
      </c>
      <c r="F113" t="str">
        <f>_xlfn.CONCAT(A113,E113)</f>
        <v>Gear Assembly 5 (BS6)2020-21</v>
      </c>
      <c r="G113" t="str">
        <f>+_xlfn.CONCAT( Table1[[#This Row],[Fiscal Year]], Table1[[#This Row],[Quarter]])</f>
        <v>2020-21Q4</v>
      </c>
      <c r="H113">
        <v>5847</v>
      </c>
      <c r="I113">
        <v>5331</v>
      </c>
      <c r="J113">
        <f>Table1[[#This Row],[Quantity Produced]]-Table1[[#This Row],[Sales Quantity]]</f>
        <v>516</v>
      </c>
      <c r="K113">
        <v>408</v>
      </c>
      <c r="L113">
        <f>Table1[[#This Row],[Price]]*Table1[[#This Row],[Sales Quantity]]</f>
        <v>2175048</v>
      </c>
      <c r="M113">
        <f>INDEX(Table2[Total Cost], MATCH(Table1[[#This Row],[CC]], Table2[CC], 0))</f>
        <v>359</v>
      </c>
      <c r="N113" s="9">
        <f>((Table1[[#This Row],[Price]]-Table1[[#This Row],[Cost]])/Table1[[#This Row],[Price]])</f>
        <v>0.12009803921568628</v>
      </c>
    </row>
    <row r="114" spans="1:14" hidden="1" x14ac:dyDescent="0.2">
      <c r="A114" t="s">
        <v>35</v>
      </c>
      <c r="B114" t="s">
        <v>34</v>
      </c>
      <c r="C114" t="s">
        <v>23</v>
      </c>
      <c r="D114" t="s">
        <v>24</v>
      </c>
      <c r="E114" t="s">
        <v>12</v>
      </c>
      <c r="F114" t="str">
        <f>_xlfn.CONCAT(A114,E114)</f>
        <v>Gear Assembly 6 (BS6)2019-20</v>
      </c>
      <c r="G114" t="str">
        <f>+_xlfn.CONCAT( Table1[[#This Row],[Fiscal Year]], Table1[[#This Row],[Quarter]])</f>
        <v>2019-20Q4</v>
      </c>
      <c r="H114">
        <v>5578</v>
      </c>
      <c r="I114">
        <v>5329</v>
      </c>
      <c r="J114">
        <f>Table1[[#This Row],[Quantity Produced]]-Table1[[#This Row],[Sales Quantity]]</f>
        <v>249</v>
      </c>
      <c r="K114">
        <v>459</v>
      </c>
      <c r="L114">
        <f>Table1[[#This Row],[Price]]*Table1[[#This Row],[Sales Quantity]]</f>
        <v>2446011</v>
      </c>
      <c r="M114">
        <f>INDEX(Table2[Total Cost], MATCH(Table1[[#This Row],[CC]], Table2[CC], 0))</f>
        <v>421</v>
      </c>
      <c r="N114" s="9">
        <f>((Table1[[#This Row],[Price]]-Table1[[#This Row],[Cost]])/Table1[[#This Row],[Price]])</f>
        <v>8.2788671023965144E-2</v>
      </c>
    </row>
    <row r="115" spans="1:14" hidden="1" x14ac:dyDescent="0.2">
      <c r="A115" t="s">
        <v>29</v>
      </c>
      <c r="B115" t="s">
        <v>9</v>
      </c>
      <c r="C115" t="s">
        <v>22</v>
      </c>
      <c r="D115" t="s">
        <v>20</v>
      </c>
      <c r="E115" t="s">
        <v>12</v>
      </c>
      <c r="F115" t="str">
        <f>_xlfn.CONCAT(A115,E115)</f>
        <v>Gear Assembly 2 (BS4)2019-20</v>
      </c>
      <c r="G115" t="str">
        <f>+_xlfn.CONCAT( Table1[[#This Row],[Fiscal Year]], Table1[[#This Row],[Quarter]])</f>
        <v>2019-20Q3</v>
      </c>
      <c r="H115">
        <v>5837</v>
      </c>
      <c r="I115">
        <v>5326</v>
      </c>
      <c r="J115">
        <f>Table1[[#This Row],[Quantity Produced]]-Table1[[#This Row],[Sales Quantity]]</f>
        <v>511</v>
      </c>
      <c r="K115">
        <v>452</v>
      </c>
      <c r="L115">
        <f>Table1[[#This Row],[Price]]*Table1[[#This Row],[Sales Quantity]]</f>
        <v>2407352</v>
      </c>
      <c r="M115">
        <f>INDEX(Table2[Total Cost], MATCH(Table1[[#This Row],[CC]], Table2[CC], 0))</f>
        <v>332</v>
      </c>
      <c r="N115" s="9">
        <f>((Table1[[#This Row],[Price]]-Table1[[#This Row],[Cost]])/Table1[[#This Row],[Price]])</f>
        <v>0.26548672566371684</v>
      </c>
    </row>
    <row r="116" spans="1:14" x14ac:dyDescent="0.2">
      <c r="A116" t="s">
        <v>32</v>
      </c>
      <c r="B116" t="s">
        <v>31</v>
      </c>
      <c r="C116" t="s">
        <v>10</v>
      </c>
      <c r="D116" t="s">
        <v>11</v>
      </c>
      <c r="E116" t="s">
        <v>28</v>
      </c>
      <c r="F116" t="str">
        <f>_xlfn.CONCAT(A116,E116)</f>
        <v>Gear Assembly 4 (BS4/6)2021-22</v>
      </c>
      <c r="G116" t="str">
        <f>+_xlfn.CONCAT( Table1[[#This Row],[Fiscal Year]], Table1[[#This Row],[Quarter]])</f>
        <v>2021-22Q1</v>
      </c>
      <c r="H116">
        <v>5676</v>
      </c>
      <c r="I116">
        <v>5320</v>
      </c>
      <c r="J116">
        <f>Table1[[#This Row],[Quantity Produced]]-Table1[[#This Row],[Sales Quantity]]</f>
        <v>356</v>
      </c>
      <c r="K116">
        <v>471</v>
      </c>
      <c r="L116">
        <f>Table1[[#This Row],[Price]]*Table1[[#This Row],[Sales Quantity]]</f>
        <v>2505720</v>
      </c>
      <c r="M116">
        <f>INDEX(Table2[Total Cost], MATCH(Table1[[#This Row],[CC]], Table2[CC], 0))</f>
        <v>456</v>
      </c>
      <c r="N116" s="9">
        <f>((Table1[[#This Row],[Price]]-Table1[[#This Row],[Cost]])/Table1[[#This Row],[Price]])</f>
        <v>3.1847133757961783E-2</v>
      </c>
    </row>
    <row r="117" spans="1:14" hidden="1" x14ac:dyDescent="0.2">
      <c r="A117" t="s">
        <v>29</v>
      </c>
      <c r="B117" t="s">
        <v>9</v>
      </c>
      <c r="C117" t="s">
        <v>18</v>
      </c>
      <c r="D117" t="s">
        <v>16</v>
      </c>
      <c r="E117" t="s">
        <v>27</v>
      </c>
      <c r="F117" t="str">
        <f>_xlfn.CONCAT(A117,E117)</f>
        <v>Gear Assembly 2 (BS4)2020-21</v>
      </c>
      <c r="G117" t="str">
        <f>+_xlfn.CONCAT( Table1[[#This Row],[Fiscal Year]], Table1[[#This Row],[Quarter]])</f>
        <v>2020-21Q2</v>
      </c>
      <c r="H117">
        <v>5737</v>
      </c>
      <c r="I117">
        <v>5316</v>
      </c>
      <c r="J117">
        <f>Table1[[#This Row],[Quantity Produced]]-Table1[[#This Row],[Sales Quantity]]</f>
        <v>421</v>
      </c>
      <c r="K117">
        <v>341</v>
      </c>
      <c r="L117">
        <f>Table1[[#This Row],[Price]]*Table1[[#This Row],[Sales Quantity]]</f>
        <v>1812756</v>
      </c>
      <c r="M117">
        <f>INDEX(Table2[Total Cost], MATCH(Table1[[#This Row],[CC]], Table2[CC], 0))</f>
        <v>373</v>
      </c>
      <c r="N117" s="9">
        <f>((Table1[[#This Row],[Price]]-Table1[[#This Row],[Cost]])/Table1[[#This Row],[Price]])</f>
        <v>-9.3841642228739003E-2</v>
      </c>
    </row>
    <row r="118" spans="1:14" hidden="1" x14ac:dyDescent="0.2">
      <c r="A118" t="s">
        <v>35</v>
      </c>
      <c r="B118" t="s">
        <v>34</v>
      </c>
      <c r="C118" t="s">
        <v>14</v>
      </c>
      <c r="D118" t="s">
        <v>11</v>
      </c>
      <c r="E118" t="s">
        <v>12</v>
      </c>
      <c r="F118" t="str">
        <f>_xlfn.CONCAT(A118,E118)</f>
        <v>Gear Assembly 6 (BS6)2019-20</v>
      </c>
      <c r="G118" t="str">
        <f>+_xlfn.CONCAT( Table1[[#This Row],[Fiscal Year]], Table1[[#This Row],[Quarter]])</f>
        <v>2019-20Q1</v>
      </c>
      <c r="H118">
        <v>5917</v>
      </c>
      <c r="I118">
        <v>5281</v>
      </c>
      <c r="J118">
        <f>Table1[[#This Row],[Quantity Produced]]-Table1[[#This Row],[Sales Quantity]]</f>
        <v>636</v>
      </c>
      <c r="K118">
        <v>556</v>
      </c>
      <c r="L118">
        <f>Table1[[#This Row],[Price]]*Table1[[#This Row],[Sales Quantity]]</f>
        <v>2936236</v>
      </c>
      <c r="M118">
        <f>INDEX(Table2[Total Cost], MATCH(Table1[[#This Row],[CC]], Table2[CC], 0))</f>
        <v>421</v>
      </c>
      <c r="N118" s="9">
        <f>((Table1[[#This Row],[Price]]-Table1[[#This Row],[Cost]])/Table1[[#This Row],[Price]])</f>
        <v>0.24280575539568344</v>
      </c>
    </row>
    <row r="119" spans="1:14" hidden="1" x14ac:dyDescent="0.2">
      <c r="A119" t="s">
        <v>33</v>
      </c>
      <c r="B119" t="s">
        <v>34</v>
      </c>
      <c r="C119" t="s">
        <v>21</v>
      </c>
      <c r="D119" t="s">
        <v>20</v>
      </c>
      <c r="E119" t="s">
        <v>12</v>
      </c>
      <c r="F119" t="str">
        <f>_xlfn.CONCAT(A119,E119)</f>
        <v>Gear Assembly 5 (BS6)2019-20</v>
      </c>
      <c r="G119" t="str">
        <f>+_xlfn.CONCAT( Table1[[#This Row],[Fiscal Year]], Table1[[#This Row],[Quarter]])</f>
        <v>2019-20Q3</v>
      </c>
      <c r="H119">
        <v>5357</v>
      </c>
      <c r="I119">
        <v>5268</v>
      </c>
      <c r="J119">
        <f>Table1[[#This Row],[Quantity Produced]]-Table1[[#This Row],[Sales Quantity]]</f>
        <v>89</v>
      </c>
      <c r="K119">
        <v>483</v>
      </c>
      <c r="L119">
        <f>Table1[[#This Row],[Price]]*Table1[[#This Row],[Sales Quantity]]</f>
        <v>2544444</v>
      </c>
      <c r="M119">
        <f>INDEX(Table2[Total Cost], MATCH(Table1[[#This Row],[CC]], Table2[CC], 0))</f>
        <v>328</v>
      </c>
      <c r="N119" s="9">
        <f>((Table1[[#This Row],[Price]]-Table1[[#This Row],[Cost]])/Table1[[#This Row],[Price]])</f>
        <v>0.32091097308488614</v>
      </c>
    </row>
    <row r="120" spans="1:14" hidden="1" x14ac:dyDescent="0.2">
      <c r="A120" t="s">
        <v>8</v>
      </c>
      <c r="B120" t="s">
        <v>9</v>
      </c>
      <c r="C120" t="s">
        <v>21</v>
      </c>
      <c r="D120" t="s">
        <v>20</v>
      </c>
      <c r="E120" t="s">
        <v>12</v>
      </c>
      <c r="F120" t="str">
        <f>_xlfn.CONCAT(A120,E120)</f>
        <v>Gear Assembly 1 (BS4)2019-20</v>
      </c>
      <c r="G120" t="str">
        <f>+_xlfn.CONCAT( Table1[[#This Row],[Fiscal Year]], Table1[[#This Row],[Quarter]])</f>
        <v>2019-20Q3</v>
      </c>
      <c r="H120">
        <v>5717</v>
      </c>
      <c r="I120">
        <v>5259</v>
      </c>
      <c r="J120">
        <f>Table1[[#This Row],[Quantity Produced]]-Table1[[#This Row],[Sales Quantity]]</f>
        <v>458</v>
      </c>
      <c r="K120">
        <v>517</v>
      </c>
      <c r="L120">
        <f>Table1[[#This Row],[Price]]*Table1[[#This Row],[Sales Quantity]]</f>
        <v>2718903</v>
      </c>
      <c r="M120">
        <f>INDEX(Table2[Total Cost], MATCH(Table1[[#This Row],[CC]], Table2[CC], 0))</f>
        <v>402</v>
      </c>
      <c r="N120" s="9">
        <f>((Table1[[#This Row],[Price]]-Table1[[#This Row],[Cost]])/Table1[[#This Row],[Price]])</f>
        <v>0.22243713733075435</v>
      </c>
    </row>
    <row r="121" spans="1:14" hidden="1" x14ac:dyDescent="0.2">
      <c r="A121" t="s">
        <v>33</v>
      </c>
      <c r="B121" t="s">
        <v>34</v>
      </c>
      <c r="C121" t="s">
        <v>13</v>
      </c>
      <c r="D121" t="s">
        <v>11</v>
      </c>
      <c r="E121" t="s">
        <v>27</v>
      </c>
      <c r="F121" t="str">
        <f>_xlfn.CONCAT(A121,E121)</f>
        <v>Gear Assembly 5 (BS6)2020-21</v>
      </c>
      <c r="G121" t="str">
        <f>+_xlfn.CONCAT( Table1[[#This Row],[Fiscal Year]], Table1[[#This Row],[Quarter]])</f>
        <v>2020-21Q1</v>
      </c>
      <c r="H121">
        <v>5785</v>
      </c>
      <c r="I121">
        <v>5254</v>
      </c>
      <c r="J121">
        <f>Table1[[#This Row],[Quantity Produced]]-Table1[[#This Row],[Sales Quantity]]</f>
        <v>531</v>
      </c>
      <c r="K121">
        <v>535</v>
      </c>
      <c r="L121">
        <f>Table1[[#This Row],[Price]]*Table1[[#This Row],[Sales Quantity]]</f>
        <v>2810890</v>
      </c>
      <c r="M121">
        <f>INDEX(Table2[Total Cost], MATCH(Table1[[#This Row],[CC]], Table2[CC], 0))</f>
        <v>359</v>
      </c>
      <c r="N121" s="9">
        <f>((Table1[[#This Row],[Price]]-Table1[[#This Row],[Cost]])/Table1[[#This Row],[Price]])</f>
        <v>0.32897196261682243</v>
      </c>
    </row>
    <row r="122" spans="1:14" hidden="1" x14ac:dyDescent="0.2">
      <c r="A122" t="s">
        <v>29</v>
      </c>
      <c r="B122" t="s">
        <v>9</v>
      </c>
      <c r="C122" t="s">
        <v>21</v>
      </c>
      <c r="D122" t="s">
        <v>20</v>
      </c>
      <c r="E122" t="s">
        <v>27</v>
      </c>
      <c r="F122" t="str">
        <f>_xlfn.CONCAT(A122,E122)</f>
        <v>Gear Assembly 2 (BS4)2020-21</v>
      </c>
      <c r="G122" t="str">
        <f>+_xlfn.CONCAT( Table1[[#This Row],[Fiscal Year]], Table1[[#This Row],[Quarter]])</f>
        <v>2020-21Q3</v>
      </c>
      <c r="H122">
        <v>5779</v>
      </c>
      <c r="I122">
        <v>5253</v>
      </c>
      <c r="J122">
        <f>Table1[[#This Row],[Quantity Produced]]-Table1[[#This Row],[Sales Quantity]]</f>
        <v>526</v>
      </c>
      <c r="K122">
        <v>463</v>
      </c>
      <c r="L122">
        <f>Table1[[#This Row],[Price]]*Table1[[#This Row],[Sales Quantity]]</f>
        <v>2432139</v>
      </c>
      <c r="M122">
        <f>INDEX(Table2[Total Cost], MATCH(Table1[[#This Row],[CC]], Table2[CC], 0))</f>
        <v>373</v>
      </c>
      <c r="N122" s="9">
        <f>((Table1[[#This Row],[Price]]-Table1[[#This Row],[Cost]])/Table1[[#This Row],[Price]])</f>
        <v>0.19438444924406048</v>
      </c>
    </row>
    <row r="123" spans="1:14" x14ac:dyDescent="0.2">
      <c r="A123" t="s">
        <v>30</v>
      </c>
      <c r="B123" t="s">
        <v>31</v>
      </c>
      <c r="C123" t="s">
        <v>26</v>
      </c>
      <c r="D123" t="s">
        <v>24</v>
      </c>
      <c r="E123" t="s">
        <v>12</v>
      </c>
      <c r="F123" t="str">
        <f>_xlfn.CONCAT(A123,E123)</f>
        <v>Gear Assembly 3 (BS4/6)2019-20</v>
      </c>
      <c r="G123" t="str">
        <f>+_xlfn.CONCAT( Table1[[#This Row],[Fiscal Year]], Table1[[#This Row],[Quarter]])</f>
        <v>2019-20Q4</v>
      </c>
      <c r="H123">
        <v>5471</v>
      </c>
      <c r="I123">
        <v>5241</v>
      </c>
      <c r="J123">
        <f>Table1[[#This Row],[Quantity Produced]]-Table1[[#This Row],[Sales Quantity]]</f>
        <v>230</v>
      </c>
      <c r="K123">
        <v>488</v>
      </c>
      <c r="L123">
        <f>Table1[[#This Row],[Price]]*Table1[[#This Row],[Sales Quantity]]</f>
        <v>2557608</v>
      </c>
      <c r="M123">
        <f>INDEX(Table2[Total Cost], MATCH(Table1[[#This Row],[CC]], Table2[CC], 0))</f>
        <v>465</v>
      </c>
      <c r="N123" s="9">
        <f>((Table1[[#This Row],[Price]]-Table1[[#This Row],[Cost]])/Table1[[#This Row],[Price]])</f>
        <v>4.7131147540983603E-2</v>
      </c>
    </row>
    <row r="124" spans="1:14" x14ac:dyDescent="0.2">
      <c r="A124" t="s">
        <v>30</v>
      </c>
      <c r="B124" t="s">
        <v>31</v>
      </c>
      <c r="C124" t="s">
        <v>18</v>
      </c>
      <c r="D124" t="s">
        <v>16</v>
      </c>
      <c r="E124" t="s">
        <v>12</v>
      </c>
      <c r="F124" t="str">
        <f>_xlfn.CONCAT(A124,E124)</f>
        <v>Gear Assembly 3 (BS4/6)2019-20</v>
      </c>
      <c r="G124" t="str">
        <f>+_xlfn.CONCAT( Table1[[#This Row],[Fiscal Year]], Table1[[#This Row],[Quarter]])</f>
        <v>2019-20Q2</v>
      </c>
      <c r="H124">
        <v>5314</v>
      </c>
      <c r="I124">
        <v>5222</v>
      </c>
      <c r="J124">
        <f>Table1[[#This Row],[Quantity Produced]]-Table1[[#This Row],[Sales Quantity]]</f>
        <v>92</v>
      </c>
      <c r="K124">
        <v>456</v>
      </c>
      <c r="L124">
        <f>Table1[[#This Row],[Price]]*Table1[[#This Row],[Sales Quantity]]</f>
        <v>2381232</v>
      </c>
      <c r="M124">
        <f>INDEX(Table2[Total Cost], MATCH(Table1[[#This Row],[CC]], Table2[CC], 0))</f>
        <v>465</v>
      </c>
      <c r="N124" s="9">
        <f>((Table1[[#This Row],[Price]]-Table1[[#This Row],[Cost]])/Table1[[#This Row],[Price]])</f>
        <v>-1.9736842105263157E-2</v>
      </c>
    </row>
    <row r="125" spans="1:14" hidden="1" x14ac:dyDescent="0.2">
      <c r="A125" t="s">
        <v>8</v>
      </c>
      <c r="B125" t="s">
        <v>9</v>
      </c>
      <c r="C125" t="s">
        <v>26</v>
      </c>
      <c r="D125" t="s">
        <v>24</v>
      </c>
      <c r="E125" t="s">
        <v>27</v>
      </c>
      <c r="F125" t="str">
        <f>_xlfn.CONCAT(A125,E125)</f>
        <v>Gear Assembly 1 (BS4)2020-21</v>
      </c>
      <c r="G125" t="str">
        <f>+_xlfn.CONCAT( Table1[[#This Row],[Fiscal Year]], Table1[[#This Row],[Quarter]])</f>
        <v>2020-21Q4</v>
      </c>
      <c r="H125">
        <v>5840</v>
      </c>
      <c r="I125">
        <v>5217</v>
      </c>
      <c r="J125">
        <f>Table1[[#This Row],[Quantity Produced]]-Table1[[#This Row],[Sales Quantity]]</f>
        <v>623</v>
      </c>
      <c r="K125">
        <v>400</v>
      </c>
      <c r="L125">
        <f>Table1[[#This Row],[Price]]*Table1[[#This Row],[Sales Quantity]]</f>
        <v>2086800</v>
      </c>
      <c r="M125">
        <f>INDEX(Table2[Total Cost], MATCH(Table1[[#This Row],[CC]], Table2[CC], 0))</f>
        <v>450</v>
      </c>
      <c r="N125" s="9">
        <f>((Table1[[#This Row],[Price]]-Table1[[#This Row],[Cost]])/Table1[[#This Row],[Price]])</f>
        <v>-0.125</v>
      </c>
    </row>
    <row r="126" spans="1:14" x14ac:dyDescent="0.2">
      <c r="A126" t="s">
        <v>32</v>
      </c>
      <c r="B126" t="s">
        <v>31</v>
      </c>
      <c r="C126" t="s">
        <v>17</v>
      </c>
      <c r="D126" t="s">
        <v>16</v>
      </c>
      <c r="E126" t="s">
        <v>27</v>
      </c>
      <c r="F126" t="str">
        <f>_xlfn.CONCAT(A126,E126)</f>
        <v>Gear Assembly 4 (BS4/6)2020-21</v>
      </c>
      <c r="G126" t="str">
        <f>+_xlfn.CONCAT( Table1[[#This Row],[Fiscal Year]], Table1[[#This Row],[Quarter]])</f>
        <v>2020-21Q2</v>
      </c>
      <c r="H126">
        <v>5570</v>
      </c>
      <c r="I126">
        <v>5216</v>
      </c>
      <c r="J126">
        <f>Table1[[#This Row],[Quantity Produced]]-Table1[[#This Row],[Sales Quantity]]</f>
        <v>354</v>
      </c>
      <c r="K126">
        <v>354</v>
      </c>
      <c r="L126">
        <f>Table1[[#This Row],[Price]]*Table1[[#This Row],[Sales Quantity]]</f>
        <v>1846464</v>
      </c>
      <c r="M126">
        <f>INDEX(Table2[Total Cost], MATCH(Table1[[#This Row],[CC]], Table2[CC], 0))</f>
        <v>412</v>
      </c>
      <c r="N126" s="9">
        <f>((Table1[[#This Row],[Price]]-Table1[[#This Row],[Cost]])/Table1[[#This Row],[Price]])</f>
        <v>-0.16384180790960451</v>
      </c>
    </row>
    <row r="127" spans="1:14" x14ac:dyDescent="0.2">
      <c r="A127" t="s">
        <v>30</v>
      </c>
      <c r="B127" t="s">
        <v>31</v>
      </c>
      <c r="C127" t="s">
        <v>14</v>
      </c>
      <c r="D127" t="s">
        <v>11</v>
      </c>
      <c r="E127" t="s">
        <v>28</v>
      </c>
      <c r="F127" t="str">
        <f>_xlfn.CONCAT(A127,E127)</f>
        <v>Gear Assembly 3 (BS4/6)2021-22</v>
      </c>
      <c r="G127" t="str">
        <f>+_xlfn.CONCAT( Table1[[#This Row],[Fiscal Year]], Table1[[#This Row],[Quarter]])</f>
        <v>2021-22Q1</v>
      </c>
      <c r="H127">
        <v>5361</v>
      </c>
      <c r="I127">
        <v>5177</v>
      </c>
      <c r="J127">
        <f>Table1[[#This Row],[Quantity Produced]]-Table1[[#This Row],[Sales Quantity]]</f>
        <v>184</v>
      </c>
      <c r="K127">
        <v>351</v>
      </c>
      <c r="L127">
        <f>Table1[[#This Row],[Price]]*Table1[[#This Row],[Sales Quantity]]</f>
        <v>1817127</v>
      </c>
      <c r="M127">
        <f>INDEX(Table2[Total Cost], MATCH(Table1[[#This Row],[CC]], Table2[CC], 0))</f>
        <v>538</v>
      </c>
      <c r="N127" s="9">
        <f>((Table1[[#This Row],[Price]]-Table1[[#This Row],[Cost]])/Table1[[#This Row],[Price]])</f>
        <v>-0.53276353276353272</v>
      </c>
    </row>
    <row r="128" spans="1:14" x14ac:dyDescent="0.2">
      <c r="A128" t="s">
        <v>30</v>
      </c>
      <c r="B128" t="s">
        <v>31</v>
      </c>
      <c r="C128" t="s">
        <v>15</v>
      </c>
      <c r="D128" t="s">
        <v>16</v>
      </c>
      <c r="E128" t="s">
        <v>28</v>
      </c>
      <c r="F128" t="str">
        <f>_xlfn.CONCAT(A128,E128)</f>
        <v>Gear Assembly 3 (BS4/6)2021-22</v>
      </c>
      <c r="G128" t="str">
        <f>+_xlfn.CONCAT( Table1[[#This Row],[Fiscal Year]], Table1[[#This Row],[Quarter]])</f>
        <v>2021-22Q2</v>
      </c>
      <c r="H128">
        <v>5574</v>
      </c>
      <c r="I128">
        <v>5160</v>
      </c>
      <c r="J128">
        <f>Table1[[#This Row],[Quantity Produced]]-Table1[[#This Row],[Sales Quantity]]</f>
        <v>414</v>
      </c>
      <c r="K128">
        <v>463</v>
      </c>
      <c r="L128">
        <f>Table1[[#This Row],[Price]]*Table1[[#This Row],[Sales Quantity]]</f>
        <v>2389080</v>
      </c>
      <c r="M128">
        <f>INDEX(Table2[Total Cost], MATCH(Table1[[#This Row],[CC]], Table2[CC], 0))</f>
        <v>538</v>
      </c>
      <c r="N128" s="9">
        <f>((Table1[[#This Row],[Price]]-Table1[[#This Row],[Cost]])/Table1[[#This Row],[Price]])</f>
        <v>-0.16198704103671707</v>
      </c>
    </row>
    <row r="129" spans="1:14" hidden="1" x14ac:dyDescent="0.2">
      <c r="A129" t="s">
        <v>8</v>
      </c>
      <c r="B129" t="s">
        <v>9</v>
      </c>
      <c r="C129" t="s">
        <v>14</v>
      </c>
      <c r="D129" t="s">
        <v>11</v>
      </c>
      <c r="E129" t="s">
        <v>28</v>
      </c>
      <c r="F129" t="str">
        <f>_xlfn.CONCAT(A129,E129)</f>
        <v>Gear Assembly 1 (BS4)2021-22</v>
      </c>
      <c r="G129" t="str">
        <f>+_xlfn.CONCAT( Table1[[#This Row],[Fiscal Year]], Table1[[#This Row],[Quarter]])</f>
        <v>2021-22Q1</v>
      </c>
      <c r="H129">
        <v>5802</v>
      </c>
      <c r="I129">
        <v>5146</v>
      </c>
      <c r="J129">
        <f>Table1[[#This Row],[Quantity Produced]]-Table1[[#This Row],[Sales Quantity]]</f>
        <v>656</v>
      </c>
      <c r="K129">
        <v>526</v>
      </c>
      <c r="L129">
        <f>Table1[[#This Row],[Price]]*Table1[[#This Row],[Sales Quantity]]</f>
        <v>2706796</v>
      </c>
      <c r="M129">
        <f>INDEX(Table2[Total Cost], MATCH(Table1[[#This Row],[CC]], Table2[CC], 0))</f>
        <v>472</v>
      </c>
      <c r="N129" s="9">
        <f>((Table1[[#This Row],[Price]]-Table1[[#This Row],[Cost]])/Table1[[#This Row],[Price]])</f>
        <v>0.10266159695817491</v>
      </c>
    </row>
    <row r="130" spans="1:14" x14ac:dyDescent="0.2">
      <c r="A130" t="s">
        <v>30</v>
      </c>
      <c r="B130" t="s">
        <v>31</v>
      </c>
      <c r="C130" t="s">
        <v>22</v>
      </c>
      <c r="D130" t="s">
        <v>20</v>
      </c>
      <c r="E130" t="s">
        <v>27</v>
      </c>
      <c r="F130" t="str">
        <f>_xlfn.CONCAT(A130,E130)</f>
        <v>Gear Assembly 3 (BS4/6)2020-21</v>
      </c>
      <c r="G130" t="str">
        <f>+_xlfn.CONCAT( Table1[[#This Row],[Fiscal Year]], Table1[[#This Row],[Quarter]])</f>
        <v>2020-21Q3</v>
      </c>
      <c r="H130">
        <v>5181</v>
      </c>
      <c r="I130">
        <v>5143</v>
      </c>
      <c r="J130">
        <f>Table1[[#This Row],[Quantity Produced]]-Table1[[#This Row],[Sales Quantity]]</f>
        <v>38</v>
      </c>
      <c r="K130">
        <v>539</v>
      </c>
      <c r="L130">
        <f>Table1[[#This Row],[Price]]*Table1[[#This Row],[Sales Quantity]]</f>
        <v>2772077</v>
      </c>
      <c r="M130">
        <f>INDEX(Table2[Total Cost], MATCH(Table1[[#This Row],[CC]], Table2[CC], 0))</f>
        <v>523</v>
      </c>
      <c r="N130" s="9">
        <f>((Table1[[#This Row],[Price]]-Table1[[#This Row],[Cost]])/Table1[[#This Row],[Price]])</f>
        <v>2.9684601113172542E-2</v>
      </c>
    </row>
    <row r="131" spans="1:14" hidden="1" x14ac:dyDescent="0.2">
      <c r="A131" t="s">
        <v>33</v>
      </c>
      <c r="B131" t="s">
        <v>34</v>
      </c>
      <c r="C131" t="s">
        <v>18</v>
      </c>
      <c r="D131" t="s">
        <v>16</v>
      </c>
      <c r="E131" t="s">
        <v>27</v>
      </c>
      <c r="F131" t="str">
        <f>_xlfn.CONCAT(A131,E131)</f>
        <v>Gear Assembly 5 (BS6)2020-21</v>
      </c>
      <c r="G131" t="str">
        <f>+_xlfn.CONCAT( Table1[[#This Row],[Fiscal Year]], Table1[[#This Row],[Quarter]])</f>
        <v>2020-21Q2</v>
      </c>
      <c r="H131">
        <v>5474</v>
      </c>
      <c r="I131">
        <v>5134</v>
      </c>
      <c r="J131">
        <f>Table1[[#This Row],[Quantity Produced]]-Table1[[#This Row],[Sales Quantity]]</f>
        <v>340</v>
      </c>
      <c r="K131">
        <v>457</v>
      </c>
      <c r="L131">
        <f>Table1[[#This Row],[Price]]*Table1[[#This Row],[Sales Quantity]]</f>
        <v>2346238</v>
      </c>
      <c r="M131">
        <f>INDEX(Table2[Total Cost], MATCH(Table1[[#This Row],[CC]], Table2[CC], 0))</f>
        <v>359</v>
      </c>
      <c r="N131" s="9">
        <f>((Table1[[#This Row],[Price]]-Table1[[#This Row],[Cost]])/Table1[[#This Row],[Price]])</f>
        <v>0.21444201312910285</v>
      </c>
    </row>
    <row r="132" spans="1:14" x14ac:dyDescent="0.2">
      <c r="A132" t="s">
        <v>30</v>
      </c>
      <c r="B132" t="s">
        <v>31</v>
      </c>
      <c r="C132" t="s">
        <v>23</v>
      </c>
      <c r="D132" t="s">
        <v>24</v>
      </c>
      <c r="E132" t="s">
        <v>12</v>
      </c>
      <c r="F132" t="str">
        <f>_xlfn.CONCAT(A132,E132)</f>
        <v>Gear Assembly 3 (BS4/6)2019-20</v>
      </c>
      <c r="G132" t="str">
        <f>+_xlfn.CONCAT( Table1[[#This Row],[Fiscal Year]], Table1[[#This Row],[Quarter]])</f>
        <v>2019-20Q4</v>
      </c>
      <c r="H132">
        <v>5735</v>
      </c>
      <c r="I132">
        <v>5114</v>
      </c>
      <c r="J132">
        <f>Table1[[#This Row],[Quantity Produced]]-Table1[[#This Row],[Sales Quantity]]</f>
        <v>621</v>
      </c>
      <c r="K132">
        <v>570</v>
      </c>
      <c r="L132">
        <f>Table1[[#This Row],[Price]]*Table1[[#This Row],[Sales Quantity]]</f>
        <v>2914980</v>
      </c>
      <c r="M132">
        <f>INDEX(Table2[Total Cost], MATCH(Table1[[#This Row],[CC]], Table2[CC], 0))</f>
        <v>465</v>
      </c>
      <c r="N132" s="9">
        <f>((Table1[[#This Row],[Price]]-Table1[[#This Row],[Cost]])/Table1[[#This Row],[Price]])</f>
        <v>0.18421052631578946</v>
      </c>
    </row>
    <row r="133" spans="1:14" x14ac:dyDescent="0.2">
      <c r="A133" t="s">
        <v>32</v>
      </c>
      <c r="B133" t="s">
        <v>31</v>
      </c>
      <c r="C133" t="s">
        <v>22</v>
      </c>
      <c r="D133" t="s">
        <v>20</v>
      </c>
      <c r="E133" t="s">
        <v>27</v>
      </c>
      <c r="F133" t="str">
        <f>_xlfn.CONCAT(A133,E133)</f>
        <v>Gear Assembly 4 (BS4/6)2020-21</v>
      </c>
      <c r="G133" t="str">
        <f>+_xlfn.CONCAT( Table1[[#This Row],[Fiscal Year]], Table1[[#This Row],[Quarter]])</f>
        <v>2020-21Q3</v>
      </c>
      <c r="H133">
        <v>5139</v>
      </c>
      <c r="I133">
        <v>5100</v>
      </c>
      <c r="J133">
        <f>Table1[[#This Row],[Quantity Produced]]-Table1[[#This Row],[Sales Quantity]]</f>
        <v>39</v>
      </c>
      <c r="K133">
        <v>526</v>
      </c>
      <c r="L133">
        <f>Table1[[#This Row],[Price]]*Table1[[#This Row],[Sales Quantity]]</f>
        <v>2682600</v>
      </c>
      <c r="M133">
        <f>INDEX(Table2[Total Cost], MATCH(Table1[[#This Row],[CC]], Table2[CC], 0))</f>
        <v>412</v>
      </c>
      <c r="N133" s="9">
        <f>((Table1[[#This Row],[Price]]-Table1[[#This Row],[Cost]])/Table1[[#This Row],[Price]])</f>
        <v>0.21673003802281368</v>
      </c>
    </row>
    <row r="134" spans="1:14" x14ac:dyDescent="0.2">
      <c r="A134" t="s">
        <v>30</v>
      </c>
      <c r="B134" t="s">
        <v>31</v>
      </c>
      <c r="C134" t="s">
        <v>14</v>
      </c>
      <c r="D134" t="s">
        <v>11</v>
      </c>
      <c r="E134" t="s">
        <v>12</v>
      </c>
      <c r="F134" t="str">
        <f>_xlfn.CONCAT(A134,E134)</f>
        <v>Gear Assembly 3 (BS4/6)2019-20</v>
      </c>
      <c r="G134" t="str">
        <f>+_xlfn.CONCAT( Table1[[#This Row],[Fiscal Year]], Table1[[#This Row],[Quarter]])</f>
        <v>2019-20Q1</v>
      </c>
      <c r="H134">
        <v>5622</v>
      </c>
      <c r="I134">
        <v>5059</v>
      </c>
      <c r="J134">
        <f>Table1[[#This Row],[Quantity Produced]]-Table1[[#This Row],[Sales Quantity]]</f>
        <v>563</v>
      </c>
      <c r="K134">
        <v>466</v>
      </c>
      <c r="L134">
        <f>Table1[[#This Row],[Price]]*Table1[[#This Row],[Sales Quantity]]</f>
        <v>2357494</v>
      </c>
      <c r="M134">
        <f>INDEX(Table2[Total Cost], MATCH(Table1[[#This Row],[CC]], Table2[CC], 0))</f>
        <v>465</v>
      </c>
      <c r="N134" s="9">
        <f>((Table1[[#This Row],[Price]]-Table1[[#This Row],[Cost]])/Table1[[#This Row],[Price]])</f>
        <v>2.1459227467811159E-3</v>
      </c>
    </row>
    <row r="135" spans="1:14" hidden="1" x14ac:dyDescent="0.2">
      <c r="A135" t="s">
        <v>8</v>
      </c>
      <c r="B135" t="s">
        <v>9</v>
      </c>
      <c r="C135" t="s">
        <v>10</v>
      </c>
      <c r="D135" t="s">
        <v>11</v>
      </c>
      <c r="E135" t="s">
        <v>28</v>
      </c>
      <c r="F135" t="str">
        <f>_xlfn.CONCAT(A135,E135)</f>
        <v>Gear Assembly 1 (BS4)2021-22</v>
      </c>
      <c r="G135" t="str">
        <f>+_xlfn.CONCAT( Table1[[#This Row],[Fiscal Year]], Table1[[#This Row],[Quarter]])</f>
        <v>2021-22Q1</v>
      </c>
      <c r="H135">
        <v>5416</v>
      </c>
      <c r="I135">
        <v>5059</v>
      </c>
      <c r="J135">
        <f>Table1[[#This Row],[Quantity Produced]]-Table1[[#This Row],[Sales Quantity]]</f>
        <v>357</v>
      </c>
      <c r="K135">
        <v>381</v>
      </c>
      <c r="L135">
        <f>Table1[[#This Row],[Price]]*Table1[[#This Row],[Sales Quantity]]</f>
        <v>1927479</v>
      </c>
      <c r="M135">
        <f>INDEX(Table2[Total Cost], MATCH(Table1[[#This Row],[CC]], Table2[CC], 0))</f>
        <v>472</v>
      </c>
      <c r="N135" s="9">
        <f>((Table1[[#This Row],[Price]]-Table1[[#This Row],[Cost]])/Table1[[#This Row],[Price]])</f>
        <v>-0.23884514435695539</v>
      </c>
    </row>
    <row r="136" spans="1:14" hidden="1" x14ac:dyDescent="0.2">
      <c r="A136" t="s">
        <v>35</v>
      </c>
      <c r="B136" t="s">
        <v>34</v>
      </c>
      <c r="C136" t="s">
        <v>17</v>
      </c>
      <c r="D136" t="s">
        <v>16</v>
      </c>
      <c r="E136" t="s">
        <v>12</v>
      </c>
      <c r="F136" t="str">
        <f>_xlfn.CONCAT(A136,E136)</f>
        <v>Gear Assembly 6 (BS6)2019-20</v>
      </c>
      <c r="G136" t="str">
        <f>+_xlfn.CONCAT( Table1[[#This Row],[Fiscal Year]], Table1[[#This Row],[Quarter]])</f>
        <v>2019-20Q2</v>
      </c>
      <c r="H136">
        <v>5524</v>
      </c>
      <c r="I136">
        <v>5037</v>
      </c>
      <c r="J136">
        <f>Table1[[#This Row],[Quantity Produced]]-Table1[[#This Row],[Sales Quantity]]</f>
        <v>487</v>
      </c>
      <c r="K136">
        <v>551</v>
      </c>
      <c r="L136">
        <f>Table1[[#This Row],[Price]]*Table1[[#This Row],[Sales Quantity]]</f>
        <v>2775387</v>
      </c>
      <c r="M136">
        <f>INDEX(Table2[Total Cost], MATCH(Table1[[#This Row],[CC]], Table2[CC], 0))</f>
        <v>421</v>
      </c>
      <c r="N136" s="9">
        <f>((Table1[[#This Row],[Price]]-Table1[[#This Row],[Cost]])/Table1[[#This Row],[Price]])</f>
        <v>0.23593466424682397</v>
      </c>
    </row>
    <row r="137" spans="1:14" x14ac:dyDescent="0.2">
      <c r="A137" t="s">
        <v>30</v>
      </c>
      <c r="B137" t="s">
        <v>31</v>
      </c>
      <c r="C137" t="s">
        <v>21</v>
      </c>
      <c r="D137" t="s">
        <v>20</v>
      </c>
      <c r="E137" t="s">
        <v>27</v>
      </c>
      <c r="F137" t="str">
        <f>_xlfn.CONCAT(A137,E137)</f>
        <v>Gear Assembly 3 (BS4/6)2020-21</v>
      </c>
      <c r="G137" t="str">
        <f>+_xlfn.CONCAT( Table1[[#This Row],[Fiscal Year]], Table1[[#This Row],[Quarter]])</f>
        <v>2020-21Q3</v>
      </c>
      <c r="H137">
        <v>5170</v>
      </c>
      <c r="I137">
        <v>5030</v>
      </c>
      <c r="J137">
        <f>Table1[[#This Row],[Quantity Produced]]-Table1[[#This Row],[Sales Quantity]]</f>
        <v>140</v>
      </c>
      <c r="K137">
        <v>459</v>
      </c>
      <c r="L137">
        <f>Table1[[#This Row],[Price]]*Table1[[#This Row],[Sales Quantity]]</f>
        <v>2308770</v>
      </c>
      <c r="M137">
        <f>INDEX(Table2[Total Cost], MATCH(Table1[[#This Row],[CC]], Table2[CC], 0))</f>
        <v>523</v>
      </c>
      <c r="N137" s="9">
        <f>((Table1[[#This Row],[Price]]-Table1[[#This Row],[Cost]])/Table1[[#This Row],[Price]])</f>
        <v>-0.13943355119825709</v>
      </c>
    </row>
    <row r="138" spans="1:14" hidden="1" x14ac:dyDescent="0.2">
      <c r="A138" t="s">
        <v>33</v>
      </c>
      <c r="B138" t="s">
        <v>34</v>
      </c>
      <c r="C138" t="s">
        <v>18</v>
      </c>
      <c r="D138" t="s">
        <v>16</v>
      </c>
      <c r="E138" t="s">
        <v>12</v>
      </c>
      <c r="F138" t="str">
        <f>_xlfn.CONCAT(A138,E138)</f>
        <v>Gear Assembly 5 (BS6)2019-20</v>
      </c>
      <c r="G138" t="str">
        <f>+_xlfn.CONCAT( Table1[[#This Row],[Fiscal Year]], Table1[[#This Row],[Quarter]])</f>
        <v>2019-20Q2</v>
      </c>
      <c r="H138">
        <v>5448</v>
      </c>
      <c r="I138">
        <v>5016</v>
      </c>
      <c r="J138">
        <f>Table1[[#This Row],[Quantity Produced]]-Table1[[#This Row],[Sales Quantity]]</f>
        <v>432</v>
      </c>
      <c r="K138">
        <v>521</v>
      </c>
      <c r="L138">
        <f>Table1[[#This Row],[Price]]*Table1[[#This Row],[Sales Quantity]]</f>
        <v>2613336</v>
      </c>
      <c r="M138">
        <f>INDEX(Table2[Total Cost], MATCH(Table1[[#This Row],[CC]], Table2[CC], 0))</f>
        <v>328</v>
      </c>
      <c r="N138" s="9">
        <f>((Table1[[#This Row],[Price]]-Table1[[#This Row],[Cost]])/Table1[[#This Row],[Price]])</f>
        <v>0.37044145873320539</v>
      </c>
    </row>
    <row r="139" spans="1:14" x14ac:dyDescent="0.2">
      <c r="A139" t="s">
        <v>32</v>
      </c>
      <c r="B139" t="s">
        <v>31</v>
      </c>
      <c r="C139" t="s">
        <v>13</v>
      </c>
      <c r="D139" t="s">
        <v>11</v>
      </c>
      <c r="E139" t="s">
        <v>28</v>
      </c>
      <c r="F139" t="str">
        <f>_xlfn.CONCAT(A139,E139)</f>
        <v>Gear Assembly 4 (BS4/6)2021-22</v>
      </c>
      <c r="G139" t="str">
        <f>+_xlfn.CONCAT( Table1[[#This Row],[Fiscal Year]], Table1[[#This Row],[Quarter]])</f>
        <v>2021-22Q1</v>
      </c>
      <c r="H139">
        <v>5246</v>
      </c>
      <c r="I139">
        <v>5007</v>
      </c>
      <c r="J139">
        <f>Table1[[#This Row],[Quantity Produced]]-Table1[[#This Row],[Sales Quantity]]</f>
        <v>239</v>
      </c>
      <c r="K139">
        <v>465</v>
      </c>
      <c r="L139">
        <f>Table1[[#This Row],[Price]]*Table1[[#This Row],[Sales Quantity]]</f>
        <v>2328255</v>
      </c>
      <c r="M139">
        <f>INDEX(Table2[Total Cost], MATCH(Table1[[#This Row],[CC]], Table2[CC], 0))</f>
        <v>456</v>
      </c>
      <c r="N139" s="9">
        <f>((Table1[[#This Row],[Price]]-Table1[[#This Row],[Cost]])/Table1[[#This Row],[Price]])</f>
        <v>1.935483870967742E-2</v>
      </c>
    </row>
    <row r="140" spans="1:14" hidden="1" x14ac:dyDescent="0.2">
      <c r="A140" t="s">
        <v>35</v>
      </c>
      <c r="B140" t="s">
        <v>34</v>
      </c>
      <c r="C140" t="s">
        <v>10</v>
      </c>
      <c r="D140" t="s">
        <v>11</v>
      </c>
      <c r="E140" t="s">
        <v>27</v>
      </c>
      <c r="F140" t="str">
        <f>_xlfn.CONCAT(A140,E140)</f>
        <v>Gear Assembly 6 (BS6)2020-21</v>
      </c>
      <c r="G140" t="str">
        <f>+_xlfn.CONCAT( Table1[[#This Row],[Fiscal Year]], Table1[[#This Row],[Quarter]])</f>
        <v>2020-21Q1</v>
      </c>
      <c r="H140">
        <v>5238</v>
      </c>
      <c r="I140">
        <v>5004</v>
      </c>
      <c r="J140">
        <f>Table1[[#This Row],[Quantity Produced]]-Table1[[#This Row],[Sales Quantity]]</f>
        <v>234</v>
      </c>
      <c r="K140">
        <v>354</v>
      </c>
      <c r="L140">
        <f>Table1[[#This Row],[Price]]*Table1[[#This Row],[Sales Quantity]]</f>
        <v>1771416</v>
      </c>
      <c r="M140">
        <f>INDEX(Table2[Total Cost], MATCH(Table1[[#This Row],[CC]], Table2[CC], 0))</f>
        <v>475</v>
      </c>
      <c r="N140" s="9">
        <f>((Table1[[#This Row],[Price]]-Table1[[#This Row],[Cost]])/Table1[[#This Row],[Price]])</f>
        <v>-0.34180790960451979</v>
      </c>
    </row>
    <row r="141" spans="1:14" hidden="1" x14ac:dyDescent="0.2">
      <c r="A141" t="s">
        <v>8</v>
      </c>
      <c r="B141" t="s">
        <v>9</v>
      </c>
      <c r="C141" t="s">
        <v>10</v>
      </c>
      <c r="D141" t="s">
        <v>11</v>
      </c>
      <c r="E141" t="s">
        <v>27</v>
      </c>
      <c r="F141" t="str">
        <f>_xlfn.CONCAT(A141,E141)</f>
        <v>Gear Assembly 1 (BS4)2020-21</v>
      </c>
      <c r="G141" t="str">
        <f>+_xlfn.CONCAT( Table1[[#This Row],[Fiscal Year]], Table1[[#This Row],[Quarter]])</f>
        <v>2020-21Q1</v>
      </c>
      <c r="H141">
        <v>5326</v>
      </c>
      <c r="I141">
        <v>4999</v>
      </c>
      <c r="J141">
        <f>Table1[[#This Row],[Quantity Produced]]-Table1[[#This Row],[Sales Quantity]]</f>
        <v>327</v>
      </c>
      <c r="K141">
        <v>531</v>
      </c>
      <c r="L141">
        <f>Table1[[#This Row],[Price]]*Table1[[#This Row],[Sales Quantity]]</f>
        <v>2654469</v>
      </c>
      <c r="M141">
        <f>INDEX(Table2[Total Cost], MATCH(Table1[[#This Row],[CC]], Table2[CC], 0))</f>
        <v>450</v>
      </c>
      <c r="N141" s="9">
        <f>((Table1[[#This Row],[Price]]-Table1[[#This Row],[Cost]])/Table1[[#This Row],[Price]])</f>
        <v>0.15254237288135594</v>
      </c>
    </row>
    <row r="142" spans="1:14" hidden="1" x14ac:dyDescent="0.2">
      <c r="A142" t="s">
        <v>35</v>
      </c>
      <c r="B142" t="s">
        <v>34</v>
      </c>
      <c r="C142" t="s">
        <v>21</v>
      </c>
      <c r="D142" t="s">
        <v>20</v>
      </c>
      <c r="E142" t="s">
        <v>27</v>
      </c>
      <c r="F142" t="str">
        <f>_xlfn.CONCAT(A142,E142)</f>
        <v>Gear Assembly 6 (BS6)2020-21</v>
      </c>
      <c r="G142" t="str">
        <f>+_xlfn.CONCAT( Table1[[#This Row],[Fiscal Year]], Table1[[#This Row],[Quarter]])</f>
        <v>2020-21Q3</v>
      </c>
      <c r="H142">
        <v>5482</v>
      </c>
      <c r="I142">
        <v>4978</v>
      </c>
      <c r="J142">
        <f>Table1[[#This Row],[Quantity Produced]]-Table1[[#This Row],[Sales Quantity]]</f>
        <v>504</v>
      </c>
      <c r="K142">
        <v>390</v>
      </c>
      <c r="L142">
        <f>Table1[[#This Row],[Price]]*Table1[[#This Row],[Sales Quantity]]</f>
        <v>1941420</v>
      </c>
      <c r="M142">
        <f>INDEX(Table2[Total Cost], MATCH(Table1[[#This Row],[CC]], Table2[CC], 0))</f>
        <v>475</v>
      </c>
      <c r="N142" s="9">
        <f>((Table1[[#This Row],[Price]]-Table1[[#This Row],[Cost]])/Table1[[#This Row],[Price]])</f>
        <v>-0.21794871794871795</v>
      </c>
    </row>
    <row r="143" spans="1:14" hidden="1" x14ac:dyDescent="0.2">
      <c r="A143" t="s">
        <v>33</v>
      </c>
      <c r="B143" t="s">
        <v>34</v>
      </c>
      <c r="C143" t="s">
        <v>10</v>
      </c>
      <c r="D143" t="s">
        <v>11</v>
      </c>
      <c r="E143" t="s">
        <v>12</v>
      </c>
      <c r="F143" t="str">
        <f>_xlfn.CONCAT(A143,E143)</f>
        <v>Gear Assembly 5 (BS6)2019-20</v>
      </c>
      <c r="G143" t="str">
        <f>+_xlfn.CONCAT( Table1[[#This Row],[Fiscal Year]], Table1[[#This Row],[Quarter]])</f>
        <v>2019-20Q1</v>
      </c>
      <c r="H143">
        <v>5348</v>
      </c>
      <c r="I143">
        <v>4960</v>
      </c>
      <c r="J143">
        <f>Table1[[#This Row],[Quantity Produced]]-Table1[[#This Row],[Sales Quantity]]</f>
        <v>388</v>
      </c>
      <c r="K143">
        <v>367</v>
      </c>
      <c r="L143">
        <f>Table1[[#This Row],[Price]]*Table1[[#This Row],[Sales Quantity]]</f>
        <v>1820320</v>
      </c>
      <c r="M143">
        <f>INDEX(Table2[Total Cost], MATCH(Table1[[#This Row],[CC]], Table2[CC], 0))</f>
        <v>328</v>
      </c>
      <c r="N143" s="9">
        <f>((Table1[[#This Row],[Price]]-Table1[[#This Row],[Cost]])/Table1[[#This Row],[Price]])</f>
        <v>0.10626702997275204</v>
      </c>
    </row>
    <row r="144" spans="1:14" x14ac:dyDescent="0.2">
      <c r="A144" t="s">
        <v>32</v>
      </c>
      <c r="B144" t="s">
        <v>31</v>
      </c>
      <c r="C144" t="s">
        <v>21</v>
      </c>
      <c r="D144" t="s">
        <v>20</v>
      </c>
      <c r="E144" t="s">
        <v>12</v>
      </c>
      <c r="F144" t="str">
        <f>_xlfn.CONCAT(A144,E144)</f>
        <v>Gear Assembly 4 (BS4/6)2019-20</v>
      </c>
      <c r="G144" t="str">
        <f>+_xlfn.CONCAT( Table1[[#This Row],[Fiscal Year]], Table1[[#This Row],[Quarter]])</f>
        <v>2019-20Q3</v>
      </c>
      <c r="H144">
        <v>5551</v>
      </c>
      <c r="I144">
        <v>4955</v>
      </c>
      <c r="J144">
        <f>Table1[[#This Row],[Quantity Produced]]-Table1[[#This Row],[Sales Quantity]]</f>
        <v>596</v>
      </c>
      <c r="K144">
        <v>388</v>
      </c>
      <c r="L144">
        <f>Table1[[#This Row],[Price]]*Table1[[#This Row],[Sales Quantity]]</f>
        <v>1922540</v>
      </c>
      <c r="M144">
        <f>INDEX(Table2[Total Cost], MATCH(Table1[[#This Row],[CC]], Table2[CC], 0))</f>
        <v>369</v>
      </c>
      <c r="N144" s="9">
        <f>((Table1[[#This Row],[Price]]-Table1[[#This Row],[Cost]])/Table1[[#This Row],[Price]])</f>
        <v>4.8969072164948453E-2</v>
      </c>
    </row>
    <row r="145" spans="1:14" x14ac:dyDescent="0.2">
      <c r="A145" t="s">
        <v>30</v>
      </c>
      <c r="B145" t="s">
        <v>31</v>
      </c>
      <c r="C145" t="s">
        <v>23</v>
      </c>
      <c r="D145" t="s">
        <v>24</v>
      </c>
      <c r="E145" t="s">
        <v>27</v>
      </c>
      <c r="F145" t="str">
        <f>_xlfn.CONCAT(A145,E145)</f>
        <v>Gear Assembly 3 (BS4/6)2020-21</v>
      </c>
      <c r="G145" t="str">
        <f>+_xlfn.CONCAT( Table1[[#This Row],[Fiscal Year]], Table1[[#This Row],[Quarter]])</f>
        <v>2020-21Q4</v>
      </c>
      <c r="H145">
        <v>5232</v>
      </c>
      <c r="I145">
        <v>4951</v>
      </c>
      <c r="J145">
        <f>Table1[[#This Row],[Quantity Produced]]-Table1[[#This Row],[Sales Quantity]]</f>
        <v>281</v>
      </c>
      <c r="K145">
        <v>353</v>
      </c>
      <c r="L145">
        <f>Table1[[#This Row],[Price]]*Table1[[#This Row],[Sales Quantity]]</f>
        <v>1747703</v>
      </c>
      <c r="M145">
        <f>INDEX(Table2[Total Cost], MATCH(Table1[[#This Row],[CC]], Table2[CC], 0))</f>
        <v>523</v>
      </c>
      <c r="N145" s="9">
        <f>((Table1[[#This Row],[Price]]-Table1[[#This Row],[Cost]])/Table1[[#This Row],[Price]])</f>
        <v>-0.48158640226628896</v>
      </c>
    </row>
    <row r="146" spans="1:14" hidden="1" x14ac:dyDescent="0.2">
      <c r="A146" t="s">
        <v>33</v>
      </c>
      <c r="B146" t="s">
        <v>34</v>
      </c>
      <c r="C146" t="s">
        <v>22</v>
      </c>
      <c r="D146" t="s">
        <v>20</v>
      </c>
      <c r="E146" t="s">
        <v>12</v>
      </c>
      <c r="F146" t="str">
        <f>_xlfn.CONCAT(A146,E146)</f>
        <v>Gear Assembly 5 (BS6)2019-20</v>
      </c>
      <c r="G146" t="str">
        <f>+_xlfn.CONCAT( Table1[[#This Row],[Fiscal Year]], Table1[[#This Row],[Quarter]])</f>
        <v>2019-20Q3</v>
      </c>
      <c r="H146">
        <v>5391</v>
      </c>
      <c r="I146">
        <v>4938</v>
      </c>
      <c r="J146">
        <f>Table1[[#This Row],[Quantity Produced]]-Table1[[#This Row],[Sales Quantity]]</f>
        <v>453</v>
      </c>
      <c r="K146">
        <v>471</v>
      </c>
      <c r="L146">
        <f>Table1[[#This Row],[Price]]*Table1[[#This Row],[Sales Quantity]]</f>
        <v>2325798</v>
      </c>
      <c r="M146">
        <f>INDEX(Table2[Total Cost], MATCH(Table1[[#This Row],[CC]], Table2[CC], 0))</f>
        <v>328</v>
      </c>
      <c r="N146" s="9">
        <f>((Table1[[#This Row],[Price]]-Table1[[#This Row],[Cost]])/Table1[[#This Row],[Price]])</f>
        <v>0.30360934182590232</v>
      </c>
    </row>
    <row r="147" spans="1:14" x14ac:dyDescent="0.2">
      <c r="A147" t="s">
        <v>30</v>
      </c>
      <c r="B147" t="s">
        <v>31</v>
      </c>
      <c r="C147" t="s">
        <v>22</v>
      </c>
      <c r="D147" t="s">
        <v>20</v>
      </c>
      <c r="E147" t="s">
        <v>12</v>
      </c>
      <c r="F147" t="str">
        <f>_xlfn.CONCAT(A147,E147)</f>
        <v>Gear Assembly 3 (BS4/6)2019-20</v>
      </c>
      <c r="G147" t="str">
        <f>+_xlfn.CONCAT( Table1[[#This Row],[Fiscal Year]], Table1[[#This Row],[Quarter]])</f>
        <v>2019-20Q3</v>
      </c>
      <c r="H147">
        <v>5669</v>
      </c>
      <c r="I147">
        <v>4918</v>
      </c>
      <c r="J147">
        <f>Table1[[#This Row],[Quantity Produced]]-Table1[[#This Row],[Sales Quantity]]</f>
        <v>751</v>
      </c>
      <c r="K147">
        <v>555</v>
      </c>
      <c r="L147">
        <f>Table1[[#This Row],[Price]]*Table1[[#This Row],[Sales Quantity]]</f>
        <v>2729490</v>
      </c>
      <c r="M147">
        <f>INDEX(Table2[Total Cost], MATCH(Table1[[#This Row],[CC]], Table2[CC], 0))</f>
        <v>465</v>
      </c>
      <c r="N147" s="9">
        <f>((Table1[[#This Row],[Price]]-Table1[[#This Row],[Cost]])/Table1[[#This Row],[Price]])</f>
        <v>0.16216216216216217</v>
      </c>
    </row>
    <row r="148" spans="1:14" x14ac:dyDescent="0.2">
      <c r="A148" t="s">
        <v>30</v>
      </c>
      <c r="B148" t="s">
        <v>31</v>
      </c>
      <c r="C148" t="s">
        <v>13</v>
      </c>
      <c r="D148" t="s">
        <v>11</v>
      </c>
      <c r="E148" t="s">
        <v>12</v>
      </c>
      <c r="F148" t="str">
        <f>_xlfn.CONCAT(A148,E148)</f>
        <v>Gear Assembly 3 (BS4/6)2019-20</v>
      </c>
      <c r="G148" t="str">
        <f>+_xlfn.CONCAT( Table1[[#This Row],[Fiscal Year]], Table1[[#This Row],[Quarter]])</f>
        <v>2019-20Q1</v>
      </c>
      <c r="H148">
        <v>5147</v>
      </c>
      <c r="I148">
        <v>4907</v>
      </c>
      <c r="J148">
        <f>Table1[[#This Row],[Quantity Produced]]-Table1[[#This Row],[Sales Quantity]]</f>
        <v>240</v>
      </c>
      <c r="K148">
        <v>516</v>
      </c>
      <c r="L148">
        <f>Table1[[#This Row],[Price]]*Table1[[#This Row],[Sales Quantity]]</f>
        <v>2532012</v>
      </c>
      <c r="M148">
        <f>INDEX(Table2[Total Cost], MATCH(Table1[[#This Row],[CC]], Table2[CC], 0))</f>
        <v>465</v>
      </c>
      <c r="N148" s="9">
        <f>((Table1[[#This Row],[Price]]-Table1[[#This Row],[Cost]])/Table1[[#This Row],[Price]])</f>
        <v>9.8837209302325577E-2</v>
      </c>
    </row>
    <row r="149" spans="1:14" x14ac:dyDescent="0.2">
      <c r="A149" t="s">
        <v>32</v>
      </c>
      <c r="B149" t="s">
        <v>31</v>
      </c>
      <c r="C149" t="s">
        <v>17</v>
      </c>
      <c r="D149" t="s">
        <v>16</v>
      </c>
      <c r="E149" t="s">
        <v>28</v>
      </c>
      <c r="F149" t="str">
        <f>_xlfn.CONCAT(A149,E149)</f>
        <v>Gear Assembly 4 (BS4/6)2021-22</v>
      </c>
      <c r="G149" t="str">
        <f>+_xlfn.CONCAT( Table1[[#This Row],[Fiscal Year]], Table1[[#This Row],[Quarter]])</f>
        <v>2021-22Q2</v>
      </c>
      <c r="H149">
        <v>5189</v>
      </c>
      <c r="I149">
        <v>4897</v>
      </c>
      <c r="J149">
        <f>Table1[[#This Row],[Quantity Produced]]-Table1[[#This Row],[Sales Quantity]]</f>
        <v>292</v>
      </c>
      <c r="K149">
        <v>565</v>
      </c>
      <c r="L149">
        <f>Table1[[#This Row],[Price]]*Table1[[#This Row],[Sales Quantity]]</f>
        <v>2766805</v>
      </c>
      <c r="M149">
        <f>INDEX(Table2[Total Cost], MATCH(Table1[[#This Row],[CC]], Table2[CC], 0))</f>
        <v>456</v>
      </c>
      <c r="N149" s="9">
        <f>((Table1[[#This Row],[Price]]-Table1[[#This Row],[Cost]])/Table1[[#This Row],[Price]])</f>
        <v>0.1929203539823009</v>
      </c>
    </row>
    <row r="150" spans="1:14" hidden="1" x14ac:dyDescent="0.2">
      <c r="A150" t="s">
        <v>35</v>
      </c>
      <c r="B150" t="s">
        <v>34</v>
      </c>
      <c r="C150" t="s">
        <v>25</v>
      </c>
      <c r="D150" t="s">
        <v>24</v>
      </c>
      <c r="E150" t="s">
        <v>27</v>
      </c>
      <c r="F150" t="str">
        <f>_xlfn.CONCAT(A150,E150)</f>
        <v>Gear Assembly 6 (BS6)2020-21</v>
      </c>
      <c r="G150" t="str">
        <f>+_xlfn.CONCAT( Table1[[#This Row],[Fiscal Year]], Table1[[#This Row],[Quarter]])</f>
        <v>2020-21Q4</v>
      </c>
      <c r="H150">
        <v>5367</v>
      </c>
      <c r="I150">
        <v>4894</v>
      </c>
      <c r="J150">
        <f>Table1[[#This Row],[Quantity Produced]]-Table1[[#This Row],[Sales Quantity]]</f>
        <v>473</v>
      </c>
      <c r="K150">
        <v>365</v>
      </c>
      <c r="L150">
        <f>Table1[[#This Row],[Price]]*Table1[[#This Row],[Sales Quantity]]</f>
        <v>1786310</v>
      </c>
      <c r="M150">
        <f>INDEX(Table2[Total Cost], MATCH(Table1[[#This Row],[CC]], Table2[CC], 0))</f>
        <v>475</v>
      </c>
      <c r="N150" s="9">
        <f>((Table1[[#This Row],[Price]]-Table1[[#This Row],[Cost]])/Table1[[#This Row],[Price]])</f>
        <v>-0.30136986301369861</v>
      </c>
    </row>
    <row r="151" spans="1:14" hidden="1" x14ac:dyDescent="0.2">
      <c r="A151" t="s">
        <v>33</v>
      </c>
      <c r="B151" t="s">
        <v>34</v>
      </c>
      <c r="C151" t="s">
        <v>10</v>
      </c>
      <c r="D151" t="s">
        <v>11</v>
      </c>
      <c r="E151" t="s">
        <v>28</v>
      </c>
      <c r="F151" t="str">
        <f>_xlfn.CONCAT(A151,E151)</f>
        <v>Gear Assembly 5 (BS6)2021-22</v>
      </c>
      <c r="G151" t="str">
        <f>+_xlfn.CONCAT( Table1[[#This Row],[Fiscal Year]], Table1[[#This Row],[Quarter]])</f>
        <v>2021-22Q1</v>
      </c>
      <c r="H151">
        <v>5551</v>
      </c>
      <c r="I151">
        <v>4854</v>
      </c>
      <c r="J151">
        <f>Table1[[#This Row],[Quantity Produced]]-Table1[[#This Row],[Sales Quantity]]</f>
        <v>697</v>
      </c>
      <c r="K151">
        <v>428</v>
      </c>
      <c r="L151">
        <f>Table1[[#This Row],[Price]]*Table1[[#This Row],[Sales Quantity]]</f>
        <v>2077512</v>
      </c>
      <c r="M151">
        <f>INDEX(Table2[Total Cost], MATCH(Table1[[#This Row],[CC]], Table2[CC], 0))</f>
        <v>393</v>
      </c>
      <c r="N151" s="9">
        <f>((Table1[[#This Row],[Price]]-Table1[[#This Row],[Cost]])/Table1[[#This Row],[Price]])</f>
        <v>8.1775700934579434E-2</v>
      </c>
    </row>
    <row r="152" spans="1:14" hidden="1" x14ac:dyDescent="0.2">
      <c r="A152" t="s">
        <v>29</v>
      </c>
      <c r="B152" t="s">
        <v>9</v>
      </c>
      <c r="C152" t="s">
        <v>15</v>
      </c>
      <c r="D152" t="s">
        <v>16</v>
      </c>
      <c r="E152" t="s">
        <v>27</v>
      </c>
      <c r="F152" t="str">
        <f>_xlfn.CONCAT(A152,E152)</f>
        <v>Gear Assembly 2 (BS4)2020-21</v>
      </c>
      <c r="G152" t="str">
        <f>+_xlfn.CONCAT( Table1[[#This Row],[Fiscal Year]], Table1[[#This Row],[Quarter]])</f>
        <v>2020-21Q2</v>
      </c>
      <c r="H152">
        <v>5129</v>
      </c>
      <c r="I152">
        <v>4853</v>
      </c>
      <c r="J152">
        <f>Table1[[#This Row],[Quantity Produced]]-Table1[[#This Row],[Sales Quantity]]</f>
        <v>276</v>
      </c>
      <c r="K152">
        <v>465</v>
      </c>
      <c r="L152">
        <f>Table1[[#This Row],[Price]]*Table1[[#This Row],[Sales Quantity]]</f>
        <v>2256645</v>
      </c>
      <c r="M152">
        <f>INDEX(Table2[Total Cost], MATCH(Table1[[#This Row],[CC]], Table2[CC], 0))</f>
        <v>373</v>
      </c>
      <c r="N152" s="9">
        <f>((Table1[[#This Row],[Price]]-Table1[[#This Row],[Cost]])/Table1[[#This Row],[Price]])</f>
        <v>0.19784946236559139</v>
      </c>
    </row>
    <row r="153" spans="1:14" x14ac:dyDescent="0.2">
      <c r="A153" t="s">
        <v>30</v>
      </c>
      <c r="B153" t="s">
        <v>31</v>
      </c>
      <c r="C153" t="s">
        <v>13</v>
      </c>
      <c r="D153" t="s">
        <v>11</v>
      </c>
      <c r="E153" t="s">
        <v>28</v>
      </c>
      <c r="F153" t="str">
        <f>_xlfn.CONCAT(A153,E153)</f>
        <v>Gear Assembly 3 (BS4/6)2021-22</v>
      </c>
      <c r="G153" t="str">
        <f>+_xlfn.CONCAT( Table1[[#This Row],[Fiscal Year]], Table1[[#This Row],[Quarter]])</f>
        <v>2021-22Q1</v>
      </c>
      <c r="H153">
        <v>5075</v>
      </c>
      <c r="I153">
        <v>4849</v>
      </c>
      <c r="J153">
        <f>Table1[[#This Row],[Quantity Produced]]-Table1[[#This Row],[Sales Quantity]]</f>
        <v>226</v>
      </c>
      <c r="K153">
        <v>419</v>
      </c>
      <c r="L153">
        <f>Table1[[#This Row],[Price]]*Table1[[#This Row],[Sales Quantity]]</f>
        <v>2031731</v>
      </c>
      <c r="M153">
        <f>INDEX(Table2[Total Cost], MATCH(Table1[[#This Row],[CC]], Table2[CC], 0))</f>
        <v>538</v>
      </c>
      <c r="N153" s="9">
        <f>((Table1[[#This Row],[Price]]-Table1[[#This Row],[Cost]])/Table1[[#This Row],[Price]])</f>
        <v>-0.28400954653937949</v>
      </c>
    </row>
    <row r="154" spans="1:14" x14ac:dyDescent="0.2">
      <c r="A154" t="s">
        <v>30</v>
      </c>
      <c r="B154" t="s">
        <v>31</v>
      </c>
      <c r="C154" t="s">
        <v>25</v>
      </c>
      <c r="D154" t="s">
        <v>24</v>
      </c>
      <c r="E154" t="s">
        <v>12</v>
      </c>
      <c r="F154" t="str">
        <f>_xlfn.CONCAT(A154,E154)</f>
        <v>Gear Assembly 3 (BS4/6)2019-20</v>
      </c>
      <c r="G154" t="str">
        <f>+_xlfn.CONCAT( Table1[[#This Row],[Fiscal Year]], Table1[[#This Row],[Quarter]])</f>
        <v>2019-20Q4</v>
      </c>
      <c r="H154">
        <v>5578</v>
      </c>
      <c r="I154">
        <v>4838</v>
      </c>
      <c r="J154">
        <f>Table1[[#This Row],[Quantity Produced]]-Table1[[#This Row],[Sales Quantity]]</f>
        <v>740</v>
      </c>
      <c r="K154">
        <v>386</v>
      </c>
      <c r="L154">
        <f>Table1[[#This Row],[Price]]*Table1[[#This Row],[Sales Quantity]]</f>
        <v>1867468</v>
      </c>
      <c r="M154">
        <f>INDEX(Table2[Total Cost], MATCH(Table1[[#This Row],[CC]], Table2[CC], 0))</f>
        <v>465</v>
      </c>
      <c r="N154" s="9">
        <f>((Table1[[#This Row],[Price]]-Table1[[#This Row],[Cost]])/Table1[[#This Row],[Price]])</f>
        <v>-0.20466321243523317</v>
      </c>
    </row>
    <row r="155" spans="1:14" hidden="1" x14ac:dyDescent="0.2">
      <c r="A155" t="s">
        <v>33</v>
      </c>
      <c r="B155" t="s">
        <v>34</v>
      </c>
      <c r="C155" t="s">
        <v>15</v>
      </c>
      <c r="D155" t="s">
        <v>16</v>
      </c>
      <c r="E155" t="s">
        <v>12</v>
      </c>
      <c r="F155" t="str">
        <f>_xlfn.CONCAT(A155,E155)</f>
        <v>Gear Assembly 5 (BS6)2019-20</v>
      </c>
      <c r="G155" t="str">
        <f>+_xlfn.CONCAT( Table1[[#This Row],[Fiscal Year]], Table1[[#This Row],[Quarter]])</f>
        <v>2019-20Q2</v>
      </c>
      <c r="H155">
        <v>5414</v>
      </c>
      <c r="I155">
        <v>4821</v>
      </c>
      <c r="J155">
        <f>Table1[[#This Row],[Quantity Produced]]-Table1[[#This Row],[Sales Quantity]]</f>
        <v>593</v>
      </c>
      <c r="K155">
        <v>570</v>
      </c>
      <c r="L155">
        <f>Table1[[#This Row],[Price]]*Table1[[#This Row],[Sales Quantity]]</f>
        <v>2747970</v>
      </c>
      <c r="M155">
        <f>INDEX(Table2[Total Cost], MATCH(Table1[[#This Row],[CC]], Table2[CC], 0))</f>
        <v>328</v>
      </c>
      <c r="N155" s="9">
        <f>((Table1[[#This Row],[Price]]-Table1[[#This Row],[Cost]])/Table1[[#This Row],[Price]])</f>
        <v>0.42456140350877192</v>
      </c>
    </row>
    <row r="156" spans="1:14" hidden="1" x14ac:dyDescent="0.2">
      <c r="A156" t="s">
        <v>33</v>
      </c>
      <c r="B156" t="s">
        <v>34</v>
      </c>
      <c r="C156" t="s">
        <v>17</v>
      </c>
      <c r="D156" t="s">
        <v>16</v>
      </c>
      <c r="E156" t="s">
        <v>12</v>
      </c>
      <c r="F156" t="str">
        <f>_xlfn.CONCAT(A156,E156)</f>
        <v>Gear Assembly 5 (BS6)2019-20</v>
      </c>
      <c r="G156" t="str">
        <f>+_xlfn.CONCAT( Table1[[#This Row],[Fiscal Year]], Table1[[#This Row],[Quarter]])</f>
        <v>2019-20Q2</v>
      </c>
      <c r="H156">
        <v>5241</v>
      </c>
      <c r="I156">
        <v>4821</v>
      </c>
      <c r="J156">
        <f>Table1[[#This Row],[Quantity Produced]]-Table1[[#This Row],[Sales Quantity]]</f>
        <v>420</v>
      </c>
      <c r="K156">
        <v>374</v>
      </c>
      <c r="L156">
        <f>Table1[[#This Row],[Price]]*Table1[[#This Row],[Sales Quantity]]</f>
        <v>1803054</v>
      </c>
      <c r="M156">
        <f>INDEX(Table2[Total Cost], MATCH(Table1[[#This Row],[CC]], Table2[CC], 0))</f>
        <v>328</v>
      </c>
      <c r="N156" s="9">
        <f>((Table1[[#This Row],[Price]]-Table1[[#This Row],[Cost]])/Table1[[#This Row],[Price]])</f>
        <v>0.12299465240641712</v>
      </c>
    </row>
    <row r="157" spans="1:14" hidden="1" x14ac:dyDescent="0.2">
      <c r="A157" t="s">
        <v>35</v>
      </c>
      <c r="B157" t="s">
        <v>34</v>
      </c>
      <c r="C157" t="s">
        <v>18</v>
      </c>
      <c r="D157" t="s">
        <v>16</v>
      </c>
      <c r="E157" t="s">
        <v>27</v>
      </c>
      <c r="F157" t="str">
        <f>_xlfn.CONCAT(A157,E157)</f>
        <v>Gear Assembly 6 (BS6)2020-21</v>
      </c>
      <c r="G157" t="str">
        <f>+_xlfn.CONCAT( Table1[[#This Row],[Fiscal Year]], Table1[[#This Row],[Quarter]])</f>
        <v>2020-21Q2</v>
      </c>
      <c r="H157">
        <v>5448</v>
      </c>
      <c r="I157">
        <v>4817</v>
      </c>
      <c r="J157">
        <f>Table1[[#This Row],[Quantity Produced]]-Table1[[#This Row],[Sales Quantity]]</f>
        <v>631</v>
      </c>
      <c r="K157">
        <v>461</v>
      </c>
      <c r="L157">
        <f>Table1[[#This Row],[Price]]*Table1[[#This Row],[Sales Quantity]]</f>
        <v>2220637</v>
      </c>
      <c r="M157">
        <f>INDEX(Table2[Total Cost], MATCH(Table1[[#This Row],[CC]], Table2[CC], 0))</f>
        <v>475</v>
      </c>
      <c r="N157" s="9">
        <f>((Table1[[#This Row],[Price]]-Table1[[#This Row],[Cost]])/Table1[[#This Row],[Price]])</f>
        <v>-3.0368763557483729E-2</v>
      </c>
    </row>
    <row r="158" spans="1:14" hidden="1" x14ac:dyDescent="0.2">
      <c r="A158" t="s">
        <v>8</v>
      </c>
      <c r="B158" t="s">
        <v>9</v>
      </c>
      <c r="C158" t="s">
        <v>14</v>
      </c>
      <c r="D158" t="s">
        <v>11</v>
      </c>
      <c r="E158" t="s">
        <v>27</v>
      </c>
      <c r="F158" t="str">
        <f>_xlfn.CONCAT(A158,E158)</f>
        <v>Gear Assembly 1 (BS4)2020-21</v>
      </c>
      <c r="G158" t="str">
        <f>+_xlfn.CONCAT( Table1[[#This Row],[Fiscal Year]], Table1[[#This Row],[Quarter]])</f>
        <v>2020-21Q1</v>
      </c>
      <c r="H158">
        <v>5297</v>
      </c>
      <c r="I158">
        <v>4813</v>
      </c>
      <c r="J158">
        <f>Table1[[#This Row],[Quantity Produced]]-Table1[[#This Row],[Sales Quantity]]</f>
        <v>484</v>
      </c>
      <c r="K158">
        <v>502</v>
      </c>
      <c r="L158">
        <f>Table1[[#This Row],[Price]]*Table1[[#This Row],[Sales Quantity]]</f>
        <v>2416126</v>
      </c>
      <c r="M158">
        <f>INDEX(Table2[Total Cost], MATCH(Table1[[#This Row],[CC]], Table2[CC], 0))</f>
        <v>450</v>
      </c>
      <c r="N158" s="9">
        <f>((Table1[[#This Row],[Price]]-Table1[[#This Row],[Cost]])/Table1[[#This Row],[Price]])</f>
        <v>0.10358565737051793</v>
      </c>
    </row>
    <row r="159" spans="1:14" x14ac:dyDescent="0.2">
      <c r="A159" t="s">
        <v>32</v>
      </c>
      <c r="B159" t="s">
        <v>31</v>
      </c>
      <c r="C159" t="s">
        <v>14</v>
      </c>
      <c r="D159" t="s">
        <v>11</v>
      </c>
      <c r="E159" t="s">
        <v>28</v>
      </c>
      <c r="F159" t="str">
        <f>_xlfn.CONCAT(A159,E159)</f>
        <v>Gear Assembly 4 (BS4/6)2021-22</v>
      </c>
      <c r="G159" t="str">
        <f>+_xlfn.CONCAT( Table1[[#This Row],[Fiscal Year]], Table1[[#This Row],[Quarter]])</f>
        <v>2021-22Q1</v>
      </c>
      <c r="H159">
        <v>5469</v>
      </c>
      <c r="I159">
        <v>4793</v>
      </c>
      <c r="J159">
        <f>Table1[[#This Row],[Quantity Produced]]-Table1[[#This Row],[Sales Quantity]]</f>
        <v>676</v>
      </c>
      <c r="K159">
        <v>368</v>
      </c>
      <c r="L159">
        <f>Table1[[#This Row],[Price]]*Table1[[#This Row],[Sales Quantity]]</f>
        <v>1763824</v>
      </c>
      <c r="M159">
        <f>INDEX(Table2[Total Cost], MATCH(Table1[[#This Row],[CC]], Table2[CC], 0))</f>
        <v>456</v>
      </c>
      <c r="N159" s="9">
        <f>((Table1[[#This Row],[Price]]-Table1[[#This Row],[Cost]])/Table1[[#This Row],[Price]])</f>
        <v>-0.2391304347826087</v>
      </c>
    </row>
    <row r="160" spans="1:14" x14ac:dyDescent="0.2">
      <c r="A160" t="s">
        <v>32</v>
      </c>
      <c r="B160" t="s">
        <v>31</v>
      </c>
      <c r="C160" t="s">
        <v>21</v>
      </c>
      <c r="D160" t="s">
        <v>20</v>
      </c>
      <c r="E160" t="s">
        <v>27</v>
      </c>
      <c r="F160" t="str">
        <f>_xlfn.CONCAT(A160,E160)</f>
        <v>Gear Assembly 4 (BS4/6)2020-21</v>
      </c>
      <c r="G160" t="str">
        <f>+_xlfn.CONCAT( Table1[[#This Row],[Fiscal Year]], Table1[[#This Row],[Quarter]])</f>
        <v>2020-21Q3</v>
      </c>
      <c r="H160">
        <v>5417</v>
      </c>
      <c r="I160">
        <v>4790</v>
      </c>
      <c r="J160">
        <f>Table1[[#This Row],[Quantity Produced]]-Table1[[#This Row],[Sales Quantity]]</f>
        <v>627</v>
      </c>
      <c r="K160">
        <v>354</v>
      </c>
      <c r="L160">
        <f>Table1[[#This Row],[Price]]*Table1[[#This Row],[Sales Quantity]]</f>
        <v>1695660</v>
      </c>
      <c r="M160">
        <f>INDEX(Table2[Total Cost], MATCH(Table1[[#This Row],[CC]], Table2[CC], 0))</f>
        <v>412</v>
      </c>
      <c r="N160" s="9">
        <f>((Table1[[#This Row],[Price]]-Table1[[#This Row],[Cost]])/Table1[[#This Row],[Price]])</f>
        <v>-0.16384180790960451</v>
      </c>
    </row>
    <row r="161" spans="1:14" hidden="1" x14ac:dyDescent="0.2">
      <c r="A161" t="s">
        <v>35</v>
      </c>
      <c r="B161" t="s">
        <v>34</v>
      </c>
      <c r="C161" t="s">
        <v>14</v>
      </c>
      <c r="D161" t="s">
        <v>11</v>
      </c>
      <c r="E161" t="s">
        <v>28</v>
      </c>
      <c r="F161" t="str">
        <f>_xlfn.CONCAT(A161,E161)</f>
        <v>Gear Assembly 6 (BS6)2021-22</v>
      </c>
      <c r="G161" t="str">
        <f>+_xlfn.CONCAT( Table1[[#This Row],[Fiscal Year]], Table1[[#This Row],[Quarter]])</f>
        <v>2021-22Q1</v>
      </c>
      <c r="H161">
        <v>5167</v>
      </c>
      <c r="I161">
        <v>4785</v>
      </c>
      <c r="J161">
        <f>Table1[[#This Row],[Quantity Produced]]-Table1[[#This Row],[Sales Quantity]]</f>
        <v>382</v>
      </c>
      <c r="K161">
        <v>488</v>
      </c>
      <c r="L161">
        <f>Table1[[#This Row],[Price]]*Table1[[#This Row],[Sales Quantity]]</f>
        <v>2335080</v>
      </c>
      <c r="M161">
        <f>INDEX(Table2[Total Cost], MATCH(Table1[[#This Row],[CC]], Table2[CC], 0))</f>
        <v>514</v>
      </c>
      <c r="N161" s="9">
        <f>((Table1[[#This Row],[Price]]-Table1[[#This Row],[Cost]])/Table1[[#This Row],[Price]])</f>
        <v>-5.3278688524590161E-2</v>
      </c>
    </row>
    <row r="162" spans="1:14" x14ac:dyDescent="0.2">
      <c r="A162" t="s">
        <v>32</v>
      </c>
      <c r="B162" t="s">
        <v>31</v>
      </c>
      <c r="C162" t="s">
        <v>25</v>
      </c>
      <c r="D162" t="s">
        <v>24</v>
      </c>
      <c r="E162" t="s">
        <v>27</v>
      </c>
      <c r="F162" t="str">
        <f>_xlfn.CONCAT(A162,E162)</f>
        <v>Gear Assembly 4 (BS4/6)2020-21</v>
      </c>
      <c r="G162" t="str">
        <f>+_xlfn.CONCAT( Table1[[#This Row],[Fiscal Year]], Table1[[#This Row],[Quarter]])</f>
        <v>2020-21Q4</v>
      </c>
      <c r="H162">
        <v>5506</v>
      </c>
      <c r="I162">
        <v>4780</v>
      </c>
      <c r="J162">
        <f>Table1[[#This Row],[Quantity Produced]]-Table1[[#This Row],[Sales Quantity]]</f>
        <v>726</v>
      </c>
      <c r="K162">
        <v>412</v>
      </c>
      <c r="L162">
        <f>Table1[[#This Row],[Price]]*Table1[[#This Row],[Sales Quantity]]</f>
        <v>1969360</v>
      </c>
      <c r="M162">
        <f>INDEX(Table2[Total Cost], MATCH(Table1[[#This Row],[CC]], Table2[CC], 0))</f>
        <v>412</v>
      </c>
      <c r="N162" s="9">
        <f>((Table1[[#This Row],[Price]]-Table1[[#This Row],[Cost]])/Table1[[#This Row],[Price]])</f>
        <v>0</v>
      </c>
    </row>
    <row r="163" spans="1:14" hidden="1" x14ac:dyDescent="0.2">
      <c r="A163" t="s">
        <v>33</v>
      </c>
      <c r="B163" t="s">
        <v>34</v>
      </c>
      <c r="C163" t="s">
        <v>13</v>
      </c>
      <c r="D163" t="s">
        <v>11</v>
      </c>
      <c r="E163" t="s">
        <v>28</v>
      </c>
      <c r="F163" t="str">
        <f>_xlfn.CONCAT(A163,E163)</f>
        <v>Gear Assembly 5 (BS6)2021-22</v>
      </c>
      <c r="G163" t="str">
        <f>+_xlfn.CONCAT( Table1[[#This Row],[Fiscal Year]], Table1[[#This Row],[Quarter]])</f>
        <v>2021-22Q1</v>
      </c>
      <c r="H163">
        <v>5276</v>
      </c>
      <c r="I163">
        <v>4771</v>
      </c>
      <c r="J163">
        <f>Table1[[#This Row],[Quantity Produced]]-Table1[[#This Row],[Sales Quantity]]</f>
        <v>505</v>
      </c>
      <c r="K163">
        <v>467</v>
      </c>
      <c r="L163">
        <f>Table1[[#This Row],[Price]]*Table1[[#This Row],[Sales Quantity]]</f>
        <v>2228057</v>
      </c>
      <c r="M163">
        <f>INDEX(Table2[Total Cost], MATCH(Table1[[#This Row],[CC]], Table2[CC], 0))</f>
        <v>393</v>
      </c>
      <c r="N163" s="9">
        <f>((Table1[[#This Row],[Price]]-Table1[[#This Row],[Cost]])/Table1[[#This Row],[Price]])</f>
        <v>0.15845824411134904</v>
      </c>
    </row>
    <row r="164" spans="1:14" x14ac:dyDescent="0.2">
      <c r="A164" t="s">
        <v>30</v>
      </c>
      <c r="B164" t="s">
        <v>31</v>
      </c>
      <c r="C164" t="s">
        <v>18</v>
      </c>
      <c r="D164" t="s">
        <v>16</v>
      </c>
      <c r="E164" t="s">
        <v>27</v>
      </c>
      <c r="F164" t="str">
        <f>_xlfn.CONCAT(A164,E164)</f>
        <v>Gear Assembly 3 (BS4/6)2020-21</v>
      </c>
      <c r="G164" t="str">
        <f>+_xlfn.CONCAT( Table1[[#This Row],[Fiscal Year]], Table1[[#This Row],[Quarter]])</f>
        <v>2020-21Q2</v>
      </c>
      <c r="H164">
        <v>5183</v>
      </c>
      <c r="I164">
        <v>4767</v>
      </c>
      <c r="J164">
        <f>Table1[[#This Row],[Quantity Produced]]-Table1[[#This Row],[Sales Quantity]]</f>
        <v>416</v>
      </c>
      <c r="K164">
        <v>502</v>
      </c>
      <c r="L164">
        <f>Table1[[#This Row],[Price]]*Table1[[#This Row],[Sales Quantity]]</f>
        <v>2393034</v>
      </c>
      <c r="M164">
        <f>INDEX(Table2[Total Cost], MATCH(Table1[[#This Row],[CC]], Table2[CC], 0))</f>
        <v>523</v>
      </c>
      <c r="N164" s="9">
        <f>((Table1[[#This Row],[Price]]-Table1[[#This Row],[Cost]])/Table1[[#This Row],[Price]])</f>
        <v>-4.1832669322709161E-2</v>
      </c>
    </row>
    <row r="165" spans="1:14" hidden="1" x14ac:dyDescent="0.2">
      <c r="A165" t="s">
        <v>8</v>
      </c>
      <c r="B165" t="s">
        <v>9</v>
      </c>
      <c r="C165" t="s">
        <v>15</v>
      </c>
      <c r="D165" t="s">
        <v>16</v>
      </c>
      <c r="E165" t="s">
        <v>12</v>
      </c>
      <c r="F165" t="str">
        <f>_xlfn.CONCAT(A165,E165)</f>
        <v>Gear Assembly 1 (BS4)2019-20</v>
      </c>
      <c r="G165" t="str">
        <f>+_xlfn.CONCAT( Table1[[#This Row],[Fiscal Year]], Table1[[#This Row],[Quarter]])</f>
        <v>2019-20Q2</v>
      </c>
      <c r="H165">
        <v>5667</v>
      </c>
      <c r="I165">
        <v>4728</v>
      </c>
      <c r="J165">
        <f>Table1[[#This Row],[Quantity Produced]]-Table1[[#This Row],[Sales Quantity]]</f>
        <v>939</v>
      </c>
      <c r="K165">
        <v>480</v>
      </c>
      <c r="L165">
        <f>Table1[[#This Row],[Price]]*Table1[[#This Row],[Sales Quantity]]</f>
        <v>2269440</v>
      </c>
      <c r="M165">
        <f>INDEX(Table2[Total Cost], MATCH(Table1[[#This Row],[CC]], Table2[CC], 0))</f>
        <v>402</v>
      </c>
      <c r="N165" s="9">
        <f>((Table1[[#This Row],[Price]]-Table1[[#This Row],[Cost]])/Table1[[#This Row],[Price]])</f>
        <v>0.16250000000000001</v>
      </c>
    </row>
    <row r="166" spans="1:14" x14ac:dyDescent="0.2">
      <c r="A166" t="s">
        <v>30</v>
      </c>
      <c r="B166" t="s">
        <v>31</v>
      </c>
      <c r="C166" t="s">
        <v>17</v>
      </c>
      <c r="D166" t="s">
        <v>16</v>
      </c>
      <c r="E166" t="s">
        <v>27</v>
      </c>
      <c r="F166" t="str">
        <f>_xlfn.CONCAT(A166,E166)</f>
        <v>Gear Assembly 3 (BS4/6)2020-21</v>
      </c>
      <c r="G166" t="str">
        <f>+_xlfn.CONCAT( Table1[[#This Row],[Fiscal Year]], Table1[[#This Row],[Quarter]])</f>
        <v>2020-21Q2</v>
      </c>
      <c r="H166">
        <v>5507</v>
      </c>
      <c r="I166">
        <v>4725</v>
      </c>
      <c r="J166">
        <f>Table1[[#This Row],[Quantity Produced]]-Table1[[#This Row],[Sales Quantity]]</f>
        <v>782</v>
      </c>
      <c r="K166">
        <v>446</v>
      </c>
      <c r="L166">
        <f>Table1[[#This Row],[Price]]*Table1[[#This Row],[Sales Quantity]]</f>
        <v>2107350</v>
      </c>
      <c r="M166">
        <f>INDEX(Table2[Total Cost], MATCH(Table1[[#This Row],[CC]], Table2[CC], 0))</f>
        <v>523</v>
      </c>
      <c r="N166" s="9">
        <f>((Table1[[#This Row],[Price]]-Table1[[#This Row],[Cost]])/Table1[[#This Row],[Price]])</f>
        <v>-0.1726457399103139</v>
      </c>
    </row>
    <row r="167" spans="1:14" hidden="1" x14ac:dyDescent="0.2">
      <c r="A167" t="s">
        <v>8</v>
      </c>
      <c r="B167" t="s">
        <v>9</v>
      </c>
      <c r="C167" t="s">
        <v>21</v>
      </c>
      <c r="D167" t="s">
        <v>20</v>
      </c>
      <c r="E167" t="s">
        <v>27</v>
      </c>
      <c r="F167" t="str">
        <f>_xlfn.CONCAT(A167,E167)</f>
        <v>Gear Assembly 1 (BS4)2020-21</v>
      </c>
      <c r="G167" t="str">
        <f>+_xlfn.CONCAT( Table1[[#This Row],[Fiscal Year]], Table1[[#This Row],[Quarter]])</f>
        <v>2020-21Q3</v>
      </c>
      <c r="H167">
        <v>5266</v>
      </c>
      <c r="I167">
        <v>4712</v>
      </c>
      <c r="J167">
        <f>Table1[[#This Row],[Quantity Produced]]-Table1[[#This Row],[Sales Quantity]]</f>
        <v>554</v>
      </c>
      <c r="K167">
        <v>521</v>
      </c>
      <c r="L167">
        <f>Table1[[#This Row],[Price]]*Table1[[#This Row],[Sales Quantity]]</f>
        <v>2454952</v>
      </c>
      <c r="M167">
        <f>INDEX(Table2[Total Cost], MATCH(Table1[[#This Row],[CC]], Table2[CC], 0))</f>
        <v>450</v>
      </c>
      <c r="N167" s="9">
        <f>((Table1[[#This Row],[Price]]-Table1[[#This Row],[Cost]])/Table1[[#This Row],[Price]])</f>
        <v>0.1362763915547025</v>
      </c>
    </row>
    <row r="168" spans="1:14" hidden="1" x14ac:dyDescent="0.2">
      <c r="A168" t="s">
        <v>33</v>
      </c>
      <c r="B168" t="s">
        <v>34</v>
      </c>
      <c r="C168" t="s">
        <v>17</v>
      </c>
      <c r="D168" t="s">
        <v>16</v>
      </c>
      <c r="E168" t="s">
        <v>27</v>
      </c>
      <c r="F168" t="str">
        <f>_xlfn.CONCAT(A168,E168)</f>
        <v>Gear Assembly 5 (BS6)2020-21</v>
      </c>
      <c r="G168" t="str">
        <f>+_xlfn.CONCAT( Table1[[#This Row],[Fiscal Year]], Table1[[#This Row],[Quarter]])</f>
        <v>2020-21Q2</v>
      </c>
      <c r="H168">
        <v>5436</v>
      </c>
      <c r="I168">
        <v>4706</v>
      </c>
      <c r="J168">
        <f>Table1[[#This Row],[Quantity Produced]]-Table1[[#This Row],[Sales Quantity]]</f>
        <v>730</v>
      </c>
      <c r="K168">
        <v>404</v>
      </c>
      <c r="L168">
        <f>Table1[[#This Row],[Price]]*Table1[[#This Row],[Sales Quantity]]</f>
        <v>1901224</v>
      </c>
      <c r="M168">
        <f>INDEX(Table2[Total Cost], MATCH(Table1[[#This Row],[CC]], Table2[CC], 0))</f>
        <v>359</v>
      </c>
      <c r="N168" s="9">
        <f>((Table1[[#This Row],[Price]]-Table1[[#This Row],[Cost]])/Table1[[#This Row],[Price]])</f>
        <v>0.11138613861386139</v>
      </c>
    </row>
    <row r="169" spans="1:14" hidden="1" x14ac:dyDescent="0.2">
      <c r="A169" t="s">
        <v>8</v>
      </c>
      <c r="B169" t="s">
        <v>9</v>
      </c>
      <c r="C169" t="s">
        <v>18</v>
      </c>
      <c r="D169" t="s">
        <v>16</v>
      </c>
      <c r="E169" t="s">
        <v>12</v>
      </c>
      <c r="F169" t="str">
        <f>_xlfn.CONCAT(A169,E169)</f>
        <v>Gear Assembly 1 (BS4)2019-20</v>
      </c>
      <c r="G169" t="str">
        <f>+_xlfn.CONCAT( Table1[[#This Row],[Fiscal Year]], Table1[[#This Row],[Quarter]])</f>
        <v>2019-20Q2</v>
      </c>
      <c r="H169">
        <v>5167</v>
      </c>
      <c r="I169">
        <v>4706</v>
      </c>
      <c r="J169">
        <f>Table1[[#This Row],[Quantity Produced]]-Table1[[#This Row],[Sales Quantity]]</f>
        <v>461</v>
      </c>
      <c r="K169">
        <v>381</v>
      </c>
      <c r="L169">
        <f>Table1[[#This Row],[Price]]*Table1[[#This Row],[Sales Quantity]]</f>
        <v>1792986</v>
      </c>
      <c r="M169">
        <f>INDEX(Table2[Total Cost], MATCH(Table1[[#This Row],[CC]], Table2[CC], 0))</f>
        <v>402</v>
      </c>
      <c r="N169" s="9">
        <f>((Table1[[#This Row],[Price]]-Table1[[#This Row],[Cost]])/Table1[[#This Row],[Price]])</f>
        <v>-5.5118110236220472E-2</v>
      </c>
    </row>
    <row r="170" spans="1:14" hidden="1" x14ac:dyDescent="0.2">
      <c r="A170" t="s">
        <v>35</v>
      </c>
      <c r="B170" t="s">
        <v>34</v>
      </c>
      <c r="C170" t="s">
        <v>13</v>
      </c>
      <c r="D170" t="s">
        <v>11</v>
      </c>
      <c r="E170" t="s">
        <v>12</v>
      </c>
      <c r="F170" t="str">
        <f>_xlfn.CONCAT(A170,E170)</f>
        <v>Gear Assembly 6 (BS6)2019-20</v>
      </c>
      <c r="G170" t="str">
        <f>+_xlfn.CONCAT( Table1[[#This Row],[Fiscal Year]], Table1[[#This Row],[Quarter]])</f>
        <v>2019-20Q1</v>
      </c>
      <c r="H170">
        <v>5293</v>
      </c>
      <c r="I170">
        <v>4695</v>
      </c>
      <c r="J170">
        <f>Table1[[#This Row],[Quantity Produced]]-Table1[[#This Row],[Sales Quantity]]</f>
        <v>598</v>
      </c>
      <c r="K170">
        <v>444</v>
      </c>
      <c r="L170">
        <f>Table1[[#This Row],[Price]]*Table1[[#This Row],[Sales Quantity]]</f>
        <v>2084580</v>
      </c>
      <c r="M170">
        <f>INDEX(Table2[Total Cost], MATCH(Table1[[#This Row],[CC]], Table2[CC], 0))</f>
        <v>421</v>
      </c>
      <c r="N170" s="9">
        <f>((Table1[[#This Row],[Price]]-Table1[[#This Row],[Cost]])/Table1[[#This Row],[Price]])</f>
        <v>5.18018018018018E-2</v>
      </c>
    </row>
    <row r="171" spans="1:14" x14ac:dyDescent="0.2">
      <c r="A171" t="s">
        <v>32</v>
      </c>
      <c r="B171" t="s">
        <v>31</v>
      </c>
      <c r="C171" t="s">
        <v>17</v>
      </c>
      <c r="D171" t="s">
        <v>16</v>
      </c>
      <c r="E171" t="s">
        <v>12</v>
      </c>
      <c r="F171" t="str">
        <f>_xlfn.CONCAT(A171,E171)</f>
        <v>Gear Assembly 4 (BS4/6)2019-20</v>
      </c>
      <c r="G171" t="str">
        <f>+_xlfn.CONCAT( Table1[[#This Row],[Fiscal Year]], Table1[[#This Row],[Quarter]])</f>
        <v>2019-20Q2</v>
      </c>
      <c r="H171">
        <v>5309</v>
      </c>
      <c r="I171">
        <v>4660</v>
      </c>
      <c r="J171">
        <f>Table1[[#This Row],[Quantity Produced]]-Table1[[#This Row],[Sales Quantity]]</f>
        <v>649</v>
      </c>
      <c r="K171">
        <v>463</v>
      </c>
      <c r="L171">
        <f>Table1[[#This Row],[Price]]*Table1[[#This Row],[Sales Quantity]]</f>
        <v>2157580</v>
      </c>
      <c r="M171">
        <f>INDEX(Table2[Total Cost], MATCH(Table1[[#This Row],[CC]], Table2[CC], 0))</f>
        <v>369</v>
      </c>
      <c r="N171" s="9">
        <f>((Table1[[#This Row],[Price]]-Table1[[#This Row],[Cost]])/Table1[[#This Row],[Price]])</f>
        <v>0.20302375809935205</v>
      </c>
    </row>
    <row r="172" spans="1:14" hidden="1" x14ac:dyDescent="0.2">
      <c r="A172" t="s">
        <v>29</v>
      </c>
      <c r="B172" t="s">
        <v>9</v>
      </c>
      <c r="C172" t="s">
        <v>17</v>
      </c>
      <c r="D172" t="s">
        <v>16</v>
      </c>
      <c r="E172" t="s">
        <v>12</v>
      </c>
      <c r="F172" t="str">
        <f>_xlfn.CONCAT(A172,E172)</f>
        <v>Gear Assembly 2 (BS4)2019-20</v>
      </c>
      <c r="G172" t="str">
        <f>+_xlfn.CONCAT( Table1[[#This Row],[Fiscal Year]], Table1[[#This Row],[Quarter]])</f>
        <v>2019-20Q2</v>
      </c>
      <c r="H172">
        <v>5120</v>
      </c>
      <c r="I172">
        <v>4573</v>
      </c>
      <c r="J172">
        <f>Table1[[#This Row],[Quantity Produced]]-Table1[[#This Row],[Sales Quantity]]</f>
        <v>547</v>
      </c>
      <c r="K172">
        <v>404</v>
      </c>
      <c r="L172">
        <f>Table1[[#This Row],[Price]]*Table1[[#This Row],[Sales Quantity]]</f>
        <v>1847492</v>
      </c>
      <c r="M172">
        <f>INDEX(Table2[Total Cost], MATCH(Table1[[#This Row],[CC]], Table2[CC], 0))</f>
        <v>332</v>
      </c>
      <c r="N172" s="9">
        <f>((Table1[[#This Row],[Price]]-Table1[[#This Row],[Cost]])/Table1[[#This Row],[Price]])</f>
        <v>0.17821782178217821</v>
      </c>
    </row>
    <row r="173" spans="1:14" hidden="1" x14ac:dyDescent="0.2">
      <c r="A173" t="s">
        <v>35</v>
      </c>
      <c r="B173" t="s">
        <v>34</v>
      </c>
      <c r="C173" t="s">
        <v>21</v>
      </c>
      <c r="D173" t="s">
        <v>20</v>
      </c>
      <c r="E173" t="s">
        <v>12</v>
      </c>
      <c r="F173" t="str">
        <f>_xlfn.CONCAT(A173,E173)</f>
        <v>Gear Assembly 6 (BS6)2019-20</v>
      </c>
      <c r="G173" t="str">
        <f>+_xlfn.CONCAT( Table1[[#This Row],[Fiscal Year]], Table1[[#This Row],[Quarter]])</f>
        <v>2019-20Q3</v>
      </c>
      <c r="H173">
        <v>5122</v>
      </c>
      <c r="I173">
        <v>4522</v>
      </c>
      <c r="J173">
        <f>Table1[[#This Row],[Quantity Produced]]-Table1[[#This Row],[Sales Quantity]]</f>
        <v>600</v>
      </c>
      <c r="K173">
        <v>462</v>
      </c>
      <c r="L173">
        <f>Table1[[#This Row],[Price]]*Table1[[#This Row],[Sales Quantity]]</f>
        <v>2089164</v>
      </c>
      <c r="M173">
        <f>INDEX(Table2[Total Cost], MATCH(Table1[[#This Row],[CC]], Table2[CC], 0))</f>
        <v>421</v>
      </c>
      <c r="N173" s="9">
        <f>((Table1[[#This Row],[Price]]-Table1[[#This Row],[Cost]])/Table1[[#This Row],[Price]])</f>
        <v>8.8744588744588751E-2</v>
      </c>
    </row>
    <row r="174" spans="1:14" hidden="1" x14ac:dyDescent="0.2">
      <c r="A174" t="s">
        <v>35</v>
      </c>
      <c r="B174" t="s">
        <v>34</v>
      </c>
      <c r="C174" t="s">
        <v>15</v>
      </c>
      <c r="D174" t="s">
        <v>16</v>
      </c>
      <c r="E174" t="s">
        <v>12</v>
      </c>
      <c r="F174" t="str">
        <f>_xlfn.CONCAT(A174,E174)</f>
        <v>Gear Assembly 6 (BS6)2019-20</v>
      </c>
      <c r="G174" t="str">
        <f>+_xlfn.CONCAT( Table1[[#This Row],[Fiscal Year]], Table1[[#This Row],[Quarter]])</f>
        <v>2019-20Q2</v>
      </c>
      <c r="H174">
        <v>5100</v>
      </c>
      <c r="I174">
        <v>4466</v>
      </c>
      <c r="J174">
        <f>Table1[[#This Row],[Quantity Produced]]-Table1[[#This Row],[Sales Quantity]]</f>
        <v>634</v>
      </c>
      <c r="K174">
        <v>483</v>
      </c>
      <c r="L174">
        <f>Table1[[#This Row],[Price]]*Table1[[#This Row],[Sales Quantity]]</f>
        <v>2157078</v>
      </c>
      <c r="M174">
        <f>INDEX(Table2[Total Cost], MATCH(Table1[[#This Row],[CC]], Table2[CC], 0))</f>
        <v>421</v>
      </c>
      <c r="N174" s="9">
        <f>((Table1[[#This Row],[Price]]-Table1[[#This Row],[Cost]])/Table1[[#This Row],[Price]])</f>
        <v>0.12836438923395446</v>
      </c>
    </row>
    <row r="175" spans="1:14" hidden="1" x14ac:dyDescent="0.2">
      <c r="A175" t="s">
        <v>33</v>
      </c>
      <c r="B175" t="s">
        <v>34</v>
      </c>
      <c r="C175" t="s">
        <v>25</v>
      </c>
      <c r="D175" t="s">
        <v>24</v>
      </c>
      <c r="E175" t="s">
        <v>12</v>
      </c>
      <c r="F175" t="str">
        <f>_xlfn.CONCAT(A175,E175)</f>
        <v>Gear Assembly 5 (BS6)2019-20</v>
      </c>
      <c r="G175" t="str">
        <f>+_xlfn.CONCAT( Table1[[#This Row],[Fiscal Year]], Table1[[#This Row],[Quarter]])</f>
        <v>2019-20Q4</v>
      </c>
      <c r="H175">
        <v>5264</v>
      </c>
      <c r="I175">
        <v>4430</v>
      </c>
      <c r="J175">
        <f>Table1[[#This Row],[Quantity Produced]]-Table1[[#This Row],[Sales Quantity]]</f>
        <v>834</v>
      </c>
      <c r="K175">
        <v>374</v>
      </c>
      <c r="L175">
        <f>Table1[[#This Row],[Price]]*Table1[[#This Row],[Sales Quantity]]</f>
        <v>1656820</v>
      </c>
      <c r="M175">
        <f>INDEX(Table2[Total Cost], MATCH(Table1[[#This Row],[CC]], Table2[CC], 0))</f>
        <v>328</v>
      </c>
      <c r="N175" s="9">
        <f>((Table1[[#This Row],[Price]]-Table1[[#This Row],[Cost]])/Table1[[#This Row],[Price]])</f>
        <v>0.12299465240641712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8.83203125" customWidth="1"/>
    <col min="3" max="3" width="29" customWidth="1"/>
    <col min="4" max="4" width="15.5" customWidth="1"/>
    <col min="5" max="5" width="15" customWidth="1"/>
    <col min="6" max="6" width="19.6640625" customWidth="1"/>
    <col min="7" max="7" width="15.5" customWidth="1"/>
    <col min="8" max="8" width="13.83203125" customWidth="1"/>
    <col min="9" max="9" width="11" customWidth="1"/>
  </cols>
  <sheetData>
    <row r="1" spans="1:9" x14ac:dyDescent="0.2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53</v>
      </c>
    </row>
    <row r="2" spans="1:9" x14ac:dyDescent="0.2">
      <c r="A2" t="s">
        <v>8</v>
      </c>
      <c r="B2" t="s">
        <v>12</v>
      </c>
      <c r="C2" t="str">
        <f t="shared" ref="C2:C19" si="0">CONCATENATE(A2,B2)</f>
        <v>Gear Assembly 1 (BS4)2019-20</v>
      </c>
      <c r="D2">
        <v>167</v>
      </c>
      <c r="E2">
        <v>47</v>
      </c>
      <c r="F2">
        <v>109</v>
      </c>
      <c r="G2">
        <v>46</v>
      </c>
      <c r="H2">
        <v>33</v>
      </c>
      <c r="I2">
        <f>SUM(Table2[[#This Row],[Direct Materials]:[Finance Costs]])</f>
        <v>402</v>
      </c>
    </row>
    <row r="3" spans="1:9" x14ac:dyDescent="0.2">
      <c r="A3" t="s">
        <v>29</v>
      </c>
      <c r="B3" t="s">
        <v>12</v>
      </c>
      <c r="C3" t="str">
        <f t="shared" si="0"/>
        <v>Gear Assembly 2 (BS4)2019-20</v>
      </c>
      <c r="D3">
        <v>135</v>
      </c>
      <c r="E3">
        <v>49</v>
      </c>
      <c r="F3">
        <v>76</v>
      </c>
      <c r="G3">
        <v>46</v>
      </c>
      <c r="H3">
        <v>26</v>
      </c>
      <c r="I3">
        <f>SUM(Table2[[#This Row],[Direct Materials]:[Finance Costs]])</f>
        <v>332</v>
      </c>
    </row>
    <row r="4" spans="1:9" x14ac:dyDescent="0.2">
      <c r="A4" t="s">
        <v>30</v>
      </c>
      <c r="B4" t="s">
        <v>12</v>
      </c>
      <c r="C4" t="str">
        <f t="shared" si="0"/>
        <v>Gear Assembly 3 (BS4/6)2019-20</v>
      </c>
      <c r="D4">
        <v>196</v>
      </c>
      <c r="E4">
        <v>70</v>
      </c>
      <c r="F4">
        <v>120</v>
      </c>
      <c r="G4">
        <v>46</v>
      </c>
      <c r="H4">
        <v>33</v>
      </c>
      <c r="I4">
        <f>SUM(Table2[[#This Row],[Direct Materials]:[Finance Costs]])</f>
        <v>465</v>
      </c>
    </row>
    <row r="5" spans="1:9" x14ac:dyDescent="0.2">
      <c r="A5" t="s">
        <v>32</v>
      </c>
      <c r="B5" t="s">
        <v>12</v>
      </c>
      <c r="C5" t="str">
        <f t="shared" si="0"/>
        <v>Gear Assembly 4 (BS4/6)2019-20</v>
      </c>
      <c r="D5">
        <v>133</v>
      </c>
      <c r="E5">
        <v>47</v>
      </c>
      <c r="F5">
        <v>107</v>
      </c>
      <c r="G5">
        <v>49</v>
      </c>
      <c r="H5">
        <v>33</v>
      </c>
      <c r="I5">
        <f>SUM(Table2[[#This Row],[Direct Materials]:[Finance Costs]])</f>
        <v>369</v>
      </c>
    </row>
    <row r="6" spans="1:9" x14ac:dyDescent="0.2">
      <c r="A6" t="s">
        <v>33</v>
      </c>
      <c r="B6" t="s">
        <v>12</v>
      </c>
      <c r="C6" t="str">
        <f t="shared" si="0"/>
        <v>Gear Assembly 5 (BS6)2019-20</v>
      </c>
      <c r="D6">
        <v>139</v>
      </c>
      <c r="E6">
        <v>50</v>
      </c>
      <c r="F6">
        <v>65</v>
      </c>
      <c r="G6">
        <v>49</v>
      </c>
      <c r="H6">
        <v>25</v>
      </c>
      <c r="I6">
        <f>SUM(Table2[[#This Row],[Direct Materials]:[Finance Costs]])</f>
        <v>328</v>
      </c>
    </row>
    <row r="7" spans="1:9" x14ac:dyDescent="0.2">
      <c r="A7" t="s">
        <v>35</v>
      </c>
      <c r="B7" t="s">
        <v>12</v>
      </c>
      <c r="C7" t="str">
        <f t="shared" si="0"/>
        <v>Gear Assembly 6 (BS6)2019-20</v>
      </c>
      <c r="D7">
        <v>170</v>
      </c>
      <c r="E7">
        <v>66</v>
      </c>
      <c r="F7">
        <v>106</v>
      </c>
      <c r="G7">
        <v>48</v>
      </c>
      <c r="H7">
        <v>31</v>
      </c>
      <c r="I7">
        <f>SUM(Table2[[#This Row],[Direct Materials]:[Finance Costs]])</f>
        <v>421</v>
      </c>
    </row>
    <row r="8" spans="1:9" x14ac:dyDescent="0.2">
      <c r="A8" t="s">
        <v>8</v>
      </c>
      <c r="B8" t="s">
        <v>27</v>
      </c>
      <c r="C8" t="str">
        <f t="shared" si="0"/>
        <v>Gear Assembly 1 (BS4)2020-21</v>
      </c>
      <c r="D8">
        <v>209</v>
      </c>
      <c r="E8">
        <v>54</v>
      </c>
      <c r="F8">
        <v>110</v>
      </c>
      <c r="G8">
        <v>47</v>
      </c>
      <c r="H8">
        <v>30</v>
      </c>
      <c r="I8">
        <f>SUM(Table2[[#This Row],[Direct Materials]:[Finance Costs]])</f>
        <v>450</v>
      </c>
    </row>
    <row r="9" spans="1:9" x14ac:dyDescent="0.2">
      <c r="A9" t="s">
        <v>29</v>
      </c>
      <c r="B9" t="s">
        <v>27</v>
      </c>
      <c r="C9" t="str">
        <f t="shared" si="0"/>
        <v>Gear Assembly 2 (BS4)2020-21</v>
      </c>
      <c r="D9">
        <v>168</v>
      </c>
      <c r="E9">
        <v>56</v>
      </c>
      <c r="F9">
        <v>75</v>
      </c>
      <c r="G9">
        <v>49</v>
      </c>
      <c r="H9">
        <v>25</v>
      </c>
      <c r="I9">
        <f>SUM(Table2[[#This Row],[Direct Materials]:[Finance Costs]])</f>
        <v>373</v>
      </c>
    </row>
    <row r="10" spans="1:9" x14ac:dyDescent="0.2">
      <c r="A10" t="s">
        <v>30</v>
      </c>
      <c r="B10" t="s">
        <v>27</v>
      </c>
      <c r="C10" t="str">
        <f t="shared" si="0"/>
        <v>Gear Assembly 3 (BS4/6)2020-21</v>
      </c>
      <c r="D10">
        <v>249</v>
      </c>
      <c r="E10">
        <v>79</v>
      </c>
      <c r="F10">
        <v>117</v>
      </c>
      <c r="G10">
        <v>47</v>
      </c>
      <c r="H10">
        <v>31</v>
      </c>
      <c r="I10">
        <f>SUM(Table2[[#This Row],[Direct Materials]:[Finance Costs]])</f>
        <v>523</v>
      </c>
    </row>
    <row r="11" spans="1:9" x14ac:dyDescent="0.2">
      <c r="A11" t="s">
        <v>32</v>
      </c>
      <c r="B11" t="s">
        <v>27</v>
      </c>
      <c r="C11" t="str">
        <f t="shared" si="0"/>
        <v>Gear Assembly 4 (BS4/6)2020-21</v>
      </c>
      <c r="D11">
        <v>174</v>
      </c>
      <c r="E11">
        <v>53</v>
      </c>
      <c r="F11">
        <v>108</v>
      </c>
      <c r="G11">
        <v>45</v>
      </c>
      <c r="H11">
        <v>32</v>
      </c>
      <c r="I11">
        <f>SUM(Table2[[#This Row],[Direct Materials]:[Finance Costs]])</f>
        <v>412</v>
      </c>
    </row>
    <row r="12" spans="1:9" x14ac:dyDescent="0.2">
      <c r="A12" t="s">
        <v>33</v>
      </c>
      <c r="B12" t="s">
        <v>27</v>
      </c>
      <c r="C12" t="str">
        <f t="shared" si="0"/>
        <v>Gear Assembly 5 (BS6)2020-21</v>
      </c>
      <c r="D12">
        <v>163</v>
      </c>
      <c r="E12">
        <v>59</v>
      </c>
      <c r="F12">
        <v>66</v>
      </c>
      <c r="G12">
        <v>45</v>
      </c>
      <c r="H12">
        <v>26</v>
      </c>
      <c r="I12">
        <f>SUM(Table2[[#This Row],[Direct Materials]:[Finance Costs]])</f>
        <v>359</v>
      </c>
    </row>
    <row r="13" spans="1:9" x14ac:dyDescent="0.2">
      <c r="A13" t="s">
        <v>35</v>
      </c>
      <c r="B13" t="s">
        <v>27</v>
      </c>
      <c r="C13" t="str">
        <f t="shared" si="0"/>
        <v>Gear Assembly 6 (BS6)2020-21</v>
      </c>
      <c r="D13">
        <v>210</v>
      </c>
      <c r="E13">
        <v>75</v>
      </c>
      <c r="F13">
        <v>114</v>
      </c>
      <c r="G13">
        <v>45</v>
      </c>
      <c r="H13">
        <v>31</v>
      </c>
      <c r="I13">
        <f>SUM(Table2[[#This Row],[Direct Materials]:[Finance Costs]])</f>
        <v>475</v>
      </c>
    </row>
    <row r="14" spans="1:9" x14ac:dyDescent="0.2">
      <c r="A14" t="s">
        <v>8</v>
      </c>
      <c r="B14" t="s">
        <v>28</v>
      </c>
      <c r="C14" t="str">
        <f t="shared" si="0"/>
        <v>Gear Assembly 1 (BS4)2021-22</v>
      </c>
      <c r="D14">
        <v>193</v>
      </c>
      <c r="E14">
        <v>56</v>
      </c>
      <c r="F14">
        <v>133</v>
      </c>
      <c r="G14">
        <v>56</v>
      </c>
      <c r="H14">
        <v>34</v>
      </c>
      <c r="I14">
        <f>SUM(Table2[[#This Row],[Direct Materials]:[Finance Costs]])</f>
        <v>472</v>
      </c>
    </row>
    <row r="15" spans="1:9" x14ac:dyDescent="0.2">
      <c r="A15" t="s">
        <v>29</v>
      </c>
      <c r="B15" t="s">
        <v>28</v>
      </c>
      <c r="C15" t="str">
        <f t="shared" si="0"/>
        <v>Gear Assembly 2 (BS4)2021-22</v>
      </c>
      <c r="D15">
        <v>171</v>
      </c>
      <c r="E15">
        <v>59</v>
      </c>
      <c r="F15">
        <v>98</v>
      </c>
      <c r="G15">
        <v>55</v>
      </c>
      <c r="H15">
        <v>29</v>
      </c>
      <c r="I15">
        <f>SUM(Table2[[#This Row],[Direct Materials]:[Finance Costs]])</f>
        <v>412</v>
      </c>
    </row>
    <row r="16" spans="1:9" x14ac:dyDescent="0.2">
      <c r="A16" t="s">
        <v>30</v>
      </c>
      <c r="B16" t="s">
        <v>28</v>
      </c>
      <c r="C16" t="str">
        <f t="shared" si="0"/>
        <v>Gear Assembly 3 (BS4/6)2021-22</v>
      </c>
      <c r="D16">
        <v>231</v>
      </c>
      <c r="E16">
        <v>79</v>
      </c>
      <c r="F16">
        <v>143</v>
      </c>
      <c r="G16">
        <v>51</v>
      </c>
      <c r="H16">
        <v>34</v>
      </c>
      <c r="I16">
        <f>SUM(Table2[[#This Row],[Direct Materials]:[Finance Costs]])</f>
        <v>538</v>
      </c>
    </row>
    <row r="17" spans="1:9" x14ac:dyDescent="0.2">
      <c r="A17" t="s">
        <v>32</v>
      </c>
      <c r="B17" t="s">
        <v>28</v>
      </c>
      <c r="C17" t="str">
        <f t="shared" si="0"/>
        <v>Gear Assembly 4 (BS4/6)2021-22</v>
      </c>
      <c r="D17">
        <v>176</v>
      </c>
      <c r="E17">
        <v>56</v>
      </c>
      <c r="F17">
        <v>136</v>
      </c>
      <c r="G17">
        <v>54</v>
      </c>
      <c r="H17">
        <v>34</v>
      </c>
      <c r="I17">
        <f>SUM(Table2[[#This Row],[Direct Materials]:[Finance Costs]])</f>
        <v>456</v>
      </c>
    </row>
    <row r="18" spans="1:9" x14ac:dyDescent="0.2">
      <c r="A18" t="s">
        <v>33</v>
      </c>
      <c r="B18" t="s">
        <v>28</v>
      </c>
      <c r="C18" t="str">
        <f t="shared" si="0"/>
        <v>Gear Assembly 5 (BS6)2021-22</v>
      </c>
      <c r="D18">
        <v>171</v>
      </c>
      <c r="E18">
        <v>56</v>
      </c>
      <c r="F18">
        <v>85</v>
      </c>
      <c r="G18">
        <v>53</v>
      </c>
      <c r="H18">
        <v>28</v>
      </c>
      <c r="I18">
        <f>SUM(Table2[[#This Row],[Direct Materials]:[Finance Costs]])</f>
        <v>393</v>
      </c>
    </row>
    <row r="19" spans="1:9" x14ac:dyDescent="0.2">
      <c r="A19" t="s">
        <v>35</v>
      </c>
      <c r="B19" t="s">
        <v>28</v>
      </c>
      <c r="C19" t="str">
        <f t="shared" si="0"/>
        <v>Gear Assembly 6 (BS6)2021-22</v>
      </c>
      <c r="D19">
        <v>218</v>
      </c>
      <c r="E19">
        <v>81</v>
      </c>
      <c r="F19">
        <v>128</v>
      </c>
      <c r="G19">
        <v>54</v>
      </c>
      <c r="H19">
        <v>33</v>
      </c>
      <c r="I19">
        <f>SUM(Table2[[#This Row],[Direct Materials]:[Finance Costs]])</f>
        <v>514</v>
      </c>
    </row>
  </sheetData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6805E-BF55-B443-94F7-4C6A0F22442A}">
  <dimension ref="A1:H5"/>
  <sheetViews>
    <sheetView zoomScale="120" zoomScaleNormal="120" workbookViewId="0">
      <selection activeCell="H1" sqref="H1"/>
    </sheetView>
  </sheetViews>
  <sheetFormatPr baseColWidth="10" defaultRowHeight="16" x14ac:dyDescent="0.2"/>
  <cols>
    <col min="1" max="6" width="10.83203125" style="6"/>
    <col min="7" max="7" width="10" style="6" customWidth="1"/>
    <col min="8" max="16384" width="10.83203125" style="6"/>
  </cols>
  <sheetData>
    <row r="1" spans="1:8" x14ac:dyDescent="0.2">
      <c r="A1" s="8">
        <v>1</v>
      </c>
      <c r="B1" s="7" t="s">
        <v>51</v>
      </c>
      <c r="H1" t="s">
        <v>30</v>
      </c>
    </row>
    <row r="2" spans="1:8" x14ac:dyDescent="0.2">
      <c r="A2" s="7">
        <v>2</v>
      </c>
      <c r="B2" s="7" t="s">
        <v>52</v>
      </c>
      <c r="H2" s="3" t="s">
        <v>48</v>
      </c>
    </row>
    <row r="3" spans="1:8" x14ac:dyDescent="0.2">
      <c r="A3" s="7">
        <v>3</v>
      </c>
      <c r="B3" s="7" t="s">
        <v>56</v>
      </c>
      <c r="H3" s="10" t="s">
        <v>33</v>
      </c>
    </row>
    <row r="4" spans="1:8" x14ac:dyDescent="0.2">
      <c r="A4" s="7">
        <v>4</v>
      </c>
      <c r="B4" s="7" t="s">
        <v>58</v>
      </c>
      <c r="H4" s="3" t="s">
        <v>47</v>
      </c>
    </row>
    <row r="5" spans="1:8" x14ac:dyDescent="0.2">
      <c r="A5" s="7">
        <v>5</v>
      </c>
      <c r="B5" s="7" t="s">
        <v>62</v>
      </c>
      <c r="H5" s="10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Data</vt:lpstr>
      <vt:lpstr>Data</vt:lpstr>
      <vt:lpstr>Cost</vt:lpstr>
      <vt:lpstr>Answers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Ayush Dutta</cp:lastModifiedBy>
  <dcterms:created xsi:type="dcterms:W3CDTF">2023-11-21T18:41:43Z</dcterms:created>
  <dcterms:modified xsi:type="dcterms:W3CDTF">2024-11-16T17:26:00Z</dcterms:modified>
</cp:coreProperties>
</file>