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yoshimoshi\neoteric\doc\data\"/>
    </mc:Choice>
  </mc:AlternateContent>
  <bookViews>
    <workbookView xWindow="0" yWindow="0" windowWidth="25095" windowHeight="13995" firstSheet="2" activeTab="5"/>
  </bookViews>
  <sheets>
    <sheet name="Mopar Style" sheetId="1" r:id="rId1"/>
    <sheet name="GM Style" sheetId="2" r:id="rId2"/>
    <sheet name="Resistor Check" sheetId="3" r:id="rId3"/>
    <sheet name="Math Check" sheetId="5" r:id="rId4"/>
    <sheet name="Low Value" sheetId="7" r:id="rId5"/>
    <sheet name="GM Profile with Meadow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7" l="1"/>
  <c r="B50" i="7"/>
  <c r="B51" i="7"/>
  <c r="B52" i="7"/>
  <c r="B53" i="7"/>
  <c r="B54" i="7"/>
  <c r="B55" i="7"/>
  <c r="B56" i="7"/>
  <c r="B57" i="7"/>
  <c r="B58" i="7"/>
  <c r="B59" i="7"/>
  <c r="B6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E11" i="3" l="1"/>
  <c r="E12" i="3"/>
  <c r="E19" i="3"/>
  <c r="E20" i="3"/>
  <c r="E7" i="3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6" i="5"/>
  <c r="A8" i="3"/>
  <c r="B8" i="3" s="1"/>
  <c r="C7" i="5" s="1"/>
  <c r="D7" i="5" s="1"/>
  <c r="A9" i="3"/>
  <c r="A10" i="3"/>
  <c r="A11" i="3"/>
  <c r="B11" i="3" s="1"/>
  <c r="A12" i="3"/>
  <c r="B12" i="3" s="1"/>
  <c r="C11" i="5" s="1"/>
  <c r="D11" i="5" s="1"/>
  <c r="A13" i="3"/>
  <c r="B13" i="3" s="1"/>
  <c r="A14" i="3"/>
  <c r="B14" i="3" s="1"/>
  <c r="A15" i="3"/>
  <c r="B15" i="3" s="1"/>
  <c r="A16" i="3"/>
  <c r="B16" i="3" s="1"/>
  <c r="C15" i="5" s="1"/>
  <c r="A17" i="3"/>
  <c r="A18" i="3"/>
  <c r="A19" i="3"/>
  <c r="B19" i="3" s="1"/>
  <c r="A20" i="3"/>
  <c r="B20" i="3" s="1"/>
  <c r="C19" i="5" s="1"/>
  <c r="D19" i="5" s="1"/>
  <c r="A21" i="3"/>
  <c r="B21" i="3" s="1"/>
  <c r="C20" i="5" s="1"/>
  <c r="D20" i="5" s="1"/>
  <c r="A22" i="3"/>
  <c r="B22" i="3" s="1"/>
  <c r="A23" i="3"/>
  <c r="B23" i="3" s="1"/>
  <c r="A24" i="3"/>
  <c r="B24" i="3" s="1"/>
  <c r="C23" i="5" s="1"/>
  <c r="D23" i="5" s="1"/>
  <c r="A25" i="3"/>
  <c r="B25" i="3" s="1"/>
  <c r="C24" i="5" s="1"/>
  <c r="D24" i="5" s="1"/>
  <c r="A26" i="3"/>
  <c r="A27" i="3"/>
  <c r="B27" i="3" s="1"/>
  <c r="A28" i="3"/>
  <c r="B28" i="3" s="1"/>
  <c r="C27" i="5" s="1"/>
  <c r="A29" i="3"/>
  <c r="B29" i="3" s="1"/>
  <c r="C28" i="5" s="1"/>
  <c r="A30" i="3"/>
  <c r="B30" i="3" s="1"/>
  <c r="A31" i="3"/>
  <c r="B31" i="3" s="1"/>
  <c r="A32" i="3"/>
  <c r="B32" i="3" s="1"/>
  <c r="C31" i="5" s="1"/>
  <c r="A33" i="3"/>
  <c r="B33" i="3" s="1"/>
  <c r="C32" i="5" s="1"/>
  <c r="A34" i="3"/>
  <c r="B34" i="3" s="1"/>
  <c r="C33" i="5" s="1"/>
  <c r="D33" i="5" s="1"/>
  <c r="A35" i="3"/>
  <c r="B35" i="3" s="1"/>
  <c r="C34" i="5" s="1"/>
  <c r="A36" i="3"/>
  <c r="B36" i="3" s="1"/>
  <c r="C35" i="5" s="1"/>
  <c r="A37" i="3"/>
  <c r="B37" i="3" s="1"/>
  <c r="C36" i="5" s="1"/>
  <c r="D36" i="5" s="1"/>
  <c r="A38" i="3"/>
  <c r="B38" i="3" s="1"/>
  <c r="A39" i="3"/>
  <c r="B39" i="3" s="1"/>
  <c r="A40" i="3"/>
  <c r="B40" i="3" s="1"/>
  <c r="C39" i="5" s="1"/>
  <c r="A41" i="3"/>
  <c r="A7" i="3"/>
  <c r="D8" i="3"/>
  <c r="E8" i="3" s="1"/>
  <c r="D9" i="3"/>
  <c r="E9" i="3" s="1"/>
  <c r="D10" i="3"/>
  <c r="E10" i="3" s="1"/>
  <c r="D11" i="3"/>
  <c r="D12" i="3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D20" i="3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7" i="3"/>
  <c r="B26" i="3" l="1"/>
  <c r="C25" i="5" s="1"/>
  <c r="D25" i="5" s="1"/>
  <c r="E25" i="5" s="1"/>
  <c r="F25" i="5" s="1"/>
  <c r="B10" i="3"/>
  <c r="C9" i="5" s="1"/>
  <c r="D9" i="5" s="1"/>
  <c r="E9" i="5" s="1"/>
  <c r="F9" i="5" s="1"/>
  <c r="C16" i="5"/>
  <c r="D16" i="5" s="1"/>
  <c r="E16" i="5" s="1"/>
  <c r="F16" i="5" s="1"/>
  <c r="C8" i="5"/>
  <c r="D8" i="5" s="1"/>
  <c r="E8" i="5" s="1"/>
  <c r="F8" i="5" s="1"/>
  <c r="B41" i="3"/>
  <c r="C40" i="5" s="1"/>
  <c r="D40" i="5" s="1"/>
  <c r="E40" i="5" s="1"/>
  <c r="F40" i="5" s="1"/>
  <c r="B17" i="3"/>
  <c r="B9" i="3"/>
  <c r="B18" i="3"/>
  <c r="C17" i="5" s="1"/>
  <c r="D17" i="5" s="1"/>
  <c r="E17" i="5" s="1"/>
  <c r="F17" i="5" s="1"/>
  <c r="B7" i="3"/>
  <c r="C6" i="5" s="1"/>
  <c r="D6" i="5" s="1"/>
  <c r="E6" i="5" s="1"/>
  <c r="B3" i="3"/>
  <c r="C38" i="5"/>
  <c r="D38" i="5" s="1"/>
  <c r="E38" i="5" s="1"/>
  <c r="F38" i="5" s="1"/>
  <c r="C30" i="5"/>
  <c r="D30" i="5" s="1"/>
  <c r="C22" i="5"/>
  <c r="D22" i="5" s="1"/>
  <c r="C14" i="5"/>
  <c r="D14" i="5" s="1"/>
  <c r="E14" i="5" s="1"/>
  <c r="F14" i="5" s="1"/>
  <c r="C12" i="5"/>
  <c r="D12" i="5" s="1"/>
  <c r="E12" i="5" s="1"/>
  <c r="F12" i="5" s="1"/>
  <c r="C26" i="5"/>
  <c r="D26" i="5" s="1"/>
  <c r="E26" i="5" s="1"/>
  <c r="F26" i="5" s="1"/>
  <c r="C18" i="5"/>
  <c r="D18" i="5" s="1"/>
  <c r="E18" i="5" s="1"/>
  <c r="F18" i="5" s="1"/>
  <c r="C10" i="5"/>
  <c r="D10" i="5" s="1"/>
  <c r="E10" i="5" s="1"/>
  <c r="F10" i="5" s="1"/>
  <c r="D39" i="5"/>
  <c r="E39" i="5" s="1"/>
  <c r="F39" i="5" s="1"/>
  <c r="D28" i="5"/>
  <c r="E28" i="5" s="1"/>
  <c r="F28" i="5" s="1"/>
  <c r="D27" i="5"/>
  <c r="E27" i="5" s="1"/>
  <c r="F27" i="5" s="1"/>
  <c r="D31" i="5"/>
  <c r="E31" i="5" s="1"/>
  <c r="F31" i="5" s="1"/>
  <c r="D32" i="5"/>
  <c r="E32" i="5" s="1"/>
  <c r="F32" i="5" s="1"/>
  <c r="D15" i="5"/>
  <c r="E15" i="5" s="1"/>
  <c r="F15" i="5" s="1"/>
  <c r="E7" i="5"/>
  <c r="C37" i="5"/>
  <c r="D37" i="5" s="1"/>
  <c r="E37" i="5" s="1"/>
  <c r="F37" i="5" s="1"/>
  <c r="C29" i="5"/>
  <c r="D29" i="5" s="1"/>
  <c r="E29" i="5" s="1"/>
  <c r="F29" i="5" s="1"/>
  <c r="C21" i="5"/>
  <c r="D21" i="5" s="1"/>
  <c r="E21" i="5" s="1"/>
  <c r="F21" i="5" s="1"/>
  <c r="C13" i="5"/>
  <c r="D13" i="5" s="1"/>
  <c r="E13" i="5" s="1"/>
  <c r="F13" i="5" s="1"/>
  <c r="E36" i="5"/>
  <c r="F36" i="5" s="1"/>
  <c r="E23" i="5"/>
  <c r="F23" i="5" s="1"/>
  <c r="D35" i="5"/>
  <c r="E35" i="5" s="1"/>
  <c r="F35" i="5" s="1"/>
  <c r="E33" i="5"/>
  <c r="F33" i="5" s="1"/>
  <c r="E24" i="5"/>
  <c r="F24" i="5" s="1"/>
  <c r="E20" i="5"/>
  <c r="F20" i="5" s="1"/>
  <c r="D34" i="5"/>
  <c r="E34" i="5" s="1"/>
  <c r="F34" i="5" s="1"/>
  <c r="E30" i="5"/>
  <c r="F30" i="5" s="1"/>
  <c r="E22" i="5"/>
  <c r="F22" i="5" s="1"/>
  <c r="E19" i="5"/>
  <c r="F19" i="5" s="1"/>
  <c r="E11" i="5"/>
  <c r="F11" i="5" s="1"/>
  <c r="E3" i="3"/>
  <c r="F7" i="5" l="1"/>
  <c r="F6" i="5"/>
  <c r="F41" i="5"/>
</calcChain>
</file>

<file path=xl/sharedStrings.xml><?xml version="1.0" encoding="utf-8"?>
<sst xmlns="http://schemas.openxmlformats.org/spreadsheetml/2006/main" count="30" uniqueCount="23">
  <si>
    <t>temp</t>
  </si>
  <si>
    <t>ohms</t>
  </si>
  <si>
    <t>GM Style</t>
  </si>
  <si>
    <t>Mopar style</t>
  </si>
  <si>
    <t>delta</t>
  </si>
  <si>
    <t>Sensor</t>
  </si>
  <si>
    <t>total change (V)</t>
  </si>
  <si>
    <t>Divider resistor</t>
  </si>
  <si>
    <t>System voltage</t>
  </si>
  <si>
    <t>ADC reading</t>
  </si>
  <si>
    <t>GM</t>
  </si>
  <si>
    <t>Mopar</t>
  </si>
  <si>
    <t>estimated ADC V</t>
  </si>
  <si>
    <t>calculated R</t>
  </si>
  <si>
    <t>caclulated temp</t>
  </si>
  <si>
    <t>recorded temp</t>
  </si>
  <si>
    <t>Model Values</t>
  </si>
  <si>
    <t>Resistance</t>
  </si>
  <si>
    <t>Temp</t>
  </si>
  <si>
    <t>Ohms</t>
  </si>
  <si>
    <t>&lt;Profiled with a Meadow and a 330 ohm resistor&gt;</t>
  </si>
  <si>
    <t>Profiled with an ohm meter</t>
  </si>
  <si>
    <t>profiled with an ohm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</si>
</sst>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'Mopar Style'!$C$3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836192412063225"/>
                  <c:y val="-3.5855124656875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'Mopar Style'!$B$4:$B$23</c:f>
              <c:numCache>
                <c:formatCode>General</c:formatCode>
                <c:ptCount val="20"/>
                <c:pt idx="0">
                  <c:v>177</c:v>
                </c:pt>
                <c:pt idx="1">
                  <c:v>175</c:v>
                </c:pt>
                <c:pt idx="2">
                  <c:v>185</c:v>
                </c:pt>
                <c:pt idx="3">
                  <c:v>188</c:v>
                </c:pt>
                <c:pt idx="4">
                  <c:v>198</c:v>
                </c:pt>
                <c:pt idx="5">
                  <c:v>209</c:v>
                </c:pt>
                <c:pt idx="6">
                  <c:v>211</c:v>
                </c:pt>
                <c:pt idx="7">
                  <c:v>214</c:v>
                </c:pt>
                <c:pt idx="8">
                  <c:v>236</c:v>
                </c:pt>
                <c:pt idx="9">
                  <c:v>239</c:v>
                </c:pt>
                <c:pt idx="10">
                  <c:v>249</c:v>
                </c:pt>
                <c:pt idx="11">
                  <c:v>267</c:v>
                </c:pt>
                <c:pt idx="12">
                  <c:v>290</c:v>
                </c:pt>
                <c:pt idx="13">
                  <c:v>316</c:v>
                </c:pt>
                <c:pt idx="14">
                  <c:v>343</c:v>
                </c:pt>
                <c:pt idx="15">
                  <c:v>375</c:v>
                </c:pt>
                <c:pt idx="16">
                  <c:v>410</c:v>
                </c:pt>
                <c:pt idx="17">
                  <c:v>454</c:v>
                </c:pt>
                <c:pt idx="18">
                  <c:v>493</c:v>
                </c:pt>
                <c:pt idx="19">
                  <c:v>532</c:v>
                </c:pt>
              </c:numCache>
            </c:numRef>
          </c:xVal>
          <c:yVal>
            <c:numRef>
              <c:f>'Mopar Style'!$C$4:$C$23</c:f>
              <c:numCache>
                <c:formatCode>General</c:formatCode>
                <c:ptCount val="20"/>
                <c:pt idx="0">
                  <c:v>188</c:v>
                </c:pt>
                <c:pt idx="1">
                  <c:v>185</c:v>
                </c:pt>
                <c:pt idx="2">
                  <c:v>180</c:v>
                </c:pt>
                <c:pt idx="3">
                  <c:v>178</c:v>
                </c:pt>
                <c:pt idx="4">
                  <c:v>177</c:v>
                </c:pt>
                <c:pt idx="5">
                  <c:v>175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168</c:v>
                </c:pt>
                <c:pt idx="10">
                  <c:v>165</c:v>
                </c:pt>
                <c:pt idx="11">
                  <c:v>160</c:v>
                </c:pt>
                <c:pt idx="12">
                  <c:v>155</c:v>
                </c:pt>
                <c:pt idx="13">
                  <c:v>150</c:v>
                </c:pt>
                <c:pt idx="14">
                  <c:v>145</c:v>
                </c:pt>
                <c:pt idx="15">
                  <c:v>140</c:v>
                </c:pt>
                <c:pt idx="16">
                  <c:v>135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03944"/>
        <c:axId val="216603160"/>
      </c:scatterChart>
      <c:valAx>
        <c:axId val="21660394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3160"/>
        <c:crosses val="autoZero"/>
        <c:crossBetween val="midCat"/>
      </c:valAx>
      <c:valAx>
        <c:axId val="216603160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'GM Style'!$C$3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207395771843639"/>
                  <c:y val="-0.46170085882121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'GM Style'!$B$4:$B$38</c:f>
              <c:numCache>
                <c:formatCode>General</c:formatCode>
                <c:ptCount val="3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  <c:pt idx="5">
                  <c:v>429</c:v>
                </c:pt>
                <c:pt idx="6">
                  <c:v>410</c:v>
                </c:pt>
                <c:pt idx="7">
                  <c:v>390</c:v>
                </c:pt>
                <c:pt idx="8">
                  <c:v>370</c:v>
                </c:pt>
                <c:pt idx="9">
                  <c:v>355</c:v>
                </c:pt>
                <c:pt idx="10">
                  <c:v>347</c:v>
                </c:pt>
                <c:pt idx="11">
                  <c:v>343</c:v>
                </c:pt>
                <c:pt idx="12">
                  <c:v>334</c:v>
                </c:pt>
                <c:pt idx="13">
                  <c:v>325</c:v>
                </c:pt>
                <c:pt idx="14">
                  <c:v>320</c:v>
                </c:pt>
                <c:pt idx="15">
                  <c:v>309</c:v>
                </c:pt>
                <c:pt idx="16">
                  <c:v>307</c:v>
                </c:pt>
                <c:pt idx="17">
                  <c:v>302</c:v>
                </c:pt>
                <c:pt idx="18">
                  <c:v>294</c:v>
                </c:pt>
                <c:pt idx="19">
                  <c:v>292</c:v>
                </c:pt>
                <c:pt idx="20">
                  <c:v>290</c:v>
                </c:pt>
                <c:pt idx="21">
                  <c:v>280</c:v>
                </c:pt>
                <c:pt idx="22">
                  <c:v>274</c:v>
                </c:pt>
                <c:pt idx="23">
                  <c:v>269</c:v>
                </c:pt>
                <c:pt idx="24">
                  <c:v>253</c:v>
                </c:pt>
                <c:pt idx="25">
                  <c:v>203</c:v>
                </c:pt>
                <c:pt idx="26">
                  <c:v>216</c:v>
                </c:pt>
                <c:pt idx="27">
                  <c:v>233</c:v>
                </c:pt>
                <c:pt idx="28">
                  <c:v>238</c:v>
                </c:pt>
                <c:pt idx="29">
                  <c:v>263</c:v>
                </c:pt>
                <c:pt idx="30">
                  <c:v>240</c:v>
                </c:pt>
                <c:pt idx="31">
                  <c:v>223</c:v>
                </c:pt>
                <c:pt idx="32">
                  <c:v>204</c:v>
                </c:pt>
                <c:pt idx="33">
                  <c:v>186</c:v>
                </c:pt>
                <c:pt idx="34">
                  <c:v>210</c:v>
                </c:pt>
              </c:numCache>
            </c:numRef>
          </c:xVal>
          <c:yVal>
            <c:numRef>
              <c:f>'GM Style'!$C$4:$C$38</c:f>
              <c:numCache>
                <c:formatCode>General</c:formatCode>
                <c:ptCount val="35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166</c:v>
                </c:pt>
                <c:pt idx="6">
                  <c:v>168</c:v>
                </c:pt>
                <c:pt idx="7">
                  <c:v>170</c:v>
                </c:pt>
                <c:pt idx="8">
                  <c:v>172</c:v>
                </c:pt>
                <c:pt idx="9">
                  <c:v>174</c:v>
                </c:pt>
                <c:pt idx="10">
                  <c:v>175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181</c:v>
                </c:pt>
                <c:pt idx="16">
                  <c:v>182</c:v>
                </c:pt>
                <c:pt idx="17">
                  <c:v>183</c:v>
                </c:pt>
                <c:pt idx="18">
                  <c:v>184</c:v>
                </c:pt>
                <c:pt idx="19">
                  <c:v>185</c:v>
                </c:pt>
                <c:pt idx="20">
                  <c:v>186</c:v>
                </c:pt>
                <c:pt idx="21">
                  <c:v>187</c:v>
                </c:pt>
                <c:pt idx="22">
                  <c:v>188</c:v>
                </c:pt>
                <c:pt idx="23">
                  <c:v>189</c:v>
                </c:pt>
                <c:pt idx="24">
                  <c:v>192</c:v>
                </c:pt>
                <c:pt idx="25">
                  <c:v>206</c:v>
                </c:pt>
                <c:pt idx="26">
                  <c:v>201</c:v>
                </c:pt>
                <c:pt idx="27">
                  <c:v>197</c:v>
                </c:pt>
                <c:pt idx="28">
                  <c:v>196</c:v>
                </c:pt>
                <c:pt idx="29">
                  <c:v>190</c:v>
                </c:pt>
                <c:pt idx="30">
                  <c:v>195</c:v>
                </c:pt>
                <c:pt idx="31">
                  <c:v>200</c:v>
                </c:pt>
                <c:pt idx="32">
                  <c:v>205</c:v>
                </c:pt>
                <c:pt idx="33">
                  <c:v>210</c:v>
                </c:pt>
                <c:pt idx="34">
                  <c:v>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03552"/>
        <c:axId val="590242184"/>
      </c:scatterChart>
      <c:valAx>
        <c:axId val="21660355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2184"/>
        <c:crosses val="autoZero"/>
        <c:crossBetween val="midCat"/>
      </c:valAx>
      <c:valAx>
        <c:axId val="590242184"/>
        <c:scaling>
          <c:orientation val="minMax"/>
          <c:max val="22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Value'!$B$2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Value'!$A$3:$A$60</c:f>
              <c:numCache>
                <c:formatCode>General</c:formatCode>
                <c:ptCount val="5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</c:numCache>
            </c:numRef>
          </c:xVal>
          <c:yVal>
            <c:numRef>
              <c:f>'Low Value'!$B$3:$B$60</c:f>
              <c:numCache>
                <c:formatCode>General</c:formatCode>
                <c:ptCount val="58"/>
                <c:pt idx="0">
                  <c:v>224.33323397870168</c:v>
                </c:pt>
                <c:pt idx="1">
                  <c:v>206.55523186450495</c:v>
                </c:pt>
                <c:pt idx="2">
                  <c:v>193.74166424712368</c:v>
                </c:pt>
                <c:pt idx="3">
                  <c:v>183.86455221516911</c:v>
                </c:pt>
                <c:pt idx="4">
                  <c:v>175.90746894529684</c:v>
                </c:pt>
                <c:pt idx="5">
                  <c:v>169.29361976778398</c:v>
                </c:pt>
                <c:pt idx="6">
                  <c:v>163.66650825606132</c:v>
                </c:pt>
                <c:pt idx="7">
                  <c:v>158.79156070830336</c:v>
                </c:pt>
                <c:pt idx="8">
                  <c:v>154.50684223111611</c:v>
                </c:pt>
                <c:pt idx="9">
                  <c:v>150.69623417676146</c:v>
                </c:pt>
                <c:pt idx="10">
                  <c:v>147.2738618538684</c:v>
                </c:pt>
                <c:pt idx="11">
                  <c:v>144.17457206541874</c:v>
                </c:pt>
                <c:pt idx="12">
                  <c:v>141.34785617210599</c:v>
                </c:pt>
                <c:pt idx="13">
                  <c:v>138.75383080530958</c:v>
                </c:pt>
                <c:pt idx="14">
                  <c:v>136.3604974315551</c:v>
                </c:pt>
                <c:pt idx="15">
                  <c:v>134.14182428261157</c:v>
                </c:pt>
                <c:pt idx="16">
                  <c:v>132.07637290889306</c:v>
                </c:pt>
                <c:pt idx="17">
                  <c:v>130.14629481047797</c:v>
                </c:pt>
                <c:pt idx="18">
                  <c:v>128.33658530136299</c:v>
                </c:pt>
                <c:pt idx="19">
                  <c:v>126.6345198041457</c:v>
                </c:pt>
                <c:pt idx="20">
                  <c:v>125.02922187287641</c:v>
                </c:pt>
                <c:pt idx="21">
                  <c:v>123.51132788489602</c:v>
                </c:pt>
                <c:pt idx="22">
                  <c:v>122.07272371933453</c:v>
                </c:pt>
                <c:pt idx="23">
                  <c:v>120.70633576000174</c:v>
                </c:pt>
                <c:pt idx="24">
                  <c:v>119.40596339494896</c:v>
                </c:pt>
                <c:pt idx="25">
                  <c:v>118.16614356898451</c:v>
                </c:pt>
                <c:pt idx="26">
                  <c:v>116.98204034959873</c:v>
                </c:pt>
                <c:pt idx="27">
                  <c:v>115.84935419834309</c:v>
                </c:pt>
                <c:pt idx="28">
                  <c:v>114.76424690268611</c:v>
                </c:pt>
                <c:pt idx="29">
                  <c:v>113.72327905538816</c:v>
                </c:pt>
                <c:pt idx="30">
                  <c:v>112.7233576637055</c:v>
                </c:pt>
                <c:pt idx="31">
                  <c:v>111.76169199464638</c:v>
                </c:pt>
                <c:pt idx="32">
                  <c:v>110.83575616103153</c:v>
                </c:pt>
                <c:pt idx="33">
                  <c:v>109.94325725893061</c:v>
                </c:pt>
                <c:pt idx="34">
                  <c:v>109.08210810367768</c:v>
                </c:pt>
                <c:pt idx="35">
                  <c:v>108.25040379617971</c:v>
                </c:pt>
                <c:pt idx="36">
                  <c:v>107.44640149616265</c:v>
                </c:pt>
                <c:pt idx="37">
                  <c:v>106.66850289361844</c:v>
                </c:pt>
                <c:pt idx="38">
                  <c:v>105.9152389609591</c:v>
                </c:pt>
                <c:pt idx="39">
                  <c:v>105.18525664146236</c:v>
                </c:pt>
                <c:pt idx="40">
                  <c:v>104.47730718846384</c:v>
                </c:pt>
                <c:pt idx="41">
                  <c:v>103.79023591744222</c:v>
                </c:pt>
                <c:pt idx="42">
                  <c:v>103.12297317197724</c:v>
                </c:pt>
                <c:pt idx="43">
                  <c:v>102.47452633634293</c:v>
                </c:pt>
                <c:pt idx="44">
                  <c:v>101.84397275363129</c:v>
                </c:pt>
                <c:pt idx="45">
                  <c:v>101.2304534298889</c:v>
                </c:pt>
                <c:pt idx="46">
                  <c:v>100.63316742265778</c:v>
                </c:pt>
                <c:pt idx="47">
                  <c:v>100.05136682722824</c:v>
                </c:pt>
                <c:pt idx="48">
                  <c:v>99.484352286389679</c:v>
                </c:pt>
                <c:pt idx="49">
                  <c:v>98.931468959938599</c:v>
                </c:pt>
                <c:pt idx="50">
                  <c:v>98.392102899026952</c:v>
                </c:pt>
                <c:pt idx="51">
                  <c:v>97.865677777896948</c:v>
                </c:pt>
                <c:pt idx="52">
                  <c:v>97.351651941876327</c:v>
                </c:pt>
                <c:pt idx="53">
                  <c:v>96.849515735896034</c:v>
                </c:pt>
                <c:pt idx="54">
                  <c:v>96.358789082389222</c:v>
                </c:pt>
                <c:pt idx="55">
                  <c:v>95.879019281369025</c:v>
                </c:pt>
                <c:pt idx="56">
                  <c:v>95.409779008863211</c:v>
                </c:pt>
                <c:pt idx="57">
                  <c:v>94.950664492792782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36960"/>
        <c:axId val="595438528"/>
      </c:scatterChart>
      <c:valAx>
        <c:axId val="5954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8528"/>
        <c:crosses val="autoZero"/>
        <c:crossBetween val="midCat"/>
      </c:valAx>
      <c:valAx>
        <c:axId val="5954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649168853893265E-3"/>
                  <c:y val="-0.18065179352580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'GM Profile with Meadow'!$A$3:$A$40</c:f>
              <c:numCache>
                <c:formatCode>General</c:formatCode>
                <c:ptCount val="38"/>
                <c:pt idx="0">
                  <c:v>162</c:v>
                </c:pt>
                <c:pt idx="1">
                  <c:v>180</c:v>
                </c:pt>
                <c:pt idx="2">
                  <c:v>210</c:v>
                </c:pt>
                <c:pt idx="3">
                  <c:v>233</c:v>
                </c:pt>
                <c:pt idx="4">
                  <c:v>255</c:v>
                </c:pt>
                <c:pt idx="5">
                  <c:v>310</c:v>
                </c:pt>
                <c:pt idx="6">
                  <c:v>402</c:v>
                </c:pt>
                <c:pt idx="7">
                  <c:v>490</c:v>
                </c:pt>
                <c:pt idx="8">
                  <c:v>600</c:v>
                </c:pt>
                <c:pt idx="9">
                  <c:v>870</c:v>
                </c:pt>
                <c:pt idx="10">
                  <c:v>206</c:v>
                </c:pt>
                <c:pt idx="11">
                  <c:v>229</c:v>
                </c:pt>
                <c:pt idx="12">
                  <c:v>241</c:v>
                </c:pt>
                <c:pt idx="13">
                  <c:v>283</c:v>
                </c:pt>
                <c:pt idx="14">
                  <c:v>292</c:v>
                </c:pt>
                <c:pt idx="15">
                  <c:v>305</c:v>
                </c:pt>
                <c:pt idx="16">
                  <c:v>324</c:v>
                </c:pt>
                <c:pt idx="17">
                  <c:v>346</c:v>
                </c:pt>
                <c:pt idx="18">
                  <c:v>400</c:v>
                </c:pt>
                <c:pt idx="19">
                  <c:v>436</c:v>
                </c:pt>
                <c:pt idx="20">
                  <c:v>466</c:v>
                </c:pt>
                <c:pt idx="21">
                  <c:v>512</c:v>
                </c:pt>
                <c:pt idx="22">
                  <c:v>575</c:v>
                </c:pt>
                <c:pt idx="23">
                  <c:v>630</c:v>
                </c:pt>
                <c:pt idx="24">
                  <c:v>710</c:v>
                </c:pt>
              </c:numCache>
            </c:numRef>
          </c:xVal>
          <c:yVal>
            <c:numRef>
              <c:f>'GM Profile with Meadow'!$B$3:$B$40</c:f>
              <c:numCache>
                <c:formatCode>General</c:formatCode>
                <c:ptCount val="38"/>
                <c:pt idx="0">
                  <c:v>206</c:v>
                </c:pt>
                <c:pt idx="1">
                  <c:v>200</c:v>
                </c:pt>
                <c:pt idx="2">
                  <c:v>194</c:v>
                </c:pt>
                <c:pt idx="3">
                  <c:v>188</c:v>
                </c:pt>
                <c:pt idx="4">
                  <c:v>182</c:v>
                </c:pt>
                <c:pt idx="5">
                  <c:v>172</c:v>
                </c:pt>
                <c:pt idx="6">
                  <c:v>160</c:v>
                </c:pt>
                <c:pt idx="7">
                  <c:v>150</c:v>
                </c:pt>
                <c:pt idx="8">
                  <c:v>142</c:v>
                </c:pt>
                <c:pt idx="9">
                  <c:v>120</c:v>
                </c:pt>
                <c:pt idx="10">
                  <c:v>192</c:v>
                </c:pt>
                <c:pt idx="11">
                  <c:v>186</c:v>
                </c:pt>
                <c:pt idx="12">
                  <c:v>182</c:v>
                </c:pt>
                <c:pt idx="13">
                  <c:v>176</c:v>
                </c:pt>
                <c:pt idx="14">
                  <c:v>174</c:v>
                </c:pt>
                <c:pt idx="15">
                  <c:v>172</c:v>
                </c:pt>
                <c:pt idx="16">
                  <c:v>169</c:v>
                </c:pt>
                <c:pt idx="17">
                  <c:v>166</c:v>
                </c:pt>
                <c:pt idx="18">
                  <c:v>158</c:v>
                </c:pt>
                <c:pt idx="19">
                  <c:v>155</c:v>
                </c:pt>
                <c:pt idx="20">
                  <c:v>150</c:v>
                </c:pt>
                <c:pt idx="21">
                  <c:v>145</c:v>
                </c:pt>
                <c:pt idx="22">
                  <c:v>140</c:v>
                </c:pt>
                <c:pt idx="23">
                  <c:v>137</c:v>
                </c:pt>
                <c:pt idx="24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4656"/>
        <c:axId val="417755048"/>
      </c:scatterChart>
      <c:valAx>
        <c:axId val="417754656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5048"/>
        <c:crosses val="autoZero"/>
        <c:crossBetween val="midCat"/>
      </c:valAx>
      <c:valAx>
        <c:axId val="4177550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9</xdr:row>
      <xdr:rowOff>19051</xdr:rowOff>
    </xdr:from>
    <xdr:to>
      <xdr:col>16</xdr:col>
      <xdr:colOff>504825</xdr:colOff>
      <xdr:row>37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133350</xdr:rowOff>
    </xdr:from>
    <xdr:to>
      <xdr:col>16</xdr:col>
      <xdr:colOff>504825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34</xdr:row>
      <xdr:rowOff>95249</xdr:rowOff>
    </xdr:from>
    <xdr:to>
      <xdr:col>17</xdr:col>
      <xdr:colOff>409575</xdr:colOff>
      <xdr:row>72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2</xdr:row>
      <xdr:rowOff>161925</xdr:rowOff>
    </xdr:from>
    <xdr:to>
      <xdr:col>13</xdr:col>
      <xdr:colOff>114300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sheetData>
    <row r="1" spans="1:3" x14ac:dyDescent="0.25">
      <c r="A1" t="s">
        <v>22</v>
      </c>
    </row>
    <row r="2" spans="1:3" x14ac:dyDescent="0.25">
      <c r="B2" t="s">
        <v>3</v>
      </c>
    </row>
    <row r="3" spans="1:3" x14ac:dyDescent="0.25">
      <c r="B3" t="s">
        <v>1</v>
      </c>
      <c r="C3" t="s">
        <v>0</v>
      </c>
    </row>
    <row r="4" spans="1:3" x14ac:dyDescent="0.25">
      <c r="B4">
        <v>177</v>
      </c>
      <c r="C4">
        <v>188</v>
      </c>
    </row>
    <row r="5" spans="1:3" x14ac:dyDescent="0.25">
      <c r="B5">
        <v>175</v>
      </c>
      <c r="C5">
        <v>185</v>
      </c>
    </row>
    <row r="6" spans="1:3" x14ac:dyDescent="0.25">
      <c r="B6">
        <v>185</v>
      </c>
      <c r="C6">
        <v>180</v>
      </c>
    </row>
    <row r="7" spans="1:3" x14ac:dyDescent="0.25">
      <c r="B7">
        <v>188</v>
      </c>
      <c r="C7">
        <v>178</v>
      </c>
    </row>
    <row r="8" spans="1:3" x14ac:dyDescent="0.25">
      <c r="B8">
        <v>198</v>
      </c>
      <c r="C8">
        <v>177</v>
      </c>
    </row>
    <row r="9" spans="1:3" x14ac:dyDescent="0.25">
      <c r="B9">
        <v>209</v>
      </c>
      <c r="C9">
        <v>175</v>
      </c>
    </row>
    <row r="10" spans="1:3" x14ac:dyDescent="0.25">
      <c r="B10">
        <v>211</v>
      </c>
      <c r="C10">
        <v>173</v>
      </c>
    </row>
    <row r="11" spans="1:3" x14ac:dyDescent="0.25">
      <c r="B11">
        <v>214</v>
      </c>
      <c r="C11">
        <v>172</v>
      </c>
    </row>
    <row r="12" spans="1:3" x14ac:dyDescent="0.25">
      <c r="B12">
        <v>236</v>
      </c>
      <c r="C12">
        <v>171</v>
      </c>
    </row>
    <row r="13" spans="1:3" x14ac:dyDescent="0.25">
      <c r="B13">
        <v>239</v>
      </c>
      <c r="C13">
        <v>168</v>
      </c>
    </row>
    <row r="14" spans="1:3" x14ac:dyDescent="0.25">
      <c r="B14">
        <v>249</v>
      </c>
      <c r="C14">
        <v>165</v>
      </c>
    </row>
    <row r="15" spans="1:3" x14ac:dyDescent="0.25">
      <c r="B15">
        <v>267</v>
      </c>
      <c r="C15">
        <v>160</v>
      </c>
    </row>
    <row r="16" spans="1:3" x14ac:dyDescent="0.25">
      <c r="B16">
        <v>290</v>
      </c>
      <c r="C16">
        <v>155</v>
      </c>
    </row>
    <row r="17" spans="2:3" x14ac:dyDescent="0.25">
      <c r="B17">
        <v>316</v>
      </c>
      <c r="C17">
        <v>150</v>
      </c>
    </row>
    <row r="18" spans="2:3" x14ac:dyDescent="0.25">
      <c r="B18">
        <v>343</v>
      </c>
      <c r="C18">
        <v>145</v>
      </c>
    </row>
    <row r="19" spans="2:3" x14ac:dyDescent="0.25">
      <c r="B19">
        <v>375</v>
      </c>
      <c r="C19">
        <v>140</v>
      </c>
    </row>
    <row r="20" spans="2:3" x14ac:dyDescent="0.25">
      <c r="B20">
        <v>410</v>
      </c>
      <c r="C20">
        <v>135</v>
      </c>
    </row>
    <row r="21" spans="2:3" x14ac:dyDescent="0.25">
      <c r="B21">
        <v>454</v>
      </c>
      <c r="C21">
        <v>130</v>
      </c>
    </row>
    <row r="22" spans="2:3" x14ac:dyDescent="0.25">
      <c r="B22">
        <v>493</v>
      </c>
      <c r="C22">
        <v>125</v>
      </c>
    </row>
    <row r="23" spans="2:3" x14ac:dyDescent="0.25">
      <c r="B23">
        <v>532</v>
      </c>
      <c r="C23">
        <v>120</v>
      </c>
    </row>
  </sheetData>
  <sortState ref="A2:B21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15" zoomScaleNormal="115" workbookViewId="0"/>
  </sheetViews>
  <sheetFormatPr defaultRowHeight="15" x14ac:dyDescent="0.25"/>
  <sheetData>
    <row r="1" spans="1:3" x14ac:dyDescent="0.25">
      <c r="A1" t="s">
        <v>21</v>
      </c>
    </row>
    <row r="2" spans="1:3" x14ac:dyDescent="0.25">
      <c r="B2" t="s">
        <v>2</v>
      </c>
    </row>
    <row r="3" spans="1:3" x14ac:dyDescent="0.25">
      <c r="B3" t="s">
        <v>1</v>
      </c>
      <c r="C3" t="s">
        <v>0</v>
      </c>
    </row>
    <row r="4" spans="1:3" x14ac:dyDescent="0.25">
      <c r="B4">
        <v>650</v>
      </c>
      <c r="C4">
        <v>145</v>
      </c>
    </row>
    <row r="5" spans="1:3" x14ac:dyDescent="0.25">
      <c r="B5">
        <v>600</v>
      </c>
      <c r="C5">
        <v>150</v>
      </c>
    </row>
    <row r="6" spans="1:3" x14ac:dyDescent="0.25">
      <c r="B6">
        <v>550</v>
      </c>
      <c r="C6">
        <v>155</v>
      </c>
    </row>
    <row r="7" spans="1:3" x14ac:dyDescent="0.25">
      <c r="B7">
        <v>500</v>
      </c>
      <c r="C7">
        <v>160</v>
      </c>
    </row>
    <row r="8" spans="1:3" x14ac:dyDescent="0.25">
      <c r="B8">
        <v>450</v>
      </c>
      <c r="C8">
        <v>165</v>
      </c>
    </row>
    <row r="9" spans="1:3" x14ac:dyDescent="0.25">
      <c r="B9">
        <v>429</v>
      </c>
      <c r="C9">
        <v>166</v>
      </c>
    </row>
    <row r="10" spans="1:3" x14ac:dyDescent="0.25">
      <c r="B10">
        <v>410</v>
      </c>
      <c r="C10">
        <v>168</v>
      </c>
    </row>
    <row r="11" spans="1:3" x14ac:dyDescent="0.25">
      <c r="B11">
        <v>390</v>
      </c>
      <c r="C11">
        <v>170</v>
      </c>
    </row>
    <row r="12" spans="1:3" x14ac:dyDescent="0.25">
      <c r="B12">
        <v>370</v>
      </c>
      <c r="C12">
        <v>172</v>
      </c>
    </row>
    <row r="13" spans="1:3" x14ac:dyDescent="0.25">
      <c r="B13">
        <v>355</v>
      </c>
      <c r="C13">
        <v>174</v>
      </c>
    </row>
    <row r="14" spans="1:3" x14ac:dyDescent="0.25">
      <c r="B14">
        <v>347</v>
      </c>
      <c r="C14">
        <v>175</v>
      </c>
    </row>
    <row r="15" spans="1:3" x14ac:dyDescent="0.25">
      <c r="B15">
        <v>343</v>
      </c>
      <c r="C15">
        <v>176</v>
      </c>
    </row>
    <row r="16" spans="1:3" x14ac:dyDescent="0.25">
      <c r="B16">
        <v>334</v>
      </c>
      <c r="C16">
        <v>178</v>
      </c>
    </row>
    <row r="17" spans="2:3" x14ac:dyDescent="0.25">
      <c r="B17">
        <v>325</v>
      </c>
      <c r="C17">
        <v>179</v>
      </c>
    </row>
    <row r="18" spans="2:3" x14ac:dyDescent="0.25">
      <c r="B18">
        <v>320</v>
      </c>
      <c r="C18">
        <v>180</v>
      </c>
    </row>
    <row r="19" spans="2:3" x14ac:dyDescent="0.25">
      <c r="B19">
        <v>309</v>
      </c>
      <c r="C19">
        <v>181</v>
      </c>
    </row>
    <row r="20" spans="2:3" x14ac:dyDescent="0.25">
      <c r="B20">
        <v>307</v>
      </c>
      <c r="C20">
        <v>182</v>
      </c>
    </row>
    <row r="21" spans="2:3" x14ac:dyDescent="0.25">
      <c r="B21">
        <v>302</v>
      </c>
      <c r="C21">
        <v>183</v>
      </c>
    </row>
    <row r="22" spans="2:3" x14ac:dyDescent="0.25">
      <c r="B22">
        <v>294</v>
      </c>
      <c r="C22">
        <v>184</v>
      </c>
    </row>
    <row r="23" spans="2:3" x14ac:dyDescent="0.25">
      <c r="B23">
        <v>292</v>
      </c>
      <c r="C23">
        <v>185</v>
      </c>
    </row>
    <row r="24" spans="2:3" x14ac:dyDescent="0.25">
      <c r="B24">
        <v>290</v>
      </c>
      <c r="C24">
        <v>186</v>
      </c>
    </row>
    <row r="25" spans="2:3" x14ac:dyDescent="0.25">
      <c r="B25">
        <v>280</v>
      </c>
      <c r="C25">
        <v>187</v>
      </c>
    </row>
    <row r="26" spans="2:3" x14ac:dyDescent="0.25">
      <c r="B26">
        <v>274</v>
      </c>
      <c r="C26">
        <v>188</v>
      </c>
    </row>
    <row r="27" spans="2:3" x14ac:dyDescent="0.25">
      <c r="B27">
        <v>269</v>
      </c>
      <c r="C27">
        <v>189</v>
      </c>
    </row>
    <row r="28" spans="2:3" x14ac:dyDescent="0.25">
      <c r="B28">
        <v>253</v>
      </c>
      <c r="C28">
        <v>192</v>
      </c>
    </row>
    <row r="29" spans="2:3" x14ac:dyDescent="0.25">
      <c r="B29">
        <v>203</v>
      </c>
      <c r="C29">
        <v>206</v>
      </c>
    </row>
    <row r="30" spans="2:3" x14ac:dyDescent="0.25">
      <c r="B30">
        <v>216</v>
      </c>
      <c r="C30">
        <v>201</v>
      </c>
    </row>
    <row r="31" spans="2:3" x14ac:dyDescent="0.25">
      <c r="B31">
        <v>233</v>
      </c>
      <c r="C31">
        <v>197</v>
      </c>
    </row>
    <row r="32" spans="2:3" x14ac:dyDescent="0.25">
      <c r="B32">
        <v>238</v>
      </c>
      <c r="C32">
        <v>196</v>
      </c>
    </row>
    <row r="33" spans="2:3" x14ac:dyDescent="0.25">
      <c r="B33">
        <v>263</v>
      </c>
      <c r="C33">
        <v>190</v>
      </c>
    </row>
    <row r="34" spans="2:3" x14ac:dyDescent="0.25">
      <c r="B34">
        <v>240</v>
      </c>
      <c r="C34">
        <v>195</v>
      </c>
    </row>
    <row r="35" spans="2:3" x14ac:dyDescent="0.25">
      <c r="B35">
        <v>223</v>
      </c>
      <c r="C35">
        <v>200</v>
      </c>
    </row>
    <row r="36" spans="2:3" x14ac:dyDescent="0.25">
      <c r="B36">
        <v>204</v>
      </c>
      <c r="C36">
        <v>205</v>
      </c>
    </row>
    <row r="37" spans="2:3" x14ac:dyDescent="0.25">
      <c r="B37">
        <v>186</v>
      </c>
      <c r="C37">
        <v>210</v>
      </c>
    </row>
    <row r="38" spans="2:3" x14ac:dyDescent="0.25">
      <c r="B38">
        <v>210</v>
      </c>
      <c r="C38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7" sqref="B7"/>
    </sheetView>
  </sheetViews>
  <sheetFormatPr defaultRowHeight="15" x14ac:dyDescent="0.25"/>
  <cols>
    <col min="1" max="1" width="16" customWidth="1"/>
    <col min="2" max="2" width="17.5703125" customWidth="1"/>
    <col min="5" max="5" width="13.7109375" customWidth="1"/>
  </cols>
  <sheetData>
    <row r="1" spans="1:5" x14ac:dyDescent="0.25">
      <c r="A1" t="s">
        <v>8</v>
      </c>
      <c r="B1">
        <v>3.3</v>
      </c>
    </row>
    <row r="2" spans="1:5" x14ac:dyDescent="0.25">
      <c r="A2" t="s">
        <v>7</v>
      </c>
      <c r="B2">
        <v>330</v>
      </c>
    </row>
    <row r="3" spans="1:5" x14ac:dyDescent="0.25">
      <c r="A3" t="s">
        <v>6</v>
      </c>
      <c r="B3">
        <f>MAX(B7:B41) - MIN(B7:B41)</f>
        <v>0.99924062648315126</v>
      </c>
      <c r="E3">
        <f>MAX(E7:E41) - MIN(E7:E41)</f>
        <v>0.89309457627897371</v>
      </c>
    </row>
    <row r="5" spans="1:5" x14ac:dyDescent="0.25">
      <c r="A5" t="s">
        <v>10</v>
      </c>
      <c r="D5" t="s">
        <v>11</v>
      </c>
    </row>
    <row r="6" spans="1:5" x14ac:dyDescent="0.25">
      <c r="A6" t="s">
        <v>5</v>
      </c>
      <c r="B6" t="s">
        <v>9</v>
      </c>
      <c r="D6" t="s">
        <v>5</v>
      </c>
      <c r="E6" t="s">
        <v>9</v>
      </c>
    </row>
    <row r="7" spans="1:5" x14ac:dyDescent="0.25">
      <c r="A7">
        <f>'GM Style'!B4</f>
        <v>650</v>
      </c>
      <c r="B7">
        <f>$B$1*(A7/($B$2+A7))</f>
        <v>2.1887755102040813</v>
      </c>
      <c r="D7">
        <f>'Mopar Style'!B4</f>
        <v>177</v>
      </c>
      <c r="E7">
        <f>$B$1*(D7/($B$2+D7))</f>
        <v>1.1520710059171597</v>
      </c>
    </row>
    <row r="8" spans="1:5" x14ac:dyDescent="0.25">
      <c r="A8">
        <f>'GM Style'!B5</f>
        <v>600</v>
      </c>
      <c r="B8">
        <f t="shared" ref="B8:B41" si="0">$B$1*(A8/($B$2+A8))</f>
        <v>2.129032258064516</v>
      </c>
      <c r="D8">
        <f>'Mopar Style'!B5</f>
        <v>175</v>
      </c>
      <c r="E8">
        <f t="shared" ref="E8:E26" si="1">$B$1*(D8/($B$2+D8))</f>
        <v>1.1435643564356435</v>
      </c>
    </row>
    <row r="9" spans="1:5" x14ac:dyDescent="0.25">
      <c r="A9">
        <f>'GM Style'!B6</f>
        <v>550</v>
      </c>
      <c r="B9">
        <f t="shared" si="0"/>
        <v>2.0625</v>
      </c>
      <c r="D9">
        <f>'Mopar Style'!B6</f>
        <v>185</v>
      </c>
      <c r="E9">
        <f t="shared" si="1"/>
        <v>1.1854368932038835</v>
      </c>
    </row>
    <row r="10" spans="1:5" x14ac:dyDescent="0.25">
      <c r="A10">
        <f>'GM Style'!B7</f>
        <v>500</v>
      </c>
      <c r="B10">
        <f t="shared" si="0"/>
        <v>1.9879518072289157</v>
      </c>
      <c r="D10">
        <f>'Mopar Style'!B7</f>
        <v>188</v>
      </c>
      <c r="E10">
        <f t="shared" si="1"/>
        <v>1.1976833976833976</v>
      </c>
    </row>
    <row r="11" spans="1:5" x14ac:dyDescent="0.25">
      <c r="A11">
        <f>'GM Style'!B8</f>
        <v>450</v>
      </c>
      <c r="B11">
        <f t="shared" si="0"/>
        <v>1.9038461538461535</v>
      </c>
      <c r="D11">
        <f>'Mopar Style'!B8</f>
        <v>198</v>
      </c>
      <c r="E11">
        <f t="shared" si="1"/>
        <v>1.2374999999999998</v>
      </c>
    </row>
    <row r="12" spans="1:5" x14ac:dyDescent="0.25">
      <c r="A12">
        <f>'GM Style'!B9</f>
        <v>429</v>
      </c>
      <c r="B12">
        <f t="shared" si="0"/>
        <v>1.8652173913043475</v>
      </c>
      <c r="D12">
        <f>'Mopar Style'!B9</f>
        <v>209</v>
      </c>
      <c r="E12">
        <f t="shared" si="1"/>
        <v>1.2795918367346937</v>
      </c>
    </row>
    <row r="13" spans="1:5" x14ac:dyDescent="0.25">
      <c r="A13">
        <f>'GM Style'!B10</f>
        <v>410</v>
      </c>
      <c r="B13">
        <f t="shared" si="0"/>
        <v>1.8283783783783782</v>
      </c>
      <c r="D13">
        <f>'Mopar Style'!B10</f>
        <v>211</v>
      </c>
      <c r="E13">
        <f t="shared" si="1"/>
        <v>1.287060998151571</v>
      </c>
    </row>
    <row r="14" spans="1:5" x14ac:dyDescent="0.25">
      <c r="A14">
        <f>'GM Style'!B11</f>
        <v>390</v>
      </c>
      <c r="B14">
        <f t="shared" si="0"/>
        <v>1.7874999999999999</v>
      </c>
      <c r="D14">
        <f>'Mopar Style'!B11</f>
        <v>214</v>
      </c>
      <c r="E14">
        <f t="shared" si="1"/>
        <v>1.2981617647058823</v>
      </c>
    </row>
    <row r="15" spans="1:5" x14ac:dyDescent="0.25">
      <c r="A15">
        <f>'GM Style'!B12</f>
        <v>370</v>
      </c>
      <c r="B15">
        <f t="shared" si="0"/>
        <v>1.7442857142857142</v>
      </c>
      <c r="D15">
        <f>'Mopar Style'!B12</f>
        <v>236</v>
      </c>
      <c r="E15">
        <f t="shared" si="1"/>
        <v>1.3759717314487632</v>
      </c>
    </row>
    <row r="16" spans="1:5" x14ac:dyDescent="0.25">
      <c r="A16">
        <f>'GM Style'!B13</f>
        <v>355</v>
      </c>
      <c r="B16">
        <f t="shared" si="0"/>
        <v>1.7102189781021897</v>
      </c>
      <c r="D16">
        <f>'Mopar Style'!B13</f>
        <v>239</v>
      </c>
      <c r="E16">
        <f t="shared" si="1"/>
        <v>1.386115992970123</v>
      </c>
    </row>
    <row r="17" spans="1:5" x14ac:dyDescent="0.25">
      <c r="A17">
        <f>'GM Style'!B14</f>
        <v>347</v>
      </c>
      <c r="B17">
        <f t="shared" si="0"/>
        <v>1.6914327917282126</v>
      </c>
      <c r="D17">
        <f>'Mopar Style'!B14</f>
        <v>249</v>
      </c>
      <c r="E17">
        <f t="shared" si="1"/>
        <v>1.4191709844559584</v>
      </c>
    </row>
    <row r="18" spans="1:5" x14ac:dyDescent="0.25">
      <c r="A18">
        <f>'GM Style'!B15</f>
        <v>343</v>
      </c>
      <c r="B18">
        <f t="shared" si="0"/>
        <v>1.6818722139673103</v>
      </c>
      <c r="D18">
        <f>'Mopar Style'!B15</f>
        <v>267</v>
      </c>
      <c r="E18">
        <f t="shared" si="1"/>
        <v>1.4758793969849244</v>
      </c>
    </row>
    <row r="19" spans="1:5" x14ac:dyDescent="0.25">
      <c r="A19">
        <f>'GM Style'!B16</f>
        <v>334</v>
      </c>
      <c r="B19">
        <f t="shared" si="0"/>
        <v>1.6599397590361447</v>
      </c>
      <c r="D19">
        <f>'Mopar Style'!B16</f>
        <v>290</v>
      </c>
      <c r="E19">
        <f t="shared" si="1"/>
        <v>1.5435483870967741</v>
      </c>
    </row>
    <row r="20" spans="1:5" x14ac:dyDescent="0.25">
      <c r="A20">
        <f>'GM Style'!B17</f>
        <v>325</v>
      </c>
      <c r="B20">
        <f t="shared" si="0"/>
        <v>1.6374045801526715</v>
      </c>
      <c r="D20">
        <f>'Mopar Style'!B17</f>
        <v>316</v>
      </c>
      <c r="E20">
        <f t="shared" si="1"/>
        <v>1.6142414860681114</v>
      </c>
    </row>
    <row r="21" spans="1:5" x14ac:dyDescent="0.25">
      <c r="A21">
        <f>'GM Style'!B18</f>
        <v>320</v>
      </c>
      <c r="B21">
        <f t="shared" si="0"/>
        <v>1.6246153846153846</v>
      </c>
      <c r="D21">
        <f>'Mopar Style'!B18</f>
        <v>343</v>
      </c>
      <c r="E21">
        <f t="shared" si="1"/>
        <v>1.6818722139673103</v>
      </c>
    </row>
    <row r="22" spans="1:5" x14ac:dyDescent="0.25">
      <c r="A22">
        <f>'GM Style'!B19</f>
        <v>309</v>
      </c>
      <c r="B22">
        <f t="shared" si="0"/>
        <v>1.5957746478873238</v>
      </c>
      <c r="D22">
        <f>'Mopar Style'!B19</f>
        <v>375</v>
      </c>
      <c r="E22">
        <f t="shared" si="1"/>
        <v>1.7553191489361701</v>
      </c>
    </row>
    <row r="23" spans="1:5" x14ac:dyDescent="0.25">
      <c r="A23">
        <f>'GM Style'!B20</f>
        <v>307</v>
      </c>
      <c r="B23">
        <f t="shared" si="0"/>
        <v>1.5904238618524331</v>
      </c>
      <c r="D23">
        <f>'Mopar Style'!B20</f>
        <v>410</v>
      </c>
      <c r="E23">
        <f t="shared" si="1"/>
        <v>1.8283783783783782</v>
      </c>
    </row>
    <row r="24" spans="1:5" x14ac:dyDescent="0.25">
      <c r="A24">
        <f>'GM Style'!B21</f>
        <v>302</v>
      </c>
      <c r="B24">
        <f t="shared" si="0"/>
        <v>1.5768987341772152</v>
      </c>
      <c r="D24">
        <f>'Mopar Style'!B21</f>
        <v>454</v>
      </c>
      <c r="E24">
        <f t="shared" si="1"/>
        <v>1.9109693877551019</v>
      </c>
    </row>
    <row r="25" spans="1:5" x14ac:dyDescent="0.25">
      <c r="A25">
        <f>'GM Style'!B22</f>
        <v>294</v>
      </c>
      <c r="B25">
        <f t="shared" si="0"/>
        <v>1.5548076923076921</v>
      </c>
      <c r="D25">
        <f>'Mopar Style'!B22</f>
        <v>493</v>
      </c>
      <c r="E25">
        <f t="shared" si="1"/>
        <v>1.9767922235722961</v>
      </c>
    </row>
    <row r="26" spans="1:5" x14ac:dyDescent="0.25">
      <c r="A26">
        <f>'GM Style'!B23</f>
        <v>292</v>
      </c>
      <c r="B26">
        <f t="shared" si="0"/>
        <v>1.5491961414790998</v>
      </c>
      <c r="D26">
        <f>'Mopar Style'!B23</f>
        <v>532</v>
      </c>
      <c r="E26">
        <f t="shared" si="1"/>
        <v>2.0366589327146172</v>
      </c>
    </row>
    <row r="27" spans="1:5" x14ac:dyDescent="0.25">
      <c r="A27">
        <f>'GM Style'!B24</f>
        <v>290</v>
      </c>
      <c r="B27">
        <f t="shared" si="0"/>
        <v>1.5435483870967741</v>
      </c>
    </row>
    <row r="28" spans="1:5" x14ac:dyDescent="0.25">
      <c r="A28">
        <f>'GM Style'!B25</f>
        <v>280</v>
      </c>
      <c r="B28">
        <f t="shared" si="0"/>
        <v>1.5147540983606558</v>
      </c>
    </row>
    <row r="29" spans="1:5" x14ac:dyDescent="0.25">
      <c r="A29">
        <f>'GM Style'!B26</f>
        <v>274</v>
      </c>
      <c r="B29">
        <f t="shared" si="0"/>
        <v>1.4970198675496686</v>
      </c>
    </row>
    <row r="30" spans="1:5" x14ac:dyDescent="0.25">
      <c r="A30">
        <f>'GM Style'!B27</f>
        <v>269</v>
      </c>
      <c r="B30">
        <f t="shared" si="0"/>
        <v>1.4819699499165273</v>
      </c>
    </row>
    <row r="31" spans="1:5" x14ac:dyDescent="0.25">
      <c r="A31">
        <f>'GM Style'!B28</f>
        <v>253</v>
      </c>
      <c r="B31">
        <f t="shared" si="0"/>
        <v>1.4320754716981132</v>
      </c>
    </row>
    <row r="32" spans="1:5" x14ac:dyDescent="0.25">
      <c r="A32">
        <f>'GM Style'!B29</f>
        <v>203</v>
      </c>
      <c r="B32">
        <f t="shared" si="0"/>
        <v>1.2568480300187617</v>
      </c>
    </row>
    <row r="33" spans="1:2" x14ac:dyDescent="0.25">
      <c r="A33">
        <f>'GM Style'!B30</f>
        <v>216</v>
      </c>
      <c r="B33">
        <f t="shared" si="0"/>
        <v>1.3054945054945053</v>
      </c>
    </row>
    <row r="34" spans="1:2" x14ac:dyDescent="0.25">
      <c r="A34">
        <f>'GM Style'!B31</f>
        <v>233</v>
      </c>
      <c r="B34">
        <f t="shared" si="0"/>
        <v>1.3657193605683835</v>
      </c>
    </row>
    <row r="35" spans="1:2" x14ac:dyDescent="0.25">
      <c r="A35">
        <f>'GM Style'!B32</f>
        <v>238</v>
      </c>
      <c r="B35">
        <f t="shared" si="0"/>
        <v>1.3827464788732393</v>
      </c>
    </row>
    <row r="36" spans="1:2" x14ac:dyDescent="0.25">
      <c r="A36">
        <f>'GM Style'!B33</f>
        <v>263</v>
      </c>
      <c r="B36">
        <f t="shared" si="0"/>
        <v>1.4635750421585159</v>
      </c>
    </row>
    <row r="37" spans="1:2" x14ac:dyDescent="0.25">
      <c r="A37">
        <f>'GM Style'!B34</f>
        <v>240</v>
      </c>
      <c r="B37">
        <f t="shared" si="0"/>
        <v>1.3894736842105262</v>
      </c>
    </row>
    <row r="38" spans="1:2" x14ac:dyDescent="0.25">
      <c r="A38">
        <f>'GM Style'!B35</f>
        <v>223</v>
      </c>
      <c r="B38">
        <f t="shared" si="0"/>
        <v>1.3307414104882458</v>
      </c>
    </row>
    <row r="39" spans="1:2" x14ac:dyDescent="0.25">
      <c r="A39">
        <f>'GM Style'!B36</f>
        <v>204</v>
      </c>
      <c r="B39">
        <f t="shared" si="0"/>
        <v>1.2606741573033706</v>
      </c>
    </row>
    <row r="40" spans="1:2" x14ac:dyDescent="0.25">
      <c r="A40">
        <f>'GM Style'!B37</f>
        <v>186</v>
      </c>
      <c r="B40">
        <f t="shared" si="0"/>
        <v>1.1895348837209301</v>
      </c>
    </row>
    <row r="41" spans="1:2" x14ac:dyDescent="0.25">
      <c r="A41">
        <f>'GM Style'!B38</f>
        <v>210</v>
      </c>
      <c r="B41">
        <f t="shared" si="0"/>
        <v>1.2833333333333332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topLeftCell="A4" workbookViewId="0">
      <selection activeCell="E6" sqref="E6"/>
    </sheetView>
  </sheetViews>
  <sheetFormatPr defaultRowHeight="15" x14ac:dyDescent="0.25"/>
  <cols>
    <col min="2" max="2" width="12.140625" customWidth="1"/>
    <col min="3" max="3" width="20.28515625" customWidth="1"/>
    <col min="4" max="4" width="15.5703125" bestFit="1" customWidth="1"/>
    <col min="5" max="5" width="17.7109375" customWidth="1"/>
    <col min="6" max="6" width="12.5703125" customWidth="1"/>
  </cols>
  <sheetData>
    <row r="4" spans="1:6" x14ac:dyDescent="0.25">
      <c r="A4" t="s">
        <v>2</v>
      </c>
    </row>
    <row r="5" spans="1:6" x14ac:dyDescent="0.25">
      <c r="A5" t="s">
        <v>1</v>
      </c>
      <c r="B5" t="s">
        <v>15</v>
      </c>
      <c r="C5" t="s">
        <v>12</v>
      </c>
      <c r="D5" t="s">
        <v>13</v>
      </c>
      <c r="E5" t="s">
        <v>14</v>
      </c>
      <c r="F5" t="s">
        <v>4</v>
      </c>
    </row>
    <row r="6" spans="1:6" x14ac:dyDescent="0.25">
      <c r="A6">
        <f>'GM Style'!B4</f>
        <v>650</v>
      </c>
      <c r="B6">
        <f>'GM Style'!C4</f>
        <v>145</v>
      </c>
      <c r="C6">
        <f>ROUND('Resistor Check'!B7, 2)</f>
        <v>2.19</v>
      </c>
      <c r="D6" s="1">
        <f>(C6*'Resistor Check'!$B$2)/('Resistor Check'!$B$1 - C6)</f>
        <v>651.08108108108104</v>
      </c>
      <c r="E6">
        <f t="shared" ref="E6:E40" si="0">945*POWER(D6, -0.287)</f>
        <v>147.20363745823019</v>
      </c>
      <c r="F6">
        <f>E6-B6</f>
        <v>2.2036374582301903</v>
      </c>
    </row>
    <row r="7" spans="1:6" x14ac:dyDescent="0.25">
      <c r="A7">
        <f>'GM Style'!B5</f>
        <v>600</v>
      </c>
      <c r="B7">
        <f>'GM Style'!C5</f>
        <v>150</v>
      </c>
      <c r="C7">
        <f>ROUND('Resistor Check'!B8, 2)</f>
        <v>2.13</v>
      </c>
      <c r="D7" s="1">
        <f>(C7*'Resistor Check'!$B$2)/('Resistor Check'!$B$1 - C7)</f>
        <v>600.76923076923083</v>
      </c>
      <c r="E7">
        <f t="shared" si="0"/>
        <v>150.64083139093566</v>
      </c>
      <c r="F7">
        <f t="shared" ref="F7:F40" si="1">E7-B7</f>
        <v>0.64083139093565933</v>
      </c>
    </row>
    <row r="8" spans="1:6" x14ac:dyDescent="0.25">
      <c r="A8">
        <f>'GM Style'!B6</f>
        <v>550</v>
      </c>
      <c r="B8">
        <f>'GM Style'!C6</f>
        <v>155</v>
      </c>
      <c r="C8">
        <f>ROUND('Resistor Check'!B9, 2)</f>
        <v>2.06</v>
      </c>
      <c r="D8" s="1">
        <f>(C8*'Resistor Check'!$B$2)/('Resistor Check'!$B$1 - C8)</f>
        <v>548.22580645161304</v>
      </c>
      <c r="E8">
        <f t="shared" si="0"/>
        <v>154.65018332508419</v>
      </c>
      <c r="F8">
        <f t="shared" si="1"/>
        <v>-0.34981667491581447</v>
      </c>
    </row>
    <row r="9" spans="1:6" x14ac:dyDescent="0.25">
      <c r="A9">
        <f>'GM Style'!B7</f>
        <v>500</v>
      </c>
      <c r="B9">
        <f>'GM Style'!C7</f>
        <v>160</v>
      </c>
      <c r="C9">
        <f>ROUND('Resistor Check'!B10, 2)</f>
        <v>1.99</v>
      </c>
      <c r="D9" s="1">
        <f>(C9*'Resistor Check'!$B$2)/('Resistor Check'!$B$1 - C9)</f>
        <v>501.29770992366423</v>
      </c>
      <c r="E9">
        <f t="shared" si="0"/>
        <v>158.67347633599744</v>
      </c>
      <c r="F9">
        <f t="shared" si="1"/>
        <v>-1.3265236640025648</v>
      </c>
    </row>
    <row r="10" spans="1:6" x14ac:dyDescent="0.25">
      <c r="A10">
        <f>'GM Style'!B8</f>
        <v>450</v>
      </c>
      <c r="B10">
        <f>'GM Style'!C8</f>
        <v>165</v>
      </c>
      <c r="C10">
        <f>ROUND('Resistor Check'!B11, 2)</f>
        <v>1.9</v>
      </c>
      <c r="D10" s="1">
        <f>(C10*'Resistor Check'!$B$2)/('Resistor Check'!$B$1 - C10)</f>
        <v>447.85714285714289</v>
      </c>
      <c r="E10">
        <f t="shared" si="0"/>
        <v>163.89087372723074</v>
      </c>
      <c r="F10">
        <f t="shared" si="1"/>
        <v>-1.1091262727692595</v>
      </c>
    </row>
    <row r="11" spans="1:6" x14ac:dyDescent="0.25">
      <c r="A11">
        <f>'GM Style'!B9</f>
        <v>429</v>
      </c>
      <c r="B11">
        <f>'GM Style'!C9</f>
        <v>166</v>
      </c>
      <c r="C11">
        <f>ROUND('Resistor Check'!B12, 2)</f>
        <v>1.87</v>
      </c>
      <c r="D11" s="1">
        <f>(C11*'Resistor Check'!$B$2)/('Resistor Check'!$B$1 - C11)</f>
        <v>431.53846153846166</v>
      </c>
      <c r="E11">
        <f t="shared" si="0"/>
        <v>165.64609778998408</v>
      </c>
      <c r="F11">
        <f t="shared" si="1"/>
        <v>-0.35390221001591726</v>
      </c>
    </row>
    <row r="12" spans="1:6" x14ac:dyDescent="0.25">
      <c r="A12">
        <f>'GM Style'!B10</f>
        <v>410</v>
      </c>
      <c r="B12">
        <f>'GM Style'!C10</f>
        <v>168</v>
      </c>
      <c r="C12">
        <f>ROUND('Resistor Check'!B13, 2)</f>
        <v>1.83</v>
      </c>
      <c r="D12" s="1">
        <f>(C12*'Resistor Check'!$B$2)/('Resistor Check'!$B$1 - C12)</f>
        <v>410.81632653061229</v>
      </c>
      <c r="E12">
        <f t="shared" si="0"/>
        <v>168.00218112461266</v>
      </c>
      <c r="F12">
        <f t="shared" si="1"/>
        <v>2.1811246126617334E-3</v>
      </c>
    </row>
    <row r="13" spans="1:6" x14ac:dyDescent="0.25">
      <c r="A13">
        <f>'GM Style'!B11</f>
        <v>390</v>
      </c>
      <c r="B13">
        <f>'GM Style'!C11</f>
        <v>170</v>
      </c>
      <c r="C13">
        <f>ROUND('Resistor Check'!B14, 2)</f>
        <v>1.79</v>
      </c>
      <c r="D13" s="1">
        <f>(C13*'Resistor Check'!$B$2)/('Resistor Check'!$B$1 - C13)</f>
        <v>391.19205298013253</v>
      </c>
      <c r="E13">
        <f t="shared" si="0"/>
        <v>170.3789242135918</v>
      </c>
      <c r="F13">
        <f t="shared" si="1"/>
        <v>0.37892421359180162</v>
      </c>
    </row>
    <row r="14" spans="1:6" x14ac:dyDescent="0.25">
      <c r="A14">
        <f>'GM Style'!B12</f>
        <v>370</v>
      </c>
      <c r="B14">
        <f>'GM Style'!C12</f>
        <v>172</v>
      </c>
      <c r="C14">
        <f>ROUND('Resistor Check'!B15, 2)</f>
        <v>1.74</v>
      </c>
      <c r="D14" s="1">
        <f>(C14*'Resistor Check'!$B$2)/('Resistor Check'!$B$1 - C14)</f>
        <v>368.07692307692315</v>
      </c>
      <c r="E14">
        <f t="shared" si="0"/>
        <v>173.38336732008065</v>
      </c>
      <c r="F14">
        <f t="shared" si="1"/>
        <v>1.3833673200806516</v>
      </c>
    </row>
    <row r="15" spans="1:6" x14ac:dyDescent="0.25">
      <c r="A15">
        <f>'GM Style'!B13</f>
        <v>355</v>
      </c>
      <c r="B15">
        <f>'GM Style'!C13</f>
        <v>174</v>
      </c>
      <c r="C15">
        <f>ROUND('Resistor Check'!B16, 2)</f>
        <v>1.71</v>
      </c>
      <c r="D15" s="1">
        <f>(C15*'Resistor Check'!$B$2)/('Resistor Check'!$B$1 - C15)</f>
        <v>354.90566037735852</v>
      </c>
      <c r="E15">
        <f t="shared" si="0"/>
        <v>175.20617108756548</v>
      </c>
      <c r="F15">
        <f t="shared" si="1"/>
        <v>1.2061710875654796</v>
      </c>
    </row>
    <row r="16" spans="1:6" x14ac:dyDescent="0.25">
      <c r="A16">
        <f>'GM Style'!B14</f>
        <v>347</v>
      </c>
      <c r="B16">
        <f>'GM Style'!C14</f>
        <v>175</v>
      </c>
      <c r="C16">
        <f>ROUND('Resistor Check'!B17, 2)</f>
        <v>1.69</v>
      </c>
      <c r="D16" s="1">
        <f>(C16*'Resistor Check'!$B$2)/('Resistor Check'!$B$1 - C16)</f>
        <v>346.3975155279503</v>
      </c>
      <c r="E16">
        <f t="shared" si="0"/>
        <v>176.43057517883091</v>
      </c>
      <c r="F16">
        <f t="shared" si="1"/>
        <v>1.4305751788309067</v>
      </c>
    </row>
    <row r="17" spans="1:6" x14ac:dyDescent="0.25">
      <c r="A17">
        <f>'GM Style'!B15</f>
        <v>343</v>
      </c>
      <c r="B17">
        <f>'GM Style'!C15</f>
        <v>176</v>
      </c>
      <c r="C17">
        <f>ROUND('Resistor Check'!B18, 2)</f>
        <v>1.68</v>
      </c>
      <c r="D17" s="1">
        <f>(C17*'Resistor Check'!$B$2)/('Resistor Check'!$B$1 - C17)</f>
        <v>342.22222222222223</v>
      </c>
      <c r="E17">
        <f t="shared" si="0"/>
        <v>177.04568768614408</v>
      </c>
      <c r="F17">
        <f t="shared" si="1"/>
        <v>1.0456876861440776</v>
      </c>
    </row>
    <row r="18" spans="1:6" x14ac:dyDescent="0.25">
      <c r="A18">
        <f>'GM Style'!B16</f>
        <v>334</v>
      </c>
      <c r="B18">
        <f>'GM Style'!C16</f>
        <v>178</v>
      </c>
      <c r="C18">
        <f>ROUND('Resistor Check'!B19, 2)</f>
        <v>1.66</v>
      </c>
      <c r="D18" s="1">
        <f>(C18*'Resistor Check'!$B$2)/('Resistor Check'!$B$1 - C18)</f>
        <v>334.02439024390242</v>
      </c>
      <c r="E18">
        <f t="shared" si="0"/>
        <v>178.28198910110103</v>
      </c>
      <c r="F18">
        <f t="shared" si="1"/>
        <v>0.2819891011010327</v>
      </c>
    </row>
    <row r="19" spans="1:6" x14ac:dyDescent="0.25">
      <c r="A19">
        <f>'GM Style'!B17</f>
        <v>325</v>
      </c>
      <c r="B19">
        <f>'GM Style'!C17</f>
        <v>179</v>
      </c>
      <c r="C19">
        <f>ROUND('Resistor Check'!B20, 2)</f>
        <v>1.64</v>
      </c>
      <c r="D19" s="1">
        <f>(C19*'Resistor Check'!$B$2)/('Resistor Check'!$B$1 - C19)</f>
        <v>326.02409638554212</v>
      </c>
      <c r="E19">
        <f t="shared" si="0"/>
        <v>179.52673998986089</v>
      </c>
      <c r="F19">
        <f t="shared" si="1"/>
        <v>0.52673998986088577</v>
      </c>
    </row>
    <row r="20" spans="1:6" x14ac:dyDescent="0.25">
      <c r="A20">
        <f>'GM Style'!B18</f>
        <v>320</v>
      </c>
      <c r="B20">
        <f>'GM Style'!C18</f>
        <v>180</v>
      </c>
      <c r="C20">
        <f>ROUND('Resistor Check'!B21, 2)</f>
        <v>1.62</v>
      </c>
      <c r="D20" s="1">
        <f>(C20*'Resistor Check'!$B$2)/('Resistor Check'!$B$1 - C20)</f>
        <v>318.21428571428578</v>
      </c>
      <c r="E20">
        <f t="shared" si="0"/>
        <v>180.78036647222694</v>
      </c>
      <c r="F20">
        <f t="shared" si="1"/>
        <v>0.78036647222694455</v>
      </c>
    </row>
    <row r="21" spans="1:6" x14ac:dyDescent="0.25">
      <c r="A21">
        <f>'GM Style'!B19</f>
        <v>309</v>
      </c>
      <c r="B21">
        <f>'GM Style'!C19</f>
        <v>181</v>
      </c>
      <c r="C21">
        <f>ROUND('Resistor Check'!B22, 2)</f>
        <v>1.6</v>
      </c>
      <c r="D21" s="1">
        <f>(C21*'Resistor Check'!$B$2)/('Resistor Check'!$B$1 - C21)</f>
        <v>310.58823529411768</v>
      </c>
      <c r="E21">
        <f t="shared" si="0"/>
        <v>182.04330569008641</v>
      </c>
      <c r="F21">
        <f t="shared" si="1"/>
        <v>1.0433056900864131</v>
      </c>
    </row>
    <row r="22" spans="1:6" x14ac:dyDescent="0.25">
      <c r="A22">
        <f>'GM Style'!B20</f>
        <v>307</v>
      </c>
      <c r="B22">
        <f>'GM Style'!C20</f>
        <v>182</v>
      </c>
      <c r="C22">
        <f>ROUND('Resistor Check'!B23, 2)</f>
        <v>1.59</v>
      </c>
      <c r="D22" s="1">
        <f>(C22*'Resistor Check'!$B$2)/('Resistor Check'!$B$1 - C22)</f>
        <v>306.84210526315798</v>
      </c>
      <c r="E22">
        <f t="shared" si="0"/>
        <v>182.67840740742082</v>
      </c>
      <c r="F22">
        <f t="shared" si="1"/>
        <v>0.67840740742082062</v>
      </c>
    </row>
    <row r="23" spans="1:6" x14ac:dyDescent="0.25">
      <c r="A23">
        <f>'GM Style'!B21</f>
        <v>302</v>
      </c>
      <c r="B23">
        <f>'GM Style'!C21</f>
        <v>183</v>
      </c>
      <c r="C23">
        <f>ROUND('Resistor Check'!B24, 2)</f>
        <v>1.58</v>
      </c>
      <c r="D23" s="1">
        <f>(C23*'Resistor Check'!$B$2)/('Resistor Check'!$B$1 - C23)</f>
        <v>303.13953488372096</v>
      </c>
      <c r="E23">
        <f t="shared" si="0"/>
        <v>183.31600667199402</v>
      </c>
      <c r="F23">
        <f t="shared" si="1"/>
        <v>0.31600667199401755</v>
      </c>
    </row>
    <row r="24" spans="1:6" x14ac:dyDescent="0.25">
      <c r="A24">
        <f>'GM Style'!B22</f>
        <v>294</v>
      </c>
      <c r="B24">
        <f>'GM Style'!C22</f>
        <v>184</v>
      </c>
      <c r="C24">
        <f>ROUND('Resistor Check'!B25, 2)</f>
        <v>1.55</v>
      </c>
      <c r="D24" s="1">
        <f>(C24*'Resistor Check'!$B$2)/('Resistor Check'!$B$1 - C24)</f>
        <v>292.28571428571433</v>
      </c>
      <c r="E24">
        <f t="shared" si="0"/>
        <v>185.24437542255663</v>
      </c>
      <c r="F24">
        <f t="shared" si="1"/>
        <v>1.2443754225566295</v>
      </c>
    </row>
    <row r="25" spans="1:6" x14ac:dyDescent="0.25">
      <c r="A25">
        <f>'GM Style'!B23</f>
        <v>292</v>
      </c>
      <c r="B25">
        <f>'GM Style'!C23</f>
        <v>185</v>
      </c>
      <c r="C25">
        <f>ROUND('Resistor Check'!B26, 2)</f>
        <v>1.55</v>
      </c>
      <c r="D25" s="1">
        <f>(C25*'Resistor Check'!$B$2)/('Resistor Check'!$B$1 - C25)</f>
        <v>292.28571428571433</v>
      </c>
      <c r="E25">
        <f t="shared" si="0"/>
        <v>185.24437542255663</v>
      </c>
      <c r="F25">
        <f t="shared" si="1"/>
        <v>0.24437542255662947</v>
      </c>
    </row>
    <row r="26" spans="1:6" x14ac:dyDescent="0.25">
      <c r="A26">
        <f>'GM Style'!B24</f>
        <v>290</v>
      </c>
      <c r="B26">
        <f>'GM Style'!C24</f>
        <v>186</v>
      </c>
      <c r="C26">
        <f>ROUND('Resistor Check'!B27, 2)</f>
        <v>1.54</v>
      </c>
      <c r="D26" s="1">
        <f>(C26*'Resistor Check'!$B$2)/('Resistor Check'!$B$1 - C26)</f>
        <v>288.75000000000006</v>
      </c>
      <c r="E26">
        <f t="shared" si="0"/>
        <v>185.89255496923403</v>
      </c>
      <c r="F26">
        <f t="shared" si="1"/>
        <v>-0.10744503076597312</v>
      </c>
    </row>
    <row r="27" spans="1:6" x14ac:dyDescent="0.25">
      <c r="A27">
        <f>'GM Style'!B25</f>
        <v>280</v>
      </c>
      <c r="B27">
        <f>'GM Style'!C25</f>
        <v>187</v>
      </c>
      <c r="C27">
        <f>ROUND('Resistor Check'!B28, 2)</f>
        <v>1.51</v>
      </c>
      <c r="D27" s="1">
        <f>(C27*'Resistor Check'!$B$2)/('Resistor Check'!$B$1 - C27)</f>
        <v>278.37988826815644</v>
      </c>
      <c r="E27">
        <f t="shared" si="0"/>
        <v>187.85412837860432</v>
      </c>
      <c r="F27">
        <f t="shared" si="1"/>
        <v>0.85412837860431523</v>
      </c>
    </row>
    <row r="28" spans="1:6" x14ac:dyDescent="0.25">
      <c r="A28">
        <f>'GM Style'!B26</f>
        <v>274</v>
      </c>
      <c r="B28">
        <f>'GM Style'!C26</f>
        <v>188</v>
      </c>
      <c r="C28">
        <f>ROUND('Resistor Check'!B29, 2)</f>
        <v>1.5</v>
      </c>
      <c r="D28" s="1">
        <f>(C28*'Resistor Check'!$B$2)/('Resistor Check'!$B$1 - C28)</f>
        <v>275</v>
      </c>
      <c r="E28">
        <f t="shared" si="0"/>
        <v>188.51387704673462</v>
      </c>
      <c r="F28">
        <f t="shared" si="1"/>
        <v>0.51387704673462054</v>
      </c>
    </row>
    <row r="29" spans="1:6" x14ac:dyDescent="0.25">
      <c r="A29">
        <f>'GM Style'!B27</f>
        <v>269</v>
      </c>
      <c r="B29">
        <f>'GM Style'!C27</f>
        <v>189</v>
      </c>
      <c r="C29">
        <f>ROUND('Resistor Check'!B30, 2)</f>
        <v>1.48</v>
      </c>
      <c r="D29" s="1">
        <f>(C29*'Resistor Check'!$B$2)/('Resistor Check'!$B$1 - C29)</f>
        <v>268.35164835164835</v>
      </c>
      <c r="E29">
        <f t="shared" si="0"/>
        <v>189.8426046524356</v>
      </c>
      <c r="F29">
        <f t="shared" si="1"/>
        <v>0.84260465243559679</v>
      </c>
    </row>
    <row r="30" spans="1:6" x14ac:dyDescent="0.25">
      <c r="A30">
        <f>'GM Style'!B28</f>
        <v>253</v>
      </c>
      <c r="B30">
        <f>'GM Style'!C28</f>
        <v>192</v>
      </c>
      <c r="C30">
        <f>ROUND('Resistor Check'!B31, 2)</f>
        <v>1.43</v>
      </c>
      <c r="D30" s="1">
        <f>(C30*'Resistor Check'!$B$2)/('Resistor Check'!$B$1 - C30)</f>
        <v>252.35294117647058</v>
      </c>
      <c r="E30">
        <f t="shared" si="0"/>
        <v>193.22148079098216</v>
      </c>
      <c r="F30">
        <f t="shared" si="1"/>
        <v>1.2214807909821559</v>
      </c>
    </row>
    <row r="31" spans="1:6" x14ac:dyDescent="0.25">
      <c r="A31">
        <f>'GM Style'!B29</f>
        <v>203</v>
      </c>
      <c r="B31">
        <f>'GM Style'!C29</f>
        <v>206</v>
      </c>
      <c r="C31">
        <f>ROUND('Resistor Check'!B32, 2)</f>
        <v>1.26</v>
      </c>
      <c r="D31" s="1">
        <f>(C31*'Resistor Check'!$B$2)/('Resistor Check'!$B$1 - C31)</f>
        <v>203.8235294117647</v>
      </c>
      <c r="E31">
        <f t="shared" si="0"/>
        <v>205.4356541887889</v>
      </c>
      <c r="F31">
        <f t="shared" si="1"/>
        <v>-0.56434581121109773</v>
      </c>
    </row>
    <row r="32" spans="1:6" x14ac:dyDescent="0.25">
      <c r="A32">
        <f>'GM Style'!B30</f>
        <v>216</v>
      </c>
      <c r="B32">
        <f>'GM Style'!C30</f>
        <v>201</v>
      </c>
      <c r="C32">
        <f>ROUND('Resistor Check'!B33, 2)</f>
        <v>1.31</v>
      </c>
      <c r="D32" s="1">
        <f>(C32*'Resistor Check'!$B$2)/('Resistor Check'!$B$1 - C32)</f>
        <v>217.23618090452266</v>
      </c>
      <c r="E32">
        <f t="shared" si="0"/>
        <v>201.71225236443283</v>
      </c>
      <c r="F32">
        <f t="shared" si="1"/>
        <v>0.71225236443282824</v>
      </c>
    </row>
    <row r="33" spans="1:6" x14ac:dyDescent="0.25">
      <c r="A33">
        <f>'GM Style'!B31</f>
        <v>233</v>
      </c>
      <c r="B33">
        <f>'GM Style'!C31</f>
        <v>197</v>
      </c>
      <c r="C33">
        <f>ROUND('Resistor Check'!B34, 2)</f>
        <v>1.37</v>
      </c>
      <c r="D33" s="1">
        <f>(C33*'Resistor Check'!$B$2)/('Resistor Check'!$B$1 - C33)</f>
        <v>234.24870466321249</v>
      </c>
      <c r="E33">
        <f t="shared" si="0"/>
        <v>197.3942295231536</v>
      </c>
      <c r="F33">
        <f t="shared" si="1"/>
        <v>0.39422952315359794</v>
      </c>
    </row>
    <row r="34" spans="1:6" x14ac:dyDescent="0.25">
      <c r="A34">
        <f>'GM Style'!B32</f>
        <v>238</v>
      </c>
      <c r="B34">
        <f>'GM Style'!C32</f>
        <v>196</v>
      </c>
      <c r="C34">
        <f>ROUND('Resistor Check'!B35, 2)</f>
        <v>1.38</v>
      </c>
      <c r="D34" s="1">
        <f>(C34*'Resistor Check'!$B$2)/('Resistor Check'!$B$1 - C34)</f>
        <v>237.1875</v>
      </c>
      <c r="E34">
        <f t="shared" si="0"/>
        <v>196.68917676234173</v>
      </c>
      <c r="F34">
        <f t="shared" si="1"/>
        <v>0.68917676234173086</v>
      </c>
    </row>
    <row r="35" spans="1:6" x14ac:dyDescent="0.25">
      <c r="A35">
        <f>'GM Style'!B33</f>
        <v>263</v>
      </c>
      <c r="B35">
        <f>'GM Style'!C33</f>
        <v>190</v>
      </c>
      <c r="C35">
        <f>ROUND('Resistor Check'!B36, 2)</f>
        <v>1.46</v>
      </c>
      <c r="D35" s="1">
        <f>(C35*'Resistor Check'!$B$2)/('Resistor Check'!$B$1 - C35)</f>
        <v>261.84782608695656</v>
      </c>
      <c r="E35">
        <f t="shared" si="0"/>
        <v>191.18409225770833</v>
      </c>
      <c r="F35">
        <f t="shared" si="1"/>
        <v>1.184092257708329</v>
      </c>
    </row>
    <row r="36" spans="1:6" x14ac:dyDescent="0.25">
      <c r="A36">
        <f>'GM Style'!B34</f>
        <v>240</v>
      </c>
      <c r="B36">
        <f>'GM Style'!C34</f>
        <v>195</v>
      </c>
      <c r="C36">
        <f>ROUND('Resistor Check'!B37, 2)</f>
        <v>1.39</v>
      </c>
      <c r="D36" s="1">
        <f>(C36*'Resistor Check'!$B$2)/('Resistor Check'!$B$1 - C36)</f>
        <v>240.15706806282722</v>
      </c>
      <c r="E36">
        <f t="shared" si="0"/>
        <v>195.98807013197049</v>
      </c>
      <c r="F36">
        <f t="shared" si="1"/>
        <v>0.98807013197048832</v>
      </c>
    </row>
    <row r="37" spans="1:6" x14ac:dyDescent="0.25">
      <c r="A37">
        <f>'GM Style'!B35</f>
        <v>223</v>
      </c>
      <c r="B37">
        <f>'GM Style'!C35</f>
        <v>200</v>
      </c>
      <c r="C37">
        <f>ROUND('Resistor Check'!B38, 2)</f>
        <v>1.33</v>
      </c>
      <c r="D37" s="1">
        <f>(C37*'Resistor Check'!$B$2)/('Resistor Check'!$B$1 - C37)</f>
        <v>222.79187817258887</v>
      </c>
      <c r="E37">
        <f t="shared" si="0"/>
        <v>200.25561109627964</v>
      </c>
      <c r="F37">
        <f t="shared" si="1"/>
        <v>0.25561109627963674</v>
      </c>
    </row>
    <row r="38" spans="1:6" x14ac:dyDescent="0.25">
      <c r="A38">
        <f>'GM Style'!B36</f>
        <v>204</v>
      </c>
      <c r="B38">
        <f>'GM Style'!C36</f>
        <v>205</v>
      </c>
      <c r="C38">
        <f>ROUND('Resistor Check'!B39, 2)</f>
        <v>1.26</v>
      </c>
      <c r="D38" s="1">
        <f>(C38*'Resistor Check'!$B$2)/('Resistor Check'!$B$1 - C38)</f>
        <v>203.8235294117647</v>
      </c>
      <c r="E38">
        <f t="shared" si="0"/>
        <v>205.4356541887889</v>
      </c>
      <c r="F38">
        <f t="shared" si="1"/>
        <v>0.43565418878890227</v>
      </c>
    </row>
    <row r="39" spans="1:6" x14ac:dyDescent="0.25">
      <c r="A39">
        <f>'GM Style'!B37</f>
        <v>186</v>
      </c>
      <c r="B39">
        <f>'GM Style'!C37</f>
        <v>210</v>
      </c>
      <c r="C39">
        <f>ROUND('Resistor Check'!B40, 2)</f>
        <v>1.19</v>
      </c>
      <c r="D39" s="1">
        <f>(C39*'Resistor Check'!$B$2)/('Resistor Check'!$B$1 - C39)</f>
        <v>186.1137440758294</v>
      </c>
      <c r="E39">
        <f t="shared" si="0"/>
        <v>210.86543420621246</v>
      </c>
      <c r="F39">
        <f t="shared" si="1"/>
        <v>0.86543420621245559</v>
      </c>
    </row>
    <row r="40" spans="1:6" x14ac:dyDescent="0.25">
      <c r="A40">
        <f>'GM Style'!B38</f>
        <v>210</v>
      </c>
      <c r="B40">
        <f>'GM Style'!C38</f>
        <v>205</v>
      </c>
      <c r="C40">
        <f>ROUND('Resistor Check'!B41, 2)</f>
        <v>1.28</v>
      </c>
      <c r="D40" s="1">
        <f>(C40*'Resistor Check'!$B$2)/('Resistor Check'!$B$1 - C40)</f>
        <v>209.10891089108918</v>
      </c>
      <c r="E40">
        <f t="shared" si="0"/>
        <v>203.93177039916944</v>
      </c>
      <c r="F40">
        <f t="shared" si="1"/>
        <v>-1.0682296008305627</v>
      </c>
    </row>
    <row r="41" spans="1:6" x14ac:dyDescent="0.25">
      <c r="D41" s="1"/>
      <c r="F41">
        <f>AVERAGE((F6:F40))</f>
        <v>0.49954753636937915</v>
      </c>
    </row>
  </sheetData>
  <pageMargins left="0.7" right="0.7" top="0.75" bottom="0.75" header="0.3" footer="0.3"/>
  <pageSetup orientation="portrait" horizontalDpi="150" verticalDpi="15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34" workbookViewId="0">
      <selection activeCell="A3" sqref="A3:B24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>
        <v>150</v>
      </c>
      <c r="B3">
        <f t="shared" ref="B3:B8" si="0">945*POWER(A3, -0.287)</f>
        <v>224.33323397870168</v>
      </c>
    </row>
    <row r="4" spans="1:2" x14ac:dyDescent="0.25">
      <c r="A4">
        <v>200</v>
      </c>
      <c r="B4">
        <f t="shared" si="0"/>
        <v>206.55523186450495</v>
      </c>
    </row>
    <row r="5" spans="1:2" x14ac:dyDescent="0.25">
      <c r="A5">
        <v>250</v>
      </c>
      <c r="B5">
        <f t="shared" si="0"/>
        <v>193.74166424712368</v>
      </c>
    </row>
    <row r="6" spans="1:2" x14ac:dyDescent="0.25">
      <c r="A6">
        <v>300</v>
      </c>
      <c r="B6">
        <f t="shared" si="0"/>
        <v>183.86455221516911</v>
      </c>
    </row>
    <row r="7" spans="1:2" x14ac:dyDescent="0.25">
      <c r="A7">
        <v>350</v>
      </c>
      <c r="B7">
        <f t="shared" si="0"/>
        <v>175.90746894529684</v>
      </c>
    </row>
    <row r="8" spans="1:2" x14ac:dyDescent="0.25">
      <c r="A8">
        <v>400</v>
      </c>
      <c r="B8">
        <f t="shared" si="0"/>
        <v>169.29361976778398</v>
      </c>
    </row>
    <row r="9" spans="1:2" x14ac:dyDescent="0.25">
      <c r="A9">
        <v>450</v>
      </c>
      <c r="B9">
        <f t="shared" ref="B9:B17" si="1">945*POWER(A9, -0.287)</f>
        <v>163.66650825606132</v>
      </c>
    </row>
    <row r="10" spans="1:2" x14ac:dyDescent="0.25">
      <c r="A10">
        <v>500</v>
      </c>
      <c r="B10">
        <f t="shared" si="1"/>
        <v>158.79156070830336</v>
      </c>
    </row>
    <row r="11" spans="1:2" x14ac:dyDescent="0.25">
      <c r="A11">
        <v>550</v>
      </c>
      <c r="B11">
        <f t="shared" si="1"/>
        <v>154.50684223111611</v>
      </c>
    </row>
    <row r="12" spans="1:2" x14ac:dyDescent="0.25">
      <c r="A12">
        <v>600</v>
      </c>
      <c r="B12">
        <f t="shared" si="1"/>
        <v>150.69623417676146</v>
      </c>
    </row>
    <row r="13" spans="1:2" x14ac:dyDescent="0.25">
      <c r="A13">
        <v>650</v>
      </c>
      <c r="B13">
        <f t="shared" si="1"/>
        <v>147.2738618538684</v>
      </c>
    </row>
    <row r="14" spans="1:2" x14ac:dyDescent="0.25">
      <c r="A14">
        <v>700</v>
      </c>
      <c r="B14">
        <f t="shared" si="1"/>
        <v>144.17457206541874</v>
      </c>
    </row>
    <row r="15" spans="1:2" x14ac:dyDescent="0.25">
      <c r="A15">
        <v>750</v>
      </c>
      <c r="B15">
        <f t="shared" si="1"/>
        <v>141.34785617210599</v>
      </c>
    </row>
    <row r="16" spans="1:2" x14ac:dyDescent="0.25">
      <c r="A16">
        <v>800</v>
      </c>
      <c r="B16">
        <f t="shared" si="1"/>
        <v>138.75383080530958</v>
      </c>
    </row>
    <row r="17" spans="1:2" x14ac:dyDescent="0.25">
      <c r="A17">
        <v>850</v>
      </c>
      <c r="B17">
        <f t="shared" si="1"/>
        <v>136.3604974315551</v>
      </c>
    </row>
    <row r="18" spans="1:2" x14ac:dyDescent="0.25">
      <c r="A18">
        <v>900</v>
      </c>
      <c r="B18">
        <f t="shared" ref="B18:B60" si="2">945*POWER(A18, -0.287)</f>
        <v>134.14182428261157</v>
      </c>
    </row>
    <row r="19" spans="1:2" x14ac:dyDescent="0.25">
      <c r="A19">
        <v>950</v>
      </c>
      <c r="B19">
        <f t="shared" si="2"/>
        <v>132.07637290889306</v>
      </c>
    </row>
    <row r="20" spans="1:2" x14ac:dyDescent="0.25">
      <c r="A20">
        <v>1000</v>
      </c>
      <c r="B20">
        <f t="shared" si="2"/>
        <v>130.14629481047797</v>
      </c>
    </row>
    <row r="21" spans="1:2" x14ac:dyDescent="0.25">
      <c r="A21">
        <v>1050</v>
      </c>
      <c r="B21">
        <f t="shared" si="2"/>
        <v>128.33658530136299</v>
      </c>
    </row>
    <row r="22" spans="1:2" x14ac:dyDescent="0.25">
      <c r="A22">
        <v>1100</v>
      </c>
      <c r="B22">
        <f t="shared" si="2"/>
        <v>126.6345198041457</v>
      </c>
    </row>
    <row r="23" spans="1:2" x14ac:dyDescent="0.25">
      <c r="A23">
        <v>1150</v>
      </c>
      <c r="B23">
        <f t="shared" si="2"/>
        <v>125.02922187287641</v>
      </c>
    </row>
    <row r="24" spans="1:2" x14ac:dyDescent="0.25">
      <c r="A24">
        <v>1200</v>
      </c>
      <c r="B24">
        <f t="shared" si="2"/>
        <v>123.51132788489602</v>
      </c>
    </row>
    <row r="25" spans="1:2" x14ac:dyDescent="0.25">
      <c r="A25">
        <v>1250</v>
      </c>
      <c r="B25">
        <f t="shared" si="2"/>
        <v>122.07272371933453</v>
      </c>
    </row>
    <row r="26" spans="1:2" x14ac:dyDescent="0.25">
      <c r="A26">
        <v>1300</v>
      </c>
      <c r="B26">
        <f t="shared" si="2"/>
        <v>120.70633576000174</v>
      </c>
    </row>
    <row r="27" spans="1:2" x14ac:dyDescent="0.25">
      <c r="A27">
        <v>1350</v>
      </c>
      <c r="B27">
        <f t="shared" si="2"/>
        <v>119.40596339494896</v>
      </c>
    </row>
    <row r="28" spans="1:2" x14ac:dyDescent="0.25">
      <c r="A28">
        <v>1400</v>
      </c>
      <c r="B28">
        <f t="shared" si="2"/>
        <v>118.16614356898451</v>
      </c>
    </row>
    <row r="29" spans="1:2" x14ac:dyDescent="0.25">
      <c r="A29">
        <v>1450</v>
      </c>
      <c r="B29">
        <f t="shared" si="2"/>
        <v>116.98204034959873</v>
      </c>
    </row>
    <row r="30" spans="1:2" x14ac:dyDescent="0.25">
      <c r="A30">
        <v>1500</v>
      </c>
      <c r="B30">
        <f t="shared" si="2"/>
        <v>115.84935419834309</v>
      </c>
    </row>
    <row r="31" spans="1:2" x14ac:dyDescent="0.25">
      <c r="A31">
        <v>1550</v>
      </c>
      <c r="B31">
        <f t="shared" si="2"/>
        <v>114.76424690268611</v>
      </c>
    </row>
    <row r="32" spans="1:2" x14ac:dyDescent="0.25">
      <c r="A32">
        <v>1600</v>
      </c>
      <c r="B32">
        <f t="shared" si="2"/>
        <v>113.72327905538816</v>
      </c>
    </row>
    <row r="33" spans="1:2" x14ac:dyDescent="0.25">
      <c r="A33">
        <v>1650</v>
      </c>
      <c r="B33">
        <f t="shared" si="2"/>
        <v>112.7233576637055</v>
      </c>
    </row>
    <row r="34" spans="1:2" x14ac:dyDescent="0.25">
      <c r="A34">
        <v>1700</v>
      </c>
      <c r="B34">
        <f t="shared" si="2"/>
        <v>111.76169199464638</v>
      </c>
    </row>
    <row r="35" spans="1:2" x14ac:dyDescent="0.25">
      <c r="A35">
        <v>1750</v>
      </c>
      <c r="B35">
        <f t="shared" si="2"/>
        <v>110.83575616103153</v>
      </c>
    </row>
    <row r="36" spans="1:2" x14ac:dyDescent="0.25">
      <c r="A36">
        <v>1800</v>
      </c>
      <c r="B36">
        <f t="shared" si="2"/>
        <v>109.94325725893061</v>
      </c>
    </row>
    <row r="37" spans="1:2" x14ac:dyDescent="0.25">
      <c r="A37">
        <v>1850</v>
      </c>
      <c r="B37">
        <f t="shared" si="2"/>
        <v>109.08210810367768</v>
      </c>
    </row>
    <row r="38" spans="1:2" x14ac:dyDescent="0.25">
      <c r="A38">
        <v>1900</v>
      </c>
      <c r="B38">
        <f t="shared" si="2"/>
        <v>108.25040379617971</v>
      </c>
    </row>
    <row r="39" spans="1:2" x14ac:dyDescent="0.25">
      <c r="A39">
        <v>1950</v>
      </c>
      <c r="B39">
        <f t="shared" si="2"/>
        <v>107.44640149616265</v>
      </c>
    </row>
    <row r="40" spans="1:2" x14ac:dyDescent="0.25">
      <c r="A40">
        <v>2000</v>
      </c>
      <c r="B40">
        <f t="shared" si="2"/>
        <v>106.66850289361844</v>
      </c>
    </row>
    <row r="41" spans="1:2" x14ac:dyDescent="0.25">
      <c r="A41">
        <v>2050</v>
      </c>
      <c r="B41">
        <f t="shared" si="2"/>
        <v>105.9152389609591</v>
      </c>
    </row>
    <row r="42" spans="1:2" x14ac:dyDescent="0.25">
      <c r="A42">
        <v>2100</v>
      </c>
      <c r="B42">
        <f t="shared" si="2"/>
        <v>105.18525664146236</v>
      </c>
    </row>
    <row r="43" spans="1:2" x14ac:dyDescent="0.25">
      <c r="A43">
        <v>2150</v>
      </c>
      <c r="B43">
        <f t="shared" si="2"/>
        <v>104.47730718846384</v>
      </c>
    </row>
    <row r="44" spans="1:2" x14ac:dyDescent="0.25">
      <c r="A44">
        <v>2200</v>
      </c>
      <c r="B44">
        <f t="shared" si="2"/>
        <v>103.79023591744222</v>
      </c>
    </row>
    <row r="45" spans="1:2" x14ac:dyDescent="0.25">
      <c r="A45">
        <v>2250</v>
      </c>
      <c r="B45">
        <f t="shared" si="2"/>
        <v>103.12297317197724</v>
      </c>
    </row>
    <row r="46" spans="1:2" x14ac:dyDescent="0.25">
      <c r="A46">
        <v>2300</v>
      </c>
      <c r="B46">
        <f t="shared" si="2"/>
        <v>102.47452633634293</v>
      </c>
    </row>
    <row r="47" spans="1:2" x14ac:dyDescent="0.25">
      <c r="A47">
        <v>2350</v>
      </c>
      <c r="B47">
        <f t="shared" si="2"/>
        <v>101.84397275363129</v>
      </c>
    </row>
    <row r="48" spans="1:2" x14ac:dyDescent="0.25">
      <c r="A48">
        <v>2400</v>
      </c>
      <c r="B48">
        <f t="shared" si="2"/>
        <v>101.2304534298889</v>
      </c>
    </row>
    <row r="49" spans="1:2" x14ac:dyDescent="0.25">
      <c r="A49">
        <v>2450</v>
      </c>
      <c r="B49">
        <f t="shared" si="2"/>
        <v>100.63316742265778</v>
      </c>
    </row>
    <row r="50" spans="1:2" x14ac:dyDescent="0.25">
      <c r="A50">
        <v>2500</v>
      </c>
      <c r="B50">
        <f t="shared" si="2"/>
        <v>100.05136682722824</v>
      </c>
    </row>
    <row r="51" spans="1:2" x14ac:dyDescent="0.25">
      <c r="A51">
        <v>2550</v>
      </c>
      <c r="B51">
        <f t="shared" si="2"/>
        <v>99.484352286389679</v>
      </c>
    </row>
    <row r="52" spans="1:2" x14ac:dyDescent="0.25">
      <c r="A52">
        <v>2600</v>
      </c>
      <c r="B52">
        <f t="shared" si="2"/>
        <v>98.931468959938599</v>
      </c>
    </row>
    <row r="53" spans="1:2" x14ac:dyDescent="0.25">
      <c r="A53">
        <v>2650</v>
      </c>
      <c r="B53">
        <f t="shared" si="2"/>
        <v>98.392102899026952</v>
      </c>
    </row>
    <row r="54" spans="1:2" x14ac:dyDescent="0.25">
      <c r="A54">
        <v>2700</v>
      </c>
      <c r="B54">
        <f t="shared" si="2"/>
        <v>97.865677777896948</v>
      </c>
    </row>
    <row r="55" spans="1:2" x14ac:dyDescent="0.25">
      <c r="A55">
        <v>2750</v>
      </c>
      <c r="B55">
        <f t="shared" si="2"/>
        <v>97.351651941876327</v>
      </c>
    </row>
    <row r="56" spans="1:2" x14ac:dyDescent="0.25">
      <c r="A56">
        <v>2800</v>
      </c>
      <c r="B56">
        <f t="shared" si="2"/>
        <v>96.849515735896034</v>
      </c>
    </row>
    <row r="57" spans="1:2" x14ac:dyDescent="0.25">
      <c r="A57">
        <v>2850</v>
      </c>
      <c r="B57">
        <f t="shared" si="2"/>
        <v>96.358789082389222</v>
      </c>
    </row>
    <row r="58" spans="1:2" x14ac:dyDescent="0.25">
      <c r="A58">
        <v>2900</v>
      </c>
      <c r="B58">
        <f t="shared" si="2"/>
        <v>95.879019281369025</v>
      </c>
    </row>
    <row r="59" spans="1:2" x14ac:dyDescent="0.25">
      <c r="A59">
        <v>2950</v>
      </c>
      <c r="B59">
        <f t="shared" si="2"/>
        <v>95.409779008863211</v>
      </c>
    </row>
    <row r="60" spans="1:2" x14ac:dyDescent="0.25">
      <c r="A60">
        <v>3000</v>
      </c>
      <c r="B60">
        <f t="shared" si="2"/>
        <v>94.950664492792782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8" sqref="B28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19</v>
      </c>
      <c r="B2" t="s">
        <v>18</v>
      </c>
    </row>
    <row r="3" spans="1:2" x14ac:dyDescent="0.25">
      <c r="A3">
        <v>162</v>
      </c>
      <c r="B3">
        <v>206</v>
      </c>
    </row>
    <row r="4" spans="1:2" x14ac:dyDescent="0.25">
      <c r="A4">
        <v>180</v>
      </c>
      <c r="B4">
        <v>200</v>
      </c>
    </row>
    <row r="5" spans="1:2" x14ac:dyDescent="0.25">
      <c r="A5">
        <v>210</v>
      </c>
      <c r="B5">
        <v>194</v>
      </c>
    </row>
    <row r="6" spans="1:2" x14ac:dyDescent="0.25">
      <c r="A6">
        <v>233</v>
      </c>
      <c r="B6">
        <v>188</v>
      </c>
    </row>
    <row r="7" spans="1:2" x14ac:dyDescent="0.25">
      <c r="A7">
        <v>255</v>
      </c>
      <c r="B7">
        <v>182</v>
      </c>
    </row>
    <row r="8" spans="1:2" x14ac:dyDescent="0.25">
      <c r="A8">
        <v>310</v>
      </c>
      <c r="B8">
        <v>172</v>
      </c>
    </row>
    <row r="9" spans="1:2" x14ac:dyDescent="0.25">
      <c r="A9">
        <v>402</v>
      </c>
      <c r="B9">
        <v>160</v>
      </c>
    </row>
    <row r="10" spans="1:2" x14ac:dyDescent="0.25">
      <c r="A10">
        <v>490</v>
      </c>
      <c r="B10">
        <v>150</v>
      </c>
    </row>
    <row r="11" spans="1:2" x14ac:dyDescent="0.25">
      <c r="A11">
        <v>600</v>
      </c>
      <c r="B11">
        <v>142</v>
      </c>
    </row>
    <row r="12" spans="1:2" x14ac:dyDescent="0.25">
      <c r="A12">
        <v>870</v>
      </c>
      <c r="B12">
        <v>120</v>
      </c>
    </row>
    <row r="13" spans="1:2" x14ac:dyDescent="0.25">
      <c r="A13">
        <v>206</v>
      </c>
      <c r="B13">
        <v>192</v>
      </c>
    </row>
    <row r="14" spans="1:2" x14ac:dyDescent="0.25">
      <c r="A14">
        <v>229</v>
      </c>
      <c r="B14">
        <v>186</v>
      </c>
    </row>
    <row r="15" spans="1:2" x14ac:dyDescent="0.25">
      <c r="A15">
        <v>241</v>
      </c>
      <c r="B15">
        <v>182</v>
      </c>
    </row>
    <row r="16" spans="1:2" x14ac:dyDescent="0.25">
      <c r="A16">
        <v>283</v>
      </c>
      <c r="B16">
        <v>176</v>
      </c>
    </row>
    <row r="17" spans="1:2" x14ac:dyDescent="0.25">
      <c r="A17">
        <v>292</v>
      </c>
      <c r="B17">
        <v>174</v>
      </c>
    </row>
    <row r="18" spans="1:2" x14ac:dyDescent="0.25">
      <c r="A18">
        <v>305</v>
      </c>
      <c r="B18">
        <v>172</v>
      </c>
    </row>
    <row r="19" spans="1:2" x14ac:dyDescent="0.25">
      <c r="A19">
        <v>324</v>
      </c>
      <c r="B19">
        <v>169</v>
      </c>
    </row>
    <row r="20" spans="1:2" x14ac:dyDescent="0.25">
      <c r="A20">
        <v>346</v>
      </c>
      <c r="B20">
        <v>166</v>
      </c>
    </row>
    <row r="21" spans="1:2" x14ac:dyDescent="0.25">
      <c r="A21">
        <v>400</v>
      </c>
      <c r="B21">
        <v>158</v>
      </c>
    </row>
    <row r="22" spans="1:2" x14ac:dyDescent="0.25">
      <c r="A22">
        <v>436</v>
      </c>
      <c r="B22">
        <v>155</v>
      </c>
    </row>
    <row r="23" spans="1:2" x14ac:dyDescent="0.25">
      <c r="A23">
        <v>466</v>
      </c>
      <c r="B23">
        <v>150</v>
      </c>
    </row>
    <row r="24" spans="1:2" x14ac:dyDescent="0.25">
      <c r="A24">
        <v>512</v>
      </c>
      <c r="B24">
        <v>145</v>
      </c>
    </row>
    <row r="25" spans="1:2" x14ac:dyDescent="0.25">
      <c r="A25">
        <v>575</v>
      </c>
      <c r="B25">
        <v>140</v>
      </c>
    </row>
    <row r="26" spans="1:2" x14ac:dyDescent="0.25">
      <c r="A26">
        <v>630</v>
      </c>
      <c r="B26">
        <v>137</v>
      </c>
    </row>
    <row r="27" spans="1:2" x14ac:dyDescent="0.25">
      <c r="A27">
        <v>710</v>
      </c>
      <c r="B27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Mopar Style</vt:lpstr>
      <vt:lpstr>GM Style</vt:lpstr>
      <vt:lpstr>Resistor Check</vt:lpstr>
      <vt:lpstr>Math Check</vt:lpstr>
      <vt:lpstr>Low Value</vt:lpstr>
      <vt:lpstr>GM Profile with Meadow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Tacke</dc:creator>
  <cp:lastModifiedBy>Chris Tacke</cp:lastModifiedBy>
  <dcterms:created xsi:type="dcterms:W3CDTF">2021-07-09T16:02:45Z</dcterms:created>
  <dcterms:modified xsi:type="dcterms:W3CDTF">2022-02-03T03:15:24Z</dcterms:modified>
</cp:coreProperties>
</file>