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2"/>
  <workbookPr/>
  <mc:AlternateContent xmlns:mc="http://schemas.openxmlformats.org/markup-compatibility/2006">
    <mc:Choice Requires="x15">
      <x15ac:absPath xmlns:x15ac="http://schemas.microsoft.com/office/spreadsheetml/2010/11/ac" url="F:\2022年度\Windows11移行\授業関連\02_3年生\信号処理\超音波センサー\"/>
    </mc:Choice>
  </mc:AlternateContent>
  <xr:revisionPtr revIDLastSave="0" documentId="13_ncr:1_{41398079-C95E-47B6-AD79-37006EEB3486}" xr6:coauthVersionLast="47" xr6:coauthVersionMax="47" xr10:uidLastSave="{00000000-0000-0000-0000-000000000000}"/>
  <bookViews>
    <workbookView xWindow="-2385" yWindow="1275" windowWidth="21030" windowHeight="15420" firstSheet="4" activeTab="4" xr2:uid="{00000000-000D-0000-FFFF-FFFF00000000}"/>
  </bookViews>
  <sheets>
    <sheet name="Sheet1 (3)" sheetId="3" r:id="rId1"/>
    <sheet name="100点" sheetId="2" r:id="rId2"/>
    <sheet name="50点" sheetId="5" r:id="rId3"/>
    <sheet name="10点" sheetId="4" r:id="rId4"/>
    <sheet name="100点_2" sheetId="6" r:id="rId5"/>
    <sheet name="Sheet1" sheetId="1" r:id="rId6"/>
  </sheets>
  <definedNames>
    <definedName name="_xlchart.v1.0" hidden="1">'100点'!$H$4:$H$102</definedName>
    <definedName name="_xlchart.v1.1" hidden="1">'50点'!$H$4:$H$52</definedName>
    <definedName name="_xlchart.v1.2" hidden="1">'10点'!$H$4:$H$12</definedName>
    <definedName name="_xlchart.v1.3" hidden="1">'100点_2'!$H$4:$H$102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L5" i="6"/>
  <c r="Q94" i="6" s="1"/>
  <c r="U94" i="6" s="1"/>
  <c r="D5" i="6"/>
  <c r="D4" i="6"/>
  <c r="D3" i="6"/>
  <c r="L5" i="5"/>
  <c r="Q103" i="5"/>
  <c r="U103" i="5" s="1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L4" i="5" s="1"/>
  <c r="D3" i="5"/>
  <c r="D16" i="4"/>
  <c r="D12" i="4"/>
  <c r="D11" i="4"/>
  <c r="D10" i="4"/>
  <c r="D9" i="4"/>
  <c r="D8" i="4"/>
  <c r="D7" i="4"/>
  <c r="D6" i="4"/>
  <c r="D5" i="4"/>
  <c r="D4" i="4"/>
  <c r="D3" i="4"/>
  <c r="L5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6" i="3"/>
  <c r="D12" i="3"/>
  <c r="D11" i="3"/>
  <c r="D10" i="3"/>
  <c r="D9" i="3"/>
  <c r="D8" i="3"/>
  <c r="D7" i="3"/>
  <c r="D6" i="3"/>
  <c r="D5" i="3"/>
  <c r="D4" i="3"/>
  <c r="D3" i="3"/>
  <c r="D3" i="2"/>
  <c r="D4" i="2"/>
  <c r="D5" i="2"/>
  <c r="D6" i="2"/>
  <c r="D7" i="2"/>
  <c r="D8" i="2"/>
  <c r="D9" i="2"/>
  <c r="D10" i="2"/>
  <c r="D11" i="2"/>
  <c r="D12" i="2"/>
  <c r="Q13" i="2"/>
  <c r="U13" i="2" s="1"/>
  <c r="L4" i="2" l="1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Q36" i="2"/>
  <c r="U36" i="2" s="1"/>
  <c r="Q37" i="2"/>
  <c r="U37" i="2" s="1"/>
  <c r="Q38" i="2"/>
  <c r="U38" i="2" s="1"/>
  <c r="Q39" i="2"/>
  <c r="U39" i="2" s="1"/>
  <c r="Q40" i="2"/>
  <c r="U40" i="2" s="1"/>
  <c r="Q41" i="2"/>
  <c r="U41" i="2" s="1"/>
  <c r="Q42" i="2"/>
  <c r="U42" i="2" s="1"/>
  <c r="Q43" i="2"/>
  <c r="U43" i="2" s="1"/>
  <c r="Q44" i="2"/>
  <c r="U44" i="2" s="1"/>
  <c r="Q45" i="2"/>
  <c r="U45" i="2" s="1"/>
  <c r="Q46" i="2"/>
  <c r="U46" i="2" s="1"/>
  <c r="Q47" i="2"/>
  <c r="U47" i="2" s="1"/>
  <c r="Q48" i="2"/>
  <c r="U48" i="2" s="1"/>
  <c r="Q49" i="2"/>
  <c r="U49" i="2" s="1"/>
  <c r="Q50" i="2"/>
  <c r="U50" i="2" s="1"/>
  <c r="Q51" i="2"/>
  <c r="U51" i="2" s="1"/>
  <c r="Q52" i="2"/>
  <c r="U52" i="2" s="1"/>
  <c r="Q53" i="2"/>
  <c r="U53" i="2" s="1"/>
  <c r="Q54" i="2"/>
  <c r="U54" i="2" s="1"/>
  <c r="Q55" i="2"/>
  <c r="U55" i="2" s="1"/>
  <c r="Q56" i="2"/>
  <c r="U56" i="2" s="1"/>
  <c r="Q57" i="2"/>
  <c r="U57" i="2" s="1"/>
  <c r="Q58" i="2"/>
  <c r="U58" i="2" s="1"/>
  <c r="Q59" i="2"/>
  <c r="U59" i="2" s="1"/>
  <c r="Q60" i="2"/>
  <c r="U60" i="2" s="1"/>
  <c r="Q61" i="2"/>
  <c r="U61" i="2" s="1"/>
  <c r="Q62" i="2"/>
  <c r="U62" i="2" s="1"/>
  <c r="Q63" i="2"/>
  <c r="U63" i="2" s="1"/>
  <c r="Q64" i="2"/>
  <c r="U64" i="2" s="1"/>
  <c r="Q65" i="2"/>
  <c r="U65" i="2" s="1"/>
  <c r="Q66" i="2"/>
  <c r="U66" i="2" s="1"/>
  <c r="Q67" i="2"/>
  <c r="U67" i="2" s="1"/>
  <c r="Q68" i="2"/>
  <c r="U68" i="2" s="1"/>
  <c r="Q69" i="2"/>
  <c r="U69" i="2" s="1"/>
  <c r="Q70" i="2"/>
  <c r="U70" i="2" s="1"/>
  <c r="Q71" i="2"/>
  <c r="U71" i="2" s="1"/>
  <c r="Q72" i="2"/>
  <c r="U72" i="2" s="1"/>
  <c r="Q73" i="2"/>
  <c r="U73" i="2" s="1"/>
  <c r="Q74" i="2"/>
  <c r="U74" i="2" s="1"/>
  <c r="Q75" i="2"/>
  <c r="U75" i="2" s="1"/>
  <c r="Q76" i="2"/>
  <c r="U76" i="2" s="1"/>
  <c r="Q77" i="2"/>
  <c r="U77" i="2" s="1"/>
  <c r="Q78" i="2"/>
  <c r="U78" i="2" s="1"/>
  <c r="Q79" i="2"/>
  <c r="U79" i="2" s="1"/>
  <c r="Q80" i="2"/>
  <c r="U80" i="2" s="1"/>
  <c r="Q81" i="2"/>
  <c r="U81" i="2" s="1"/>
  <c r="Q82" i="2"/>
  <c r="U82" i="2" s="1"/>
  <c r="Q83" i="2"/>
  <c r="U83" i="2" s="1"/>
  <c r="Q84" i="2"/>
  <c r="U84" i="2" s="1"/>
  <c r="Q85" i="2"/>
  <c r="U85" i="2" s="1"/>
  <c r="Q86" i="2"/>
  <c r="U86" i="2" s="1"/>
  <c r="Q87" i="2"/>
  <c r="U87" i="2" s="1"/>
  <c r="Q88" i="2"/>
  <c r="U88" i="2" s="1"/>
  <c r="Q89" i="2"/>
  <c r="U89" i="2" s="1"/>
  <c r="Q90" i="2"/>
  <c r="U90" i="2" s="1"/>
  <c r="Q91" i="2"/>
  <c r="U91" i="2" s="1"/>
  <c r="Q92" i="2"/>
  <c r="U92" i="2" s="1"/>
  <c r="Q93" i="2"/>
  <c r="U93" i="2" s="1"/>
  <c r="Q94" i="2"/>
  <c r="U94" i="2" s="1"/>
  <c r="Q95" i="2"/>
  <c r="U95" i="2" s="1"/>
  <c r="Q96" i="2"/>
  <c r="U96" i="2" s="1"/>
  <c r="Q97" i="2"/>
  <c r="U97" i="2" s="1"/>
  <c r="Q98" i="2"/>
  <c r="U98" i="2" s="1"/>
  <c r="Q99" i="2"/>
  <c r="U99" i="2" s="1"/>
  <c r="Q100" i="2"/>
  <c r="U100" i="2" s="1"/>
  <c r="Q101" i="2"/>
  <c r="U101" i="2" s="1"/>
  <c r="Q102" i="2"/>
  <c r="U102" i="2" s="1"/>
  <c r="Q103" i="2"/>
  <c r="U103" i="2" s="1"/>
  <c r="D22" i="4"/>
  <c r="H22" i="4" s="1"/>
  <c r="D27" i="4"/>
  <c r="H27" i="4" s="1"/>
  <c r="L4" i="6"/>
  <c r="Q61" i="6"/>
  <c r="U61" i="6" s="1"/>
  <c r="Q21" i="6"/>
  <c r="U21" i="6" s="1"/>
  <c r="Q36" i="6"/>
  <c r="U36" i="6" s="1"/>
  <c r="Q12" i="6"/>
  <c r="U12" i="6" s="1"/>
  <c r="Q62" i="6"/>
  <c r="U62" i="6" s="1"/>
  <c r="Q77" i="6"/>
  <c r="U77" i="6" s="1"/>
  <c r="Q13" i="6"/>
  <c r="U13" i="6" s="1"/>
  <c r="Q5" i="6"/>
  <c r="U5" i="6" s="1"/>
  <c r="Q39" i="6"/>
  <c r="U39" i="6" s="1"/>
  <c r="Q52" i="6"/>
  <c r="U52" i="6" s="1"/>
  <c r="Q93" i="6"/>
  <c r="U93" i="6" s="1"/>
  <c r="Q14" i="6"/>
  <c r="U14" i="6" s="1"/>
  <c r="Q6" i="6"/>
  <c r="U6" i="6" s="1"/>
  <c r="Q29" i="6"/>
  <c r="U29" i="6" s="1"/>
  <c r="Q55" i="6"/>
  <c r="U55" i="6" s="1"/>
  <c r="Q68" i="6"/>
  <c r="U68" i="6" s="1"/>
  <c r="Q8" i="6"/>
  <c r="U8" i="6" s="1"/>
  <c r="Q30" i="6"/>
  <c r="U30" i="6" s="1"/>
  <c r="Q84" i="6"/>
  <c r="U84" i="6" s="1"/>
  <c r="Q9" i="6"/>
  <c r="U9" i="6" s="1"/>
  <c r="Q19" i="6"/>
  <c r="U19" i="6" s="1"/>
  <c r="Q45" i="6"/>
  <c r="U45" i="6" s="1"/>
  <c r="Q10" i="6"/>
  <c r="U10" i="6" s="1"/>
  <c r="Q46" i="6"/>
  <c r="U46" i="6" s="1"/>
  <c r="P17" i="6"/>
  <c r="P19" i="6"/>
  <c r="P99" i="6"/>
  <c r="P83" i="6"/>
  <c r="P67" i="6"/>
  <c r="P51" i="6"/>
  <c r="P35" i="6"/>
  <c r="P5" i="6"/>
  <c r="P92" i="6"/>
  <c r="P85" i="6"/>
  <c r="P76" i="6"/>
  <c r="P69" i="6"/>
  <c r="P60" i="6"/>
  <c r="P53" i="6"/>
  <c r="P44" i="6"/>
  <c r="P37" i="6"/>
  <c r="P28" i="6"/>
  <c r="P7" i="6"/>
  <c r="P15" i="6"/>
  <c r="P94" i="6"/>
  <c r="P87" i="6"/>
  <c r="P78" i="6"/>
  <c r="P71" i="6"/>
  <c r="P62" i="6"/>
  <c r="P55" i="6"/>
  <c r="P46" i="6"/>
  <c r="P39" i="6"/>
  <c r="P89" i="6"/>
  <c r="P73" i="6"/>
  <c r="P57" i="6"/>
  <c r="P41" i="6"/>
  <c r="P23" i="6"/>
  <c r="P12" i="6"/>
  <c r="P25" i="6"/>
  <c r="P98" i="6"/>
  <c r="P82" i="6"/>
  <c r="P66" i="6"/>
  <c r="P50" i="6"/>
  <c r="P34" i="6"/>
  <c r="P10" i="6"/>
  <c r="P93" i="6"/>
  <c r="P77" i="6"/>
  <c r="P61" i="6"/>
  <c r="P45" i="6"/>
  <c r="P29" i="6"/>
  <c r="P8" i="6"/>
  <c r="P6" i="6"/>
  <c r="P16" i="6"/>
  <c r="P26" i="6"/>
  <c r="P11" i="6"/>
  <c r="P30" i="6"/>
  <c r="P86" i="6"/>
  <c r="P70" i="6"/>
  <c r="P54" i="6"/>
  <c r="P38" i="6"/>
  <c r="P22" i="6"/>
  <c r="P74" i="6"/>
  <c r="P88" i="6"/>
  <c r="P36" i="6"/>
  <c r="P48" i="6"/>
  <c r="P75" i="6"/>
  <c r="P13" i="6"/>
  <c r="P14" i="6"/>
  <c r="P52" i="6"/>
  <c r="P64" i="6"/>
  <c r="P91" i="6"/>
  <c r="P40" i="6"/>
  <c r="P80" i="6"/>
  <c r="P27" i="6"/>
  <c r="P79" i="6"/>
  <c r="P81" i="6"/>
  <c r="P95" i="6"/>
  <c r="P90" i="6"/>
  <c r="P24" i="6"/>
  <c r="P65" i="6"/>
  <c r="P42" i="6"/>
  <c r="P68" i="6"/>
  <c r="P96" i="6"/>
  <c r="P9" i="6"/>
  <c r="P31" i="6"/>
  <c r="P84" i="6"/>
  <c r="P49" i="6"/>
  <c r="P63" i="6"/>
  <c r="P43" i="6"/>
  <c r="P97" i="6"/>
  <c r="P18" i="6"/>
  <c r="P20" i="6"/>
  <c r="P32" i="6"/>
  <c r="P58" i="6"/>
  <c r="P100" i="6"/>
  <c r="P56" i="6"/>
  <c r="P33" i="6"/>
  <c r="P59" i="6"/>
  <c r="P72" i="6"/>
  <c r="P101" i="6"/>
  <c r="P21" i="6"/>
  <c r="P47" i="6"/>
  <c r="Q11" i="6"/>
  <c r="U11" i="6" s="1"/>
  <c r="Q26" i="6"/>
  <c r="U26" i="6" s="1"/>
  <c r="Q51" i="6"/>
  <c r="U51" i="6" s="1"/>
  <c r="Q58" i="6"/>
  <c r="U58" i="6" s="1"/>
  <c r="Q67" i="6"/>
  <c r="U67" i="6" s="1"/>
  <c r="Q74" i="6"/>
  <c r="U74" i="6" s="1"/>
  <c r="Q83" i="6"/>
  <c r="U83" i="6" s="1"/>
  <c r="Q24" i="6"/>
  <c r="U24" i="6" s="1"/>
  <c r="Q49" i="6"/>
  <c r="U49" i="6" s="1"/>
  <c r="Q56" i="6"/>
  <c r="U56" i="6" s="1"/>
  <c r="Q20" i="6"/>
  <c r="U20" i="6" s="1"/>
  <c r="Q22" i="6"/>
  <c r="U22" i="6" s="1"/>
  <c r="Q33" i="6"/>
  <c r="U33" i="6" s="1"/>
  <c r="Q81" i="6"/>
  <c r="U81" i="6" s="1"/>
  <c r="Q88" i="6"/>
  <c r="U88" i="6" s="1"/>
  <c r="Q18" i="6"/>
  <c r="U18" i="6" s="1"/>
  <c r="Q31" i="6"/>
  <c r="U31" i="6" s="1"/>
  <c r="Q38" i="6"/>
  <c r="U38" i="6" s="1"/>
  <c r="Q47" i="6"/>
  <c r="U47" i="6" s="1"/>
  <c r="Q54" i="6"/>
  <c r="U54" i="6" s="1"/>
  <c r="Q63" i="6"/>
  <c r="U63" i="6" s="1"/>
  <c r="Q70" i="6"/>
  <c r="U70" i="6" s="1"/>
  <c r="Q79" i="6"/>
  <c r="U79" i="6" s="1"/>
  <c r="Q86" i="6"/>
  <c r="U86" i="6" s="1"/>
  <c r="Q95" i="6"/>
  <c r="U95" i="6" s="1"/>
  <c r="Q40" i="6"/>
  <c r="U40" i="6" s="1"/>
  <c r="Q65" i="6"/>
  <c r="U65" i="6" s="1"/>
  <c r="Q72" i="6"/>
  <c r="U72" i="6" s="1"/>
  <c r="Q97" i="6"/>
  <c r="U97" i="6" s="1"/>
  <c r="Q16" i="6"/>
  <c r="U16" i="6" s="1"/>
  <c r="Q100" i="6"/>
  <c r="U100" i="6" s="1"/>
  <c r="Q27" i="6"/>
  <c r="U27" i="6" s="1"/>
  <c r="Q34" i="6"/>
  <c r="U34" i="6" s="1"/>
  <c r="Q43" i="6"/>
  <c r="U43" i="6" s="1"/>
  <c r="Q50" i="6"/>
  <c r="U50" i="6" s="1"/>
  <c r="Q59" i="6"/>
  <c r="U59" i="6" s="1"/>
  <c r="Q66" i="6"/>
  <c r="U66" i="6" s="1"/>
  <c r="Q75" i="6"/>
  <c r="U75" i="6" s="1"/>
  <c r="Q82" i="6"/>
  <c r="U82" i="6" s="1"/>
  <c r="Q91" i="6"/>
  <c r="U91" i="6" s="1"/>
  <c r="Q98" i="6"/>
  <c r="U98" i="6" s="1"/>
  <c r="Q25" i="6"/>
  <c r="U25" i="6" s="1"/>
  <c r="Q23" i="6"/>
  <c r="U23" i="6" s="1"/>
  <c r="Q32" i="6"/>
  <c r="U32" i="6" s="1"/>
  <c r="Q41" i="6"/>
  <c r="U41" i="6" s="1"/>
  <c r="Q48" i="6"/>
  <c r="U48" i="6" s="1"/>
  <c r="Q57" i="6"/>
  <c r="U57" i="6" s="1"/>
  <c r="Q64" i="6"/>
  <c r="U64" i="6" s="1"/>
  <c r="Q73" i="6"/>
  <c r="U73" i="6" s="1"/>
  <c r="Q80" i="6"/>
  <c r="U80" i="6" s="1"/>
  <c r="Q89" i="6"/>
  <c r="U89" i="6" s="1"/>
  <c r="Q96" i="6"/>
  <c r="U96" i="6" s="1"/>
  <c r="P102" i="6"/>
  <c r="Q71" i="6"/>
  <c r="U71" i="6" s="1"/>
  <c r="Q78" i="6"/>
  <c r="U78" i="6" s="1"/>
  <c r="Q87" i="6"/>
  <c r="U87" i="6" s="1"/>
  <c r="Q103" i="6"/>
  <c r="U103" i="6" s="1"/>
  <c r="Q102" i="6"/>
  <c r="U102" i="6" s="1"/>
  <c r="Q17" i="6"/>
  <c r="U17" i="6" s="1"/>
  <c r="Q7" i="6"/>
  <c r="U7" i="6" s="1"/>
  <c r="Q15" i="6"/>
  <c r="U15" i="6" s="1"/>
  <c r="Q28" i="6"/>
  <c r="U28" i="6" s="1"/>
  <c r="Q37" i="6"/>
  <c r="U37" i="6" s="1"/>
  <c r="Q44" i="6"/>
  <c r="U44" i="6" s="1"/>
  <c r="Q53" i="6"/>
  <c r="U53" i="6" s="1"/>
  <c r="Q60" i="6"/>
  <c r="U60" i="6" s="1"/>
  <c r="Q69" i="6"/>
  <c r="U69" i="6" s="1"/>
  <c r="Q76" i="6"/>
  <c r="U76" i="6" s="1"/>
  <c r="Q85" i="6"/>
  <c r="U85" i="6" s="1"/>
  <c r="Q92" i="6"/>
  <c r="U92" i="6" s="1"/>
  <c r="Q101" i="6"/>
  <c r="U101" i="6" s="1"/>
  <c r="P103" i="6"/>
  <c r="Q35" i="6"/>
  <c r="U35" i="6" s="1"/>
  <c r="Q42" i="6"/>
  <c r="U42" i="6" s="1"/>
  <c r="Q90" i="6"/>
  <c r="U90" i="6" s="1"/>
  <c r="Q99" i="6"/>
  <c r="U99" i="6" s="1"/>
  <c r="Q65" i="5"/>
  <c r="U65" i="5" s="1"/>
  <c r="Q84" i="5"/>
  <c r="U84" i="5" s="1"/>
  <c r="Q7" i="5"/>
  <c r="U7" i="5" s="1"/>
  <c r="Q16" i="5"/>
  <c r="U16" i="5" s="1"/>
  <c r="Q46" i="5"/>
  <c r="U46" i="5" s="1"/>
  <c r="Q37" i="5"/>
  <c r="U37" i="5" s="1"/>
  <c r="Q85" i="5"/>
  <c r="U85" i="5" s="1"/>
  <c r="Q95" i="5"/>
  <c r="U95" i="5" s="1"/>
  <c r="Q36" i="5"/>
  <c r="U36" i="5" s="1"/>
  <c r="Q28" i="5"/>
  <c r="U28" i="5" s="1"/>
  <c r="Q96" i="5"/>
  <c r="U96" i="5" s="1"/>
  <c r="Q29" i="5"/>
  <c r="U29" i="5" s="1"/>
  <c r="Q59" i="5"/>
  <c r="U59" i="5" s="1"/>
  <c r="Q67" i="5"/>
  <c r="U67" i="5" s="1"/>
  <c r="Q97" i="5"/>
  <c r="U97" i="5" s="1"/>
  <c r="Q11" i="5"/>
  <c r="U11" i="5" s="1"/>
  <c r="Q30" i="5"/>
  <c r="U30" i="5" s="1"/>
  <c r="Q60" i="5"/>
  <c r="U60" i="5" s="1"/>
  <c r="Q86" i="5"/>
  <c r="U86" i="5" s="1"/>
  <c r="Q78" i="5"/>
  <c r="U78" i="5" s="1"/>
  <c r="Q21" i="5"/>
  <c r="U21" i="5" s="1"/>
  <c r="Q51" i="5"/>
  <c r="U51" i="5" s="1"/>
  <c r="Q79" i="5"/>
  <c r="U79" i="5" s="1"/>
  <c r="Q66" i="5"/>
  <c r="U66" i="5" s="1"/>
  <c r="Q38" i="5"/>
  <c r="U38" i="5" s="1"/>
  <c r="Q77" i="5"/>
  <c r="U77" i="5" s="1"/>
  <c r="Q39" i="5"/>
  <c r="U39" i="5" s="1"/>
  <c r="Q31" i="5"/>
  <c r="U31" i="5" s="1"/>
  <c r="Q61" i="5"/>
  <c r="U61" i="5" s="1"/>
  <c r="Q90" i="5"/>
  <c r="U90" i="5" s="1"/>
  <c r="Q98" i="5"/>
  <c r="U98" i="5" s="1"/>
  <c r="Q8" i="5"/>
  <c r="U8" i="5" s="1"/>
  <c r="Q47" i="5"/>
  <c r="U47" i="5" s="1"/>
  <c r="Q13" i="5"/>
  <c r="U13" i="5" s="1"/>
  <c r="Q22" i="5"/>
  <c r="U22" i="5" s="1"/>
  <c r="Q52" i="5"/>
  <c r="U52" i="5" s="1"/>
  <c r="Q80" i="5"/>
  <c r="U80" i="5" s="1"/>
  <c r="Q20" i="5"/>
  <c r="U20" i="5" s="1"/>
  <c r="Q43" i="5"/>
  <c r="U43" i="5" s="1"/>
  <c r="Q71" i="5"/>
  <c r="U71" i="5" s="1"/>
  <c r="Q91" i="5"/>
  <c r="U91" i="5" s="1"/>
  <c r="Q99" i="5"/>
  <c r="U99" i="5" s="1"/>
  <c r="Q58" i="5"/>
  <c r="U58" i="5" s="1"/>
  <c r="Q23" i="5"/>
  <c r="U23" i="5" s="1"/>
  <c r="Q53" i="5"/>
  <c r="U53" i="5" s="1"/>
  <c r="Q63" i="5"/>
  <c r="U63" i="5" s="1"/>
  <c r="Q14" i="5"/>
  <c r="U14" i="5" s="1"/>
  <c r="Q72" i="5"/>
  <c r="U72" i="5" s="1"/>
  <c r="Q82" i="5"/>
  <c r="U82" i="5" s="1"/>
  <c r="Q92" i="5"/>
  <c r="U92" i="5" s="1"/>
  <c r="Q44" i="5"/>
  <c r="U44" i="5" s="1"/>
  <c r="Q24" i="5"/>
  <c r="U24" i="5" s="1"/>
  <c r="Q35" i="5"/>
  <c r="U35" i="5" s="1"/>
  <c r="Q54" i="5"/>
  <c r="U54" i="5" s="1"/>
  <c r="Q64" i="5"/>
  <c r="U64" i="5" s="1"/>
  <c r="Q6" i="5"/>
  <c r="U6" i="5" s="1"/>
  <c r="Q15" i="5"/>
  <c r="U15" i="5" s="1"/>
  <c r="Q45" i="5"/>
  <c r="U45" i="5" s="1"/>
  <c r="Q73" i="5"/>
  <c r="U73" i="5" s="1"/>
  <c r="Q93" i="5"/>
  <c r="U93" i="5" s="1"/>
  <c r="Q9" i="5"/>
  <c r="U9" i="5" s="1"/>
  <c r="Q32" i="5"/>
  <c r="U32" i="5" s="1"/>
  <c r="Q55" i="5"/>
  <c r="U55" i="5" s="1"/>
  <c r="Q74" i="5"/>
  <c r="U74" i="5" s="1"/>
  <c r="Q87" i="5"/>
  <c r="U87" i="5" s="1"/>
  <c r="Q17" i="5"/>
  <c r="U17" i="5" s="1"/>
  <c r="Q25" i="5"/>
  <c r="U25" i="5" s="1"/>
  <c r="Q40" i="5"/>
  <c r="U40" i="5" s="1"/>
  <c r="Q48" i="5"/>
  <c r="U48" i="5" s="1"/>
  <c r="Q68" i="5"/>
  <c r="U68" i="5" s="1"/>
  <c r="Q81" i="5"/>
  <c r="U81" i="5" s="1"/>
  <c r="Q100" i="5"/>
  <c r="U100" i="5" s="1"/>
  <c r="Q10" i="5"/>
  <c r="U10" i="5" s="1"/>
  <c r="Q33" i="5"/>
  <c r="U33" i="5" s="1"/>
  <c r="Q62" i="5"/>
  <c r="U62" i="5" s="1"/>
  <c r="Q75" i="5"/>
  <c r="U75" i="5" s="1"/>
  <c r="Q94" i="5"/>
  <c r="U94" i="5" s="1"/>
  <c r="Q18" i="5"/>
  <c r="U18" i="5" s="1"/>
  <c r="Q26" i="5"/>
  <c r="U26" i="5" s="1"/>
  <c r="Q41" i="5"/>
  <c r="U41" i="5" s="1"/>
  <c r="Q49" i="5"/>
  <c r="U49" i="5" s="1"/>
  <c r="Q56" i="5"/>
  <c r="U56" i="5" s="1"/>
  <c r="Q69" i="5"/>
  <c r="U69" i="5" s="1"/>
  <c r="Q88" i="5"/>
  <c r="U88" i="5" s="1"/>
  <c r="Q101" i="5"/>
  <c r="U101" i="5" s="1"/>
  <c r="Q19" i="5"/>
  <c r="U19" i="5" s="1"/>
  <c r="Q27" i="5"/>
  <c r="U27" i="5" s="1"/>
  <c r="Q34" i="5"/>
  <c r="U34" i="5" s="1"/>
  <c r="Q42" i="5"/>
  <c r="U42" i="5" s="1"/>
  <c r="Q50" i="5"/>
  <c r="U50" i="5" s="1"/>
  <c r="Q57" i="5"/>
  <c r="U57" i="5" s="1"/>
  <c r="Q76" i="5"/>
  <c r="U76" i="5" s="1"/>
  <c r="Q89" i="5"/>
  <c r="U89" i="5" s="1"/>
  <c r="Q5" i="5"/>
  <c r="U5" i="5" s="1"/>
  <c r="Q12" i="5"/>
  <c r="U12" i="5" s="1"/>
  <c r="Q70" i="5"/>
  <c r="U70" i="5" s="1"/>
  <c r="Q83" i="5"/>
  <c r="U83" i="5" s="1"/>
  <c r="Q102" i="5"/>
  <c r="U102" i="5" s="1"/>
  <c r="P91" i="5"/>
  <c r="D26" i="4"/>
  <c r="H26" i="4" s="1"/>
  <c r="D15" i="4"/>
  <c r="D23" i="4"/>
  <c r="H23" i="4" s="1"/>
  <c r="D20" i="4"/>
  <c r="H20" i="4" s="1"/>
  <c r="D24" i="4"/>
  <c r="H24" i="4" s="1"/>
  <c r="D21" i="4"/>
  <c r="H21" i="4" s="1"/>
  <c r="D28" i="4"/>
  <c r="H28" i="4" s="1"/>
  <c r="D25" i="4"/>
  <c r="H25" i="4" s="1"/>
  <c r="P7" i="2"/>
  <c r="D25" i="3"/>
  <c r="H25" i="3" s="1"/>
  <c r="D23" i="3"/>
  <c r="H23" i="3" s="1"/>
  <c r="D22" i="3"/>
  <c r="H22" i="3" s="1"/>
  <c r="D27" i="3"/>
  <c r="H27" i="3" s="1"/>
  <c r="D24" i="3"/>
  <c r="H24" i="3" s="1"/>
  <c r="D15" i="3"/>
  <c r="D20" i="3"/>
  <c r="H20" i="3" s="1"/>
  <c r="D21" i="3"/>
  <c r="H21" i="3" s="1"/>
  <c r="D26" i="3"/>
  <c r="H26" i="3" s="1"/>
  <c r="D28" i="3"/>
  <c r="H28" i="3" s="1"/>
  <c r="Q7" i="2"/>
  <c r="U7" i="2" s="1"/>
  <c r="Q9" i="2"/>
  <c r="U9" i="2" s="1"/>
  <c r="Q10" i="2"/>
  <c r="U10" i="2" s="1"/>
  <c r="P6" i="2"/>
  <c r="P8" i="2"/>
  <c r="P9" i="2"/>
  <c r="P10" i="2"/>
  <c r="P11" i="2"/>
  <c r="P12" i="2"/>
  <c r="P13" i="2"/>
  <c r="Q11" i="2"/>
  <c r="U11" i="2" s="1"/>
  <c r="P5" i="2"/>
  <c r="Q8" i="2"/>
  <c r="U8" i="2" s="1"/>
  <c r="Q5" i="2"/>
  <c r="U5" i="2" s="1"/>
  <c r="Q12" i="2"/>
  <c r="U12" i="2" s="1"/>
  <c r="Q6" i="2"/>
  <c r="U6" i="2" s="1"/>
  <c r="J10" i="2" l="1"/>
  <c r="J9" i="2"/>
  <c r="C20" i="3"/>
  <c r="C27" i="3"/>
  <c r="S14" i="2"/>
  <c r="R14" i="2"/>
  <c r="S15" i="2"/>
  <c r="R15" i="2"/>
  <c r="S16" i="2"/>
  <c r="R16" i="2"/>
  <c r="S17" i="2"/>
  <c r="R17" i="2"/>
  <c r="S18" i="2"/>
  <c r="R18" i="2"/>
  <c r="S19" i="2"/>
  <c r="R19" i="2"/>
  <c r="S20" i="2"/>
  <c r="R20" i="2"/>
  <c r="S21" i="2"/>
  <c r="R21" i="2"/>
  <c r="S22" i="2"/>
  <c r="R22" i="2"/>
  <c r="S23" i="2"/>
  <c r="R23" i="2"/>
  <c r="S24" i="2"/>
  <c r="R24" i="2"/>
  <c r="S25" i="2"/>
  <c r="R25" i="2"/>
  <c r="S26" i="2"/>
  <c r="R26" i="2"/>
  <c r="S27" i="2"/>
  <c r="R27" i="2"/>
  <c r="S28" i="2"/>
  <c r="R28" i="2"/>
  <c r="S29" i="2"/>
  <c r="R29" i="2"/>
  <c r="S30" i="2"/>
  <c r="R30" i="2"/>
  <c r="S31" i="2"/>
  <c r="R31" i="2"/>
  <c r="S32" i="2"/>
  <c r="R32" i="2"/>
  <c r="S33" i="2"/>
  <c r="R33" i="2"/>
  <c r="S34" i="2"/>
  <c r="R34" i="2"/>
  <c r="S35" i="2"/>
  <c r="R35" i="2"/>
  <c r="S36" i="2"/>
  <c r="R36" i="2"/>
  <c r="S37" i="2"/>
  <c r="R37" i="2"/>
  <c r="S38" i="2"/>
  <c r="R38" i="2"/>
  <c r="S39" i="2"/>
  <c r="R39" i="2"/>
  <c r="S40" i="2"/>
  <c r="R40" i="2"/>
  <c r="S41" i="2"/>
  <c r="R41" i="2"/>
  <c r="S42" i="2"/>
  <c r="R42" i="2"/>
  <c r="S43" i="2"/>
  <c r="R43" i="2"/>
  <c r="S44" i="2"/>
  <c r="R44" i="2"/>
  <c r="S45" i="2"/>
  <c r="R45" i="2"/>
  <c r="S46" i="2"/>
  <c r="R46" i="2"/>
  <c r="S47" i="2"/>
  <c r="R47" i="2"/>
  <c r="S48" i="2"/>
  <c r="R48" i="2"/>
  <c r="S49" i="2"/>
  <c r="R49" i="2"/>
  <c r="S50" i="2"/>
  <c r="R50" i="2"/>
  <c r="S51" i="2"/>
  <c r="R51" i="2"/>
  <c r="S52" i="2"/>
  <c r="R52" i="2"/>
  <c r="S53" i="2"/>
  <c r="R53" i="2"/>
  <c r="S54" i="2"/>
  <c r="R54" i="2"/>
  <c r="S55" i="2"/>
  <c r="R55" i="2"/>
  <c r="S56" i="2"/>
  <c r="R56" i="2"/>
  <c r="S57" i="2"/>
  <c r="R57" i="2"/>
  <c r="S58" i="2"/>
  <c r="R58" i="2"/>
  <c r="S59" i="2"/>
  <c r="R59" i="2"/>
  <c r="S60" i="2"/>
  <c r="R60" i="2"/>
  <c r="S61" i="2"/>
  <c r="R61" i="2"/>
  <c r="S62" i="2"/>
  <c r="R62" i="2"/>
  <c r="S63" i="2"/>
  <c r="R63" i="2"/>
  <c r="S64" i="2"/>
  <c r="R64" i="2"/>
  <c r="S65" i="2"/>
  <c r="R65" i="2"/>
  <c r="S66" i="2"/>
  <c r="R66" i="2"/>
  <c r="S67" i="2"/>
  <c r="R67" i="2"/>
  <c r="S68" i="2"/>
  <c r="R68" i="2"/>
  <c r="S69" i="2"/>
  <c r="R69" i="2"/>
  <c r="S70" i="2"/>
  <c r="R70" i="2"/>
  <c r="S71" i="2"/>
  <c r="R71" i="2"/>
  <c r="S72" i="2"/>
  <c r="R72" i="2"/>
  <c r="S73" i="2"/>
  <c r="R73" i="2"/>
  <c r="S74" i="2"/>
  <c r="R74" i="2"/>
  <c r="S75" i="2"/>
  <c r="R75" i="2"/>
  <c r="S76" i="2"/>
  <c r="R76" i="2"/>
  <c r="S77" i="2"/>
  <c r="R77" i="2"/>
  <c r="S78" i="2"/>
  <c r="R78" i="2"/>
  <c r="S79" i="2"/>
  <c r="R79" i="2"/>
  <c r="S80" i="2"/>
  <c r="R80" i="2"/>
  <c r="S81" i="2"/>
  <c r="R81" i="2"/>
  <c r="S82" i="2"/>
  <c r="R82" i="2"/>
  <c r="S83" i="2"/>
  <c r="R83" i="2"/>
  <c r="S84" i="2"/>
  <c r="R84" i="2"/>
  <c r="S85" i="2"/>
  <c r="R85" i="2"/>
  <c r="S86" i="2"/>
  <c r="R86" i="2"/>
  <c r="S87" i="2"/>
  <c r="R87" i="2"/>
  <c r="S88" i="2"/>
  <c r="R88" i="2"/>
  <c r="S89" i="2"/>
  <c r="R89" i="2"/>
  <c r="S90" i="2"/>
  <c r="R90" i="2"/>
  <c r="S91" i="2"/>
  <c r="R91" i="2"/>
  <c r="S92" i="2"/>
  <c r="R92" i="2"/>
  <c r="S93" i="2"/>
  <c r="R93" i="2"/>
  <c r="S94" i="2"/>
  <c r="R94" i="2"/>
  <c r="S95" i="2"/>
  <c r="R95" i="2"/>
  <c r="S96" i="2"/>
  <c r="R96" i="2"/>
  <c r="S97" i="2"/>
  <c r="R97" i="2"/>
  <c r="S98" i="2"/>
  <c r="R98" i="2"/>
  <c r="S99" i="2"/>
  <c r="R99" i="2"/>
  <c r="S100" i="2"/>
  <c r="R100" i="2"/>
  <c r="S101" i="2"/>
  <c r="R101" i="2"/>
  <c r="S102" i="2"/>
  <c r="R102" i="2"/>
  <c r="S103" i="2"/>
  <c r="R103" i="2"/>
  <c r="J9" i="6"/>
  <c r="S7" i="6"/>
  <c r="R7" i="6"/>
  <c r="S101" i="6"/>
  <c r="R101" i="6"/>
  <c r="R9" i="6"/>
  <c r="S9" i="6"/>
  <c r="S64" i="6"/>
  <c r="R64" i="6"/>
  <c r="S26" i="6"/>
  <c r="R26" i="6"/>
  <c r="S12" i="6"/>
  <c r="R12" i="6"/>
  <c r="R28" i="6"/>
  <c r="S28" i="6"/>
  <c r="R17" i="6"/>
  <c r="S17" i="6"/>
  <c r="S72" i="6"/>
  <c r="R72" i="6"/>
  <c r="S96" i="6"/>
  <c r="R96" i="6"/>
  <c r="S52" i="6"/>
  <c r="R52" i="6"/>
  <c r="S16" i="6"/>
  <c r="R16" i="6"/>
  <c r="R23" i="6"/>
  <c r="S23" i="6"/>
  <c r="S37" i="6"/>
  <c r="R37" i="6"/>
  <c r="S21" i="6"/>
  <c r="R21" i="6"/>
  <c r="S91" i="6"/>
  <c r="R91" i="6"/>
  <c r="S59" i="6"/>
  <c r="R59" i="6"/>
  <c r="S41" i="6"/>
  <c r="R41" i="6"/>
  <c r="S33" i="6"/>
  <c r="R33" i="6"/>
  <c r="R13" i="6"/>
  <c r="S13" i="6"/>
  <c r="S57" i="6"/>
  <c r="R57" i="6"/>
  <c r="S56" i="6"/>
  <c r="R56" i="6"/>
  <c r="S65" i="6"/>
  <c r="R65" i="6"/>
  <c r="S75" i="6"/>
  <c r="R75" i="6"/>
  <c r="S29" i="6"/>
  <c r="R29" i="6"/>
  <c r="S73" i="6"/>
  <c r="R73" i="6"/>
  <c r="S60" i="6"/>
  <c r="R60" i="6"/>
  <c r="R25" i="6"/>
  <c r="S25" i="6"/>
  <c r="S68" i="6"/>
  <c r="R68" i="6"/>
  <c r="R44" i="6"/>
  <c r="S44" i="6"/>
  <c r="S42" i="6"/>
  <c r="R42" i="6"/>
  <c r="S53" i="6"/>
  <c r="R53" i="6"/>
  <c r="S103" i="6"/>
  <c r="R103" i="6"/>
  <c r="S100" i="6"/>
  <c r="R100" i="6"/>
  <c r="R24" i="6"/>
  <c r="S24" i="6"/>
  <c r="S48" i="6"/>
  <c r="R48" i="6"/>
  <c r="S45" i="6"/>
  <c r="R45" i="6"/>
  <c r="S89" i="6"/>
  <c r="R89" i="6"/>
  <c r="S69" i="6"/>
  <c r="R69" i="6"/>
  <c r="S47" i="6"/>
  <c r="R47" i="6"/>
  <c r="S31" i="6"/>
  <c r="R31" i="6"/>
  <c r="S14" i="6"/>
  <c r="R14" i="6"/>
  <c r="S6" i="6"/>
  <c r="R6" i="6"/>
  <c r="S8" i="6"/>
  <c r="R8" i="6"/>
  <c r="S58" i="6"/>
  <c r="R58" i="6"/>
  <c r="S90" i="6"/>
  <c r="R90" i="6"/>
  <c r="S36" i="6"/>
  <c r="R36" i="6"/>
  <c r="S61" i="6"/>
  <c r="R61" i="6"/>
  <c r="S39" i="6"/>
  <c r="R39" i="6"/>
  <c r="R76" i="6"/>
  <c r="S76" i="6"/>
  <c r="S19" i="6"/>
  <c r="R19" i="6"/>
  <c r="R32" i="6"/>
  <c r="S32" i="6"/>
  <c r="S88" i="6"/>
  <c r="R88" i="6"/>
  <c r="S46" i="6"/>
  <c r="R46" i="6"/>
  <c r="S81" i="6"/>
  <c r="R81" i="6"/>
  <c r="S93" i="6"/>
  <c r="R93" i="6"/>
  <c r="S55" i="6"/>
  <c r="R55" i="6"/>
  <c r="S18" i="6"/>
  <c r="R18" i="6"/>
  <c r="S22" i="6"/>
  <c r="R22" i="6"/>
  <c r="R5" i="6"/>
  <c r="S5" i="6"/>
  <c r="S97" i="6"/>
  <c r="R97" i="6"/>
  <c r="S38" i="6"/>
  <c r="R38" i="6"/>
  <c r="S34" i="6"/>
  <c r="R34" i="6"/>
  <c r="S35" i="6"/>
  <c r="R35" i="6"/>
  <c r="S43" i="6"/>
  <c r="R43" i="6"/>
  <c r="S54" i="6"/>
  <c r="R54" i="6"/>
  <c r="S51" i="6"/>
  <c r="R51" i="6"/>
  <c r="S63" i="6"/>
  <c r="R63" i="6"/>
  <c r="J10" i="6"/>
  <c r="S70" i="6"/>
  <c r="R70" i="6"/>
  <c r="S66" i="6"/>
  <c r="R66" i="6"/>
  <c r="S87" i="6"/>
  <c r="R87" i="6"/>
  <c r="S67" i="6"/>
  <c r="R67" i="6"/>
  <c r="S11" i="6"/>
  <c r="R11" i="6"/>
  <c r="S95" i="6"/>
  <c r="R95" i="6"/>
  <c r="S77" i="6"/>
  <c r="R77" i="6"/>
  <c r="S85" i="6"/>
  <c r="R85" i="6"/>
  <c r="S102" i="6"/>
  <c r="R102" i="6"/>
  <c r="S20" i="6"/>
  <c r="R20" i="6"/>
  <c r="S74" i="6"/>
  <c r="R74" i="6"/>
  <c r="S92" i="6"/>
  <c r="R92" i="6"/>
  <c r="S79" i="6"/>
  <c r="R79" i="6"/>
  <c r="S10" i="6"/>
  <c r="R10" i="6"/>
  <c r="S62" i="6"/>
  <c r="R62" i="6"/>
  <c r="S27" i="6"/>
  <c r="R27" i="6"/>
  <c r="S71" i="6"/>
  <c r="R71" i="6"/>
  <c r="S80" i="6"/>
  <c r="R80" i="6"/>
  <c r="S50" i="6"/>
  <c r="R50" i="6"/>
  <c r="S78" i="6"/>
  <c r="R78" i="6"/>
  <c r="S49" i="6"/>
  <c r="R49" i="6"/>
  <c r="S86" i="6"/>
  <c r="R86" i="6"/>
  <c r="S82" i="6"/>
  <c r="R82" i="6"/>
  <c r="S94" i="6"/>
  <c r="R94" i="6"/>
  <c r="S83" i="6"/>
  <c r="R83" i="6"/>
  <c r="S84" i="6"/>
  <c r="R84" i="6"/>
  <c r="S40" i="6"/>
  <c r="R40" i="6"/>
  <c r="S30" i="6"/>
  <c r="R30" i="6"/>
  <c r="S98" i="6"/>
  <c r="R98" i="6"/>
  <c r="R15" i="6"/>
  <c r="S15" i="6"/>
  <c r="S99" i="6"/>
  <c r="R99" i="6"/>
  <c r="J9" i="5"/>
  <c r="J10" i="5"/>
  <c r="P7" i="5"/>
  <c r="S7" i="5" s="1"/>
  <c r="P97" i="5"/>
  <c r="R97" i="5" s="1"/>
  <c r="P103" i="5"/>
  <c r="S103" i="5" s="1"/>
  <c r="P25" i="5"/>
  <c r="S25" i="5" s="1"/>
  <c r="P69" i="5"/>
  <c r="R69" i="5" s="1"/>
  <c r="P75" i="5"/>
  <c r="S75" i="5" s="1"/>
  <c r="P9" i="5"/>
  <c r="R9" i="5" s="1"/>
  <c r="P81" i="5"/>
  <c r="S81" i="5" s="1"/>
  <c r="P35" i="5"/>
  <c r="P31" i="5"/>
  <c r="S31" i="5" s="1"/>
  <c r="S91" i="5"/>
  <c r="R91" i="5"/>
  <c r="S35" i="5"/>
  <c r="R35" i="5"/>
  <c r="P57" i="5"/>
  <c r="P71" i="5"/>
  <c r="P87" i="5"/>
  <c r="P27" i="5"/>
  <c r="P24" i="5"/>
  <c r="P93" i="5"/>
  <c r="P63" i="5"/>
  <c r="P11" i="5"/>
  <c r="P56" i="5"/>
  <c r="P99" i="5"/>
  <c r="P17" i="5"/>
  <c r="P100" i="5"/>
  <c r="P82" i="5"/>
  <c r="P74" i="5"/>
  <c r="P68" i="5"/>
  <c r="P64" i="5"/>
  <c r="P60" i="5"/>
  <c r="P54" i="5"/>
  <c r="P50" i="5"/>
  <c r="P48" i="5"/>
  <c r="P44" i="5"/>
  <c r="P42" i="5"/>
  <c r="P36" i="5"/>
  <c r="P32" i="5"/>
  <c r="P28" i="5"/>
  <c r="P20" i="5"/>
  <c r="P16" i="5"/>
  <c r="P10" i="5"/>
  <c r="P98" i="5"/>
  <c r="P38" i="5"/>
  <c r="P30" i="5"/>
  <c r="P22" i="5"/>
  <c r="P14" i="5"/>
  <c r="P102" i="5"/>
  <c r="P96" i="5"/>
  <c r="P94" i="5"/>
  <c r="P92" i="5"/>
  <c r="P90" i="5"/>
  <c r="P88" i="5"/>
  <c r="P86" i="5"/>
  <c r="P84" i="5"/>
  <c r="P80" i="5"/>
  <c r="P78" i="5"/>
  <c r="P76" i="5"/>
  <c r="P72" i="5"/>
  <c r="P70" i="5"/>
  <c r="P66" i="5"/>
  <c r="P62" i="5"/>
  <c r="P58" i="5"/>
  <c r="P52" i="5"/>
  <c r="P46" i="5"/>
  <c r="P40" i="5"/>
  <c r="P34" i="5"/>
  <c r="P26" i="5"/>
  <c r="P18" i="5"/>
  <c r="P12" i="5"/>
  <c r="P6" i="5"/>
  <c r="P39" i="5"/>
  <c r="P8" i="5"/>
  <c r="P55" i="5"/>
  <c r="P29" i="5"/>
  <c r="P15" i="5"/>
  <c r="P65" i="5"/>
  <c r="P49" i="5"/>
  <c r="P19" i="5"/>
  <c r="P33" i="5"/>
  <c r="P61" i="5"/>
  <c r="P5" i="5"/>
  <c r="P85" i="5"/>
  <c r="P47" i="5"/>
  <c r="P79" i="5"/>
  <c r="P23" i="5"/>
  <c r="P83" i="5"/>
  <c r="P21" i="5"/>
  <c r="P53" i="5"/>
  <c r="P89" i="5"/>
  <c r="P13" i="5"/>
  <c r="P45" i="5"/>
  <c r="R7" i="5"/>
  <c r="P41" i="5"/>
  <c r="P77" i="5"/>
  <c r="P67" i="5"/>
  <c r="P73" i="5"/>
  <c r="P95" i="5"/>
  <c r="P51" i="5"/>
  <c r="P37" i="5"/>
  <c r="P101" i="5"/>
  <c r="P43" i="5"/>
  <c r="P59" i="5"/>
  <c r="C20" i="4"/>
  <c r="C23" i="4"/>
  <c r="C26" i="4"/>
  <c r="C28" i="4"/>
  <c r="C27" i="4"/>
  <c r="C25" i="4"/>
  <c r="C24" i="4"/>
  <c r="C22" i="4"/>
  <c r="C21" i="4"/>
  <c r="F27" i="3"/>
  <c r="E27" i="3"/>
  <c r="F20" i="3"/>
  <c r="E20" i="3"/>
  <c r="C23" i="3"/>
  <c r="C26" i="3"/>
  <c r="C22" i="3"/>
  <c r="C28" i="3"/>
  <c r="C25" i="3"/>
  <c r="C24" i="3"/>
  <c r="C21" i="3"/>
  <c r="S6" i="2"/>
  <c r="R6" i="2"/>
  <c r="S5" i="2"/>
  <c r="R5" i="2"/>
  <c r="S13" i="2"/>
  <c r="R13" i="2"/>
  <c r="R12" i="2"/>
  <c r="S12" i="2"/>
  <c r="S11" i="2"/>
  <c r="R11" i="2"/>
  <c r="R10" i="2"/>
  <c r="S10" i="2"/>
  <c r="S9" i="2"/>
  <c r="R9" i="2"/>
  <c r="S8" i="2"/>
  <c r="R8" i="2"/>
  <c r="S7" i="2"/>
  <c r="R7" i="2"/>
  <c r="Y4" i="2" l="1"/>
  <c r="Y4" i="6"/>
  <c r="S9" i="5"/>
  <c r="R25" i="5"/>
  <c r="S69" i="5"/>
  <c r="R103" i="5"/>
  <c r="S97" i="5"/>
  <c r="R75" i="5"/>
  <c r="R81" i="5"/>
  <c r="R31" i="5"/>
  <c r="S30" i="5"/>
  <c r="R30" i="5"/>
  <c r="S70" i="5"/>
  <c r="R70" i="5"/>
  <c r="S72" i="5"/>
  <c r="R72" i="5"/>
  <c r="S59" i="5"/>
  <c r="R59" i="5"/>
  <c r="S8" i="5"/>
  <c r="R8" i="5"/>
  <c r="S57" i="5"/>
  <c r="R57" i="5"/>
  <c r="S93" i="5"/>
  <c r="R93" i="5"/>
  <c r="S38" i="5"/>
  <c r="R38" i="5"/>
  <c r="S13" i="5"/>
  <c r="R13" i="5"/>
  <c r="S10" i="5"/>
  <c r="R10" i="5"/>
  <c r="S53" i="5"/>
  <c r="R53" i="5"/>
  <c r="S20" i="5"/>
  <c r="R20" i="5"/>
  <c r="S37" i="5"/>
  <c r="R37" i="5"/>
  <c r="S83" i="5"/>
  <c r="R83" i="5"/>
  <c r="S6" i="5"/>
  <c r="R6" i="5"/>
  <c r="S84" i="5"/>
  <c r="R84" i="5"/>
  <c r="S28" i="5"/>
  <c r="R28" i="5"/>
  <c r="S49" i="5"/>
  <c r="R49" i="5"/>
  <c r="S68" i="5"/>
  <c r="R68" i="5"/>
  <c r="S45" i="5"/>
  <c r="R45" i="5"/>
  <c r="S98" i="5"/>
  <c r="R98" i="5"/>
  <c r="S55" i="5"/>
  <c r="R55" i="5"/>
  <c r="S16" i="5"/>
  <c r="R16" i="5"/>
  <c r="S101" i="5"/>
  <c r="R101" i="5"/>
  <c r="S86" i="5"/>
  <c r="R86" i="5"/>
  <c r="S27" i="5"/>
  <c r="R27" i="5"/>
  <c r="S100" i="5"/>
  <c r="R100" i="5"/>
  <c r="S21" i="5"/>
  <c r="R21" i="5"/>
  <c r="S62" i="5"/>
  <c r="R62" i="5"/>
  <c r="S24" i="5"/>
  <c r="R24" i="5"/>
  <c r="S87" i="5"/>
  <c r="R87" i="5"/>
  <c r="S39" i="5"/>
  <c r="R39" i="5"/>
  <c r="S23" i="5"/>
  <c r="R23" i="5"/>
  <c r="S79" i="5"/>
  <c r="R79" i="5"/>
  <c r="S17" i="5"/>
  <c r="R17" i="5"/>
  <c r="S92" i="5"/>
  <c r="R92" i="5"/>
  <c r="S56" i="5"/>
  <c r="R56" i="5"/>
  <c r="S22" i="5"/>
  <c r="R22" i="5"/>
  <c r="S65" i="5"/>
  <c r="R65" i="5"/>
  <c r="S15" i="5"/>
  <c r="R15" i="5"/>
  <c r="S29" i="5"/>
  <c r="R29" i="5"/>
  <c r="S76" i="5"/>
  <c r="R76" i="5"/>
  <c r="S43" i="5"/>
  <c r="R43" i="5"/>
  <c r="S12" i="5"/>
  <c r="R12" i="5"/>
  <c r="S40" i="5"/>
  <c r="R40" i="5"/>
  <c r="S64" i="5"/>
  <c r="R64" i="5"/>
  <c r="S66" i="5"/>
  <c r="R66" i="5"/>
  <c r="S74" i="5"/>
  <c r="R74" i="5"/>
  <c r="S71" i="5"/>
  <c r="R71" i="5"/>
  <c r="S32" i="5"/>
  <c r="R32" i="5"/>
  <c r="S18" i="5"/>
  <c r="R18" i="5"/>
  <c r="S47" i="5"/>
  <c r="R47" i="5"/>
  <c r="S90" i="5"/>
  <c r="R90" i="5"/>
  <c r="S42" i="5"/>
  <c r="R42" i="5"/>
  <c r="S85" i="5"/>
  <c r="R85" i="5"/>
  <c r="S44" i="5"/>
  <c r="R44" i="5"/>
  <c r="S46" i="5"/>
  <c r="R46" i="5"/>
  <c r="S50" i="5"/>
  <c r="R50" i="5"/>
  <c r="S82" i="5"/>
  <c r="R82" i="5"/>
  <c r="S89" i="5"/>
  <c r="R89" i="5"/>
  <c r="S78" i="5"/>
  <c r="R78" i="5"/>
  <c r="S80" i="5"/>
  <c r="R80" i="5"/>
  <c r="S51" i="5"/>
  <c r="R51" i="5"/>
  <c r="S95" i="5"/>
  <c r="R95" i="5"/>
  <c r="S88" i="5"/>
  <c r="R88" i="5"/>
  <c r="S36" i="5"/>
  <c r="R36" i="5"/>
  <c r="S73" i="5"/>
  <c r="R73" i="5"/>
  <c r="S26" i="5"/>
  <c r="R26" i="5"/>
  <c r="S99" i="5"/>
  <c r="R99" i="5"/>
  <c r="S67" i="5"/>
  <c r="R67" i="5"/>
  <c r="S34" i="5"/>
  <c r="R34" i="5"/>
  <c r="S77" i="5"/>
  <c r="R77" i="5"/>
  <c r="R5" i="5"/>
  <c r="S5" i="5"/>
  <c r="S94" i="5"/>
  <c r="R94" i="5"/>
  <c r="S48" i="5"/>
  <c r="R48" i="5"/>
  <c r="S41" i="5"/>
  <c r="R41" i="5"/>
  <c r="S61" i="5"/>
  <c r="R61" i="5"/>
  <c r="S96" i="5"/>
  <c r="R96" i="5"/>
  <c r="S33" i="5"/>
  <c r="R33" i="5"/>
  <c r="S52" i="5"/>
  <c r="R52" i="5"/>
  <c r="S102" i="5"/>
  <c r="R102" i="5"/>
  <c r="S54" i="5"/>
  <c r="R54" i="5"/>
  <c r="S11" i="5"/>
  <c r="R11" i="5"/>
  <c r="S19" i="5"/>
  <c r="R19" i="5"/>
  <c r="S58" i="5"/>
  <c r="R58" i="5"/>
  <c r="S14" i="5"/>
  <c r="R14" i="5"/>
  <c r="S60" i="5"/>
  <c r="R60" i="5"/>
  <c r="S63" i="5"/>
  <c r="R63" i="5"/>
  <c r="E21" i="4"/>
  <c r="F21" i="4"/>
  <c r="E22" i="4"/>
  <c r="F22" i="4"/>
  <c r="F24" i="4"/>
  <c r="E24" i="4"/>
  <c r="F25" i="4"/>
  <c r="E25" i="4"/>
  <c r="F27" i="4"/>
  <c r="E27" i="4"/>
  <c r="F28" i="4"/>
  <c r="E28" i="4"/>
  <c r="F26" i="4"/>
  <c r="E26" i="4"/>
  <c r="F23" i="4"/>
  <c r="E23" i="4"/>
  <c r="F20" i="4"/>
  <c r="E20" i="4"/>
  <c r="F25" i="3"/>
  <c r="E25" i="3"/>
  <c r="F21" i="3"/>
  <c r="E21" i="3"/>
  <c r="F24" i="3"/>
  <c r="E24" i="3"/>
  <c r="E28" i="3"/>
  <c r="F28" i="3"/>
  <c r="F22" i="3"/>
  <c r="E22" i="3"/>
  <c r="F26" i="3"/>
  <c r="E26" i="3"/>
  <c r="F23" i="3"/>
  <c r="E23" i="3"/>
  <c r="C32" i="3" l="1"/>
  <c r="Y7" i="6"/>
  <c r="Y4" i="5"/>
  <c r="C32" i="4"/>
  <c r="C36" i="3"/>
  <c r="Y7" i="2"/>
  <c r="G11" i="2" l="1"/>
  <c r="H11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9" i="3"/>
  <c r="G10" i="3"/>
  <c r="G6" i="3"/>
  <c r="G9" i="6"/>
  <c r="H9" i="6" s="1"/>
  <c r="G67" i="6"/>
  <c r="H67" i="6" s="1"/>
  <c r="G35" i="6"/>
  <c r="H35" i="6" s="1"/>
  <c r="G92" i="6"/>
  <c r="H92" i="6" s="1"/>
  <c r="G85" i="6"/>
  <c r="H85" i="6" s="1"/>
  <c r="G76" i="6"/>
  <c r="H76" i="6" s="1"/>
  <c r="G69" i="6"/>
  <c r="H69" i="6" s="1"/>
  <c r="G60" i="6"/>
  <c r="H60" i="6" s="1"/>
  <c r="G53" i="6"/>
  <c r="H53" i="6" s="1"/>
  <c r="G73" i="6"/>
  <c r="H73" i="6" s="1"/>
  <c r="G64" i="6"/>
  <c r="H64" i="6" s="1"/>
  <c r="G57" i="6"/>
  <c r="H57" i="6" s="1"/>
  <c r="G48" i="6"/>
  <c r="H48" i="6" s="1"/>
  <c r="G41" i="6"/>
  <c r="H41" i="6" s="1"/>
  <c r="G32" i="6"/>
  <c r="H32" i="6" s="1"/>
  <c r="G66" i="6"/>
  <c r="H66" i="6" s="1"/>
  <c r="G59" i="6"/>
  <c r="H59" i="6" s="1"/>
  <c r="G25" i="6"/>
  <c r="H25" i="6" s="1"/>
  <c r="G61" i="6"/>
  <c r="H61" i="6" s="1"/>
  <c r="G36" i="6"/>
  <c r="H36" i="6" s="1"/>
  <c r="G29" i="6"/>
  <c r="H29" i="6" s="1"/>
  <c r="G14" i="6"/>
  <c r="H14" i="6" s="1"/>
  <c r="G95" i="6"/>
  <c r="H95" i="6" s="1"/>
  <c r="G86" i="6"/>
  <c r="H86" i="6" s="1"/>
  <c r="G79" i="6"/>
  <c r="H79" i="6" s="1"/>
  <c r="G74" i="6"/>
  <c r="H74" i="6" s="1"/>
  <c r="G4" i="6"/>
  <c r="H4" i="6" s="1"/>
  <c r="G47" i="6"/>
  <c r="H47" i="6" s="1"/>
  <c r="G24" i="6"/>
  <c r="H24" i="6" s="1"/>
  <c r="G5" i="6"/>
  <c r="H5" i="6" s="1"/>
  <c r="G16" i="6"/>
  <c r="H16" i="6" s="1"/>
  <c r="G83" i="6"/>
  <c r="H83" i="6" s="1"/>
  <c r="G90" i="6"/>
  <c r="H90" i="6" s="1"/>
  <c r="G10" i="6"/>
  <c r="H10" i="6" s="1"/>
  <c r="G19" i="6"/>
  <c r="H19" i="6" s="1"/>
  <c r="G99" i="6"/>
  <c r="H99" i="6" s="1"/>
  <c r="G12" i="6"/>
  <c r="H12" i="6" s="1"/>
  <c r="G78" i="6"/>
  <c r="H78" i="6" s="1"/>
  <c r="G54" i="6"/>
  <c r="H54" i="6" s="1"/>
  <c r="G33" i="6"/>
  <c r="H33" i="6" s="1"/>
  <c r="G87" i="6"/>
  <c r="H87" i="6" s="1"/>
  <c r="G22" i="6"/>
  <c r="H22" i="6" s="1"/>
  <c r="G96" i="6"/>
  <c r="H96" i="6" s="1"/>
  <c r="G21" i="6"/>
  <c r="H21" i="6" s="1"/>
  <c r="G6" i="6"/>
  <c r="H6" i="6" s="1"/>
  <c r="G63" i="6"/>
  <c r="H63" i="6" s="1"/>
  <c r="G27" i="6"/>
  <c r="H27" i="6" s="1"/>
  <c r="G94" i="6"/>
  <c r="H94" i="6" s="1"/>
  <c r="G40" i="6"/>
  <c r="H40" i="6" s="1"/>
  <c r="G70" i="6"/>
  <c r="H70" i="6" s="1"/>
  <c r="G50" i="6"/>
  <c r="H50" i="6" s="1"/>
  <c r="G17" i="6"/>
  <c r="H17" i="6" s="1"/>
  <c r="G49" i="6"/>
  <c r="H49" i="6" s="1"/>
  <c r="G56" i="6"/>
  <c r="H56" i="6" s="1"/>
  <c r="G72" i="6"/>
  <c r="H72" i="6" s="1"/>
  <c r="G18" i="6"/>
  <c r="H18" i="6" s="1"/>
  <c r="G81" i="6"/>
  <c r="H81" i="6" s="1"/>
  <c r="G30" i="6"/>
  <c r="H30" i="6" s="1"/>
  <c r="G68" i="6"/>
  <c r="H68" i="6" s="1"/>
  <c r="G65" i="6"/>
  <c r="H65" i="6" s="1"/>
  <c r="G77" i="6"/>
  <c r="H77" i="6" s="1"/>
  <c r="G46" i="6"/>
  <c r="H46" i="6" s="1"/>
  <c r="G91" i="6"/>
  <c r="H91" i="6" s="1"/>
  <c r="G98" i="6"/>
  <c r="H98" i="6" s="1"/>
  <c r="G62" i="6"/>
  <c r="H62" i="6" s="1"/>
  <c r="G11" i="6"/>
  <c r="H11" i="6" s="1"/>
  <c r="G8" i="6"/>
  <c r="H8" i="6" s="1"/>
  <c r="G101" i="6"/>
  <c r="H101" i="6" s="1"/>
  <c r="G75" i="6"/>
  <c r="H75" i="6" s="1"/>
  <c r="G39" i="6"/>
  <c r="H39" i="6" s="1"/>
  <c r="G15" i="6"/>
  <c r="H15" i="6" s="1"/>
  <c r="G20" i="6"/>
  <c r="H20" i="6" s="1"/>
  <c r="G82" i="6"/>
  <c r="H82" i="6" s="1"/>
  <c r="G13" i="6"/>
  <c r="H13" i="6" s="1"/>
  <c r="G84" i="6"/>
  <c r="H84" i="6" s="1"/>
  <c r="G55" i="6"/>
  <c r="H55" i="6" s="1"/>
  <c r="G7" i="6"/>
  <c r="H7" i="6" s="1"/>
  <c r="G31" i="6"/>
  <c r="H31" i="6" s="1"/>
  <c r="G93" i="6"/>
  <c r="H93" i="6" s="1"/>
  <c r="G38" i="6"/>
  <c r="H38" i="6" s="1"/>
  <c r="G100" i="6"/>
  <c r="H100" i="6" s="1"/>
  <c r="G23" i="6"/>
  <c r="H23" i="6" s="1"/>
  <c r="G71" i="6"/>
  <c r="H71" i="6" s="1"/>
  <c r="G26" i="6"/>
  <c r="H26" i="6" s="1"/>
  <c r="G102" i="6"/>
  <c r="H102" i="6" s="1"/>
  <c r="G45" i="6"/>
  <c r="H45" i="6" s="1"/>
  <c r="G34" i="6"/>
  <c r="H34" i="6" s="1"/>
  <c r="G80" i="6"/>
  <c r="H80" i="6" s="1"/>
  <c r="G37" i="6"/>
  <c r="H37" i="6" s="1"/>
  <c r="G51" i="6"/>
  <c r="H51" i="6" s="1"/>
  <c r="G97" i="6"/>
  <c r="H97" i="6" s="1"/>
  <c r="G42" i="6"/>
  <c r="H42" i="6" s="1"/>
  <c r="G88" i="6"/>
  <c r="H88" i="6" s="1"/>
  <c r="G28" i="6"/>
  <c r="H28" i="6" s="1"/>
  <c r="G52" i="6"/>
  <c r="H52" i="6" s="1"/>
  <c r="G43" i="6"/>
  <c r="H43" i="6" s="1"/>
  <c r="G89" i="6"/>
  <c r="H89" i="6" s="1"/>
  <c r="G44" i="6"/>
  <c r="H44" i="6" s="1"/>
  <c r="G58" i="6"/>
  <c r="H58" i="6" s="1"/>
  <c r="Y7" i="5"/>
  <c r="G95" i="5" s="1"/>
  <c r="H95" i="5" s="1"/>
  <c r="C36" i="4"/>
  <c r="G11" i="4" s="1"/>
  <c r="H11" i="4" s="1"/>
  <c r="G11" i="3"/>
  <c r="G4" i="3"/>
  <c r="G12" i="3"/>
  <c r="G8" i="3"/>
  <c r="G5" i="3"/>
  <c r="G7" i="3"/>
  <c r="G4" i="2"/>
  <c r="H4" i="2" s="1"/>
  <c r="G12" i="2"/>
  <c r="H12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73" i="5" l="1"/>
  <c r="H73" i="5" s="1"/>
  <c r="G17" i="5"/>
  <c r="H17" i="5" s="1"/>
  <c r="G78" i="5"/>
  <c r="H78" i="5" s="1"/>
  <c r="G70" i="5"/>
  <c r="H70" i="5" s="1"/>
  <c r="G7" i="5"/>
  <c r="H7" i="5" s="1"/>
  <c r="G85" i="5"/>
  <c r="H85" i="5" s="1"/>
  <c r="G6" i="5"/>
  <c r="H6" i="5" s="1"/>
  <c r="G41" i="5"/>
  <c r="H41" i="5" s="1"/>
  <c r="G9" i="5"/>
  <c r="H9" i="5" s="1"/>
  <c r="G61" i="5"/>
  <c r="H61" i="5" s="1"/>
  <c r="G92" i="5"/>
  <c r="H92" i="5" s="1"/>
  <c r="G18" i="5"/>
  <c r="H18" i="5" s="1"/>
  <c r="G15" i="5"/>
  <c r="H15" i="5" s="1"/>
  <c r="G90" i="5"/>
  <c r="H90" i="5" s="1"/>
  <c r="G23" i="5"/>
  <c r="H23" i="5" s="1"/>
  <c r="G26" i="5"/>
  <c r="H26" i="5" s="1"/>
  <c r="G86" i="5"/>
  <c r="H86" i="5" s="1"/>
  <c r="G51" i="5"/>
  <c r="H51" i="5" s="1"/>
  <c r="G84" i="5"/>
  <c r="H84" i="5" s="1"/>
  <c r="G82" i="5"/>
  <c r="H82" i="5" s="1"/>
  <c r="G87" i="5"/>
  <c r="H87" i="5" s="1"/>
  <c r="G19" i="5"/>
  <c r="H19" i="5" s="1"/>
  <c r="G80" i="5"/>
  <c r="H80" i="5" s="1"/>
  <c r="G66" i="5"/>
  <c r="H66" i="5" s="1"/>
  <c r="G30" i="5"/>
  <c r="H30" i="5" s="1"/>
  <c r="G47" i="5"/>
  <c r="H47" i="5" s="1"/>
  <c r="G93" i="5"/>
  <c r="H93" i="5" s="1"/>
  <c r="G33" i="5"/>
  <c r="H33" i="5" s="1"/>
  <c r="G8" i="5"/>
  <c r="H8" i="5" s="1"/>
  <c r="G69" i="5"/>
  <c r="H69" i="5" s="1"/>
  <c r="G4" i="5"/>
  <c r="H4" i="5" s="1"/>
  <c r="G45" i="5"/>
  <c r="H45" i="5" s="1"/>
  <c r="G5" i="5"/>
  <c r="H5" i="5" s="1"/>
  <c r="G43" i="5"/>
  <c r="H43" i="5" s="1"/>
  <c r="G34" i="5"/>
  <c r="H34" i="5" s="1"/>
  <c r="G49" i="5"/>
  <c r="H49" i="5" s="1"/>
  <c r="G46" i="5"/>
  <c r="H46" i="5" s="1"/>
  <c r="G54" i="5"/>
  <c r="H54" i="5" s="1"/>
  <c r="G32" i="5"/>
  <c r="H32" i="5" s="1"/>
  <c r="G52" i="5"/>
  <c r="H52" i="5" s="1"/>
  <c r="G35" i="5"/>
  <c r="H35" i="5" s="1"/>
  <c r="G99" i="5"/>
  <c r="H99" i="5" s="1"/>
  <c r="G53" i="5"/>
  <c r="H53" i="5" s="1"/>
  <c r="G88" i="5"/>
  <c r="H88" i="5" s="1"/>
  <c r="G96" i="5"/>
  <c r="H96" i="5" s="1"/>
  <c r="G48" i="5"/>
  <c r="H48" i="5" s="1"/>
  <c r="G38" i="5"/>
  <c r="H38" i="5" s="1"/>
  <c r="G25" i="5"/>
  <c r="H25" i="5" s="1"/>
  <c r="G97" i="5"/>
  <c r="H97" i="5" s="1"/>
  <c r="G20" i="5"/>
  <c r="H20" i="5" s="1"/>
  <c r="G67" i="5"/>
  <c r="H67" i="5" s="1"/>
  <c r="G13" i="5"/>
  <c r="H13" i="5" s="1"/>
  <c r="G60" i="5"/>
  <c r="H60" i="5" s="1"/>
  <c r="G59" i="5"/>
  <c r="H59" i="5" s="1"/>
  <c r="G79" i="5"/>
  <c r="H79" i="5" s="1"/>
  <c r="G10" i="5"/>
  <c r="H10" i="5" s="1"/>
  <c r="G27" i="5"/>
  <c r="H27" i="5" s="1"/>
  <c r="G68" i="5"/>
  <c r="H68" i="5" s="1"/>
  <c r="G94" i="5"/>
  <c r="H94" i="5" s="1"/>
  <c r="G81" i="5"/>
  <c r="H81" i="5" s="1"/>
  <c r="G31" i="5"/>
  <c r="H31" i="5" s="1"/>
  <c r="G11" i="5"/>
  <c r="H11" i="5" s="1"/>
  <c r="G56" i="5"/>
  <c r="H56" i="5" s="1"/>
  <c r="G102" i="5"/>
  <c r="H102" i="5" s="1"/>
  <c r="G74" i="5"/>
  <c r="H74" i="5" s="1"/>
  <c r="G21" i="5"/>
  <c r="H21" i="5" s="1"/>
  <c r="G100" i="5"/>
  <c r="H100" i="5" s="1"/>
  <c r="G24" i="5"/>
  <c r="H24" i="5" s="1"/>
  <c r="G40" i="5"/>
  <c r="H40" i="5" s="1"/>
  <c r="G75" i="5"/>
  <c r="H75" i="5" s="1"/>
  <c r="G14" i="5"/>
  <c r="H14" i="5" s="1"/>
  <c r="G39" i="5"/>
  <c r="H39" i="5" s="1"/>
  <c r="G50" i="5"/>
  <c r="H50" i="5" s="1"/>
  <c r="G29" i="5"/>
  <c r="H29" i="5" s="1"/>
  <c r="G12" i="5"/>
  <c r="H12" i="5" s="1"/>
  <c r="G83" i="5"/>
  <c r="H83" i="5" s="1"/>
  <c r="G64" i="5"/>
  <c r="H64" i="5" s="1"/>
  <c r="G71" i="5"/>
  <c r="H71" i="5" s="1"/>
  <c r="G65" i="5"/>
  <c r="H65" i="5" s="1"/>
  <c r="G89" i="5"/>
  <c r="H89" i="5" s="1"/>
  <c r="G57" i="5"/>
  <c r="H57" i="5" s="1"/>
  <c r="G91" i="5"/>
  <c r="H91" i="5" s="1"/>
  <c r="G28" i="5"/>
  <c r="H28" i="5" s="1"/>
  <c r="G36" i="5"/>
  <c r="H36" i="5" s="1"/>
  <c r="G76" i="5"/>
  <c r="H76" i="5" s="1"/>
  <c r="G44" i="5"/>
  <c r="H44" i="5" s="1"/>
  <c r="G58" i="5"/>
  <c r="H58" i="5" s="1"/>
  <c r="G63" i="5"/>
  <c r="H63" i="5" s="1"/>
  <c r="G77" i="5"/>
  <c r="H77" i="5" s="1"/>
  <c r="G42" i="5"/>
  <c r="H42" i="5" s="1"/>
  <c r="G62" i="5"/>
  <c r="H62" i="5" s="1"/>
  <c r="G98" i="5"/>
  <c r="H98" i="5" s="1"/>
  <c r="G55" i="5"/>
  <c r="H55" i="5" s="1"/>
  <c r="G72" i="5"/>
  <c r="H72" i="5" s="1"/>
  <c r="G37" i="5"/>
  <c r="H37" i="5" s="1"/>
  <c r="G22" i="5"/>
  <c r="H22" i="5" s="1"/>
  <c r="G16" i="5"/>
  <c r="H16" i="5" s="1"/>
  <c r="G101" i="5"/>
  <c r="H101" i="5" s="1"/>
  <c r="G12" i="4"/>
  <c r="H12" i="4" s="1"/>
  <c r="G5" i="4"/>
  <c r="H5" i="4" s="1"/>
  <c r="G6" i="4"/>
  <c r="H6" i="4" s="1"/>
  <c r="G7" i="4"/>
  <c r="H7" i="4" s="1"/>
  <c r="G4" i="4"/>
  <c r="H4" i="4" s="1"/>
  <c r="G8" i="4"/>
  <c r="H8" i="4" s="1"/>
  <c r="G9" i="4"/>
  <c r="H9" i="4" s="1"/>
  <c r="G10" i="4"/>
  <c r="H10" i="4" s="1"/>
</calcChain>
</file>

<file path=xl/sharedStrings.xml><?xml version="1.0" encoding="utf-8"?>
<sst xmlns="http://schemas.openxmlformats.org/spreadsheetml/2006/main" count="422" uniqueCount="124">
  <si>
    <t>0.000001</t>
    <phoneticPr fontId="1"/>
  </si>
  <si>
    <t>測定点</t>
    <rPh sb="0" eb="2">
      <t>ソクテイ</t>
    </rPh>
    <rPh sb="2" eb="3">
      <t>テン</t>
    </rPh>
    <phoneticPr fontId="1"/>
  </si>
  <si>
    <t>超音波センサー測定時間(片道) [us]</t>
    <rPh sb="0" eb="3">
      <t>チョウオンパ</t>
    </rPh>
    <rPh sb="7" eb="9">
      <t>ソクテイ</t>
    </rPh>
    <rPh sb="9" eb="11">
      <t>ジカン</t>
    </rPh>
    <rPh sb="12" eb="14">
      <t>カタミチ</t>
    </rPh>
    <phoneticPr fontId="1"/>
  </si>
  <si>
    <t>超音波センサー測定時間(片道) [s]</t>
    <rPh sb="0" eb="3">
      <t>チョウオンパ</t>
    </rPh>
    <rPh sb="7" eb="9">
      <t>ソクテイ</t>
    </rPh>
    <rPh sb="9" eb="11">
      <t>ジカン</t>
    </rPh>
    <rPh sb="12" eb="14">
      <t>カタミチ</t>
    </rPh>
    <phoneticPr fontId="1"/>
  </si>
  <si>
    <t>超音波センサーの測定した距離[m]</t>
    <rPh sb="0" eb="3">
      <t>チョウオンパ</t>
    </rPh>
    <rPh sb="8" eb="10">
      <t>ソクテイ</t>
    </rPh>
    <rPh sb="12" eb="14">
      <t>キョリ</t>
    </rPh>
    <phoneticPr fontId="1"/>
  </si>
  <si>
    <t>toioの距離の総和 [m]</t>
    <rPh sb="5" eb="7">
      <t>キョリ</t>
    </rPh>
    <rPh sb="8" eb="10">
      <t>ソウワ</t>
    </rPh>
    <phoneticPr fontId="1"/>
  </si>
  <si>
    <t>予測値</t>
    <rPh sb="0" eb="3">
      <t>ヨソクチ</t>
    </rPh>
    <phoneticPr fontId="1"/>
  </si>
  <si>
    <t>1点目は使用しない</t>
    <rPh sb="1" eb="3">
      <t>テンメ</t>
    </rPh>
    <rPh sb="4" eb="6">
      <t>シヨウ</t>
    </rPh>
    <phoneticPr fontId="1"/>
  </si>
  <si>
    <t>①</t>
    <phoneticPr fontId="1"/>
  </si>
  <si>
    <t>測定点からの平均を求める</t>
    <rPh sb="0" eb="2">
      <t>ソクテイ</t>
    </rPh>
    <rPh sb="2" eb="3">
      <t>テン</t>
    </rPh>
    <rPh sb="6" eb="8">
      <t>ヘイキン</t>
    </rPh>
    <rPh sb="9" eb="10">
      <t>モト</t>
    </rPh>
    <phoneticPr fontId="1"/>
  </si>
  <si>
    <t>測定時間の平均</t>
    <rPh sb="0" eb="4">
      <t>ソクテイジカン</t>
    </rPh>
    <rPh sb="5" eb="7">
      <t>ヘイキン</t>
    </rPh>
    <phoneticPr fontId="1"/>
  </si>
  <si>
    <t>測定距離の平均</t>
    <rPh sb="0" eb="2">
      <t>ソクテイ</t>
    </rPh>
    <rPh sb="2" eb="4">
      <t>キョリ</t>
    </rPh>
    <rPh sb="5" eb="7">
      <t>ヘイキン</t>
    </rPh>
    <phoneticPr fontId="1"/>
  </si>
  <si>
    <t>②</t>
    <phoneticPr fontId="1"/>
  </si>
  <si>
    <t>xi - X_ave</t>
    <phoneticPr fontId="1"/>
  </si>
  <si>
    <t>yi - Y_ave</t>
    <phoneticPr fontId="1"/>
  </si>
  <si>
    <t>(xi - X_ave) * (yi - Y_ave)</t>
    <phoneticPr fontId="1"/>
  </si>
  <si>
    <t>(xi - X_ave)^2</t>
    <phoneticPr fontId="1"/>
  </si>
  <si>
    <t>(yi - Y_ave)^2</t>
    <phoneticPr fontId="1"/>
  </si>
  <si>
    <t>③</t>
    <phoneticPr fontId="1"/>
  </si>
  <si>
    <t>傾きを計算する</t>
    <rPh sb="0" eb="1">
      <t>カタム</t>
    </rPh>
    <rPh sb="3" eb="5">
      <t>ケイサン</t>
    </rPh>
    <phoneticPr fontId="1"/>
  </si>
  <si>
    <t>a = Sigma (xi - X)(yi - Y) / Sigma(xi - X)^2</t>
    <phoneticPr fontId="1"/>
  </si>
  <si>
    <t>④</t>
    <phoneticPr fontId="1"/>
  </si>
  <si>
    <t>切片を計算する</t>
    <rPh sb="0" eb="2">
      <t>セッペン</t>
    </rPh>
    <rPh sb="3" eb="5">
      <t>ケイサン</t>
    </rPh>
    <phoneticPr fontId="1"/>
  </si>
  <si>
    <t>⑤</t>
    <phoneticPr fontId="1"/>
  </si>
  <si>
    <t>グラフに近似直線とともにプロットする</t>
    <rPh sb="4" eb="8">
      <t>キンジチョクセン</t>
    </rPh>
    <phoneticPr fontId="1"/>
  </si>
  <si>
    <t>0.00</t>
    <phoneticPr fontId="1"/>
  </si>
  <si>
    <t>0.01</t>
    <phoneticPr fontId="1"/>
  </si>
  <si>
    <t>0.02</t>
    <phoneticPr fontId="1"/>
  </si>
  <si>
    <t>0.03</t>
    <phoneticPr fontId="1"/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</si>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</sst>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2" borderId="0" xfId="0" applyNumberFormat="1" applyFill="1"/>
    <xf numFmtId="0" fontId="0" fillId="0" borderId="1" xfId="0" applyBorder="1"/>
    <xf numFmtId="49" fontId="0" fillId="0" borderId="2" xfId="0" applyNumberFormat="1" applyBorder="1"/>
    <xf numFmtId="49" fontId="0" fillId="3" borderId="1" xfId="0" applyNumberFormat="1" applyFill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(3)'!$F$2</c:f>
              <c:strCache>
                <c:ptCount val="1"/>
                <c:pt idx="0">
                  <c:v>toioの距離の総和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'Sheet1 (3)'!$D$4:$D$12</c:f>
              <c:numCache>
                <c:formatCode>@</c:formatCode>
                <c:ptCount val="9"/>
                <c:pt idx="0">
                  <c:v>9.6099999999999994E-4</c:v>
                </c:pt>
                <c:pt idx="1">
                  <c:v>1.0204999999999999E-3</c:v>
                </c:pt>
                <c:pt idx="2">
                  <c:v>1.0735E-3</c:v>
                </c:pt>
                <c:pt idx="3">
                  <c:v>1.1674999999999999E-3</c:v>
                </c:pt>
                <c:pt idx="4">
                  <c:v>1.2294999999999999E-3</c:v>
                </c:pt>
                <c:pt idx="5">
                  <c:v>1.3404999999999999E-3</c:v>
                </c:pt>
                <c:pt idx="6">
                  <c:v>1.3864999999999999E-3</c:v>
                </c:pt>
                <c:pt idx="7">
                  <c:v>1.4575E-3</c:v>
                </c:pt>
                <c:pt idx="8">
                  <c:v>1.5329999999999999E-3</c:v>
                </c:pt>
              </c:numCache>
            </c:numRef>
          </c:xVal>
          <c:yVal>
            <c:numRef>
              <c:f>'Sheet1 (3)'!$E$4:$E$12</c:f>
              <c:numCache>
                <c:formatCode>General</c:formatCode>
                <c:ptCount val="9"/>
                <c:pt idx="0">
                  <c:v>0.1236</c:v>
                </c:pt>
                <c:pt idx="1">
                  <c:v>0.1404</c:v>
                </c:pt>
                <c:pt idx="2">
                  <c:v>0.16980000000000001</c:v>
                </c:pt>
                <c:pt idx="3">
                  <c:v>0.19520000000000001</c:v>
                </c:pt>
                <c:pt idx="4">
                  <c:v>0.2162</c:v>
                </c:pt>
                <c:pt idx="5">
                  <c:v>0.23769999999999999</c:v>
                </c:pt>
                <c:pt idx="6">
                  <c:v>0.26250000000000001</c:v>
                </c:pt>
                <c:pt idx="7">
                  <c:v>0.28539999999999999</c:v>
                </c:pt>
                <c:pt idx="8">
                  <c:v>0.31879999999999997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6-487A-917A-5578A9A90B98}"/>
            </c:ext>
          </c:extLst>
        </c:ser>
        <c:ser>
          <c:idx val="1"/>
          <c:order val="1"/>
          <c:tx>
            <c:strRef>
              <c:f>'Sheet1 (3)'!$G$2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'Sheet1 (3)'!$D$4:$D$12</c:f>
              <c:numCache>
                <c:formatCode>@</c:formatCode>
                <c:ptCount val="9"/>
                <c:pt idx="0">
                  <c:v>9.6099999999999994E-4</c:v>
                </c:pt>
                <c:pt idx="1">
                  <c:v>1.0204999999999999E-3</c:v>
                </c:pt>
                <c:pt idx="2">
                  <c:v>1.0735E-3</c:v>
                </c:pt>
                <c:pt idx="3">
                  <c:v>1.1674999999999999E-3</c:v>
                </c:pt>
                <c:pt idx="4">
                  <c:v>1.2294999999999999E-3</c:v>
                </c:pt>
                <c:pt idx="5">
                  <c:v>1.3404999999999999E-3</c:v>
                </c:pt>
                <c:pt idx="6">
                  <c:v>1.3864999999999999E-3</c:v>
                </c:pt>
                <c:pt idx="7">
                  <c:v>1.4575E-3</c:v>
                </c:pt>
                <c:pt idx="8">
                  <c:v>1.5329999999999999E-3</c:v>
                </c:pt>
              </c:numCache>
            </c:numRef>
          </c:xVal>
          <c:yVal>
            <c:numRef>
              <c:f>'Sheet1 (3)'!$G$4:$G$12</c:f>
              <c:numCache>
                <c:formatCode>@</c:formatCode>
                <c:ptCount val="9"/>
                <c:pt idx="0">
                  <c:v>0.32202868117920236</c:v>
                </c:pt>
                <c:pt idx="1">
                  <c:v>0.34077185165815638</c:v>
                </c:pt>
                <c:pt idx="2">
                  <c:v>0.35746744889151044</c:v>
                </c:pt>
                <c:pt idx="3">
                  <c:v>0.38707850813557232</c:v>
                </c:pt>
                <c:pt idx="4">
                  <c:v>0.406609206785911</c:v>
                </c:pt>
                <c:pt idx="5">
                  <c:v>0.4415754575953883</c:v>
                </c:pt>
                <c:pt idx="6">
                  <c:v>0.45606597594886539</c:v>
                </c:pt>
                <c:pt idx="7">
                  <c:v>0.47843177601618875</c:v>
                </c:pt>
                <c:pt idx="8">
                  <c:v>0.50221512679200431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6-487A-917A-5578A9A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99088"/>
        <c:axId val="2057354960"/>
      </c:scatterChart>
      <c:valAx>
        <c:axId val="2056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超音波センサー測定時間</a:t>
                </a:r>
                <a:r>
                  <a:rPr lang="en-US" altLang="ja-JP"/>
                  <a:t>(</a:t>
                </a:r>
                <a:r>
                  <a:rPr lang="ja-JP" altLang="en-US"/>
                  <a:t>片道</a:t>
                </a:r>
                <a:r>
                  <a:rPr lang="en-US" altLang="ja-JP"/>
                  <a:t>)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354960"/>
        <c:crosses val="autoZero"/>
        <c:crossBetween val="midCat"/>
      </c:valAx>
      <c:valAx>
        <c:axId val="2057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toio</a:t>
                </a:r>
                <a:r>
                  <a:rPr lang="ja-JP" altLang="en-US"/>
                  <a:t>の距離の総和 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'100点'!$F$2</c:f>
              <c:strCache>
                <c:ptCount val="1"/>
                <c:pt idx="0">
                  <c:v>toioの距離の総和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'100点'!$D$3:$D$102</c:f>
              <c:numCache>
                <c:formatCode>@</c:formatCode>
                <c:ptCount val="100"/>
                <c:pt idx="0">
                  <c:v>2.5749999999999997E-4</c:v>
                </c:pt>
                <c:pt idx="1">
                  <c:v>2.9399999999999999E-4</c:v>
                </c:pt>
                <c:pt idx="2">
                  <c:v>2.9749999999999997E-4</c:v>
                </c:pt>
                <c:pt idx="3">
                  <c:v>3.1399999999999999E-4</c:v>
                </c:pt>
                <c:pt idx="4">
                  <c:v>3.1749999999999997E-4</c:v>
                </c:pt>
                <c:pt idx="5">
                  <c:v>3.635E-4</c:v>
                </c:pt>
                <c:pt idx="6">
                  <c:v>3.4399999999999996E-4</c:v>
                </c:pt>
                <c:pt idx="7">
                  <c:v>3.6399999999999996E-4</c:v>
                </c:pt>
                <c:pt idx="8">
                  <c:v>4.0649999999999996E-4</c:v>
                </c:pt>
                <c:pt idx="9">
                  <c:v>4.035E-4</c:v>
                </c:pt>
                <c:pt idx="10">
                  <c:v>4.3299999999999995E-4</c:v>
                </c:pt>
                <c:pt idx="11">
                  <c:v>4.3349999999999997E-4</c:v>
                </c:pt>
                <c:pt idx="12">
                  <c:v>4.3349999999999997E-4</c:v>
                </c:pt>
                <c:pt idx="13">
                  <c:v>4.5349999999999996E-4</c:v>
                </c:pt>
                <c:pt idx="14">
                  <c:v>4.8149999999999999E-4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5.375E-4</c:v>
                </c:pt>
                <c:pt idx="19">
                  <c:v>5.1849999999999997E-4</c:v>
                </c:pt>
                <c:pt idx="20">
                  <c:v>5.6549999999999992E-4</c:v>
                </c:pt>
                <c:pt idx="21">
                  <c:v>5.6499999999999996E-4</c:v>
                </c:pt>
                <c:pt idx="22">
                  <c:v>5.6499999999999996E-4</c:v>
                </c:pt>
                <c:pt idx="23">
                  <c:v>5.8399999999999999E-4</c:v>
                </c:pt>
                <c:pt idx="24">
                  <c:v>6.2699999999999995E-4</c:v>
                </c:pt>
                <c:pt idx="25">
                  <c:v>6.3049999999999998E-4</c:v>
                </c:pt>
                <c:pt idx="26">
                  <c:v>6.3049999999999998E-4</c:v>
                </c:pt>
                <c:pt idx="27">
                  <c:v>6.5749999999999999E-4</c:v>
                </c:pt>
                <c:pt idx="28">
                  <c:v>6.6549999999999997E-4</c:v>
                </c:pt>
                <c:pt idx="29">
                  <c:v>7.0799999999999997E-4</c:v>
                </c:pt>
                <c:pt idx="30">
                  <c:v>7.2499999999999995E-4</c:v>
                </c:pt>
                <c:pt idx="31">
                  <c:v>7.2199999999999999E-4</c:v>
                </c:pt>
                <c:pt idx="32">
                  <c:v>7.2499999999999995E-4</c:v>
                </c:pt>
                <c:pt idx="33">
                  <c:v>7.8399999999999997E-4</c:v>
                </c:pt>
                <c:pt idx="34">
                  <c:v>7.7549999999999993E-4</c:v>
                </c:pt>
                <c:pt idx="35">
                  <c:v>7.8100000000000001E-4</c:v>
                </c:pt>
                <c:pt idx="36">
                  <c:v>8.0649999999999993E-4</c:v>
                </c:pt>
                <c:pt idx="37">
                  <c:v>8.0599999999999997E-4</c:v>
                </c:pt>
                <c:pt idx="38">
                  <c:v>8.3499999999999991E-4</c:v>
                </c:pt>
                <c:pt idx="39">
                  <c:v>8.6249999999999999E-4</c:v>
                </c:pt>
                <c:pt idx="40">
                  <c:v>8.7049999999999996E-4</c:v>
                </c:pt>
                <c:pt idx="41">
                  <c:v>8.7000000000000001E-4</c:v>
                </c:pt>
                <c:pt idx="42">
                  <c:v>8.9299999999999991E-4</c:v>
                </c:pt>
                <c:pt idx="43">
                  <c:v>8.9249999999999996E-4</c:v>
                </c:pt>
                <c:pt idx="44">
                  <c:v>9.3099999999999997E-4</c:v>
                </c:pt>
                <c:pt idx="45">
                  <c:v>9.2649999999999991E-4</c:v>
                </c:pt>
                <c:pt idx="46">
                  <c:v>9.6849999999999996E-4</c:v>
                </c:pt>
                <c:pt idx="47">
                  <c:v>9.7649999999999994E-4</c:v>
                </c:pt>
                <c:pt idx="48">
                  <c:v>9.8399999999999985E-4</c:v>
                </c:pt>
                <c:pt idx="49">
                  <c:v>1.0139999999999999E-3</c:v>
                </c:pt>
                <c:pt idx="50">
                  <c:v>1.0145E-3</c:v>
                </c:pt>
                <c:pt idx="51">
                  <c:v>1.0499999999999999E-3</c:v>
                </c:pt>
                <c:pt idx="52">
                  <c:v>1.0499999999999999E-3</c:v>
                </c:pt>
                <c:pt idx="53">
                  <c:v>1.0635E-3</c:v>
                </c:pt>
                <c:pt idx="54">
                  <c:v>1.0635E-3</c:v>
                </c:pt>
                <c:pt idx="55">
                  <c:v>1.0839999999999999E-3</c:v>
                </c:pt>
                <c:pt idx="56">
                  <c:v>1.1039999999999999E-3</c:v>
                </c:pt>
                <c:pt idx="57">
                  <c:v>1.124E-3</c:v>
                </c:pt>
                <c:pt idx="58">
                  <c:v>1.1305E-3</c:v>
                </c:pt>
                <c:pt idx="59">
                  <c:v>1.1440000000000001E-3</c:v>
                </c:pt>
                <c:pt idx="60">
                  <c:v>1.1639999999999999E-3</c:v>
                </c:pt>
                <c:pt idx="61">
                  <c:v>1.1845E-3</c:v>
                </c:pt>
                <c:pt idx="62">
                  <c:v>1.1945E-3</c:v>
                </c:pt>
                <c:pt idx="63">
                  <c:v>1.2109999999999998E-3</c:v>
                </c:pt>
                <c:pt idx="64">
                  <c:v>1.2244999999999999E-3</c:v>
                </c:pt>
                <c:pt idx="65">
                  <c:v>1.2344999999999999E-3</c:v>
                </c:pt>
                <c:pt idx="66">
                  <c:v>1.2959999999999998E-3</c:v>
                </c:pt>
                <c:pt idx="67">
                  <c:v>1.2784999999999999E-3</c:v>
                </c:pt>
                <c:pt idx="68">
                  <c:v>1.3079999999999999E-3</c:v>
                </c:pt>
                <c:pt idx="69">
                  <c:v>1.3165E-3</c:v>
                </c:pt>
                <c:pt idx="70">
                  <c:v>1.3749999999999999E-3</c:v>
                </c:pt>
                <c:pt idx="71">
                  <c:v>1.3569999999999999E-3</c:v>
                </c:pt>
                <c:pt idx="72">
                  <c:v>1.4039999999999999E-3</c:v>
                </c:pt>
                <c:pt idx="73">
                  <c:v>1.4044999999999999E-3</c:v>
                </c:pt>
                <c:pt idx="74">
                  <c:v>1.4215E-3</c:v>
                </c:pt>
                <c:pt idx="75">
                  <c:v>1.4325E-3</c:v>
                </c:pt>
                <c:pt idx="76">
                  <c:v>1.4575E-3</c:v>
                </c:pt>
                <c:pt idx="77">
                  <c:v>1.467E-3</c:v>
                </c:pt>
                <c:pt idx="78">
                  <c:v>1.4919999999999998E-3</c:v>
                </c:pt>
                <c:pt idx="79">
                  <c:v>1.5115E-3</c:v>
                </c:pt>
                <c:pt idx="80">
                  <c:v>1.5115E-3</c:v>
                </c:pt>
                <c:pt idx="81">
                  <c:v>1.5319999999999999E-3</c:v>
                </c:pt>
                <c:pt idx="82">
                  <c:v>1.552E-3</c:v>
                </c:pt>
                <c:pt idx="83">
                  <c:v>1.5715E-3</c:v>
                </c:pt>
                <c:pt idx="84">
                  <c:v>1.596E-3</c:v>
                </c:pt>
                <c:pt idx="85">
                  <c:v>1.596E-3</c:v>
                </c:pt>
                <c:pt idx="86">
                  <c:v>1.6209999999999998E-3</c:v>
                </c:pt>
                <c:pt idx="87">
                  <c:v>1.6209999999999998E-3</c:v>
                </c:pt>
                <c:pt idx="88">
                  <c:v>1.6339999999999998E-3</c:v>
                </c:pt>
                <c:pt idx="89">
                  <c:v>1.6465E-3</c:v>
                </c:pt>
                <c:pt idx="90">
                  <c:v>1.6589999999999999E-3</c:v>
                </c:pt>
                <c:pt idx="91">
                  <c:v>1.671E-3</c:v>
                </c:pt>
                <c:pt idx="92">
                  <c:v>1.6914999999999999E-3</c:v>
                </c:pt>
                <c:pt idx="93">
                  <c:v>1.6914999999999999E-3</c:v>
                </c:pt>
                <c:pt idx="94">
                  <c:v>1.709E-3</c:v>
                </c:pt>
                <c:pt idx="95">
                  <c:v>1.7239999999999998E-3</c:v>
                </c:pt>
                <c:pt idx="96">
                  <c:v>1.7445E-3</c:v>
                </c:pt>
                <c:pt idx="97">
                  <c:v>1.7499999999999998E-3</c:v>
                </c:pt>
                <c:pt idx="98">
                  <c:v>1.7814999999999999E-3</c:v>
                </c:pt>
                <c:pt idx="99">
                  <c:v>1.7864999999999999E-3</c:v>
                </c:pt>
              </c:numCache>
            </c:numRef>
          </c:xVal>
          <c:yVal>
            <c:numRef>
              <c:f>'100点'!$F$4:$F$102</c:f>
              <c:numCache>
                <c:formatCode>@</c:formatCode>
                <c:ptCount val="99"/>
                <c:pt idx="0">
                  <c:v>9.6599999999999894E-2</c:v>
                </c:pt>
                <c:pt idx="1">
                  <c:v>0.1036</c:v>
                </c:pt>
                <c:pt idx="2">
                  <c:v>0.11359999999999899</c:v>
                </c:pt>
                <c:pt idx="3">
                  <c:v>0.123599999999999</c:v>
                </c:pt>
                <c:pt idx="4">
                  <c:v>0.13059999999999999</c:v>
                </c:pt>
                <c:pt idx="5">
                  <c:v>0.1406</c:v>
                </c:pt>
                <c:pt idx="6">
                  <c:v>0.15060000000000001</c:v>
                </c:pt>
                <c:pt idx="7">
                  <c:v>0.15759999999999999</c:v>
                </c:pt>
                <c:pt idx="8">
                  <c:v>0.1656</c:v>
                </c:pt>
                <c:pt idx="9">
                  <c:v>0.17560000000000001</c:v>
                </c:pt>
                <c:pt idx="10">
                  <c:v>0.18459999999999999</c:v>
                </c:pt>
                <c:pt idx="11" formatCode="General">
                  <c:v>0.19159999999999999</c:v>
                </c:pt>
                <c:pt idx="12" formatCode="General">
                  <c:v>0.2026</c:v>
                </c:pt>
                <c:pt idx="13" formatCode="General">
                  <c:v>0.21060000000000001</c:v>
                </c:pt>
                <c:pt idx="14">
                  <c:v>0.22059999999999999</c:v>
                </c:pt>
                <c:pt idx="15">
                  <c:v>0.2296</c:v>
                </c:pt>
                <c:pt idx="16">
                  <c:v>0.2366</c:v>
                </c:pt>
                <c:pt idx="17">
                  <c:v>0.24460000000000001</c:v>
                </c:pt>
                <c:pt idx="18">
                  <c:v>0.25459999999999999</c:v>
                </c:pt>
                <c:pt idx="19">
                  <c:v>0.2656</c:v>
                </c:pt>
                <c:pt idx="20">
                  <c:v>0.27360000000000001</c:v>
                </c:pt>
                <c:pt idx="21">
                  <c:v>0.28160000000000002</c:v>
                </c:pt>
                <c:pt idx="22">
                  <c:v>0.29160000000000003</c:v>
                </c:pt>
                <c:pt idx="23">
                  <c:v>0.30159999999999998</c:v>
                </c:pt>
                <c:pt idx="24">
                  <c:v>0.30959999999999999</c:v>
                </c:pt>
                <c:pt idx="25">
                  <c:v>0.31759999999999999</c:v>
                </c:pt>
                <c:pt idx="26">
                  <c:v>0.3256</c:v>
                </c:pt>
                <c:pt idx="27">
                  <c:v>0.33660000000000001</c:v>
                </c:pt>
                <c:pt idx="28">
                  <c:v>0.34660000000000002</c:v>
                </c:pt>
                <c:pt idx="29">
                  <c:v>0.35460000000000003</c:v>
                </c:pt>
                <c:pt idx="30">
                  <c:v>0.36359999999999998</c:v>
                </c:pt>
                <c:pt idx="31">
                  <c:v>0.37159999999999999</c:v>
                </c:pt>
                <c:pt idx="32">
                  <c:v>0.38159999999999999</c:v>
                </c:pt>
                <c:pt idx="33">
                  <c:v>0.3926</c:v>
                </c:pt>
                <c:pt idx="34">
                  <c:v>0.40260000000000001</c:v>
                </c:pt>
                <c:pt idx="35">
                  <c:v>0.41060000000000002</c:v>
                </c:pt>
                <c:pt idx="36">
                  <c:v>0.41876227766016799</c:v>
                </c:pt>
                <c:pt idx="37">
                  <c:v>0.427762277660168</c:v>
                </c:pt>
                <c:pt idx="38">
                  <c:v>0.43676227766016801</c:v>
                </c:pt>
                <c:pt idx="39">
                  <c:v>0.44676227766016802</c:v>
                </c:pt>
                <c:pt idx="40">
                  <c:v>0.45576227766016802</c:v>
                </c:pt>
                <c:pt idx="41">
                  <c:v>0.46376227766016798</c:v>
                </c:pt>
                <c:pt idx="42">
                  <c:v>0.471924555320337</c:v>
                </c:pt>
                <c:pt idx="43">
                  <c:v>0.47892455532033701</c:v>
                </c:pt>
                <c:pt idx="44">
                  <c:v>0.48892455532033702</c:v>
                </c:pt>
                <c:pt idx="45">
                  <c:v>0.49792455532033703</c:v>
                </c:pt>
                <c:pt idx="46">
                  <c:v>0.50892455532033698</c:v>
                </c:pt>
                <c:pt idx="47">
                  <c:v>0.51902357483392902</c:v>
                </c:pt>
                <c:pt idx="48">
                  <c:v>0.52802357483392903</c:v>
                </c:pt>
                <c:pt idx="49">
                  <c:v>0.53702357483392904</c:v>
                </c:pt>
                <c:pt idx="50">
                  <c:v>0.54602357483392905</c:v>
                </c:pt>
                <c:pt idx="51">
                  <c:v>0.55302357483392905</c:v>
                </c:pt>
                <c:pt idx="52">
                  <c:v>0.56102357483392895</c:v>
                </c:pt>
                <c:pt idx="53">
                  <c:v>0.57002357483392896</c:v>
                </c:pt>
                <c:pt idx="54">
                  <c:v>0.580122594347522</c:v>
                </c:pt>
                <c:pt idx="55">
                  <c:v>0.58912259434752201</c:v>
                </c:pt>
                <c:pt idx="56">
                  <c:v>0.59912259434752202</c:v>
                </c:pt>
                <c:pt idx="57">
                  <c:v>0.60912259434752203</c:v>
                </c:pt>
                <c:pt idx="58">
                  <c:v>0.61824569997314005</c:v>
                </c:pt>
                <c:pt idx="59">
                  <c:v>0.62724569997313995</c:v>
                </c:pt>
                <c:pt idx="60">
                  <c:v>0.63724569997313996</c:v>
                </c:pt>
                <c:pt idx="61">
                  <c:v>0.64624569997313996</c:v>
                </c:pt>
                <c:pt idx="62">
                  <c:v>0.65424569997313997</c:v>
                </c:pt>
                <c:pt idx="63">
                  <c:v>0.66224569997313998</c:v>
                </c:pt>
                <c:pt idx="64">
                  <c:v>0.67124569997313999</c:v>
                </c:pt>
                <c:pt idx="65">
                  <c:v>0.68134471948673303</c:v>
                </c:pt>
                <c:pt idx="66">
                  <c:v>0.69134471948673304</c:v>
                </c:pt>
                <c:pt idx="67">
                  <c:v>0.70134471948673305</c:v>
                </c:pt>
                <c:pt idx="68">
                  <c:v>0.71234471948673295</c:v>
                </c:pt>
                <c:pt idx="69">
                  <c:v>0.73234471948673296</c:v>
                </c:pt>
                <c:pt idx="70">
                  <c:v>0.74234471948673297</c:v>
                </c:pt>
                <c:pt idx="71">
                  <c:v>0.75234471948673298</c:v>
                </c:pt>
                <c:pt idx="72">
                  <c:v>0.76134471948673299</c:v>
                </c:pt>
                <c:pt idx="73">
                  <c:v>0.77144373900032603</c:v>
                </c:pt>
                <c:pt idx="74">
                  <c:v>0.78144373900032604</c:v>
                </c:pt>
                <c:pt idx="75">
                  <c:v>0.78944373900032605</c:v>
                </c:pt>
                <c:pt idx="76">
                  <c:v>0.80044373900032595</c:v>
                </c:pt>
                <c:pt idx="77">
                  <c:v>0.80844373900032596</c:v>
                </c:pt>
                <c:pt idx="78">
                  <c:v>0.81844373900032596</c:v>
                </c:pt>
                <c:pt idx="79">
                  <c:v>0.82744373900032597</c:v>
                </c:pt>
                <c:pt idx="80">
                  <c:v>0.836566844625943</c:v>
                </c:pt>
                <c:pt idx="81">
                  <c:v>0.846566844625943</c:v>
                </c:pt>
                <c:pt idx="82">
                  <c:v>0.85556684462594301</c:v>
                </c:pt>
                <c:pt idx="83">
                  <c:v>0.86456684462594302</c:v>
                </c:pt>
                <c:pt idx="84">
                  <c:v>0.87256684462594303</c:v>
                </c:pt>
                <c:pt idx="85">
                  <c:v>0.88156684462594304</c:v>
                </c:pt>
                <c:pt idx="86">
                  <c:v>0.88956684462594304</c:v>
                </c:pt>
                <c:pt idx="87">
                  <c:v>0.89772912228611201</c:v>
                </c:pt>
                <c:pt idx="88">
                  <c:v>0.90572912228611202</c:v>
                </c:pt>
                <c:pt idx="89">
                  <c:v>0.91372912228611203</c:v>
                </c:pt>
                <c:pt idx="90">
                  <c:v>0.92172912228611203</c:v>
                </c:pt>
                <c:pt idx="91">
                  <c:v>0.92972912228611204</c:v>
                </c:pt>
                <c:pt idx="92">
                  <c:v>0.93772912228611205</c:v>
                </c:pt>
                <c:pt idx="93">
                  <c:v>0.94782814179970498</c:v>
                </c:pt>
                <c:pt idx="94">
                  <c:v>0.95682814179970499</c:v>
                </c:pt>
                <c:pt idx="95">
                  <c:v>0.963828141799705</c:v>
                </c:pt>
                <c:pt idx="96">
                  <c:v>0.973828141799705</c:v>
                </c:pt>
                <c:pt idx="97">
                  <c:v>0.98392716131329805</c:v>
                </c:pt>
                <c:pt idx="98">
                  <c:v>0.99292716131329795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1-4090-84E9-56CA7A457822}"/>
            </c:ext>
          </c:extLst>
        </c:ser>
        <c:ser>
          <c:idx val="1"/>
          <c:order val="1"/>
          <c:tx>
            <c:strRef>
              <c:f>'100点'!$G$2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'100点'!$D$4:$D$102</c:f>
              <c:numCache>
                <c:formatCode>@</c:formatCode>
                <c:ptCount val="99"/>
                <c:pt idx="0">
                  <c:v>2.9399999999999999E-4</c:v>
                </c:pt>
                <c:pt idx="1">
                  <c:v>2.9749999999999997E-4</c:v>
                </c:pt>
                <c:pt idx="2">
                  <c:v>3.1399999999999999E-4</c:v>
                </c:pt>
                <c:pt idx="3">
                  <c:v>3.1749999999999997E-4</c:v>
                </c:pt>
                <c:pt idx="4">
                  <c:v>3.635E-4</c:v>
                </c:pt>
                <c:pt idx="5">
                  <c:v>3.4399999999999996E-4</c:v>
                </c:pt>
                <c:pt idx="6">
                  <c:v>3.6399999999999996E-4</c:v>
                </c:pt>
                <c:pt idx="7">
                  <c:v>4.0649999999999996E-4</c:v>
                </c:pt>
                <c:pt idx="8">
                  <c:v>4.035E-4</c:v>
                </c:pt>
                <c:pt idx="9">
                  <c:v>4.3299999999999995E-4</c:v>
                </c:pt>
                <c:pt idx="10">
                  <c:v>4.3349999999999997E-4</c:v>
                </c:pt>
                <c:pt idx="11">
                  <c:v>4.3349999999999997E-4</c:v>
                </c:pt>
                <c:pt idx="12">
                  <c:v>4.5349999999999996E-4</c:v>
                </c:pt>
                <c:pt idx="13">
                  <c:v>4.8149999999999999E-4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5.375E-4</c:v>
                </c:pt>
                <c:pt idx="18">
                  <c:v>5.1849999999999997E-4</c:v>
                </c:pt>
                <c:pt idx="19">
                  <c:v>5.6549999999999992E-4</c:v>
                </c:pt>
                <c:pt idx="20">
                  <c:v>5.6499999999999996E-4</c:v>
                </c:pt>
                <c:pt idx="21">
                  <c:v>5.6499999999999996E-4</c:v>
                </c:pt>
                <c:pt idx="22">
                  <c:v>5.8399999999999999E-4</c:v>
                </c:pt>
                <c:pt idx="23">
                  <c:v>6.2699999999999995E-4</c:v>
                </c:pt>
                <c:pt idx="24">
                  <c:v>6.3049999999999998E-4</c:v>
                </c:pt>
                <c:pt idx="25">
                  <c:v>6.3049999999999998E-4</c:v>
                </c:pt>
                <c:pt idx="26">
                  <c:v>6.5749999999999999E-4</c:v>
                </c:pt>
                <c:pt idx="27">
                  <c:v>6.6549999999999997E-4</c:v>
                </c:pt>
                <c:pt idx="28">
                  <c:v>7.0799999999999997E-4</c:v>
                </c:pt>
                <c:pt idx="29">
                  <c:v>7.2499999999999995E-4</c:v>
                </c:pt>
                <c:pt idx="30">
                  <c:v>7.2199999999999999E-4</c:v>
                </c:pt>
                <c:pt idx="31">
                  <c:v>7.2499999999999995E-4</c:v>
                </c:pt>
                <c:pt idx="32">
                  <c:v>7.8399999999999997E-4</c:v>
                </c:pt>
                <c:pt idx="33">
                  <c:v>7.7549999999999993E-4</c:v>
                </c:pt>
                <c:pt idx="34">
                  <c:v>7.8100000000000001E-4</c:v>
                </c:pt>
                <c:pt idx="35">
                  <c:v>8.0649999999999993E-4</c:v>
                </c:pt>
                <c:pt idx="36">
                  <c:v>8.0599999999999997E-4</c:v>
                </c:pt>
                <c:pt idx="37">
                  <c:v>8.3499999999999991E-4</c:v>
                </c:pt>
                <c:pt idx="38">
                  <c:v>8.6249999999999999E-4</c:v>
                </c:pt>
                <c:pt idx="39">
                  <c:v>8.7049999999999996E-4</c:v>
                </c:pt>
                <c:pt idx="40">
                  <c:v>8.7000000000000001E-4</c:v>
                </c:pt>
                <c:pt idx="41">
                  <c:v>8.9299999999999991E-4</c:v>
                </c:pt>
                <c:pt idx="42">
                  <c:v>8.9249999999999996E-4</c:v>
                </c:pt>
                <c:pt idx="43">
                  <c:v>9.3099999999999997E-4</c:v>
                </c:pt>
                <c:pt idx="44">
                  <c:v>9.2649999999999991E-4</c:v>
                </c:pt>
                <c:pt idx="45">
                  <c:v>9.6849999999999996E-4</c:v>
                </c:pt>
                <c:pt idx="46">
                  <c:v>9.7649999999999994E-4</c:v>
                </c:pt>
                <c:pt idx="47">
                  <c:v>9.8399999999999985E-4</c:v>
                </c:pt>
                <c:pt idx="48">
                  <c:v>1.0139999999999999E-3</c:v>
                </c:pt>
                <c:pt idx="49">
                  <c:v>1.0145E-3</c:v>
                </c:pt>
                <c:pt idx="50">
                  <c:v>1.0499999999999999E-3</c:v>
                </c:pt>
                <c:pt idx="51">
                  <c:v>1.0499999999999999E-3</c:v>
                </c:pt>
                <c:pt idx="52">
                  <c:v>1.0635E-3</c:v>
                </c:pt>
                <c:pt idx="53">
                  <c:v>1.0635E-3</c:v>
                </c:pt>
                <c:pt idx="54">
                  <c:v>1.0839999999999999E-3</c:v>
                </c:pt>
                <c:pt idx="55">
                  <c:v>1.1039999999999999E-3</c:v>
                </c:pt>
                <c:pt idx="56">
                  <c:v>1.124E-3</c:v>
                </c:pt>
                <c:pt idx="57">
                  <c:v>1.1305E-3</c:v>
                </c:pt>
                <c:pt idx="58">
                  <c:v>1.1440000000000001E-3</c:v>
                </c:pt>
                <c:pt idx="59">
                  <c:v>1.1639999999999999E-3</c:v>
                </c:pt>
                <c:pt idx="60">
                  <c:v>1.1845E-3</c:v>
                </c:pt>
                <c:pt idx="61">
                  <c:v>1.1945E-3</c:v>
                </c:pt>
                <c:pt idx="62">
                  <c:v>1.2109999999999998E-3</c:v>
                </c:pt>
                <c:pt idx="63">
                  <c:v>1.2244999999999999E-3</c:v>
                </c:pt>
                <c:pt idx="64">
                  <c:v>1.2344999999999999E-3</c:v>
                </c:pt>
                <c:pt idx="65">
                  <c:v>1.2959999999999998E-3</c:v>
                </c:pt>
                <c:pt idx="66">
                  <c:v>1.2784999999999999E-3</c:v>
                </c:pt>
                <c:pt idx="67">
                  <c:v>1.3079999999999999E-3</c:v>
                </c:pt>
                <c:pt idx="68">
                  <c:v>1.3165E-3</c:v>
                </c:pt>
                <c:pt idx="69">
                  <c:v>1.3749999999999999E-3</c:v>
                </c:pt>
                <c:pt idx="70">
                  <c:v>1.3569999999999999E-3</c:v>
                </c:pt>
                <c:pt idx="71">
                  <c:v>1.4039999999999999E-3</c:v>
                </c:pt>
                <c:pt idx="72">
                  <c:v>1.4044999999999999E-3</c:v>
                </c:pt>
                <c:pt idx="73">
                  <c:v>1.4215E-3</c:v>
                </c:pt>
                <c:pt idx="74">
                  <c:v>1.4325E-3</c:v>
                </c:pt>
                <c:pt idx="75">
                  <c:v>1.4575E-3</c:v>
                </c:pt>
                <c:pt idx="76">
                  <c:v>1.467E-3</c:v>
                </c:pt>
                <c:pt idx="77">
                  <c:v>1.4919999999999998E-3</c:v>
                </c:pt>
                <c:pt idx="78">
                  <c:v>1.5115E-3</c:v>
                </c:pt>
                <c:pt idx="79">
                  <c:v>1.5115E-3</c:v>
                </c:pt>
                <c:pt idx="80">
                  <c:v>1.5319999999999999E-3</c:v>
                </c:pt>
                <c:pt idx="81">
                  <c:v>1.552E-3</c:v>
                </c:pt>
                <c:pt idx="82">
                  <c:v>1.5715E-3</c:v>
                </c:pt>
                <c:pt idx="83">
                  <c:v>1.596E-3</c:v>
                </c:pt>
                <c:pt idx="84">
                  <c:v>1.596E-3</c:v>
                </c:pt>
                <c:pt idx="85">
                  <c:v>1.6209999999999998E-3</c:v>
                </c:pt>
                <c:pt idx="86">
                  <c:v>1.6209999999999998E-3</c:v>
                </c:pt>
                <c:pt idx="87">
                  <c:v>1.6339999999999998E-3</c:v>
                </c:pt>
                <c:pt idx="88">
                  <c:v>1.6465E-3</c:v>
                </c:pt>
                <c:pt idx="89">
                  <c:v>1.6589999999999999E-3</c:v>
                </c:pt>
                <c:pt idx="90">
                  <c:v>1.671E-3</c:v>
                </c:pt>
                <c:pt idx="91">
                  <c:v>1.6914999999999999E-3</c:v>
                </c:pt>
                <c:pt idx="92">
                  <c:v>1.6914999999999999E-3</c:v>
                </c:pt>
                <c:pt idx="93">
                  <c:v>1.709E-3</c:v>
                </c:pt>
                <c:pt idx="94">
                  <c:v>1.7239999999999998E-3</c:v>
                </c:pt>
                <c:pt idx="95">
                  <c:v>1.7445E-3</c:v>
                </c:pt>
                <c:pt idx="96">
                  <c:v>1.7499999999999998E-3</c:v>
                </c:pt>
                <c:pt idx="97">
                  <c:v>1.7814999999999999E-3</c:v>
                </c:pt>
                <c:pt idx="98">
                  <c:v>1.7864999999999999E-3</c:v>
                </c:pt>
              </c:numCache>
            </c:numRef>
          </c:xVal>
          <c:yVal>
            <c:numRef>
              <c:f>'100点'!$G$4:$G$102</c:f>
              <c:numCache>
                <c:formatCode>General</c:formatCode>
                <c:ptCount val="99"/>
                <c:pt idx="0">
                  <c:v>0.10726417097215632</c:v>
                </c:pt>
                <c:pt idx="1">
                  <c:v>0.10933131490071227</c:v>
                </c:pt>
                <c:pt idx="2">
                  <c:v>0.11907642199247617</c:v>
                </c:pt>
                <c:pt idx="3">
                  <c:v>0.12114356592103215</c:v>
                </c:pt>
                <c:pt idx="4">
                  <c:v>0.14831174326776783</c:v>
                </c:pt>
                <c:pt idx="5">
                  <c:v>0.13679479852295595</c:v>
                </c:pt>
                <c:pt idx="6">
                  <c:v>0.1486070495432758</c:v>
                </c:pt>
                <c:pt idx="7">
                  <c:v>0.17370808296145551</c:v>
                </c:pt>
                <c:pt idx="8">
                  <c:v>0.17193624530840754</c:v>
                </c:pt>
                <c:pt idx="9">
                  <c:v>0.18935931556337932</c:v>
                </c:pt>
                <c:pt idx="10">
                  <c:v>0.18965462183888732</c:v>
                </c:pt>
                <c:pt idx="11">
                  <c:v>0.18965462183888732</c:v>
                </c:pt>
                <c:pt idx="12">
                  <c:v>0.20146687285920717</c:v>
                </c:pt>
                <c:pt idx="13">
                  <c:v>0.21800402428765497</c:v>
                </c:pt>
                <c:pt idx="14">
                  <c:v>0.22893035648145088</c:v>
                </c:pt>
                <c:pt idx="15">
                  <c:v>0.22893035648145088</c:v>
                </c:pt>
                <c:pt idx="16">
                  <c:v>0.22893035648145088</c:v>
                </c:pt>
                <c:pt idx="17">
                  <c:v>0.25107832714455058</c:v>
                </c:pt>
                <c:pt idx="18">
                  <c:v>0.23985668867524673</c:v>
                </c:pt>
                <c:pt idx="19">
                  <c:v>0.26761547857299839</c:v>
                </c:pt>
                <c:pt idx="20">
                  <c:v>0.26732017229749039</c:v>
                </c:pt>
                <c:pt idx="21">
                  <c:v>0.26732017229749039</c:v>
                </c:pt>
                <c:pt idx="22">
                  <c:v>0.2785418107667943</c:v>
                </c:pt>
                <c:pt idx="23">
                  <c:v>0.30393815046048195</c:v>
                </c:pt>
                <c:pt idx="24">
                  <c:v>0.30600529438903795</c:v>
                </c:pt>
                <c:pt idx="25">
                  <c:v>0.30600529438903795</c:v>
                </c:pt>
                <c:pt idx="26">
                  <c:v>0.32195183326646976</c:v>
                </c:pt>
                <c:pt idx="27">
                  <c:v>0.32667673367459771</c:v>
                </c:pt>
                <c:pt idx="28">
                  <c:v>0.35177776709277736</c:v>
                </c:pt>
                <c:pt idx="29">
                  <c:v>0.36181818046004927</c:v>
                </c:pt>
                <c:pt idx="30">
                  <c:v>0.36004634280700132</c:v>
                </c:pt>
                <c:pt idx="31">
                  <c:v>0.36181818046004927</c:v>
                </c:pt>
                <c:pt idx="32">
                  <c:v>0.39666432096999288</c:v>
                </c:pt>
                <c:pt idx="33">
                  <c:v>0.39164411428635687</c:v>
                </c:pt>
                <c:pt idx="34">
                  <c:v>0.39489248331694488</c:v>
                </c:pt>
                <c:pt idx="35">
                  <c:v>0.40995310336785268</c:v>
                </c:pt>
                <c:pt idx="36">
                  <c:v>0.40965779709234468</c:v>
                </c:pt>
                <c:pt idx="37">
                  <c:v>0.42678556107180848</c:v>
                </c:pt>
                <c:pt idx="38">
                  <c:v>0.44302740622474834</c:v>
                </c:pt>
                <c:pt idx="39">
                  <c:v>0.44775230663287624</c:v>
                </c:pt>
                <c:pt idx="40">
                  <c:v>0.44745700035736824</c:v>
                </c:pt>
                <c:pt idx="41">
                  <c:v>0.46104108903073604</c:v>
                </c:pt>
                <c:pt idx="42">
                  <c:v>0.46074578275522804</c:v>
                </c:pt>
                <c:pt idx="43">
                  <c:v>0.48348436596934385</c:v>
                </c:pt>
                <c:pt idx="44">
                  <c:v>0.48082660948977185</c:v>
                </c:pt>
                <c:pt idx="45">
                  <c:v>0.50563233663244356</c:v>
                </c:pt>
                <c:pt idx="46">
                  <c:v>0.51035723704057145</c:v>
                </c:pt>
                <c:pt idx="47">
                  <c:v>0.51478683117319135</c:v>
                </c:pt>
                <c:pt idx="48">
                  <c:v>0.53250520770367116</c:v>
                </c:pt>
                <c:pt idx="49">
                  <c:v>0.53280051397917927</c:v>
                </c:pt>
                <c:pt idx="50">
                  <c:v>0.55376725954024697</c:v>
                </c:pt>
                <c:pt idx="51">
                  <c:v>0.55376725954024697</c:v>
                </c:pt>
                <c:pt idx="52">
                  <c:v>0.56174052897896287</c:v>
                </c:pt>
                <c:pt idx="53">
                  <c:v>0.56174052897896287</c:v>
                </c:pt>
                <c:pt idx="54">
                  <c:v>0.57384808627479067</c:v>
                </c:pt>
                <c:pt idx="55">
                  <c:v>0.58566033729511058</c:v>
                </c:pt>
                <c:pt idx="56">
                  <c:v>0.59747258831543049</c:v>
                </c:pt>
                <c:pt idx="57">
                  <c:v>0.60131156989703438</c:v>
                </c:pt>
                <c:pt idx="58">
                  <c:v>0.60928483933575039</c:v>
                </c:pt>
                <c:pt idx="59">
                  <c:v>0.62109709035607008</c:v>
                </c:pt>
                <c:pt idx="60">
                  <c:v>0.6332046476518981</c:v>
                </c:pt>
                <c:pt idx="61">
                  <c:v>0.639110773162058</c:v>
                </c:pt>
                <c:pt idx="62">
                  <c:v>0.64885588025382179</c:v>
                </c:pt>
                <c:pt idx="63">
                  <c:v>0.65682914969253769</c:v>
                </c:pt>
                <c:pt idx="64">
                  <c:v>0.66273527520269759</c:v>
                </c:pt>
                <c:pt idx="65">
                  <c:v>0.69905794709018121</c:v>
                </c:pt>
                <c:pt idx="66">
                  <c:v>0.6887222274474013</c:v>
                </c:pt>
                <c:pt idx="67">
                  <c:v>0.70614529770237311</c:v>
                </c:pt>
                <c:pt idx="68">
                  <c:v>0.71116550438600912</c:v>
                </c:pt>
                <c:pt idx="69">
                  <c:v>0.74571633862044462</c:v>
                </c:pt>
                <c:pt idx="70">
                  <c:v>0.73508531270215682</c:v>
                </c:pt>
                <c:pt idx="71">
                  <c:v>0.76284410259990842</c:v>
                </c:pt>
                <c:pt idx="72">
                  <c:v>0.76313940887541643</c:v>
                </c:pt>
                <c:pt idx="73">
                  <c:v>0.77317982224268833</c:v>
                </c:pt>
                <c:pt idx="74">
                  <c:v>0.77967656030386423</c:v>
                </c:pt>
                <c:pt idx="75">
                  <c:v>0.79444187407926414</c:v>
                </c:pt>
                <c:pt idx="76">
                  <c:v>0.80005269331391604</c:v>
                </c:pt>
                <c:pt idx="77">
                  <c:v>0.81481800708931573</c:v>
                </c:pt>
                <c:pt idx="78">
                  <c:v>0.82633495183412775</c:v>
                </c:pt>
                <c:pt idx="79">
                  <c:v>0.82633495183412775</c:v>
                </c:pt>
                <c:pt idx="80">
                  <c:v>0.83844250912995555</c:v>
                </c:pt>
                <c:pt idx="81">
                  <c:v>0.85025476015027546</c:v>
                </c:pt>
                <c:pt idx="82">
                  <c:v>0.86177170489508725</c:v>
                </c:pt>
                <c:pt idx="83">
                  <c:v>0.87624171239497917</c:v>
                </c:pt>
                <c:pt idx="84">
                  <c:v>0.87624171239497917</c:v>
                </c:pt>
                <c:pt idx="85">
                  <c:v>0.89100702617037886</c:v>
                </c:pt>
                <c:pt idx="86">
                  <c:v>0.89100702617037886</c:v>
                </c:pt>
                <c:pt idx="87">
                  <c:v>0.89868498933358676</c:v>
                </c:pt>
                <c:pt idx="88">
                  <c:v>0.90606764622128677</c:v>
                </c:pt>
                <c:pt idx="89">
                  <c:v>0.91345030310898667</c:v>
                </c:pt>
                <c:pt idx="90">
                  <c:v>0.92053765372117857</c:v>
                </c:pt>
                <c:pt idx="91">
                  <c:v>0.93264521101700637</c:v>
                </c:pt>
                <c:pt idx="92">
                  <c:v>0.93264521101700637</c:v>
                </c:pt>
                <c:pt idx="93">
                  <c:v>0.94298093065978628</c:v>
                </c:pt>
                <c:pt idx="94">
                  <c:v>0.95184011892502607</c:v>
                </c:pt>
                <c:pt idx="95">
                  <c:v>0.96394767622085409</c:v>
                </c:pt>
                <c:pt idx="96">
                  <c:v>0.96719604525144187</c:v>
                </c:pt>
                <c:pt idx="97">
                  <c:v>0.98580034060844568</c:v>
                </c:pt>
                <c:pt idx="98">
                  <c:v>0.98875340336352568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1-4090-84E9-56CA7A45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99088"/>
        <c:axId val="2057354960"/>
      </c:scatterChart>
      <c:valAx>
        <c:axId val="2056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超音波センサー測定時間</a:t>
                </a:r>
                <a:r>
                  <a:rPr lang="en-US" altLang="ja-JP"/>
                  <a:t>(</a:t>
                </a:r>
                <a:r>
                  <a:rPr lang="ja-JP" altLang="en-US"/>
                  <a:t>片道</a:t>
                </a:r>
                <a:r>
                  <a:rPr lang="en-US" altLang="ja-JP"/>
                  <a:t>)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354960"/>
        <c:crosses val="autoZero"/>
        <c:crossBetween val="midCat"/>
      </c:valAx>
      <c:valAx>
        <c:axId val="2057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toio</a:t>
                </a:r>
                <a:r>
                  <a:rPr lang="ja-JP" altLang="en-US"/>
                  <a:t>の距離の総和 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'50点'!$F$2</c:f>
              <c:strCache>
                <c:ptCount val="1"/>
                <c:pt idx="0">
                  <c:v>toioの距離の総和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'50点'!$D$3:$D$102</c:f>
              <c:numCache>
                <c:formatCode>@</c:formatCode>
                <c:ptCount val="100"/>
                <c:pt idx="0">
                  <c:v>8.2299999999999995E-4</c:v>
                </c:pt>
                <c:pt idx="1">
                  <c:v>8.6249999999999999E-4</c:v>
                </c:pt>
                <c:pt idx="2">
                  <c:v>9.0350000000000001E-4</c:v>
                </c:pt>
                <c:pt idx="3">
                  <c:v>9.4149999999999995E-4</c:v>
                </c:pt>
                <c:pt idx="4">
                  <c:v>9.7599999999999998E-4</c:v>
                </c:pt>
                <c:pt idx="5">
                  <c:v>1.0139999999999999E-3</c:v>
                </c:pt>
                <c:pt idx="6">
                  <c:v>1.0139999999999999E-3</c:v>
                </c:pt>
                <c:pt idx="7">
                  <c:v>1.0494999999999999E-3</c:v>
                </c:pt>
                <c:pt idx="8">
                  <c:v>1.07E-3</c:v>
                </c:pt>
                <c:pt idx="9">
                  <c:v>1.0804999999999999E-3</c:v>
                </c:pt>
                <c:pt idx="10">
                  <c:v>1.1305E-3</c:v>
                </c:pt>
                <c:pt idx="11">
                  <c:v>1.1440000000000001E-3</c:v>
                </c:pt>
                <c:pt idx="12">
                  <c:v>1.1774999999999999E-3</c:v>
                </c:pt>
                <c:pt idx="13">
                  <c:v>1.2175E-3</c:v>
                </c:pt>
                <c:pt idx="14">
                  <c:v>1.2519999999999999E-3</c:v>
                </c:pt>
                <c:pt idx="15">
                  <c:v>1.2784999999999999E-3</c:v>
                </c:pt>
                <c:pt idx="16">
                  <c:v>1.2985E-3</c:v>
                </c:pt>
                <c:pt idx="17">
                  <c:v>1.3894999999999999E-3</c:v>
                </c:pt>
                <c:pt idx="18">
                  <c:v>1.3859999999999999E-3</c:v>
                </c:pt>
                <c:pt idx="19">
                  <c:v>1.4269999999999999E-3</c:v>
                </c:pt>
                <c:pt idx="20">
                  <c:v>1.4469999999999999E-3</c:v>
                </c:pt>
                <c:pt idx="21">
                  <c:v>1.4865E-3</c:v>
                </c:pt>
                <c:pt idx="22">
                  <c:v>1.5464999999999999E-3</c:v>
                </c:pt>
                <c:pt idx="23">
                  <c:v>1.583E-3</c:v>
                </c:pt>
                <c:pt idx="24">
                  <c:v>1.6294999999999999E-3</c:v>
                </c:pt>
                <c:pt idx="25">
                  <c:v>1.642E-3</c:v>
                </c:pt>
                <c:pt idx="26">
                  <c:v>1.704E-3</c:v>
                </c:pt>
                <c:pt idx="27">
                  <c:v>1.7439999999999999E-3</c:v>
                </c:pt>
                <c:pt idx="28">
                  <c:v>1.7335E-3</c:v>
                </c:pt>
                <c:pt idx="29">
                  <c:v>1.7974999999999998E-3</c:v>
                </c:pt>
                <c:pt idx="30">
                  <c:v>1.8154999999999998E-3</c:v>
                </c:pt>
                <c:pt idx="31">
                  <c:v>1.8309999999999999E-3</c:v>
                </c:pt>
                <c:pt idx="32">
                  <c:v>1.856E-3</c:v>
                </c:pt>
                <c:pt idx="33">
                  <c:v>1.9214999999999998E-3</c:v>
                </c:pt>
                <c:pt idx="34">
                  <c:v>1.9619999999999998E-3</c:v>
                </c:pt>
                <c:pt idx="35">
                  <c:v>1.9624999999999998E-3</c:v>
                </c:pt>
                <c:pt idx="36">
                  <c:v>2.0119999999999999E-3</c:v>
                </c:pt>
                <c:pt idx="37">
                  <c:v>2.016E-3</c:v>
                </c:pt>
                <c:pt idx="38">
                  <c:v>2.0674999999999999E-3</c:v>
                </c:pt>
                <c:pt idx="39">
                  <c:v>2.1094999999999998E-3</c:v>
                </c:pt>
                <c:pt idx="40">
                  <c:v>2.1145000000000001E-3</c:v>
                </c:pt>
                <c:pt idx="41">
                  <c:v>2.1440000000000001E-3</c:v>
                </c:pt>
                <c:pt idx="42">
                  <c:v>2.1700000000000001E-3</c:v>
                </c:pt>
                <c:pt idx="43">
                  <c:v>2.1955E-3</c:v>
                </c:pt>
                <c:pt idx="44">
                  <c:v>2.2374999999999999E-3</c:v>
                </c:pt>
                <c:pt idx="45">
                  <c:v>2.2759999999999998E-3</c:v>
                </c:pt>
                <c:pt idx="46">
                  <c:v>2.3019999999999998E-3</c:v>
                </c:pt>
                <c:pt idx="47">
                  <c:v>2.3435000000000001E-3</c:v>
                </c:pt>
                <c:pt idx="48">
                  <c:v>2.3829999999999997E-3</c:v>
                </c:pt>
                <c:pt idx="49">
                  <c:v>2.4129999999999998E-3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'50点'!$F$4:$F$102</c:f>
              <c:numCache>
                <c:formatCode>@</c:formatCode>
                <c:ptCount val="99"/>
                <c:pt idx="0">
                  <c:v>0.29580000000000001</c:v>
                </c:pt>
                <c:pt idx="1">
                  <c:v>0.30780000000000002</c:v>
                </c:pt>
                <c:pt idx="2">
                  <c:v>0.32179999999999997</c:v>
                </c:pt>
                <c:pt idx="3">
                  <c:v>0.33579999999999999</c:v>
                </c:pt>
                <c:pt idx="4">
                  <c:v>0.351845361017187</c:v>
                </c:pt>
                <c:pt idx="5">
                  <c:v>0.36391642882905201</c:v>
                </c:pt>
                <c:pt idx="6">
                  <c:v>0.37491642882905202</c:v>
                </c:pt>
                <c:pt idx="7">
                  <c:v>0.38591642882905203</c:v>
                </c:pt>
                <c:pt idx="8">
                  <c:v>0.39591642882905198</c:v>
                </c:pt>
                <c:pt idx="9">
                  <c:v>0.40891642882905199</c:v>
                </c:pt>
                <c:pt idx="10">
                  <c:v>0.420916428829052</c:v>
                </c:pt>
                <c:pt idx="11" formatCode="General">
                  <c:v>0.43298749664091801</c:v>
                </c:pt>
                <c:pt idx="12" formatCode="General">
                  <c:v>0.44798749664091803</c:v>
                </c:pt>
                <c:pt idx="13" formatCode="General">
                  <c:v>0.463037372262039</c:v>
                </c:pt>
                <c:pt idx="14">
                  <c:v>0.47303737226203901</c:v>
                </c:pt>
                <c:pt idx="15">
                  <c:v>0.48603737226203902</c:v>
                </c:pt>
                <c:pt idx="16">
                  <c:v>0.49909963001033703</c:v>
                </c:pt>
                <c:pt idx="17">
                  <c:v>0.51409963001033698</c:v>
                </c:pt>
                <c:pt idx="18">
                  <c:v>0.52914950563145802</c:v>
                </c:pt>
                <c:pt idx="19">
                  <c:v>0.54023226816175596</c:v>
                </c:pt>
                <c:pt idx="20">
                  <c:v>0.55428765329989405</c:v>
                </c:pt>
                <c:pt idx="21">
                  <c:v>0.56828765329989395</c:v>
                </c:pt>
                <c:pt idx="22">
                  <c:v>0.58348569232707903</c:v>
                </c:pt>
                <c:pt idx="23">
                  <c:v>0.59648569232707904</c:v>
                </c:pt>
                <c:pt idx="24">
                  <c:v>0.60973190357831497</c:v>
                </c:pt>
                <c:pt idx="25">
                  <c:v>0.624781779199436</c:v>
                </c:pt>
                <c:pt idx="26">
                  <c:v>0.63997981822662098</c:v>
                </c:pt>
                <c:pt idx="27">
                  <c:v>0.65205088603848704</c:v>
                </c:pt>
                <c:pt idx="28">
                  <c:v>0.66313364856878498</c:v>
                </c:pt>
                <c:pt idx="29">
                  <c:v>0.67931398845628399</c:v>
                </c:pt>
                <c:pt idx="30">
                  <c:v>0.69731398845628401</c:v>
                </c:pt>
                <c:pt idx="31">
                  <c:v>0.70931398845628402</c:v>
                </c:pt>
                <c:pt idx="32">
                  <c:v>0.72436386407740505</c:v>
                </c:pt>
                <c:pt idx="33">
                  <c:v>0.74436386407740496</c:v>
                </c:pt>
                <c:pt idx="34">
                  <c:v>0.75536386407740497</c:v>
                </c:pt>
                <c:pt idx="35">
                  <c:v>0.770413739698526</c:v>
                </c:pt>
                <c:pt idx="36">
                  <c:v>0.78149650222882405</c:v>
                </c:pt>
                <c:pt idx="37">
                  <c:v>0.79654637784994498</c:v>
                </c:pt>
                <c:pt idx="38">
                  <c:v>0.81159625347106601</c:v>
                </c:pt>
                <c:pt idx="39">
                  <c:v>0.82366732128293096</c:v>
                </c:pt>
                <c:pt idx="40">
                  <c:v>0.83466732128293097</c:v>
                </c:pt>
                <c:pt idx="41">
                  <c:v>0.84766732128293099</c:v>
                </c:pt>
                <c:pt idx="42">
                  <c:v>0.860667321282931</c:v>
                </c:pt>
                <c:pt idx="43">
                  <c:v>0.87466732128293101</c:v>
                </c:pt>
                <c:pt idx="44">
                  <c:v>0.88866732128293102</c:v>
                </c:pt>
                <c:pt idx="45">
                  <c:v>0.90066732128293103</c:v>
                </c:pt>
                <c:pt idx="46">
                  <c:v>0.91571719690405196</c:v>
                </c:pt>
                <c:pt idx="47">
                  <c:v>0.93171719690405197</c:v>
                </c:pt>
                <c:pt idx="48">
                  <c:v>0.94471719690405198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F-451C-ADAC-2AA473961EC9}"/>
            </c:ext>
          </c:extLst>
        </c:ser>
        <c:ser>
          <c:idx val="1"/>
          <c:order val="1"/>
          <c:tx>
            <c:strRef>
              <c:f>'50点'!$G$2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'50点'!$D$4:$D$102</c:f>
              <c:numCache>
                <c:formatCode>@</c:formatCode>
                <c:ptCount val="99"/>
                <c:pt idx="0">
                  <c:v>8.6249999999999999E-4</c:v>
                </c:pt>
                <c:pt idx="1">
                  <c:v>9.0350000000000001E-4</c:v>
                </c:pt>
                <c:pt idx="2">
                  <c:v>9.4149999999999995E-4</c:v>
                </c:pt>
                <c:pt idx="3">
                  <c:v>9.7599999999999998E-4</c:v>
                </c:pt>
                <c:pt idx="4">
                  <c:v>1.0139999999999999E-3</c:v>
                </c:pt>
                <c:pt idx="5">
                  <c:v>1.0139999999999999E-3</c:v>
                </c:pt>
                <c:pt idx="6">
                  <c:v>1.0494999999999999E-3</c:v>
                </c:pt>
                <c:pt idx="7">
                  <c:v>1.07E-3</c:v>
                </c:pt>
                <c:pt idx="8">
                  <c:v>1.0804999999999999E-3</c:v>
                </c:pt>
                <c:pt idx="9">
                  <c:v>1.1305E-3</c:v>
                </c:pt>
                <c:pt idx="10">
                  <c:v>1.1440000000000001E-3</c:v>
                </c:pt>
                <c:pt idx="11">
                  <c:v>1.1774999999999999E-3</c:v>
                </c:pt>
                <c:pt idx="12">
                  <c:v>1.2175E-3</c:v>
                </c:pt>
                <c:pt idx="13">
                  <c:v>1.2519999999999999E-3</c:v>
                </c:pt>
                <c:pt idx="14">
                  <c:v>1.2784999999999999E-3</c:v>
                </c:pt>
                <c:pt idx="15">
                  <c:v>1.2985E-3</c:v>
                </c:pt>
                <c:pt idx="16">
                  <c:v>1.3894999999999999E-3</c:v>
                </c:pt>
                <c:pt idx="17">
                  <c:v>1.3859999999999999E-3</c:v>
                </c:pt>
                <c:pt idx="18">
                  <c:v>1.4269999999999999E-3</c:v>
                </c:pt>
                <c:pt idx="19">
                  <c:v>1.4469999999999999E-3</c:v>
                </c:pt>
                <c:pt idx="20">
                  <c:v>1.4865E-3</c:v>
                </c:pt>
                <c:pt idx="21">
                  <c:v>1.5464999999999999E-3</c:v>
                </c:pt>
                <c:pt idx="22">
                  <c:v>1.583E-3</c:v>
                </c:pt>
                <c:pt idx="23">
                  <c:v>1.6294999999999999E-3</c:v>
                </c:pt>
                <c:pt idx="24">
                  <c:v>1.642E-3</c:v>
                </c:pt>
                <c:pt idx="25">
                  <c:v>1.704E-3</c:v>
                </c:pt>
                <c:pt idx="26">
                  <c:v>1.7439999999999999E-3</c:v>
                </c:pt>
                <c:pt idx="27">
                  <c:v>1.7335E-3</c:v>
                </c:pt>
                <c:pt idx="28">
                  <c:v>1.7974999999999998E-3</c:v>
                </c:pt>
                <c:pt idx="29">
                  <c:v>1.8154999999999998E-3</c:v>
                </c:pt>
                <c:pt idx="30">
                  <c:v>1.8309999999999999E-3</c:v>
                </c:pt>
                <c:pt idx="31">
                  <c:v>1.856E-3</c:v>
                </c:pt>
                <c:pt idx="32">
                  <c:v>1.9214999999999998E-3</c:v>
                </c:pt>
                <c:pt idx="33">
                  <c:v>1.9619999999999998E-3</c:v>
                </c:pt>
                <c:pt idx="34">
                  <c:v>1.9624999999999998E-3</c:v>
                </c:pt>
                <c:pt idx="35">
                  <c:v>2.0119999999999999E-3</c:v>
                </c:pt>
                <c:pt idx="36">
                  <c:v>2.016E-3</c:v>
                </c:pt>
                <c:pt idx="37">
                  <c:v>2.0674999999999999E-3</c:v>
                </c:pt>
                <c:pt idx="38">
                  <c:v>2.1094999999999998E-3</c:v>
                </c:pt>
                <c:pt idx="39">
                  <c:v>2.1145000000000001E-3</c:v>
                </c:pt>
                <c:pt idx="40">
                  <c:v>2.1440000000000001E-3</c:v>
                </c:pt>
                <c:pt idx="41">
                  <c:v>2.1700000000000001E-3</c:v>
                </c:pt>
                <c:pt idx="42">
                  <c:v>2.1955E-3</c:v>
                </c:pt>
                <c:pt idx="43">
                  <c:v>2.2374999999999999E-3</c:v>
                </c:pt>
                <c:pt idx="44">
                  <c:v>2.2759999999999998E-3</c:v>
                </c:pt>
                <c:pt idx="45">
                  <c:v>2.3019999999999998E-3</c:v>
                </c:pt>
                <c:pt idx="46">
                  <c:v>2.3435000000000001E-3</c:v>
                </c:pt>
                <c:pt idx="47">
                  <c:v>2.3829999999999997E-3</c:v>
                </c:pt>
                <c:pt idx="48">
                  <c:v>2.4129999999999998E-3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'50点'!$G$4:$G$102</c:f>
              <c:numCache>
                <c:formatCode>General</c:formatCode>
                <c:ptCount val="99"/>
                <c:pt idx="0">
                  <c:v>0.32235504490159117</c:v>
                </c:pt>
                <c:pt idx="1">
                  <c:v>0.33790951902264171</c:v>
                </c:pt>
                <c:pt idx="2">
                  <c:v>0.35232586089093243</c:v>
                </c:pt>
                <c:pt idx="3">
                  <c:v>0.36541438179767005</c:v>
                </c:pt>
                <c:pt idx="4">
                  <c:v>0.37983072366596077</c:v>
                </c:pt>
                <c:pt idx="5">
                  <c:v>0.37983072366596077</c:v>
                </c:pt>
                <c:pt idx="6">
                  <c:v>0.39329862199028498</c:v>
                </c:pt>
                <c:pt idx="7">
                  <c:v>0.40107585905081033</c:v>
                </c:pt>
                <c:pt idx="8">
                  <c:v>0.40505932193546956</c:v>
                </c:pt>
                <c:pt idx="9">
                  <c:v>0.42402819281479953</c:v>
                </c:pt>
                <c:pt idx="10">
                  <c:v>0.42914978795221859</c:v>
                </c:pt>
                <c:pt idx="11">
                  <c:v>0.44185893144136962</c:v>
                </c:pt>
                <c:pt idx="12">
                  <c:v>0.45703402814483357</c:v>
                </c:pt>
                <c:pt idx="13">
                  <c:v>0.47012254905157114</c:v>
                </c:pt>
                <c:pt idx="14">
                  <c:v>0.48017605061761603</c:v>
                </c:pt>
                <c:pt idx="15">
                  <c:v>0.48776359896934801</c:v>
                </c:pt>
                <c:pt idx="16">
                  <c:v>0.52228694396972841</c:v>
                </c:pt>
                <c:pt idx="17">
                  <c:v>0.52095912300817526</c:v>
                </c:pt>
                <c:pt idx="18">
                  <c:v>0.53651359712922586</c:v>
                </c:pt>
                <c:pt idx="19">
                  <c:v>0.54410114548095778</c:v>
                </c:pt>
                <c:pt idx="20">
                  <c:v>0.55908655347562852</c:v>
                </c:pt>
                <c:pt idx="21">
                  <c:v>0.5818491985308244</c:v>
                </c:pt>
                <c:pt idx="22">
                  <c:v>0.5956964742727352</c:v>
                </c:pt>
                <c:pt idx="23">
                  <c:v>0.61333752419051202</c:v>
                </c:pt>
                <c:pt idx="24">
                  <c:v>0.61807974191034454</c:v>
                </c:pt>
                <c:pt idx="25">
                  <c:v>0.64160114180071359</c:v>
                </c:pt>
                <c:pt idx="26">
                  <c:v>0.65677623850417755</c:v>
                </c:pt>
                <c:pt idx="27">
                  <c:v>0.65279277561951832</c:v>
                </c:pt>
                <c:pt idx="28">
                  <c:v>0.67707293034506044</c:v>
                </c:pt>
                <c:pt idx="29">
                  <c:v>0.68390172386161929</c:v>
                </c:pt>
                <c:pt idx="30">
                  <c:v>0.68978207383421153</c:v>
                </c:pt>
                <c:pt idx="31">
                  <c:v>0.69926650927387657</c:v>
                </c:pt>
                <c:pt idx="32">
                  <c:v>0.72411573012579866</c:v>
                </c:pt>
                <c:pt idx="33">
                  <c:v>0.73948051553805583</c:v>
                </c:pt>
                <c:pt idx="34">
                  <c:v>0.73967020424684915</c:v>
                </c:pt>
                <c:pt idx="35">
                  <c:v>0.7584493864173858</c:v>
                </c:pt>
                <c:pt idx="36">
                  <c:v>0.75996689608773227</c:v>
                </c:pt>
                <c:pt idx="37">
                  <c:v>0.77950483309344198</c:v>
                </c:pt>
                <c:pt idx="38">
                  <c:v>0.79543868463207912</c:v>
                </c:pt>
                <c:pt idx="39">
                  <c:v>0.79733557172001224</c:v>
                </c:pt>
                <c:pt idx="40">
                  <c:v>0.80852720553881685</c:v>
                </c:pt>
                <c:pt idx="41">
                  <c:v>0.81839101839606843</c:v>
                </c:pt>
                <c:pt idx="42">
                  <c:v>0.82806514254452668</c:v>
                </c:pt>
                <c:pt idx="43">
                  <c:v>0.8439989940831637</c:v>
                </c:pt>
                <c:pt idx="44">
                  <c:v>0.85860502466024768</c:v>
                </c:pt>
                <c:pt idx="45">
                  <c:v>0.86846883751749926</c:v>
                </c:pt>
                <c:pt idx="46">
                  <c:v>0.88421300034734318</c:v>
                </c:pt>
                <c:pt idx="47">
                  <c:v>0.8991984083420137</c:v>
                </c:pt>
                <c:pt idx="48">
                  <c:v>0.91057973086961164</c:v>
                </c:pt>
                <c:pt idx="49">
                  <c:v>-4.8579777668498192E-3</c:v>
                </c:pt>
                <c:pt idx="50">
                  <c:v>-4.8579777668498192E-3</c:v>
                </c:pt>
                <c:pt idx="51">
                  <c:v>-4.8579777668498192E-3</c:v>
                </c:pt>
                <c:pt idx="52">
                  <c:v>-4.8579777668498192E-3</c:v>
                </c:pt>
                <c:pt idx="53">
                  <c:v>-4.8579777668498192E-3</c:v>
                </c:pt>
                <c:pt idx="54">
                  <c:v>-4.8579777668498192E-3</c:v>
                </c:pt>
                <c:pt idx="55">
                  <c:v>-4.8579777668498192E-3</c:v>
                </c:pt>
                <c:pt idx="56">
                  <c:v>-4.8579777668498192E-3</c:v>
                </c:pt>
                <c:pt idx="57">
                  <c:v>-4.8579777668498192E-3</c:v>
                </c:pt>
                <c:pt idx="58">
                  <c:v>-4.8579777668498192E-3</c:v>
                </c:pt>
                <c:pt idx="59">
                  <c:v>-4.8579777668498192E-3</c:v>
                </c:pt>
                <c:pt idx="60">
                  <c:v>-4.8579777668498192E-3</c:v>
                </c:pt>
                <c:pt idx="61">
                  <c:v>-4.8579777668498192E-3</c:v>
                </c:pt>
                <c:pt idx="62">
                  <c:v>-4.8579777668498192E-3</c:v>
                </c:pt>
                <c:pt idx="63">
                  <c:v>-4.8579777668498192E-3</c:v>
                </c:pt>
                <c:pt idx="64">
                  <c:v>-4.8579777668498192E-3</c:v>
                </c:pt>
                <c:pt idx="65">
                  <c:v>-4.8579777668498192E-3</c:v>
                </c:pt>
                <c:pt idx="66">
                  <c:v>-4.8579777668498192E-3</c:v>
                </c:pt>
                <c:pt idx="67">
                  <c:v>-4.8579777668498192E-3</c:v>
                </c:pt>
                <c:pt idx="68">
                  <c:v>-4.8579777668498192E-3</c:v>
                </c:pt>
                <c:pt idx="69">
                  <c:v>-4.8579777668498192E-3</c:v>
                </c:pt>
                <c:pt idx="70">
                  <c:v>-4.8579777668498192E-3</c:v>
                </c:pt>
                <c:pt idx="71">
                  <c:v>-4.8579777668498192E-3</c:v>
                </c:pt>
                <c:pt idx="72">
                  <c:v>-4.8579777668498192E-3</c:v>
                </c:pt>
                <c:pt idx="73">
                  <c:v>-4.8579777668498192E-3</c:v>
                </c:pt>
                <c:pt idx="74">
                  <c:v>-4.8579777668498192E-3</c:v>
                </c:pt>
                <c:pt idx="75">
                  <c:v>-4.8579777668498192E-3</c:v>
                </c:pt>
                <c:pt idx="76">
                  <c:v>-4.8579777668498192E-3</c:v>
                </c:pt>
                <c:pt idx="77">
                  <c:v>-4.8579777668498192E-3</c:v>
                </c:pt>
                <c:pt idx="78">
                  <c:v>-4.8579777668498192E-3</c:v>
                </c:pt>
                <c:pt idx="79">
                  <c:v>-4.8579777668498192E-3</c:v>
                </c:pt>
                <c:pt idx="80">
                  <c:v>-4.8579777668498192E-3</c:v>
                </c:pt>
                <c:pt idx="81">
                  <c:v>-4.8579777668498192E-3</c:v>
                </c:pt>
                <c:pt idx="82">
                  <c:v>-4.8579777668498192E-3</c:v>
                </c:pt>
                <c:pt idx="83">
                  <c:v>-4.8579777668498192E-3</c:v>
                </c:pt>
                <c:pt idx="84">
                  <c:v>-4.8579777668498192E-3</c:v>
                </c:pt>
                <c:pt idx="85">
                  <c:v>-4.8579777668498192E-3</c:v>
                </c:pt>
                <c:pt idx="86">
                  <c:v>-4.8579777668498192E-3</c:v>
                </c:pt>
                <c:pt idx="87">
                  <c:v>-4.8579777668498192E-3</c:v>
                </c:pt>
                <c:pt idx="88">
                  <c:v>-4.8579777668498192E-3</c:v>
                </c:pt>
                <c:pt idx="89">
                  <c:v>-4.8579777668498192E-3</c:v>
                </c:pt>
                <c:pt idx="90">
                  <c:v>-4.8579777668498192E-3</c:v>
                </c:pt>
                <c:pt idx="91">
                  <c:v>-4.8579777668498192E-3</c:v>
                </c:pt>
                <c:pt idx="92">
                  <c:v>-4.8579777668498192E-3</c:v>
                </c:pt>
                <c:pt idx="93">
                  <c:v>-4.8579777668498192E-3</c:v>
                </c:pt>
                <c:pt idx="94">
                  <c:v>-4.8579777668498192E-3</c:v>
                </c:pt>
                <c:pt idx="95">
                  <c:v>-4.8579777668498192E-3</c:v>
                </c:pt>
                <c:pt idx="96">
                  <c:v>-4.8579777668498192E-3</c:v>
                </c:pt>
                <c:pt idx="97">
                  <c:v>-4.8579777668498192E-3</c:v>
                </c:pt>
                <c:pt idx="98">
                  <c:v>-4.8579777668498192E-3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F-451C-ADAC-2AA47396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99088"/>
        <c:axId val="2057354960"/>
      </c:scatterChart>
      <c:valAx>
        <c:axId val="2056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超音波センサー測定時間</a:t>
                </a:r>
                <a:r>
                  <a:rPr lang="en-US" altLang="ja-JP"/>
                  <a:t>(</a:t>
                </a:r>
                <a:r>
                  <a:rPr lang="ja-JP" altLang="en-US"/>
                  <a:t>片道</a:t>
                </a:r>
                <a:r>
                  <a:rPr lang="en-US" altLang="ja-JP"/>
                  <a:t>)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354960"/>
        <c:crosses val="autoZero"/>
        <c:crossBetween val="midCat"/>
      </c:valAx>
      <c:valAx>
        <c:axId val="2057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toio</a:t>
                </a:r>
                <a:r>
                  <a:rPr lang="ja-JP" altLang="en-US"/>
                  <a:t>の距離の総和 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'10点'!$F$2</c:f>
              <c:strCache>
                <c:ptCount val="1"/>
                <c:pt idx="0">
                  <c:v>toioの距離の総和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'10点'!$D$4:$D$12</c:f>
              <c:numCache>
                <c:formatCode>@</c:formatCode>
                <c:ptCount val="9"/>
                <c:pt idx="0">
                  <c:v>9.6099999999999994E-4</c:v>
                </c:pt>
                <c:pt idx="1">
                  <c:v>1.0204999999999999E-3</c:v>
                </c:pt>
                <c:pt idx="2">
                  <c:v>1.0735E-3</c:v>
                </c:pt>
                <c:pt idx="3">
                  <c:v>1.1674999999999999E-3</c:v>
                </c:pt>
                <c:pt idx="4">
                  <c:v>1.2294999999999999E-3</c:v>
                </c:pt>
                <c:pt idx="5">
                  <c:v>1.3404999999999999E-3</c:v>
                </c:pt>
                <c:pt idx="6">
                  <c:v>1.3864999999999999E-3</c:v>
                </c:pt>
                <c:pt idx="7">
                  <c:v>1.4575E-3</c:v>
                </c:pt>
                <c:pt idx="8">
                  <c:v>1.5329999999999999E-3</c:v>
                </c:pt>
              </c:numCache>
            </c:numRef>
          </c:xVal>
          <c:yVal>
            <c:numRef>
              <c:f>'10点'!$E$4:$E$12</c:f>
              <c:numCache>
                <c:formatCode>General</c:formatCode>
                <c:ptCount val="9"/>
                <c:pt idx="0">
                  <c:v>0.1236</c:v>
                </c:pt>
                <c:pt idx="1">
                  <c:v>0.1404</c:v>
                </c:pt>
                <c:pt idx="2">
                  <c:v>0.16980000000000001</c:v>
                </c:pt>
                <c:pt idx="3">
                  <c:v>0.19520000000000001</c:v>
                </c:pt>
                <c:pt idx="4">
                  <c:v>0.2162</c:v>
                </c:pt>
                <c:pt idx="5">
                  <c:v>0.23769999999999999</c:v>
                </c:pt>
                <c:pt idx="6">
                  <c:v>0.26250000000000001</c:v>
                </c:pt>
                <c:pt idx="7">
                  <c:v>0.28539999999999999</c:v>
                </c:pt>
                <c:pt idx="8">
                  <c:v>0.31879999999999997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4-45F5-8687-81B60286AE24}"/>
            </c:ext>
          </c:extLst>
        </c:ser>
        <c:ser>
          <c:idx val="1"/>
          <c:order val="1"/>
          <c:tx>
            <c:strRef>
              <c:f>'10点'!$G$2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'10点'!$D$4:$D$12</c:f>
              <c:numCache>
                <c:formatCode>@</c:formatCode>
                <c:ptCount val="9"/>
                <c:pt idx="0">
                  <c:v>9.6099999999999994E-4</c:v>
                </c:pt>
                <c:pt idx="1">
                  <c:v>1.0204999999999999E-3</c:v>
                </c:pt>
                <c:pt idx="2">
                  <c:v>1.0735E-3</c:v>
                </c:pt>
                <c:pt idx="3">
                  <c:v>1.1674999999999999E-3</c:v>
                </c:pt>
                <c:pt idx="4">
                  <c:v>1.2294999999999999E-3</c:v>
                </c:pt>
                <c:pt idx="5">
                  <c:v>1.3404999999999999E-3</c:v>
                </c:pt>
                <c:pt idx="6">
                  <c:v>1.3864999999999999E-3</c:v>
                </c:pt>
                <c:pt idx="7">
                  <c:v>1.4575E-3</c:v>
                </c:pt>
                <c:pt idx="8">
                  <c:v>1.5329999999999999E-3</c:v>
                </c:pt>
              </c:numCache>
            </c:numRef>
          </c:xVal>
          <c:yVal>
            <c:numRef>
              <c:f>'10点'!$G$4:$G$12</c:f>
              <c:numCache>
                <c:formatCode>@</c:formatCode>
                <c:ptCount val="9"/>
                <c:pt idx="0">
                  <c:v>0.32202868117920236</c:v>
                </c:pt>
                <c:pt idx="1">
                  <c:v>0.34077185165815638</c:v>
                </c:pt>
                <c:pt idx="2">
                  <c:v>0.35746744889151044</c:v>
                </c:pt>
                <c:pt idx="3">
                  <c:v>0.38707850813557232</c:v>
                </c:pt>
                <c:pt idx="4">
                  <c:v>0.406609206785911</c:v>
                </c:pt>
                <c:pt idx="5">
                  <c:v>0.4415754575953883</c:v>
                </c:pt>
                <c:pt idx="6">
                  <c:v>0.45606597594886539</c:v>
                </c:pt>
                <c:pt idx="7">
                  <c:v>0.47843177601618875</c:v>
                </c:pt>
                <c:pt idx="8">
                  <c:v>0.50221512679200431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4-45F5-8687-81B60286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99088"/>
        <c:axId val="2057354960"/>
      </c:scatterChart>
      <c:valAx>
        <c:axId val="2056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超音波センサー測定時間</a:t>
                </a:r>
                <a:r>
                  <a:rPr lang="en-US" altLang="ja-JP"/>
                  <a:t>(</a:t>
                </a:r>
                <a:r>
                  <a:rPr lang="ja-JP" altLang="en-US"/>
                  <a:t>片道</a:t>
                </a:r>
                <a:r>
                  <a:rPr lang="en-US" altLang="ja-JP"/>
                  <a:t>)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354960"/>
        <c:crosses val="autoZero"/>
        <c:crossBetween val="midCat"/>
      </c:valAx>
      <c:valAx>
        <c:axId val="2057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toio</a:t>
                </a:r>
                <a:r>
                  <a:rPr lang="ja-JP" altLang="en-US"/>
                  <a:t>の距離の総和 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'100点_2'!$F$2</c:f>
              <c:strCache>
                <c:ptCount val="1"/>
                <c:pt idx="0">
                  <c:v>toioの距離の総和 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'100点_2'!$D$3:$D$102</c:f>
              <c:numCache>
                <c:formatCode>@</c:formatCode>
                <c:ptCount val="100"/>
                <c:pt idx="0">
                  <c:v>2.6449999999999998E-4</c:v>
                </c:pt>
                <c:pt idx="1">
                  <c:v>2.875E-4</c:v>
                </c:pt>
                <c:pt idx="2">
                  <c:v>2.9700000000000001E-4</c:v>
                </c:pt>
                <c:pt idx="3">
                  <c:v>3.1399999999999999E-4</c:v>
                </c:pt>
                <c:pt idx="4">
                  <c:v>3.2699999999999998E-4</c:v>
                </c:pt>
                <c:pt idx="5">
                  <c:v>3.2399999999999996E-4</c:v>
                </c:pt>
                <c:pt idx="6">
                  <c:v>3.2399999999999996E-4</c:v>
                </c:pt>
                <c:pt idx="7">
                  <c:v>3.57E-4</c:v>
                </c:pt>
                <c:pt idx="8">
                  <c:v>3.9349999999999997E-4</c:v>
                </c:pt>
                <c:pt idx="9">
                  <c:v>3.9649999999999999E-4</c:v>
                </c:pt>
                <c:pt idx="10">
                  <c:v>4.2349999999999999E-4</c:v>
                </c:pt>
                <c:pt idx="11">
                  <c:v>4.4349999999999999E-4</c:v>
                </c:pt>
                <c:pt idx="12">
                  <c:v>4.6299999999999998E-4</c:v>
                </c:pt>
                <c:pt idx="13">
                  <c:v>4.6249999999999997E-4</c:v>
                </c:pt>
                <c:pt idx="14">
                  <c:v>4.8099999999999998E-4</c:v>
                </c:pt>
                <c:pt idx="15">
                  <c:v>5.0000000000000001E-4</c:v>
                </c:pt>
                <c:pt idx="16">
                  <c:v>4.8149999999999999E-4</c:v>
                </c:pt>
                <c:pt idx="17">
                  <c:v>5.1899999999999993E-4</c:v>
                </c:pt>
                <c:pt idx="18">
                  <c:v>5.2799999999999993E-4</c:v>
                </c:pt>
                <c:pt idx="19">
                  <c:v>5.2799999999999993E-4</c:v>
                </c:pt>
                <c:pt idx="20">
                  <c:v>5.4349999999999993E-4</c:v>
                </c:pt>
                <c:pt idx="21">
                  <c:v>5.465E-4</c:v>
                </c:pt>
                <c:pt idx="22">
                  <c:v>5.8399999999999999E-4</c:v>
                </c:pt>
                <c:pt idx="23">
                  <c:v>5.8399999999999999E-4</c:v>
                </c:pt>
                <c:pt idx="24">
                  <c:v>6.0249999999999995E-4</c:v>
                </c:pt>
                <c:pt idx="25">
                  <c:v>6.4950000000000001E-4</c:v>
                </c:pt>
                <c:pt idx="26">
                  <c:v>6.4899999999999995E-4</c:v>
                </c:pt>
                <c:pt idx="27">
                  <c:v>6.4550000000000002E-4</c:v>
                </c:pt>
                <c:pt idx="28">
                  <c:v>6.5749999999999999E-4</c:v>
                </c:pt>
                <c:pt idx="29">
                  <c:v>6.9649999999999996E-4</c:v>
                </c:pt>
                <c:pt idx="30">
                  <c:v>7.0799999999999997E-4</c:v>
                </c:pt>
                <c:pt idx="31">
                  <c:v>7.5049999999999997E-4</c:v>
                </c:pt>
                <c:pt idx="32">
                  <c:v>7.7549999999999993E-4</c:v>
                </c:pt>
                <c:pt idx="33">
                  <c:v>7.9199999999999995E-4</c:v>
                </c:pt>
                <c:pt idx="34">
                  <c:v>7.5549999999999999E-4</c:v>
                </c:pt>
                <c:pt idx="35">
                  <c:v>8.2299999999999995E-4</c:v>
                </c:pt>
                <c:pt idx="36">
                  <c:v>8.0649999999999993E-4</c:v>
                </c:pt>
                <c:pt idx="37">
                  <c:v>8.0649999999999993E-4</c:v>
                </c:pt>
                <c:pt idx="38">
                  <c:v>8.3449999999999996E-4</c:v>
                </c:pt>
                <c:pt idx="39">
                  <c:v>8.3449999999999996E-4</c:v>
                </c:pt>
                <c:pt idx="40">
                  <c:v>8.5799999999999993E-4</c:v>
                </c:pt>
                <c:pt idx="41">
                  <c:v>8.6249999999999999E-4</c:v>
                </c:pt>
                <c:pt idx="42">
                  <c:v>8.9599999999999999E-4</c:v>
                </c:pt>
                <c:pt idx="43">
                  <c:v>8.9299999999999991E-4</c:v>
                </c:pt>
                <c:pt idx="44">
                  <c:v>9.1599999999999993E-4</c:v>
                </c:pt>
                <c:pt idx="45">
                  <c:v>9.3399999999999993E-4</c:v>
                </c:pt>
                <c:pt idx="46">
                  <c:v>9.5399999999999999E-4</c:v>
                </c:pt>
                <c:pt idx="47">
                  <c:v>9.5399999999999999E-4</c:v>
                </c:pt>
                <c:pt idx="48">
                  <c:v>9.6099999999999994E-4</c:v>
                </c:pt>
                <c:pt idx="49">
                  <c:v>9.9149999999999998E-4</c:v>
                </c:pt>
                <c:pt idx="50">
                  <c:v>1.0219999999999999E-3</c:v>
                </c:pt>
                <c:pt idx="51">
                  <c:v>1.0295E-3</c:v>
                </c:pt>
                <c:pt idx="52">
                  <c:v>1.0295E-3</c:v>
                </c:pt>
                <c:pt idx="53">
                  <c:v>1.0609999999999999E-3</c:v>
                </c:pt>
                <c:pt idx="54">
                  <c:v>1.0635E-3</c:v>
                </c:pt>
                <c:pt idx="55">
                  <c:v>1.0635E-3</c:v>
                </c:pt>
                <c:pt idx="56">
                  <c:v>1.077E-3</c:v>
                </c:pt>
                <c:pt idx="57">
                  <c:v>1.0904999999999999E-3</c:v>
                </c:pt>
                <c:pt idx="58">
                  <c:v>1.1440000000000001E-3</c:v>
                </c:pt>
                <c:pt idx="59">
                  <c:v>1.1474999999999999E-3</c:v>
                </c:pt>
                <c:pt idx="60">
                  <c:v>1.1574999999999999E-3</c:v>
                </c:pt>
                <c:pt idx="61">
                  <c:v>1.1739999999999999E-3</c:v>
                </c:pt>
                <c:pt idx="62">
                  <c:v>1.1904999999999999E-3</c:v>
                </c:pt>
                <c:pt idx="63">
                  <c:v>1.2044999999999998E-3</c:v>
                </c:pt>
                <c:pt idx="64">
                  <c:v>1.2144999999999999E-3</c:v>
                </c:pt>
                <c:pt idx="65">
                  <c:v>1.2279999999999999E-3</c:v>
                </c:pt>
                <c:pt idx="66">
                  <c:v>1.2669999999999999E-3</c:v>
                </c:pt>
                <c:pt idx="67">
                  <c:v>1.2665E-3</c:v>
                </c:pt>
                <c:pt idx="68">
                  <c:v>1.2675E-3</c:v>
                </c:pt>
                <c:pt idx="69">
                  <c:v>1.302E-3</c:v>
                </c:pt>
                <c:pt idx="70">
                  <c:v>1.299E-3</c:v>
                </c:pt>
                <c:pt idx="71">
                  <c:v>1.3489999999999999E-3</c:v>
                </c:pt>
                <c:pt idx="72">
                  <c:v>1.34E-3</c:v>
                </c:pt>
                <c:pt idx="73">
                  <c:v>1.3979999999999999E-3</c:v>
                </c:pt>
                <c:pt idx="74">
                  <c:v>1.3924999999999999E-3</c:v>
                </c:pt>
                <c:pt idx="75">
                  <c:v>1.4304999999999999E-3</c:v>
                </c:pt>
                <c:pt idx="76">
                  <c:v>1.4325E-3</c:v>
                </c:pt>
                <c:pt idx="77">
                  <c:v>1.4425E-3</c:v>
                </c:pt>
                <c:pt idx="78">
                  <c:v>1.472E-3</c:v>
                </c:pt>
                <c:pt idx="79">
                  <c:v>1.4919999999999998E-3</c:v>
                </c:pt>
                <c:pt idx="80">
                  <c:v>1.5119999999999999E-3</c:v>
                </c:pt>
                <c:pt idx="81">
                  <c:v>1.5314999999999999E-3</c:v>
                </c:pt>
                <c:pt idx="82">
                  <c:v>1.5514999999999999E-3</c:v>
                </c:pt>
                <c:pt idx="83">
                  <c:v>1.5819999999999999E-3</c:v>
                </c:pt>
                <c:pt idx="84">
                  <c:v>1.6014999999999998E-3</c:v>
                </c:pt>
                <c:pt idx="85">
                  <c:v>1.6209999999999998E-3</c:v>
                </c:pt>
                <c:pt idx="86">
                  <c:v>1.6259999999999998E-3</c:v>
                </c:pt>
                <c:pt idx="87">
                  <c:v>1.6344999999999999E-3</c:v>
                </c:pt>
                <c:pt idx="88">
                  <c:v>1.6339999999999998E-3</c:v>
                </c:pt>
                <c:pt idx="89">
                  <c:v>1.6459999999999999E-3</c:v>
                </c:pt>
                <c:pt idx="90">
                  <c:v>1.6589999999999999E-3</c:v>
                </c:pt>
                <c:pt idx="91">
                  <c:v>1.6684999999999998E-3</c:v>
                </c:pt>
                <c:pt idx="92">
                  <c:v>1.6919999999999999E-3</c:v>
                </c:pt>
                <c:pt idx="93">
                  <c:v>1.712E-3</c:v>
                </c:pt>
                <c:pt idx="94">
                  <c:v>1.7124999999999998E-3</c:v>
                </c:pt>
                <c:pt idx="95">
                  <c:v>1.7214999999999999E-3</c:v>
                </c:pt>
                <c:pt idx="96">
                  <c:v>1.7489999999999999E-3</c:v>
                </c:pt>
                <c:pt idx="97">
                  <c:v>1.758E-3</c:v>
                </c:pt>
                <c:pt idx="98">
                  <c:v>1.7814999999999999E-3</c:v>
                </c:pt>
                <c:pt idx="99">
                  <c:v>1.7979999999999999E-3</c:v>
                </c:pt>
              </c:numCache>
            </c:numRef>
          </c:xVal>
          <c:yVal>
            <c:numRef>
              <c:f>'100点_2'!$F$4:$F$102</c:f>
              <c:numCache>
                <c:formatCode>@</c:formatCode>
                <c:ptCount val="99"/>
                <c:pt idx="0">
                  <c:v>9.90231056256176E-2</c:v>
                </c:pt>
                <c:pt idx="1">
                  <c:v>0.108146211251235</c:v>
                </c:pt>
                <c:pt idx="2">
                  <c:v>0.11726931687685201</c:v>
                </c:pt>
                <c:pt idx="3">
                  <c:v>0.126269316876853</c:v>
                </c:pt>
                <c:pt idx="4">
                  <c:v>0.13326931687685301</c:v>
                </c:pt>
                <c:pt idx="5">
                  <c:v>0.14126931687685301</c:v>
                </c:pt>
                <c:pt idx="6">
                  <c:v>0.15126931687685299</c:v>
                </c:pt>
                <c:pt idx="7">
                  <c:v>0.159269316876853</c:v>
                </c:pt>
                <c:pt idx="8">
                  <c:v>0.16626931687685301</c:v>
                </c:pt>
                <c:pt idx="9">
                  <c:v>0.17626931687685299</c:v>
                </c:pt>
                <c:pt idx="10">
                  <c:v>0.186269316876853</c:v>
                </c:pt>
                <c:pt idx="11" formatCode="General">
                  <c:v>0.19626931687685301</c:v>
                </c:pt>
                <c:pt idx="12" formatCode="General">
                  <c:v>0.20426931687685301</c:v>
                </c:pt>
                <c:pt idx="13" formatCode="General">
                  <c:v>0.21426931687685299</c:v>
                </c:pt>
                <c:pt idx="14">
                  <c:v>0.224269316876853</c:v>
                </c:pt>
                <c:pt idx="15">
                  <c:v>0.23326931687685301</c:v>
                </c:pt>
                <c:pt idx="16">
                  <c:v>0.24126931687685299</c:v>
                </c:pt>
                <c:pt idx="17">
                  <c:v>0.249269316876853</c:v>
                </c:pt>
                <c:pt idx="18">
                  <c:v>0.257269316876853</c:v>
                </c:pt>
                <c:pt idx="19">
                  <c:v>0.26726931687685301</c:v>
                </c:pt>
                <c:pt idx="20">
                  <c:v>0.27639242250246998</c:v>
                </c:pt>
                <c:pt idx="21">
                  <c:v>0.28439242250246999</c:v>
                </c:pt>
                <c:pt idx="22">
                  <c:v>0.29139242250246999</c:v>
                </c:pt>
                <c:pt idx="23">
                  <c:v>0.30139242250247</c:v>
                </c:pt>
                <c:pt idx="24">
                  <c:v>0.31139242250247001</c:v>
                </c:pt>
                <c:pt idx="25">
                  <c:v>0.31939242250247002</c:v>
                </c:pt>
                <c:pt idx="26">
                  <c:v>0.32739242250247003</c:v>
                </c:pt>
                <c:pt idx="27">
                  <c:v>0.33739242250246998</c:v>
                </c:pt>
                <c:pt idx="28">
                  <c:v>0.34839242250246999</c:v>
                </c:pt>
                <c:pt idx="29">
                  <c:v>0.35849144201606298</c:v>
                </c:pt>
                <c:pt idx="30">
                  <c:v>0.36749144201606299</c:v>
                </c:pt>
                <c:pt idx="31">
                  <c:v>0.37649144201606299</c:v>
                </c:pt>
                <c:pt idx="32">
                  <c:v>0.384491442016063</c:v>
                </c:pt>
                <c:pt idx="33">
                  <c:v>0.39449144201606301</c:v>
                </c:pt>
                <c:pt idx="34">
                  <c:v>0.404590461529656</c:v>
                </c:pt>
                <c:pt idx="35">
                  <c:v>0.41459046152965601</c:v>
                </c:pt>
                <c:pt idx="36">
                  <c:v>0.42359046152965601</c:v>
                </c:pt>
                <c:pt idx="37">
                  <c:v>0.43059046152965602</c:v>
                </c:pt>
                <c:pt idx="38">
                  <c:v>0.43875273918982399</c:v>
                </c:pt>
                <c:pt idx="39">
                  <c:v>0.446752739189824</c:v>
                </c:pt>
                <c:pt idx="40">
                  <c:v>0.45575273918982401</c:v>
                </c:pt>
                <c:pt idx="41">
                  <c:v>0.46575273918982402</c:v>
                </c:pt>
                <c:pt idx="42">
                  <c:v>0.47475273918982402</c:v>
                </c:pt>
                <c:pt idx="43">
                  <c:v>0.48198880716732401</c:v>
                </c:pt>
                <c:pt idx="44">
                  <c:v>0.48998880716732401</c:v>
                </c:pt>
                <c:pt idx="45">
                  <c:v>0.49798880716732402</c:v>
                </c:pt>
                <c:pt idx="46">
                  <c:v>0.50598880716732397</c:v>
                </c:pt>
                <c:pt idx="47">
                  <c:v>0.51707156969762202</c:v>
                </c:pt>
                <c:pt idx="48">
                  <c:v>0.52707156969762203</c:v>
                </c:pt>
                <c:pt idx="49">
                  <c:v>0.53607156969762204</c:v>
                </c:pt>
                <c:pt idx="50">
                  <c:v>0.54607156969762205</c:v>
                </c:pt>
                <c:pt idx="51">
                  <c:v>0.55519467532323996</c:v>
                </c:pt>
                <c:pt idx="52">
                  <c:v>0.56219467532323997</c:v>
                </c:pt>
                <c:pt idx="53">
                  <c:v>0.57119467532323998</c:v>
                </c:pt>
                <c:pt idx="54">
                  <c:v>0.57919467532323998</c:v>
                </c:pt>
                <c:pt idx="55">
                  <c:v>0.58735695298340895</c:v>
                </c:pt>
                <c:pt idx="56">
                  <c:v>0.59535695298340896</c:v>
                </c:pt>
                <c:pt idx="57">
                  <c:v>0.60435695298340897</c:v>
                </c:pt>
                <c:pt idx="58">
                  <c:v>0.61445597249700101</c:v>
                </c:pt>
                <c:pt idx="59">
                  <c:v>0.62445597249700102</c:v>
                </c:pt>
                <c:pt idx="60">
                  <c:v>0.63455499201059395</c:v>
                </c:pt>
                <c:pt idx="61">
                  <c:v>0.64455499201059396</c:v>
                </c:pt>
                <c:pt idx="62">
                  <c:v>0.65271726967076305</c:v>
                </c:pt>
                <c:pt idx="63">
                  <c:v>0.66071726967076305</c:v>
                </c:pt>
                <c:pt idx="64">
                  <c:v>0.66871726967076295</c:v>
                </c:pt>
                <c:pt idx="65">
                  <c:v>0.67881628918435599</c:v>
                </c:pt>
                <c:pt idx="66">
                  <c:v>0.68793939480997301</c:v>
                </c:pt>
                <c:pt idx="67">
                  <c:v>0.69593939480997302</c:v>
                </c:pt>
                <c:pt idx="68">
                  <c:v>0.70603841432356595</c:v>
                </c:pt>
                <c:pt idx="69">
                  <c:v>0.71503841432356596</c:v>
                </c:pt>
                <c:pt idx="70">
                  <c:v>0.72513743383715901</c:v>
                </c:pt>
                <c:pt idx="71">
                  <c:v>0.74513743383715902</c:v>
                </c:pt>
                <c:pt idx="72">
                  <c:v>0.75523645335075196</c:v>
                </c:pt>
                <c:pt idx="73">
                  <c:v>0.765335472864345</c:v>
                </c:pt>
                <c:pt idx="74">
                  <c:v>0.77533547286434501</c:v>
                </c:pt>
                <c:pt idx="75">
                  <c:v>0.78543449237793705</c:v>
                </c:pt>
                <c:pt idx="76">
                  <c:v>0.79543449237793695</c:v>
                </c:pt>
                <c:pt idx="77">
                  <c:v>0.806517254908236</c:v>
                </c:pt>
                <c:pt idx="78">
                  <c:v>0.81551725490823601</c:v>
                </c:pt>
                <c:pt idx="79">
                  <c:v>0.82660001743853395</c:v>
                </c:pt>
                <c:pt idx="80">
                  <c:v>0.83660001743853396</c:v>
                </c:pt>
                <c:pt idx="81">
                  <c:v>0.84572312306415098</c:v>
                </c:pt>
                <c:pt idx="82">
                  <c:v>0.85582214257774403</c:v>
                </c:pt>
                <c:pt idx="83">
                  <c:v>0.86582214257774404</c:v>
                </c:pt>
                <c:pt idx="84">
                  <c:v>0.87494524820336195</c:v>
                </c:pt>
                <c:pt idx="85">
                  <c:v>0.88494524820336196</c:v>
                </c:pt>
                <c:pt idx="86">
                  <c:v>0.895044267716955</c:v>
                </c:pt>
                <c:pt idx="87">
                  <c:v>0.91122460760445401</c:v>
                </c:pt>
                <c:pt idx="88">
                  <c:v>0.91922460760445401</c:v>
                </c:pt>
                <c:pt idx="89">
                  <c:v>0.92722460760445402</c:v>
                </c:pt>
                <c:pt idx="90">
                  <c:v>0.93522460760445403</c:v>
                </c:pt>
                <c:pt idx="91">
                  <c:v>0.94522460760445404</c:v>
                </c:pt>
                <c:pt idx="92">
                  <c:v>0.95322460760445404</c:v>
                </c:pt>
                <c:pt idx="93">
                  <c:v>0.96122460760445405</c:v>
                </c:pt>
                <c:pt idx="94">
                  <c:v>0.97022460760445395</c:v>
                </c:pt>
                <c:pt idx="95">
                  <c:v>0.97822460760445396</c:v>
                </c:pt>
                <c:pt idx="96">
                  <c:v>0.98722460760445396</c:v>
                </c:pt>
                <c:pt idx="97">
                  <c:v>0.99522460760445397</c:v>
                </c:pt>
                <c:pt idx="98">
                  <c:v>1.0042246076044501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E-4116-BA20-1A0EA6077D99}"/>
            </c:ext>
          </c:extLst>
        </c:ser>
        <c:ser>
          <c:idx val="1"/>
          <c:order val="1"/>
          <c:tx>
            <c:strRef>
              <c:f>'100点_2'!$G$2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'100点_2'!$D$4:$D$102</c:f>
              <c:numCache>
                <c:formatCode>@</c:formatCode>
                <c:ptCount val="99"/>
                <c:pt idx="0">
                  <c:v>2.875E-4</c:v>
                </c:pt>
                <c:pt idx="1">
                  <c:v>2.9700000000000001E-4</c:v>
                </c:pt>
                <c:pt idx="2">
                  <c:v>3.1399999999999999E-4</c:v>
                </c:pt>
                <c:pt idx="3">
                  <c:v>3.2699999999999998E-4</c:v>
                </c:pt>
                <c:pt idx="4">
                  <c:v>3.2399999999999996E-4</c:v>
                </c:pt>
                <c:pt idx="5">
                  <c:v>3.2399999999999996E-4</c:v>
                </c:pt>
                <c:pt idx="6">
                  <c:v>3.57E-4</c:v>
                </c:pt>
                <c:pt idx="7">
                  <c:v>3.9349999999999997E-4</c:v>
                </c:pt>
                <c:pt idx="8">
                  <c:v>3.9649999999999999E-4</c:v>
                </c:pt>
                <c:pt idx="9">
                  <c:v>4.2349999999999999E-4</c:v>
                </c:pt>
                <c:pt idx="10">
                  <c:v>4.4349999999999999E-4</c:v>
                </c:pt>
                <c:pt idx="11">
                  <c:v>4.6299999999999998E-4</c:v>
                </c:pt>
                <c:pt idx="12">
                  <c:v>4.6249999999999997E-4</c:v>
                </c:pt>
                <c:pt idx="13">
                  <c:v>4.8099999999999998E-4</c:v>
                </c:pt>
                <c:pt idx="14">
                  <c:v>5.0000000000000001E-4</c:v>
                </c:pt>
                <c:pt idx="15">
                  <c:v>4.8149999999999999E-4</c:v>
                </c:pt>
                <c:pt idx="16">
                  <c:v>5.1899999999999993E-4</c:v>
                </c:pt>
                <c:pt idx="17">
                  <c:v>5.2799999999999993E-4</c:v>
                </c:pt>
                <c:pt idx="18">
                  <c:v>5.2799999999999993E-4</c:v>
                </c:pt>
                <c:pt idx="19">
                  <c:v>5.4349999999999993E-4</c:v>
                </c:pt>
                <c:pt idx="20">
                  <c:v>5.465E-4</c:v>
                </c:pt>
                <c:pt idx="21">
                  <c:v>5.8399999999999999E-4</c:v>
                </c:pt>
                <c:pt idx="22">
                  <c:v>5.8399999999999999E-4</c:v>
                </c:pt>
                <c:pt idx="23">
                  <c:v>6.0249999999999995E-4</c:v>
                </c:pt>
                <c:pt idx="24">
                  <c:v>6.4950000000000001E-4</c:v>
                </c:pt>
                <c:pt idx="25">
                  <c:v>6.4899999999999995E-4</c:v>
                </c:pt>
                <c:pt idx="26">
                  <c:v>6.4550000000000002E-4</c:v>
                </c:pt>
                <c:pt idx="27">
                  <c:v>6.5749999999999999E-4</c:v>
                </c:pt>
                <c:pt idx="28">
                  <c:v>6.9649999999999996E-4</c:v>
                </c:pt>
                <c:pt idx="29">
                  <c:v>7.0799999999999997E-4</c:v>
                </c:pt>
                <c:pt idx="30">
                  <c:v>7.5049999999999997E-4</c:v>
                </c:pt>
                <c:pt idx="31">
                  <c:v>7.7549999999999993E-4</c:v>
                </c:pt>
                <c:pt idx="32">
                  <c:v>7.9199999999999995E-4</c:v>
                </c:pt>
                <c:pt idx="33">
                  <c:v>7.5549999999999999E-4</c:v>
                </c:pt>
                <c:pt idx="34">
                  <c:v>8.2299999999999995E-4</c:v>
                </c:pt>
                <c:pt idx="35">
                  <c:v>8.0649999999999993E-4</c:v>
                </c:pt>
                <c:pt idx="36">
                  <c:v>8.0649999999999993E-4</c:v>
                </c:pt>
                <c:pt idx="37">
                  <c:v>8.3449999999999996E-4</c:v>
                </c:pt>
                <c:pt idx="38">
                  <c:v>8.3449999999999996E-4</c:v>
                </c:pt>
                <c:pt idx="39">
                  <c:v>8.5799999999999993E-4</c:v>
                </c:pt>
                <c:pt idx="40">
                  <c:v>8.6249999999999999E-4</c:v>
                </c:pt>
                <c:pt idx="41">
                  <c:v>8.9599999999999999E-4</c:v>
                </c:pt>
                <c:pt idx="42">
                  <c:v>8.9299999999999991E-4</c:v>
                </c:pt>
                <c:pt idx="43">
                  <c:v>9.1599999999999993E-4</c:v>
                </c:pt>
                <c:pt idx="44">
                  <c:v>9.3399999999999993E-4</c:v>
                </c:pt>
                <c:pt idx="45">
                  <c:v>9.5399999999999999E-4</c:v>
                </c:pt>
                <c:pt idx="46">
                  <c:v>9.5399999999999999E-4</c:v>
                </c:pt>
                <c:pt idx="47">
                  <c:v>9.6099999999999994E-4</c:v>
                </c:pt>
                <c:pt idx="48">
                  <c:v>9.9149999999999998E-4</c:v>
                </c:pt>
                <c:pt idx="49">
                  <c:v>1.0219999999999999E-3</c:v>
                </c:pt>
                <c:pt idx="50">
                  <c:v>1.0295E-3</c:v>
                </c:pt>
                <c:pt idx="51">
                  <c:v>1.0295E-3</c:v>
                </c:pt>
                <c:pt idx="52">
                  <c:v>1.0609999999999999E-3</c:v>
                </c:pt>
                <c:pt idx="53">
                  <c:v>1.0635E-3</c:v>
                </c:pt>
                <c:pt idx="54">
                  <c:v>1.0635E-3</c:v>
                </c:pt>
                <c:pt idx="55">
                  <c:v>1.077E-3</c:v>
                </c:pt>
                <c:pt idx="56">
                  <c:v>1.0904999999999999E-3</c:v>
                </c:pt>
                <c:pt idx="57">
                  <c:v>1.1440000000000001E-3</c:v>
                </c:pt>
                <c:pt idx="58">
                  <c:v>1.1474999999999999E-3</c:v>
                </c:pt>
                <c:pt idx="59">
                  <c:v>1.1574999999999999E-3</c:v>
                </c:pt>
                <c:pt idx="60">
                  <c:v>1.1739999999999999E-3</c:v>
                </c:pt>
                <c:pt idx="61">
                  <c:v>1.1904999999999999E-3</c:v>
                </c:pt>
                <c:pt idx="62">
                  <c:v>1.2044999999999998E-3</c:v>
                </c:pt>
                <c:pt idx="63">
                  <c:v>1.2144999999999999E-3</c:v>
                </c:pt>
                <c:pt idx="64">
                  <c:v>1.2279999999999999E-3</c:v>
                </c:pt>
                <c:pt idx="65">
                  <c:v>1.2669999999999999E-3</c:v>
                </c:pt>
                <c:pt idx="66">
                  <c:v>1.2665E-3</c:v>
                </c:pt>
                <c:pt idx="67">
                  <c:v>1.2675E-3</c:v>
                </c:pt>
                <c:pt idx="68">
                  <c:v>1.302E-3</c:v>
                </c:pt>
                <c:pt idx="69">
                  <c:v>1.299E-3</c:v>
                </c:pt>
                <c:pt idx="70">
                  <c:v>1.3489999999999999E-3</c:v>
                </c:pt>
                <c:pt idx="71">
                  <c:v>1.34E-3</c:v>
                </c:pt>
                <c:pt idx="72">
                  <c:v>1.3979999999999999E-3</c:v>
                </c:pt>
                <c:pt idx="73">
                  <c:v>1.3924999999999999E-3</c:v>
                </c:pt>
                <c:pt idx="74">
                  <c:v>1.4304999999999999E-3</c:v>
                </c:pt>
                <c:pt idx="75">
                  <c:v>1.4325E-3</c:v>
                </c:pt>
                <c:pt idx="76">
                  <c:v>1.4425E-3</c:v>
                </c:pt>
                <c:pt idx="77">
                  <c:v>1.472E-3</c:v>
                </c:pt>
                <c:pt idx="78">
                  <c:v>1.4919999999999998E-3</c:v>
                </c:pt>
                <c:pt idx="79">
                  <c:v>1.5119999999999999E-3</c:v>
                </c:pt>
                <c:pt idx="80">
                  <c:v>1.5314999999999999E-3</c:v>
                </c:pt>
                <c:pt idx="81">
                  <c:v>1.5514999999999999E-3</c:v>
                </c:pt>
                <c:pt idx="82">
                  <c:v>1.5819999999999999E-3</c:v>
                </c:pt>
                <c:pt idx="83">
                  <c:v>1.6014999999999998E-3</c:v>
                </c:pt>
                <c:pt idx="84">
                  <c:v>1.6209999999999998E-3</c:v>
                </c:pt>
                <c:pt idx="85">
                  <c:v>1.6259999999999998E-3</c:v>
                </c:pt>
                <c:pt idx="86">
                  <c:v>1.6344999999999999E-3</c:v>
                </c:pt>
                <c:pt idx="87">
                  <c:v>1.6339999999999998E-3</c:v>
                </c:pt>
                <c:pt idx="88">
                  <c:v>1.6459999999999999E-3</c:v>
                </c:pt>
                <c:pt idx="89">
                  <c:v>1.6589999999999999E-3</c:v>
                </c:pt>
                <c:pt idx="90">
                  <c:v>1.6684999999999998E-3</c:v>
                </c:pt>
                <c:pt idx="91">
                  <c:v>1.6919999999999999E-3</c:v>
                </c:pt>
                <c:pt idx="92">
                  <c:v>1.712E-3</c:v>
                </c:pt>
                <c:pt idx="93">
                  <c:v>1.7124999999999998E-3</c:v>
                </c:pt>
                <c:pt idx="94">
                  <c:v>1.7214999999999999E-3</c:v>
                </c:pt>
                <c:pt idx="95">
                  <c:v>1.7489999999999999E-3</c:v>
                </c:pt>
                <c:pt idx="96">
                  <c:v>1.758E-3</c:v>
                </c:pt>
                <c:pt idx="97">
                  <c:v>1.7814999999999999E-3</c:v>
                </c:pt>
                <c:pt idx="98">
                  <c:v>1.7979999999999999E-3</c:v>
                </c:pt>
              </c:numCache>
            </c:numRef>
          </c:xVal>
          <c:yVal>
            <c:numRef>
              <c:f>'100点_2'!$G$4:$G$102</c:f>
              <c:numCache>
                <c:formatCode>General</c:formatCode>
                <c:ptCount val="99"/>
                <c:pt idx="0">
                  <c:v>0.10625893049047969</c:v>
                </c:pt>
                <c:pt idx="1">
                  <c:v>0.11189559334675767</c:v>
                </c:pt>
                <c:pt idx="2">
                  <c:v>0.12198225319483402</c:v>
                </c:pt>
                <c:pt idx="3">
                  <c:v>0.12969558131395126</c:v>
                </c:pt>
                <c:pt idx="4">
                  <c:v>0.1279155825172319</c:v>
                </c:pt>
                <c:pt idx="5">
                  <c:v>0.1279155825172319</c:v>
                </c:pt>
                <c:pt idx="6">
                  <c:v>0.14749556928114491</c:v>
                </c:pt>
                <c:pt idx="7">
                  <c:v>0.16915222130789712</c:v>
                </c:pt>
                <c:pt idx="8">
                  <c:v>0.17093222010461651</c:v>
                </c:pt>
                <c:pt idx="9">
                  <c:v>0.18695220927509076</c:v>
                </c:pt>
                <c:pt idx="10">
                  <c:v>0.19881886791988651</c:v>
                </c:pt>
                <c:pt idx="11">
                  <c:v>0.21038886009856234</c:v>
                </c:pt>
                <c:pt idx="12">
                  <c:v>0.21009219363244247</c:v>
                </c:pt>
                <c:pt idx="13">
                  <c:v>0.22106885287887851</c:v>
                </c:pt>
                <c:pt idx="14">
                  <c:v>0.23234217859143452</c:v>
                </c:pt>
                <c:pt idx="15">
                  <c:v>0.22136551934499843</c:v>
                </c:pt>
                <c:pt idx="16">
                  <c:v>0.24361550430399043</c:v>
                </c:pt>
                <c:pt idx="17">
                  <c:v>0.24895550069414851</c:v>
                </c:pt>
                <c:pt idx="18">
                  <c:v>0.24895550069414851</c:v>
                </c:pt>
                <c:pt idx="19">
                  <c:v>0.25815216114386519</c:v>
                </c:pt>
                <c:pt idx="20">
                  <c:v>0.25993215994058461</c:v>
                </c:pt>
                <c:pt idx="21">
                  <c:v>0.28218214489957666</c:v>
                </c:pt>
                <c:pt idx="22">
                  <c:v>0.28218214489957666</c:v>
                </c:pt>
                <c:pt idx="23">
                  <c:v>0.2931588041460127</c:v>
                </c:pt>
                <c:pt idx="24">
                  <c:v>0.3210454519612827</c:v>
                </c:pt>
                <c:pt idx="25">
                  <c:v>0.32074878549516278</c:v>
                </c:pt>
                <c:pt idx="26">
                  <c:v>0.31867212023232355</c:v>
                </c:pt>
                <c:pt idx="27">
                  <c:v>0.325792115419201</c:v>
                </c:pt>
                <c:pt idx="28">
                  <c:v>0.34893209977655271</c:v>
                </c:pt>
                <c:pt idx="29">
                  <c:v>0.35575542849731023</c:v>
                </c:pt>
                <c:pt idx="30">
                  <c:v>0.38097207811750122</c:v>
                </c:pt>
                <c:pt idx="31">
                  <c:v>0.39580540142349591</c:v>
                </c:pt>
                <c:pt idx="32">
                  <c:v>0.40559539480545237</c:v>
                </c:pt>
                <c:pt idx="33">
                  <c:v>0.38393874277870016</c:v>
                </c:pt>
                <c:pt idx="34">
                  <c:v>0.42398871570488578</c:v>
                </c:pt>
                <c:pt idx="35">
                  <c:v>0.41419872232292931</c:v>
                </c:pt>
                <c:pt idx="36">
                  <c:v>0.41419872232292931</c:v>
                </c:pt>
                <c:pt idx="37">
                  <c:v>0.43081204442564336</c:v>
                </c:pt>
                <c:pt idx="38">
                  <c:v>0.43081204442564336</c:v>
                </c:pt>
                <c:pt idx="39">
                  <c:v>0.44475536833327833</c:v>
                </c:pt>
                <c:pt idx="40">
                  <c:v>0.4474253665283574</c:v>
                </c:pt>
                <c:pt idx="41">
                  <c:v>0.46730201975839025</c:v>
                </c:pt>
                <c:pt idx="42">
                  <c:v>0.46552202096167095</c:v>
                </c:pt>
                <c:pt idx="43">
                  <c:v>0.479168678403186</c:v>
                </c:pt>
                <c:pt idx="44">
                  <c:v>0.48984867118350217</c:v>
                </c:pt>
                <c:pt idx="45">
                  <c:v>0.50171532982829792</c:v>
                </c:pt>
                <c:pt idx="46">
                  <c:v>0.50171532982829792</c:v>
                </c:pt>
                <c:pt idx="47">
                  <c:v>0.50586866035397648</c:v>
                </c:pt>
                <c:pt idx="48">
                  <c:v>0.52396531478729003</c:v>
                </c:pt>
                <c:pt idx="49">
                  <c:v>0.54206196922060346</c:v>
                </c:pt>
                <c:pt idx="50">
                  <c:v>0.54651196621240195</c:v>
                </c:pt>
                <c:pt idx="51">
                  <c:v>0.54651196621240195</c:v>
                </c:pt>
                <c:pt idx="52">
                  <c:v>0.56520195357795511</c:v>
                </c:pt>
                <c:pt idx="53">
                  <c:v>0.56668528590855471</c:v>
                </c:pt>
                <c:pt idx="54">
                  <c:v>0.56668528590855471</c:v>
                </c:pt>
                <c:pt idx="55">
                  <c:v>0.57469528049379182</c:v>
                </c:pt>
                <c:pt idx="56">
                  <c:v>0.58270527507902892</c:v>
                </c:pt>
                <c:pt idx="57">
                  <c:v>0.61444858695385762</c:v>
                </c:pt>
                <c:pt idx="58">
                  <c:v>0.61652525221669674</c:v>
                </c:pt>
                <c:pt idx="59">
                  <c:v>0.62245858153909461</c:v>
                </c:pt>
                <c:pt idx="60">
                  <c:v>0.63224857492105113</c:v>
                </c:pt>
                <c:pt idx="61">
                  <c:v>0.64203856830300765</c:v>
                </c:pt>
                <c:pt idx="62">
                  <c:v>0.65034522935436467</c:v>
                </c:pt>
                <c:pt idx="63">
                  <c:v>0.65627855867676255</c:v>
                </c:pt>
                <c:pt idx="64">
                  <c:v>0.66428855326199965</c:v>
                </c:pt>
                <c:pt idx="65">
                  <c:v>0.68742853761935141</c:v>
                </c:pt>
                <c:pt idx="66">
                  <c:v>0.6871318711532316</c:v>
                </c:pt>
                <c:pt idx="67">
                  <c:v>0.68772520408547133</c:v>
                </c:pt>
                <c:pt idx="68">
                  <c:v>0.70819519024774402</c:v>
                </c:pt>
                <c:pt idx="69">
                  <c:v>0.7064151914510246</c:v>
                </c:pt>
                <c:pt idx="70">
                  <c:v>0.73608183806301397</c:v>
                </c:pt>
                <c:pt idx="71">
                  <c:v>0.73074184167285594</c:v>
                </c:pt>
                <c:pt idx="72">
                  <c:v>0.7651551517427635</c:v>
                </c:pt>
                <c:pt idx="73">
                  <c:v>0.76189182061544469</c:v>
                </c:pt>
                <c:pt idx="74">
                  <c:v>0.78443847204055661</c:v>
                </c:pt>
                <c:pt idx="75">
                  <c:v>0.78562513790503619</c:v>
                </c:pt>
                <c:pt idx="76">
                  <c:v>0.79155846722743406</c:v>
                </c:pt>
                <c:pt idx="77">
                  <c:v>0.80906178872850787</c:v>
                </c:pt>
                <c:pt idx="78">
                  <c:v>0.8209284473733035</c:v>
                </c:pt>
                <c:pt idx="79">
                  <c:v>0.83279510601809925</c:v>
                </c:pt>
                <c:pt idx="80">
                  <c:v>0.84436509819677508</c:v>
                </c:pt>
                <c:pt idx="81">
                  <c:v>0.85623175684157093</c:v>
                </c:pt>
                <c:pt idx="82">
                  <c:v>0.87432841127488437</c:v>
                </c:pt>
                <c:pt idx="83">
                  <c:v>0.88589840345356019</c:v>
                </c:pt>
                <c:pt idx="84">
                  <c:v>0.89746839563223602</c:v>
                </c:pt>
                <c:pt idx="85">
                  <c:v>0.90043506029343501</c:v>
                </c:pt>
                <c:pt idx="86">
                  <c:v>0.90547839021747323</c:v>
                </c:pt>
                <c:pt idx="87">
                  <c:v>0.90518172375135331</c:v>
                </c:pt>
                <c:pt idx="88">
                  <c:v>0.91230171893823075</c:v>
                </c:pt>
                <c:pt idx="89">
                  <c:v>0.92001504705734805</c:v>
                </c:pt>
                <c:pt idx="90">
                  <c:v>0.925651709913626</c:v>
                </c:pt>
                <c:pt idx="91">
                  <c:v>0.93959503382126097</c:v>
                </c:pt>
                <c:pt idx="92">
                  <c:v>0.95146169246605672</c:v>
                </c:pt>
                <c:pt idx="93">
                  <c:v>0.95175835893217664</c:v>
                </c:pt>
                <c:pt idx="94">
                  <c:v>0.95709835532233478</c:v>
                </c:pt>
                <c:pt idx="95">
                  <c:v>0.97341501095892891</c:v>
                </c:pt>
                <c:pt idx="96">
                  <c:v>0.97875500734908705</c:v>
                </c:pt>
                <c:pt idx="97">
                  <c:v>0.99269833125672202</c:v>
                </c:pt>
                <c:pt idx="98">
                  <c:v>1.0024883246386787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E-4116-BA20-1A0EA607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99088"/>
        <c:axId val="2057354960"/>
      </c:scatterChart>
      <c:valAx>
        <c:axId val="20568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超音波センサー測定時間</a:t>
                </a:r>
                <a:r>
                  <a:rPr lang="en-US" altLang="ja-JP"/>
                  <a:t>(</a:t>
                </a:r>
                <a:r>
                  <a:rPr lang="ja-JP" altLang="en-US"/>
                  <a:t>片道</a:t>
                </a:r>
                <a:r>
                  <a:rPr lang="en-US" altLang="ja-JP"/>
                  <a:t>)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354960"/>
        <c:crosses val="autoZero"/>
        <c:crossBetween val="midCat"/>
      </c:valAx>
      <c:valAx>
        <c:axId val="2057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toio</a:t>
                </a:r>
                <a:r>
                  <a:rPr lang="ja-JP" altLang="en-US"/>
                  <a:t>の距離の総和 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8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100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点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clusteredColumn" uniqueId="{EAA07C2E-47C4-46AD-8598-F4321B8451CF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50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点</a:t>
            </a:r>
          </a:p>
        </cx:rich>
      </cx:tx>
    </cx:title>
    <cx:plotArea>
      <cx:plotAreaRegion>
        <cx:series layoutId="clusteredColumn" uniqueId="{EAA07C2E-47C4-46AD-8598-F4321B8451CF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10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点</a:t>
            </a:r>
          </a:p>
        </cx:rich>
      </cx:tx>
    </cx:title>
    <cx:plotArea>
      <cx:plotAreaRegion>
        <cx:series layoutId="clusteredColumn" uniqueId="{FFB55D2C-09C8-4C85-BD74-35347DD412DB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100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Yu Gothic" panose="020B0400000000000000" pitchFamily="50" charset="-128"/>
              </a:rPr>
              <a:t>点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Yu Gothic" panose="020B0400000000000000" pitchFamily="50" charset="-128"/>
            </a:endParaRPr>
          </a:p>
        </cx:rich>
      </cx:tx>
    </cx:title>
    <cx:plotArea>
      <cx:plotAreaRegion>
        <cx:series layoutId="clusteredColumn" uniqueId="{EAA07C2E-47C4-46AD-8598-F4321B8451CF}"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4/relationships/chartEx" Target="../charts/chartEx4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39</xdr:row>
      <xdr:rowOff>19049</xdr:rowOff>
    </xdr:from>
    <xdr:to>
      <xdr:col>5</xdr:col>
      <xdr:colOff>552864</xdr:colOff>
      <xdr:row>57</xdr:row>
      <xdr:rowOff>77385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10C077-DB80-464A-8E27-02A405A3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51954</xdr:colOff>
      <xdr:row>11</xdr:row>
      <xdr:rowOff>105640</xdr:rowOff>
    </xdr:from>
    <xdr:to>
      <xdr:col>33</xdr:col>
      <xdr:colOff>587500</xdr:colOff>
      <xdr:row>29</xdr:row>
      <xdr:rowOff>163976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2CB924-B9AA-449E-9678-453741DE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517071</xdr:colOff>
      <xdr:row>11</xdr:row>
      <xdr:rowOff>131990</xdr:rowOff>
    </xdr:from>
    <xdr:to>
      <xdr:col>14</xdr:col>
      <xdr:colOff>571499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40551F42-9C6E-44B6-8DD6-4AE0782FA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24</xdr:row>
      <xdr:rowOff>0</xdr:rowOff>
    </xdr:from>
    <xdr:to>
      <xdr:col>15</xdr:col>
      <xdr:colOff>57413</xdr:colOff>
      <xdr:row>35</xdr:row>
      <xdr:rowOff>57334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D0E4EB9-CBC9-4FF1-989D-2084BD8B1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9765" y="5692588"/>
          <a:ext cx="4584589" cy="2645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51954</xdr:colOff>
      <xdr:row>11</xdr:row>
      <xdr:rowOff>105640</xdr:rowOff>
    </xdr:from>
    <xdr:to>
      <xdr:col>33</xdr:col>
      <xdr:colOff>587500</xdr:colOff>
      <xdr:row>29</xdr:row>
      <xdr:rowOff>163976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8FB44D-930C-44B2-AB3A-663BE8AC6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517071</xdr:colOff>
      <xdr:row>11</xdr:row>
      <xdr:rowOff>131990</xdr:rowOff>
    </xdr:from>
    <xdr:to>
      <xdr:col>14</xdr:col>
      <xdr:colOff>571499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13227ABD-EA25-4BAD-819F-36F8590281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462643</xdr:colOff>
      <xdr:row>24</xdr:row>
      <xdr:rowOff>176893</xdr:rowOff>
    </xdr:from>
    <xdr:to>
      <xdr:col>14</xdr:col>
      <xdr:colOff>523564</xdr:colOff>
      <xdr:row>35</xdr:row>
      <xdr:rowOff>232213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265AD57-3474-452B-93DB-6D13AC3C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4857" y="6055179"/>
          <a:ext cx="4578493" cy="2749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39</xdr:row>
      <xdr:rowOff>19049</xdr:rowOff>
    </xdr:from>
    <xdr:to>
      <xdr:col>5</xdr:col>
      <xdr:colOff>552864</xdr:colOff>
      <xdr:row>57</xdr:row>
      <xdr:rowOff>77385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34DEB8-413C-4633-AACF-C323EFDBF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95251</xdr:colOff>
      <xdr:row>2</xdr:row>
      <xdr:rowOff>159203</xdr:rowOff>
    </xdr:from>
    <xdr:to>
      <xdr:col>15</xdr:col>
      <xdr:colOff>585108</xdr:colOff>
      <xdr:row>13</xdr:row>
      <xdr:rowOff>208189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7ADA0B97-7429-4A34-95D4-E8492FD37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15</xdr:row>
      <xdr:rowOff>0</xdr:rowOff>
    </xdr:from>
    <xdr:to>
      <xdr:col>15</xdr:col>
      <xdr:colOff>500272</xdr:colOff>
      <xdr:row>26</xdr:row>
      <xdr:rowOff>50904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9F036C7-EFA5-4ADE-A407-64FF656A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9850" y="3571875"/>
          <a:ext cx="4615072" cy="26702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51954</xdr:colOff>
      <xdr:row>11</xdr:row>
      <xdr:rowOff>105640</xdr:rowOff>
    </xdr:from>
    <xdr:to>
      <xdr:col>33</xdr:col>
      <xdr:colOff>587500</xdr:colOff>
      <xdr:row>29</xdr:row>
      <xdr:rowOff>163976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485068-15E9-4F00-8B8C-1C78FC86A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517071</xdr:colOff>
      <xdr:row>11</xdr:row>
      <xdr:rowOff>131990</xdr:rowOff>
    </xdr:from>
    <xdr:to>
      <xdr:col>14</xdr:col>
      <xdr:colOff>571499</xdr:colOff>
      <xdr:row>22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203F2CB-7F30-4DA6-B978-8B45D9A1C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24</xdr:row>
      <xdr:rowOff>0</xdr:rowOff>
    </xdr:from>
    <xdr:to>
      <xdr:col>15</xdr:col>
      <xdr:colOff>60921</xdr:colOff>
      <xdr:row>35</xdr:row>
      <xdr:rowOff>55320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44A35E-9259-465C-82F2-6D2D96208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42571" y="5878286"/>
          <a:ext cx="4578493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CEFE-299E-45B6-BB32-71DA081E9CE2}">
  <dimension ref="B1:H38"/>
  <sheetViews>
    <sheetView zoomScale="70" zoomScaleNormal="70" workbookViewId="0"/>
  </sheetViews>
  <sheetFormatPr defaultRowHeight="18.75"/>
  <cols>
    <col min="1" max="2" width="9" style="1"/>
    <col min="3" max="3" width="32.625" style="1" bestFit="1" customWidth="1"/>
    <col min="4" max="5" width="32.625" style="1" customWidth="1"/>
    <col min="6" max="6" width="20.5" style="1" bestFit="1" customWidth="1"/>
    <col min="7" max="7" width="20.5" style="1" customWidth="1"/>
    <col min="8" max="8" width="18.375" style="1" bestFit="1" customWidth="1"/>
    <col min="9" max="16384" width="9" style="1"/>
  </cols>
  <sheetData>
    <row r="1" spans="2:8">
      <c r="D1" s="1" t="s">
        <v>0</v>
      </c>
    </row>
    <row r="2" spans="2:8">
      <c r="B2" s="2" t="s">
        <v>1</v>
      </c>
      <c r="C2" s="8" t="s">
        <v>2</v>
      </c>
      <c r="D2" s="2" t="s">
        <v>3</v>
      </c>
      <c r="E2" s="2" t="s">
        <v>4</v>
      </c>
      <c r="F2" s="8" t="s">
        <v>5</v>
      </c>
      <c r="G2" s="1" t="s">
        <v>6</v>
      </c>
    </row>
    <row r="3" spans="2:8">
      <c r="B3" s="3">
        <v>1</v>
      </c>
      <c r="C3" s="8">
        <v>865.5</v>
      </c>
      <c r="D3" s="3">
        <f>C3*$D$1</f>
        <v>8.6549999999999995E-4</v>
      </c>
      <c r="E3" s="4">
        <v>9.7600000000000006E-2</v>
      </c>
      <c r="F3" s="8">
        <v>0.29430000000000001</v>
      </c>
      <c r="G3" s="5"/>
      <c r="H3" s="1" t="s">
        <v>7</v>
      </c>
    </row>
    <row r="4" spans="2:8">
      <c r="B4" s="2">
        <v>2</v>
      </c>
      <c r="C4" s="8">
        <v>961</v>
      </c>
      <c r="D4" s="2">
        <f t="shared" ref="D4:D12" si="0">C4*$D$1</f>
        <v>9.6099999999999994E-4</v>
      </c>
      <c r="E4" s="6">
        <v>0.1236</v>
      </c>
      <c r="F4" s="8">
        <v>0.31730000000000003</v>
      </c>
      <c r="G4" s="1">
        <f xml:space="preserve"> $C$32 * D4 + $C$36</f>
        <v>0.32202868117920236</v>
      </c>
    </row>
    <row r="5" spans="2:8">
      <c r="B5" s="2">
        <v>3</v>
      </c>
      <c r="C5" s="8">
        <v>1020.5</v>
      </c>
      <c r="D5" s="2">
        <f t="shared" si="0"/>
        <v>1.0204999999999999E-3</v>
      </c>
      <c r="E5" s="6">
        <v>0.1404</v>
      </c>
      <c r="F5" s="8">
        <v>0.34132629759043998</v>
      </c>
      <c r="G5" s="1">
        <f t="shared" ref="G5:G12" si="1" xml:space="preserve"> $C$32 * D5 + $C$36</f>
        <v>0.34077185165815638</v>
      </c>
    </row>
    <row r="6" spans="2:8">
      <c r="B6" s="2">
        <v>4</v>
      </c>
      <c r="C6" s="8">
        <v>1073.5</v>
      </c>
      <c r="D6" s="2">
        <f t="shared" si="0"/>
        <v>1.0735E-3</v>
      </c>
      <c r="E6" s="6">
        <v>0.16980000000000001</v>
      </c>
      <c r="F6" s="8">
        <v>0.36332629759043999</v>
      </c>
      <c r="G6" s="1">
        <f t="shared" si="1"/>
        <v>0.35746744889151044</v>
      </c>
    </row>
    <row r="7" spans="2:8">
      <c r="B7" s="2">
        <v>5</v>
      </c>
      <c r="C7" s="8">
        <v>1167.5</v>
      </c>
      <c r="D7" s="2">
        <f t="shared" si="0"/>
        <v>1.1674999999999999E-3</v>
      </c>
      <c r="E7" s="6">
        <v>0.19520000000000001</v>
      </c>
      <c r="F7" s="8">
        <v>0.38735259518088</v>
      </c>
      <c r="G7" s="1">
        <f t="shared" si="1"/>
        <v>0.38707850813557232</v>
      </c>
    </row>
    <row r="8" spans="2:8">
      <c r="B8" s="2">
        <v>6</v>
      </c>
      <c r="C8" s="8">
        <v>1229.5</v>
      </c>
      <c r="D8" s="2">
        <f t="shared" si="0"/>
        <v>1.2294999999999999E-3</v>
      </c>
      <c r="E8" s="6">
        <v>0.2162</v>
      </c>
      <c r="F8" s="8">
        <v>0.40946983794950398</v>
      </c>
      <c r="G8" s="1">
        <f t="shared" si="1"/>
        <v>0.406609206785911</v>
      </c>
    </row>
    <row r="9" spans="2:8">
      <c r="B9" s="2">
        <v>7</v>
      </c>
      <c r="C9" s="8">
        <v>1340.5</v>
      </c>
      <c r="D9" s="2">
        <f t="shared" si="0"/>
        <v>1.3404999999999999E-3</v>
      </c>
      <c r="E9" s="6">
        <v>0.23769999999999999</v>
      </c>
      <c r="F9" s="8">
        <v>0.43349613553994498</v>
      </c>
      <c r="G9" s="1">
        <f t="shared" si="1"/>
        <v>0.4415754575953883</v>
      </c>
    </row>
    <row r="10" spans="2:8">
      <c r="B10" s="2">
        <v>8</v>
      </c>
      <c r="C10" s="8">
        <v>1386.5</v>
      </c>
      <c r="D10" s="2">
        <f t="shared" si="0"/>
        <v>1.3864999999999999E-3</v>
      </c>
      <c r="E10" s="6">
        <v>0.26250000000000001</v>
      </c>
      <c r="F10" s="8">
        <v>0.457601108714487</v>
      </c>
      <c r="G10" s="1">
        <f t="shared" si="1"/>
        <v>0.45606597594886539</v>
      </c>
    </row>
    <row r="11" spans="2:8">
      <c r="B11" s="2">
        <v>9</v>
      </c>
      <c r="C11" s="8">
        <v>1457.5</v>
      </c>
      <c r="D11" s="2">
        <f t="shared" si="0"/>
        <v>1.4575E-3</v>
      </c>
      <c r="E11" s="6">
        <v>0.28539999999999999</v>
      </c>
      <c r="F11" s="8">
        <v>0.479630495080414</v>
      </c>
      <c r="G11" s="1">
        <f t="shared" si="1"/>
        <v>0.47843177601618875</v>
      </c>
    </row>
    <row r="12" spans="2:8">
      <c r="B12" s="2">
        <v>10</v>
      </c>
      <c r="C12" s="8">
        <v>1533</v>
      </c>
      <c r="D12" s="2">
        <f t="shared" si="0"/>
        <v>1.5329999999999999E-3</v>
      </c>
      <c r="E12" s="6">
        <v>0.31879999999999997</v>
      </c>
      <c r="F12" s="8">
        <v>0.50274126535668895</v>
      </c>
      <c r="G12" s="1">
        <f t="shared" si="1"/>
        <v>0.50221512679200431</v>
      </c>
    </row>
    <row r="14" spans="2:8">
      <c r="B14" s="1" t="s">
        <v>8</v>
      </c>
      <c r="C14" s="1" t="s">
        <v>9</v>
      </c>
    </row>
    <row r="15" spans="2:8">
      <c r="C15" t="s">
        <v>10</v>
      </c>
      <c r="D15" s="1">
        <f>AVERAGE(D4:D12)</f>
        <v>1.2410555555555554E-3</v>
      </c>
      <c r="E15"/>
      <c r="F15"/>
      <c r="G15"/>
    </row>
    <row r="16" spans="2:8">
      <c r="C16" t="s">
        <v>11</v>
      </c>
      <c r="D16" s="1">
        <f>AVERAGE(F4:F12)</f>
        <v>0.41024933700031102</v>
      </c>
      <c r="E16"/>
      <c r="F16"/>
      <c r="G16"/>
    </row>
    <row r="17" spans="2:8">
      <c r="C17"/>
      <c r="D17"/>
      <c r="E17"/>
      <c r="F17"/>
      <c r="G17"/>
    </row>
    <row r="18" spans="2:8">
      <c r="B18" s="1" t="s">
        <v>12</v>
      </c>
      <c r="C18"/>
      <c r="D18"/>
      <c r="E18"/>
      <c r="F18"/>
      <c r="G18"/>
    </row>
    <row r="19" spans="2:8">
      <c r="C19" t="s">
        <v>13</v>
      </c>
      <c r="D19" t="s">
        <v>14</v>
      </c>
      <c r="E19" t="s">
        <v>15</v>
      </c>
      <c r="F19" t="s">
        <v>16</v>
      </c>
      <c r="G19"/>
      <c r="H19" s="1" t="s">
        <v>17</v>
      </c>
    </row>
    <row r="20" spans="2:8">
      <c r="C20" s="1">
        <f>D4 - $D$15</f>
        <v>-2.8005555555555542E-4</v>
      </c>
      <c r="D20" s="1">
        <f>F4 - $D$16</f>
        <v>-9.2949337000310994E-2</v>
      </c>
      <c r="E20" s="1">
        <f xml:space="preserve"> C20 * D20</f>
        <v>2.6030978212142639E-5</v>
      </c>
      <c r="F20" s="1">
        <f>C20 * C20</f>
        <v>7.8431114197530782E-8</v>
      </c>
      <c r="H20" s="1">
        <f xml:space="preserve"> D20 * D20</f>
        <v>8.6395792487973817E-3</v>
      </c>
    </row>
    <row r="21" spans="2:8">
      <c r="C21" s="1">
        <f t="shared" ref="C21:C28" si="2">D5 - $D$15</f>
        <v>-2.2055555555555544E-4</v>
      </c>
      <c r="D21" s="1">
        <f t="shared" ref="D21:D28" si="3">F5 - $D$16</f>
        <v>-6.8923039409871045E-2</v>
      </c>
      <c r="E21" s="1">
        <f t="shared" ref="E21:E28" si="4" xml:space="preserve"> C21 * D21</f>
        <v>1.520135924762155E-5</v>
      </c>
      <c r="F21" s="1">
        <f t="shared" ref="F21:F28" si="5">C21 * C21</f>
        <v>4.8644753086419702E-8</v>
      </c>
      <c r="H21" s="1">
        <f t="shared" ref="H21:H28" si="6" xml:space="preserve"> D21 * D21</f>
        <v>4.7503853614946374E-3</v>
      </c>
    </row>
    <row r="22" spans="2:8">
      <c r="C22" s="1">
        <f t="shared" si="2"/>
        <v>-1.6755555555555534E-4</v>
      </c>
      <c r="D22" s="1">
        <f t="shared" si="3"/>
        <v>-4.6923039409871026E-2</v>
      </c>
      <c r="E22" s="1">
        <f t="shared" si="4"/>
        <v>7.8622159366761568E-6</v>
      </c>
      <c r="F22" s="1">
        <f t="shared" si="5"/>
        <v>2.8074864197530791E-8</v>
      </c>
      <c r="H22" s="1">
        <f t="shared" si="6"/>
        <v>2.2017716274603093E-3</v>
      </c>
    </row>
    <row r="23" spans="2:8">
      <c r="C23" s="1">
        <f t="shared" si="2"/>
        <v>-7.355555555555544E-5</v>
      </c>
      <c r="D23" s="1">
        <f t="shared" si="3"/>
        <v>-2.2896741819431021E-2</v>
      </c>
      <c r="E23" s="1">
        <f t="shared" si="4"/>
        <v>1.6841825649403681E-6</v>
      </c>
      <c r="F23" s="1">
        <f t="shared" si="5"/>
        <v>5.4104197530864027E-9</v>
      </c>
      <c r="H23" s="1">
        <f t="shared" si="6"/>
        <v>5.2426078594568139E-4</v>
      </c>
    </row>
    <row r="24" spans="2:8">
      <c r="C24" s="1">
        <f t="shared" si="2"/>
        <v>-1.1555555555555451E-5</v>
      </c>
      <c r="D24" s="1">
        <f t="shared" si="3"/>
        <v>-7.7949905080704207E-4</v>
      </c>
      <c r="E24" s="1">
        <f t="shared" si="4"/>
        <v>9.0075445871035155E-9</v>
      </c>
      <c r="F24" s="1">
        <f t="shared" si="5"/>
        <v>1.3353086419752844E-10</v>
      </c>
      <c r="H24" s="1">
        <f t="shared" si="6"/>
        <v>6.0761877020907952E-7</v>
      </c>
    </row>
    <row r="25" spans="2:8">
      <c r="C25" s="1">
        <f t="shared" si="2"/>
        <v>9.9444444444444537E-5</v>
      </c>
      <c r="D25" s="1">
        <f t="shared" si="3"/>
        <v>2.3246798539633962E-2</v>
      </c>
      <c r="E25" s="1">
        <f t="shared" si="4"/>
        <v>2.311764965885824E-6</v>
      </c>
      <c r="F25" s="1">
        <f t="shared" si="5"/>
        <v>9.8891975308642165E-9</v>
      </c>
      <c r="H25" s="1">
        <f t="shared" si="6"/>
        <v>5.4041364234232766E-4</v>
      </c>
    </row>
    <row r="26" spans="2:8">
      <c r="C26" s="1">
        <f t="shared" si="2"/>
        <v>1.4544444444444457E-4</v>
      </c>
      <c r="D26" s="1">
        <f t="shared" si="3"/>
        <v>4.7351771714175983E-2</v>
      </c>
      <c r="E26" s="1">
        <f t="shared" si="4"/>
        <v>6.8870521304284906E-6</v>
      </c>
      <c r="F26" s="1">
        <f t="shared" si="5"/>
        <v>2.1154086419753122E-8</v>
      </c>
      <c r="H26" s="1">
        <f t="shared" si="6"/>
        <v>2.2421902844714367E-3</v>
      </c>
    </row>
    <row r="27" spans="2:8">
      <c r="C27" s="1">
        <f t="shared" si="2"/>
        <v>2.1644444444444467E-4</v>
      </c>
      <c r="D27" s="1">
        <f t="shared" si="3"/>
        <v>6.9381158080102978E-2</v>
      </c>
      <c r="E27" s="1">
        <f t="shared" si="4"/>
        <v>1.5017166215560083E-5</v>
      </c>
      <c r="F27" s="1">
        <f t="shared" si="5"/>
        <v>4.6848197530864298E-8</v>
      </c>
      <c r="H27" s="1">
        <f t="shared" si="6"/>
        <v>4.8137450965362386E-3</v>
      </c>
    </row>
    <row r="28" spans="2:8">
      <c r="C28" s="1">
        <f t="shared" si="2"/>
        <v>2.919444444444445E-4</v>
      </c>
      <c r="D28" s="1">
        <f t="shared" si="3"/>
        <v>9.2491928356377928E-2</v>
      </c>
      <c r="E28" s="1">
        <f t="shared" si="4"/>
        <v>2.7002504639598118E-5</v>
      </c>
      <c r="F28" s="1">
        <f t="shared" si="5"/>
        <v>8.523155864197534E-8</v>
      </c>
      <c r="H28" s="1">
        <f t="shared" si="6"/>
        <v>8.5547568110813481E-3</v>
      </c>
    </row>
    <row r="31" spans="2:8" ht="19.5" thickBot="1">
      <c r="B31" s="1" t="s">
        <v>18</v>
      </c>
      <c r="C31" s="1" t="s">
        <v>19</v>
      </c>
      <c r="D31" s="1" t="s">
        <v>20</v>
      </c>
    </row>
    <row r="32" spans="2:8" ht="19.5" thickBot="1">
      <c r="C32" s="7">
        <f>SUM(E20:E28) / SUM(F20:F28)</f>
        <v>315.01126855384973</v>
      </c>
    </row>
    <row r="35" spans="2:3" ht="19.5" thickBot="1">
      <c r="B35" s="1" t="s">
        <v>21</v>
      </c>
      <c r="C35" s="1" t="s">
        <v>22</v>
      </c>
    </row>
    <row r="36" spans="2:3" ht="19.5" thickBot="1">
      <c r="C36" s="7">
        <f>D16 - C32 * D15</f>
        <v>1.9302852098952772E-2</v>
      </c>
    </row>
    <row r="38" spans="2:3">
      <c r="B38" s="1" t="s">
        <v>23</v>
      </c>
      <c r="C38" s="1" t="s">
        <v>24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C054-C711-4689-85CD-4D6F4EE0AD4E}">
  <dimension ref="B1:Z103"/>
  <sheetViews>
    <sheetView topLeftCell="G13" zoomScale="85" zoomScaleNormal="85" workbookViewId="0">
      <selection activeCell="J25" sqref="J25"/>
    </sheetView>
  </sheetViews>
  <sheetFormatPr defaultRowHeight="18.75"/>
  <cols>
    <col min="1" max="2" width="9" style="1"/>
    <col min="3" max="3" width="32.625" style="1" bestFit="1" customWidth="1"/>
    <col min="4" max="5" width="32.625" style="1" customWidth="1"/>
    <col min="6" max="6" width="20.5" style="1" bestFit="1" customWidth="1"/>
    <col min="7" max="7" width="20.5" style="1" customWidth="1"/>
    <col min="8" max="8" width="18.375" style="1" bestFit="1" customWidth="1"/>
    <col min="9" max="9" width="9" style="1"/>
    <col min="10" max="10" width="14.625" style="1" bestFit="1" customWidth="1"/>
    <col min="11" max="16384" width="9" style="1"/>
  </cols>
  <sheetData>
    <row r="1" spans="2:26">
      <c r="D1" s="1" t="s">
        <v>0</v>
      </c>
    </row>
    <row r="2" spans="2:26">
      <c r="B2" s="2" t="s">
        <v>1</v>
      </c>
      <c r="C2" s="8" t="s">
        <v>2</v>
      </c>
      <c r="D2" s="2" t="s">
        <v>3</v>
      </c>
      <c r="E2" s="2" t="s">
        <v>4</v>
      </c>
      <c r="F2" s="8" t="s">
        <v>5</v>
      </c>
      <c r="G2" s="1" t="s">
        <v>6</v>
      </c>
    </row>
    <row r="3" spans="2:26" ht="19.5" thickBot="1">
      <c r="B3" s="3">
        <v>1</v>
      </c>
      <c r="C3" s="8">
        <v>257.5</v>
      </c>
      <c r="D3" s="3">
        <f>C3*$D$1</f>
        <v>2.5749999999999997E-4</v>
      </c>
      <c r="E3" s="4">
        <v>9.7600000000000006E-2</v>
      </c>
      <c r="F3" s="8">
        <v>8.7599999999999997E-2</v>
      </c>
      <c r="G3" s="5"/>
      <c r="H3" s="1" t="s">
        <v>7</v>
      </c>
      <c r="J3" s="1" t="s">
        <v>8</v>
      </c>
      <c r="K3" s="1" t="s">
        <v>9</v>
      </c>
      <c r="O3" s="1" t="s">
        <v>12</v>
      </c>
      <c r="P3"/>
      <c r="Q3"/>
      <c r="R3"/>
      <c r="S3"/>
      <c r="T3"/>
      <c r="X3" s="1" t="s">
        <v>18</v>
      </c>
      <c r="Y3" s="1" t="s">
        <v>19</v>
      </c>
      <c r="Z3" s="1" t="s">
        <v>20</v>
      </c>
    </row>
    <row r="4" spans="2:26" ht="19.5" thickBot="1">
      <c r="B4" s="2">
        <v>2</v>
      </c>
      <c r="C4" s="8">
        <v>294</v>
      </c>
      <c r="D4" s="2">
        <f t="shared" ref="D4:D67" si="0">C4*$D$1</f>
        <v>2.9399999999999999E-4</v>
      </c>
      <c r="E4" s="6">
        <v>0.1236</v>
      </c>
      <c r="F4" s="8">
        <v>9.6599999999999894E-2</v>
      </c>
      <c r="G4">
        <f xml:space="preserve"> $Y$4 * D4 + $Y$7</f>
        <v>0.10726417097215632</v>
      </c>
      <c r="H4" s="1">
        <f>F4-G4</f>
        <v>-1.0664170972156425E-2</v>
      </c>
      <c r="K4" t="s">
        <v>10</v>
      </c>
      <c r="L4" s="1">
        <f>AVERAGE(D4:D102)</f>
        <v>1.0292474747474745E-3</v>
      </c>
      <c r="P4" t="s">
        <v>13</v>
      </c>
      <c r="Q4" t="s">
        <v>14</v>
      </c>
      <c r="R4" t="s">
        <v>15</v>
      </c>
      <c r="S4" t="s">
        <v>16</v>
      </c>
      <c r="T4"/>
      <c r="U4" s="1" t="s">
        <v>17</v>
      </c>
      <c r="Y4" s="7">
        <f>SUM(R5:R103) / SUM(S5:S103)</f>
        <v>590.61255101599295</v>
      </c>
    </row>
    <row r="5" spans="2:26">
      <c r="B5" s="2">
        <v>3</v>
      </c>
      <c r="C5" s="8">
        <v>297.5</v>
      </c>
      <c r="D5" s="2">
        <f t="shared" si="0"/>
        <v>2.9749999999999997E-4</v>
      </c>
      <c r="E5" s="6">
        <v>0.1404</v>
      </c>
      <c r="F5" s="8">
        <v>0.1036</v>
      </c>
      <c r="G5">
        <f xml:space="preserve"> $Y$4 * D5 + $Y$7</f>
        <v>0.10933131490071227</v>
      </c>
      <c r="H5" s="1">
        <f t="shared" ref="H5:H68" si="1">F5-G5</f>
        <v>-5.7313149007122699E-3</v>
      </c>
      <c r="K5" t="s">
        <v>11</v>
      </c>
      <c r="L5" s="1">
        <f>AVERAGE(F4:F102)</f>
        <v>0.54151055766082912</v>
      </c>
      <c r="P5" s="1">
        <f>D4 - $L$4</f>
        <v>-7.3524747474747448E-4</v>
      </c>
      <c r="Q5" s="1">
        <f>F4 - $L$5</f>
        <v>-0.44491055766082921</v>
      </c>
      <c r="R5" s="1">
        <f xml:space="preserve"> P5 * Q5</f>
        <v>3.2711936400861531E-4</v>
      </c>
      <c r="S5" s="1">
        <f>P5 * P5</f>
        <v>5.4058884912253809E-7</v>
      </c>
      <c r="U5" s="1">
        <f xml:space="preserve"> Q5 * Q5</f>
        <v>0.19794540431807003</v>
      </c>
      <c r="W5" s="1" t="s">
        <v>25</v>
      </c>
    </row>
    <row r="6" spans="2:26" ht="19.5" thickBot="1">
      <c r="B6" s="2">
        <v>4</v>
      </c>
      <c r="C6" s="8">
        <v>314</v>
      </c>
      <c r="D6" s="2">
        <f t="shared" si="0"/>
        <v>3.1399999999999999E-4</v>
      </c>
      <c r="E6" s="6">
        <v>0.16980000000000001</v>
      </c>
      <c r="F6" s="8">
        <v>0.11359999999999899</v>
      </c>
      <c r="G6">
        <f xml:space="preserve"> $Y$4 * D6 + $Y$7</f>
        <v>0.11907642199247617</v>
      </c>
      <c r="H6" s="1">
        <f t="shared" si="1"/>
        <v>-5.476421992477179E-3</v>
      </c>
      <c r="P6" s="1">
        <f>D5 - $L$4</f>
        <v>-7.3174747474747445E-4</v>
      </c>
      <c r="Q6" s="1">
        <f>F5 - $L$5</f>
        <v>-0.43791055766082909</v>
      </c>
      <c r="R6" s="1">
        <f t="shared" ref="R6:R69" si="2" xml:space="preserve"> P6 * Q6</f>
        <v>3.2043994473356997E-4</v>
      </c>
      <c r="S6" s="1">
        <f t="shared" ref="S6:S69" si="3">P6 * P6</f>
        <v>5.3545436679930577E-7</v>
      </c>
      <c r="U6" s="1">
        <f t="shared" ref="U6:U69" si="4" xml:space="preserve"> Q6 * Q6</f>
        <v>0.19176565651081831</v>
      </c>
      <c r="W6" s="1" t="s">
        <v>26</v>
      </c>
      <c r="X6" s="1" t="s">
        <v>21</v>
      </c>
      <c r="Y6" s="1" t="s">
        <v>22</v>
      </c>
    </row>
    <row r="7" spans="2:26" ht="19.5" thickBot="1">
      <c r="B7" s="2">
        <v>5</v>
      </c>
      <c r="C7" s="8">
        <v>317.5</v>
      </c>
      <c r="D7" s="2">
        <f t="shared" si="0"/>
        <v>3.1749999999999997E-4</v>
      </c>
      <c r="E7" s="6">
        <v>0.19520000000000001</v>
      </c>
      <c r="F7" s="8">
        <v>0.123599999999999</v>
      </c>
      <c r="G7">
        <f xml:space="preserve"> $Y$4 * D7 + $Y$7</f>
        <v>0.12114356592103215</v>
      </c>
      <c r="H7" s="1">
        <f t="shared" si="1"/>
        <v>2.4564340789668543E-3</v>
      </c>
      <c r="P7" s="1">
        <f>D6 - $L$4</f>
        <v>-7.1524747474747442E-4</v>
      </c>
      <c r="Q7" s="1">
        <f>F6 - $L$5</f>
        <v>-0.42791055766083014</v>
      </c>
      <c r="R7" s="1">
        <f t="shared" si="2"/>
        <v>3.0606194578469231E-4</v>
      </c>
      <c r="S7" s="1">
        <f t="shared" si="3"/>
        <v>5.1157895013263909E-7</v>
      </c>
      <c r="U7" s="1">
        <f t="shared" si="4"/>
        <v>0.18310744535760262</v>
      </c>
      <c r="W7" s="1" t="s">
        <v>27</v>
      </c>
      <c r="Y7" s="7">
        <f>L5 - Y4 * L4</f>
        <v>-6.6375919026545604E-2</v>
      </c>
    </row>
    <row r="8" spans="2:26">
      <c r="B8" s="2">
        <v>6</v>
      </c>
      <c r="C8" s="8">
        <v>363.5</v>
      </c>
      <c r="D8" s="2">
        <f t="shared" si="0"/>
        <v>3.635E-4</v>
      </c>
      <c r="E8" s="6">
        <v>0.2162</v>
      </c>
      <c r="F8" s="8">
        <v>0.13059999999999999</v>
      </c>
      <c r="G8">
        <f xml:space="preserve"> $Y$4 * D8 + $Y$7</f>
        <v>0.14831174326776783</v>
      </c>
      <c r="H8" s="1">
        <f t="shared" si="1"/>
        <v>-1.7711743267767838E-2</v>
      </c>
      <c r="P8" s="1">
        <f>D7 - $L$4</f>
        <v>-7.117474747474745E-4</v>
      </c>
      <c r="Q8" s="1">
        <f>F7 - $L$5</f>
        <v>-0.41791055766083013</v>
      </c>
      <c r="R8" s="1">
        <f t="shared" si="2"/>
        <v>2.9744678408540466E-4</v>
      </c>
      <c r="S8" s="1">
        <f t="shared" si="3"/>
        <v>5.0658446780940682E-7</v>
      </c>
      <c r="U8" s="1">
        <f t="shared" si="4"/>
        <v>0.17464923420438602</v>
      </c>
      <c r="W8" s="1" t="s">
        <v>28</v>
      </c>
    </row>
    <row r="9" spans="2:26">
      <c r="B9" s="2">
        <v>7</v>
      </c>
      <c r="C9" s="8">
        <v>344</v>
      </c>
      <c r="D9" s="2">
        <f t="shared" si="0"/>
        <v>3.4399999999999996E-4</v>
      </c>
      <c r="E9" s="6">
        <v>0.23769999999999999</v>
      </c>
      <c r="F9" s="8">
        <v>0.1406</v>
      </c>
      <c r="G9">
        <f xml:space="preserve"> $Y$4 * D9 + $Y$7</f>
        <v>0.13679479852295595</v>
      </c>
      <c r="H9" s="1">
        <f t="shared" si="1"/>
        <v>3.8052014770440512E-3</v>
      </c>
      <c r="J9" s="1">
        <f>MAX(U5:U103)</f>
        <v>0.20377695005313012</v>
      </c>
      <c r="P9" s="1">
        <f>D8 - $L$4</f>
        <v>-6.6574747474747447E-4</v>
      </c>
      <c r="Q9" s="1">
        <f>F8 - $L$5</f>
        <v>-0.41091055766082912</v>
      </c>
      <c r="R9" s="1">
        <f t="shared" si="2"/>
        <v>2.7356266610977349E-4</v>
      </c>
      <c r="S9" s="1">
        <f t="shared" si="3"/>
        <v>4.4321970013263916E-7</v>
      </c>
      <c r="U9" s="1">
        <f t="shared" si="4"/>
        <v>0.16884748639713357</v>
      </c>
      <c r="W9" s="1" t="s">
        <v>29</v>
      </c>
      <c r="X9" s="1" t="s">
        <v>23</v>
      </c>
      <c r="Y9" s="1" t="s">
        <v>24</v>
      </c>
    </row>
    <row r="10" spans="2:26">
      <c r="B10" s="2">
        <v>8</v>
      </c>
      <c r="C10" s="8">
        <v>364</v>
      </c>
      <c r="D10" s="2">
        <f t="shared" si="0"/>
        <v>3.6399999999999996E-4</v>
      </c>
      <c r="E10" s="6">
        <v>0.26250000000000001</v>
      </c>
      <c r="F10" s="8">
        <v>0.15060000000000001</v>
      </c>
      <c r="G10">
        <f xml:space="preserve"> $Y$4 * D10 + $Y$7</f>
        <v>0.1486070495432758</v>
      </c>
      <c r="H10" s="1">
        <f t="shared" si="1"/>
        <v>1.9929504567242073E-3</v>
      </c>
      <c r="J10" s="9">
        <f>MIN(U5:U103)</f>
        <v>2.0133014888896202E-5</v>
      </c>
      <c r="P10" s="1">
        <f>D9 - $L$4</f>
        <v>-6.8524747474747456E-4</v>
      </c>
      <c r="Q10" s="1">
        <f>F9 - $L$5</f>
        <v>-0.40091055766082911</v>
      </c>
      <c r="R10" s="1">
        <f t="shared" si="2"/>
        <v>2.7472294723668495E-4</v>
      </c>
      <c r="S10" s="1">
        <f t="shared" si="3"/>
        <v>4.6956410164779076E-7</v>
      </c>
      <c r="U10" s="1">
        <f t="shared" si="4"/>
        <v>0.16072927524391697</v>
      </c>
      <c r="W10" s="1" t="s">
        <v>30</v>
      </c>
    </row>
    <row r="11" spans="2:26">
      <c r="B11" s="2">
        <v>9</v>
      </c>
      <c r="C11" s="8">
        <v>406.5</v>
      </c>
      <c r="D11" s="2">
        <f t="shared" si="0"/>
        <v>4.0649999999999996E-4</v>
      </c>
      <c r="E11" s="6">
        <v>0.28539999999999999</v>
      </c>
      <c r="F11" s="8">
        <v>0.15759999999999999</v>
      </c>
      <c r="G11">
        <f xml:space="preserve"> $Y$4 * D11 + $Y$7</f>
        <v>0.17370808296145551</v>
      </c>
      <c r="H11" s="1">
        <f t="shared" si="1"/>
        <v>-1.6108082961455522E-2</v>
      </c>
      <c r="P11" s="1">
        <f>D10 - $L$4</f>
        <v>-6.6524747474747451E-4</v>
      </c>
      <c r="Q11" s="1">
        <f>F10 - $L$5</f>
        <v>-0.39091055766082911</v>
      </c>
      <c r="R11" s="1">
        <f t="shared" si="2"/>
        <v>2.6005226133599357E-4</v>
      </c>
      <c r="S11" s="1">
        <f t="shared" si="3"/>
        <v>4.4255420265789176E-7</v>
      </c>
      <c r="U11" s="1">
        <f t="shared" si="4"/>
        <v>0.15281106409070039</v>
      </c>
      <c r="W11" s="1" t="s">
        <v>31</v>
      </c>
    </row>
    <row r="12" spans="2:26">
      <c r="B12" s="2">
        <v>10</v>
      </c>
      <c r="C12" s="8">
        <v>403.5</v>
      </c>
      <c r="D12" s="2">
        <f t="shared" si="0"/>
        <v>4.035E-4</v>
      </c>
      <c r="E12" s="6">
        <v>0.31879999999999997</v>
      </c>
      <c r="F12" s="8">
        <v>0.1656</v>
      </c>
      <c r="G12">
        <f xml:space="preserve"> $Y$4 * D12 + $Y$7</f>
        <v>0.17193624530840754</v>
      </c>
      <c r="H12" s="1">
        <f t="shared" si="1"/>
        <v>-6.3362453084075399E-3</v>
      </c>
      <c r="P12" s="1">
        <f>D11 - $L$4</f>
        <v>-6.2274747474747451E-4</v>
      </c>
      <c r="Q12" s="1">
        <f>F11 - $L$5</f>
        <v>-0.38391055766082915</v>
      </c>
      <c r="R12" s="1">
        <f t="shared" si="2"/>
        <v>2.3907933031217605E-4</v>
      </c>
      <c r="S12" s="1">
        <f t="shared" si="3"/>
        <v>3.8781441730435642E-7</v>
      </c>
      <c r="U12" s="1">
        <f t="shared" si="4"/>
        <v>0.14738731628344884</v>
      </c>
      <c r="W12" s="1" t="s">
        <v>32</v>
      </c>
    </row>
    <row r="13" spans="2:26">
      <c r="B13" s="3">
        <v>11</v>
      </c>
      <c r="C13" s="1">
        <v>433</v>
      </c>
      <c r="D13" s="3">
        <f t="shared" si="0"/>
        <v>4.3299999999999995E-4</v>
      </c>
      <c r="F13" s="1">
        <v>0.17560000000000001</v>
      </c>
      <c r="G13">
        <f t="shared" ref="G13:G76" si="5" xml:space="preserve"> $Y$4 * D13 + $Y$7</f>
        <v>0.18935931556337932</v>
      </c>
      <c r="H13" s="1">
        <f t="shared" si="1"/>
        <v>-1.375931556337931E-2</v>
      </c>
      <c r="P13" s="1">
        <f>D12 - $L$4</f>
        <v>-6.2574747474747447E-4</v>
      </c>
      <c r="Q13" s="1">
        <f>F12 - $L$5</f>
        <v>-0.37591055766082915</v>
      </c>
      <c r="R13" s="1">
        <f t="shared" si="2"/>
        <v>2.3522508218717873E-4</v>
      </c>
      <c r="S13" s="1">
        <f t="shared" si="3"/>
        <v>3.9155990215284117E-7</v>
      </c>
      <c r="U13" s="1">
        <f t="shared" si="4"/>
        <v>0.14130874736087556</v>
      </c>
      <c r="W13" s="1" t="s">
        <v>33</v>
      </c>
    </row>
    <row r="14" spans="2:26">
      <c r="B14" s="2">
        <v>12</v>
      </c>
      <c r="C14" s="1">
        <v>433.5</v>
      </c>
      <c r="D14" s="2">
        <f t="shared" si="0"/>
        <v>4.3349999999999997E-4</v>
      </c>
      <c r="F14" s="1">
        <v>0.18459999999999999</v>
      </c>
      <c r="G14">
        <f t="shared" si="5"/>
        <v>0.18965462183888732</v>
      </c>
      <c r="H14" s="1">
        <f t="shared" si="1"/>
        <v>-5.0546218388873299E-3</v>
      </c>
      <c r="P14" s="1">
        <f t="shared" ref="P14:P77" si="6">D13 - $L$4</f>
        <v>-5.9624747474747446E-4</v>
      </c>
      <c r="Q14" s="1">
        <f t="shared" ref="Q14:Q77" si="7">F13 - $L$5</f>
        <v>-0.36591055766082914</v>
      </c>
      <c r="R14" s="1">
        <f t="shared" si="2"/>
        <v>2.1817324598870952E-4</v>
      </c>
      <c r="S14" s="1">
        <f t="shared" si="3"/>
        <v>3.5551105114274018E-7</v>
      </c>
      <c r="U14" s="1">
        <f t="shared" si="4"/>
        <v>0.13389053620765898</v>
      </c>
      <c r="W14" s="1" t="s">
        <v>34</v>
      </c>
    </row>
    <row r="15" spans="2:26">
      <c r="B15" s="2">
        <v>13</v>
      </c>
      <c r="C15" s="1">
        <v>433.5</v>
      </c>
      <c r="D15" s="2">
        <f t="shared" si="0"/>
        <v>4.3349999999999997E-4</v>
      </c>
      <c r="E15"/>
      <c r="F15">
        <v>0.19159999999999999</v>
      </c>
      <c r="G15">
        <f t="shared" si="5"/>
        <v>0.18965462183888732</v>
      </c>
      <c r="H15" s="1">
        <f t="shared" si="1"/>
        <v>1.9453781611126764E-3</v>
      </c>
      <c r="P15" s="1">
        <f t="shared" si="6"/>
        <v>-5.957474747474745E-4</v>
      </c>
      <c r="Q15" s="1">
        <f t="shared" si="7"/>
        <v>-0.35691055766082913</v>
      </c>
      <c r="R15" s="1">
        <f t="shared" si="2"/>
        <v>2.1262856343715183E-4</v>
      </c>
      <c r="S15" s="1">
        <f t="shared" si="3"/>
        <v>3.5491505366799279E-7</v>
      </c>
      <c r="U15" s="1">
        <f t="shared" si="4"/>
        <v>0.12738514616976404</v>
      </c>
      <c r="W15" s="1" t="s">
        <v>35</v>
      </c>
    </row>
    <row r="16" spans="2:26">
      <c r="B16" s="2">
        <v>14</v>
      </c>
      <c r="C16" s="1">
        <v>453.5</v>
      </c>
      <c r="D16" s="2">
        <f t="shared" si="0"/>
        <v>4.5349999999999996E-4</v>
      </c>
      <c r="E16"/>
      <c r="F16">
        <v>0.2026</v>
      </c>
      <c r="G16">
        <f t="shared" si="5"/>
        <v>0.20146687285920717</v>
      </c>
      <c r="H16" s="1">
        <f t="shared" si="1"/>
        <v>1.1331271407928334E-3</v>
      </c>
      <c r="P16" s="1">
        <f t="shared" si="6"/>
        <v>-5.957474747474745E-4</v>
      </c>
      <c r="Q16" s="1">
        <f t="shared" si="7"/>
        <v>-0.34991055766082912</v>
      </c>
      <c r="R16" s="1">
        <f t="shared" si="2"/>
        <v>2.0845833111391953E-4</v>
      </c>
      <c r="S16" s="1">
        <f t="shared" si="3"/>
        <v>3.5491505366799279E-7</v>
      </c>
      <c r="U16" s="1">
        <f t="shared" si="4"/>
        <v>0.12243739836251243</v>
      </c>
      <c r="W16" s="1" t="s">
        <v>36</v>
      </c>
    </row>
    <row r="17" spans="2:23">
      <c r="B17" s="2">
        <v>15</v>
      </c>
      <c r="C17">
        <v>481.5</v>
      </c>
      <c r="D17" s="2">
        <f t="shared" si="0"/>
        <v>4.8149999999999999E-4</v>
      </c>
      <c r="E17"/>
      <c r="F17">
        <v>0.21060000000000001</v>
      </c>
      <c r="G17">
        <f t="shared" si="5"/>
        <v>0.21800402428765497</v>
      </c>
      <c r="H17" s="1">
        <f t="shared" si="1"/>
        <v>-7.4040242876549645E-3</v>
      </c>
      <c r="P17" s="1">
        <f t="shared" si="6"/>
        <v>-5.7574747474747456E-4</v>
      </c>
      <c r="Q17" s="1">
        <f t="shared" si="7"/>
        <v>-0.33891055766082911</v>
      </c>
      <c r="R17" s="1">
        <f t="shared" si="2"/>
        <v>1.9512689773848072E-4</v>
      </c>
      <c r="S17" s="1">
        <f t="shared" si="3"/>
        <v>3.3148515467809388E-7</v>
      </c>
      <c r="U17" s="1">
        <f t="shared" si="4"/>
        <v>0.11486036609397418</v>
      </c>
      <c r="W17" s="1" t="s">
        <v>37</v>
      </c>
    </row>
    <row r="18" spans="2:23">
      <c r="B18" s="2">
        <v>16</v>
      </c>
      <c r="C18" s="1">
        <v>500</v>
      </c>
      <c r="D18" s="2">
        <f t="shared" si="0"/>
        <v>5.0000000000000001E-4</v>
      </c>
      <c r="F18" s="1">
        <v>0.22059999999999999</v>
      </c>
      <c r="G18">
        <f t="shared" si="5"/>
        <v>0.22893035648145088</v>
      </c>
      <c r="H18" s="1">
        <f t="shared" si="1"/>
        <v>-8.3303564814508901E-3</v>
      </c>
      <c r="P18" s="1">
        <f t="shared" si="6"/>
        <v>-5.4774747474747453E-4</v>
      </c>
      <c r="Q18" s="1">
        <f t="shared" si="7"/>
        <v>-0.33091055766082911</v>
      </c>
      <c r="R18" s="1">
        <f t="shared" si="2"/>
        <v>1.812554223259977E-4</v>
      </c>
      <c r="S18" s="1">
        <f t="shared" si="3"/>
        <v>3.0002729609223522E-7</v>
      </c>
      <c r="U18" s="1">
        <f t="shared" si="4"/>
        <v>0.10950179717140091</v>
      </c>
      <c r="W18" s="1" t="s">
        <v>38</v>
      </c>
    </row>
    <row r="19" spans="2:23">
      <c r="B19" s="2">
        <v>17</v>
      </c>
      <c r="C19" s="1">
        <v>500</v>
      </c>
      <c r="D19" s="2">
        <f t="shared" si="0"/>
        <v>5.0000000000000001E-4</v>
      </c>
      <c r="F19" s="1">
        <v>0.2296</v>
      </c>
      <c r="G19">
        <f t="shared" si="5"/>
        <v>0.22893035648145088</v>
      </c>
      <c r="H19" s="1">
        <f t="shared" si="1"/>
        <v>6.6964351854911786E-4</v>
      </c>
      <c r="P19" s="1">
        <f t="shared" si="6"/>
        <v>-5.2924747474747446E-4</v>
      </c>
      <c r="Q19" s="1">
        <f t="shared" si="7"/>
        <v>-0.3209105576608291</v>
      </c>
      <c r="R19" s="1">
        <f t="shared" si="2"/>
        <v>1.6984110226179758E-4</v>
      </c>
      <c r="S19" s="1">
        <f t="shared" si="3"/>
        <v>2.801028895265786E-7</v>
      </c>
      <c r="U19" s="1">
        <f t="shared" si="4"/>
        <v>0.10298358601818432</v>
      </c>
      <c r="W19" s="1" t="s">
        <v>39</v>
      </c>
    </row>
    <row r="20" spans="2:23">
      <c r="B20" s="2">
        <v>18</v>
      </c>
      <c r="C20" s="1">
        <v>500</v>
      </c>
      <c r="D20" s="2">
        <f t="shared" si="0"/>
        <v>5.0000000000000001E-4</v>
      </c>
      <c r="F20" s="1">
        <v>0.2366</v>
      </c>
      <c r="G20">
        <f t="shared" si="5"/>
        <v>0.22893035648145088</v>
      </c>
      <c r="H20" s="1">
        <f t="shared" si="1"/>
        <v>7.6696435185491241E-3</v>
      </c>
      <c r="P20" s="1">
        <f t="shared" si="6"/>
        <v>-5.2924747474747446E-4</v>
      </c>
      <c r="Q20" s="1">
        <f t="shared" si="7"/>
        <v>-0.31191055766082909</v>
      </c>
      <c r="R20" s="1">
        <f t="shared" si="2"/>
        <v>1.6507787498907031E-4</v>
      </c>
      <c r="S20" s="1">
        <f t="shared" si="3"/>
        <v>2.801028895265786E-7</v>
      </c>
      <c r="U20" s="1">
        <f t="shared" si="4"/>
        <v>9.7288195980289385E-2</v>
      </c>
      <c r="W20" s="1" t="s">
        <v>40</v>
      </c>
    </row>
    <row r="21" spans="2:23">
      <c r="B21" s="2">
        <v>19</v>
      </c>
      <c r="C21" s="1">
        <v>537.5</v>
      </c>
      <c r="D21" s="2">
        <f t="shared" si="0"/>
        <v>5.375E-4</v>
      </c>
      <c r="F21" s="1">
        <v>0.24460000000000001</v>
      </c>
      <c r="G21">
        <f t="shared" si="5"/>
        <v>0.25107832714455058</v>
      </c>
      <c r="H21" s="1">
        <f t="shared" si="1"/>
        <v>-6.4783271445505719E-3</v>
      </c>
      <c r="P21" s="1">
        <f t="shared" si="6"/>
        <v>-5.2924747474747446E-4</v>
      </c>
      <c r="Q21" s="1">
        <f t="shared" si="7"/>
        <v>-0.30491055766082908</v>
      </c>
      <c r="R21" s="1">
        <f t="shared" si="2"/>
        <v>1.6137314266583799E-4</v>
      </c>
      <c r="S21" s="1">
        <f t="shared" si="3"/>
        <v>2.801028895265786E-7</v>
      </c>
      <c r="U21" s="1">
        <f t="shared" si="4"/>
        <v>9.2970448173037776E-2</v>
      </c>
      <c r="W21" s="1" t="s">
        <v>41</v>
      </c>
    </row>
    <row r="22" spans="2:23">
      <c r="B22" s="2">
        <v>20</v>
      </c>
      <c r="C22" s="1">
        <v>518.5</v>
      </c>
      <c r="D22" s="2">
        <f t="shared" si="0"/>
        <v>5.1849999999999997E-4</v>
      </c>
      <c r="F22" s="1">
        <v>0.25459999999999999</v>
      </c>
      <c r="G22">
        <f t="shared" si="5"/>
        <v>0.23985668867524673</v>
      </c>
      <c r="H22" s="1">
        <f t="shared" si="1"/>
        <v>1.4743311324753261E-2</v>
      </c>
      <c r="P22" s="1">
        <f t="shared" si="6"/>
        <v>-4.9174747474747447E-4</v>
      </c>
      <c r="Q22" s="1">
        <f t="shared" si="7"/>
        <v>-0.29691055766082908</v>
      </c>
      <c r="R22" s="1">
        <f t="shared" si="2"/>
        <v>1.460050169555771E-4</v>
      </c>
      <c r="S22" s="1">
        <f t="shared" si="3"/>
        <v>2.4181557892051806E-7</v>
      </c>
      <c r="U22" s="1">
        <f t="shared" si="4"/>
        <v>8.8155879250464503E-2</v>
      </c>
      <c r="W22" s="1" t="s">
        <v>42</v>
      </c>
    </row>
    <row r="23" spans="2:23">
      <c r="B23" s="3">
        <v>21</v>
      </c>
      <c r="C23" s="1">
        <v>565.5</v>
      </c>
      <c r="D23" s="3">
        <f t="shared" si="0"/>
        <v>5.6549999999999992E-4</v>
      </c>
      <c r="F23" s="1">
        <v>0.2656</v>
      </c>
      <c r="G23">
        <f t="shared" si="5"/>
        <v>0.26761547857299839</v>
      </c>
      <c r="H23" s="1">
        <f t="shared" si="1"/>
        <v>-2.015478572998386E-3</v>
      </c>
      <c r="P23" s="1">
        <f t="shared" si="6"/>
        <v>-5.1074747474747449E-4</v>
      </c>
      <c r="Q23" s="1">
        <f t="shared" si="7"/>
        <v>-0.28691055766082912</v>
      </c>
      <c r="R23" s="1">
        <f t="shared" si="2"/>
        <v>1.4653884280365815E-4</v>
      </c>
      <c r="S23" s="1">
        <f t="shared" si="3"/>
        <v>2.6086298296092207E-7</v>
      </c>
      <c r="U23" s="1">
        <f t="shared" si="4"/>
        <v>8.2317668097247956E-2</v>
      </c>
      <c r="W23" s="1" t="s">
        <v>43</v>
      </c>
    </row>
    <row r="24" spans="2:23">
      <c r="B24" s="2">
        <v>22</v>
      </c>
      <c r="C24" s="1">
        <v>565</v>
      </c>
      <c r="D24" s="2">
        <f t="shared" si="0"/>
        <v>5.6499999999999996E-4</v>
      </c>
      <c r="F24" s="1">
        <v>0.27360000000000001</v>
      </c>
      <c r="G24">
        <f t="shared" si="5"/>
        <v>0.26732017229749039</v>
      </c>
      <c r="H24" s="1">
        <f t="shared" si="1"/>
        <v>6.2798277025096216E-3</v>
      </c>
      <c r="P24" s="1">
        <f t="shared" si="6"/>
        <v>-4.6374747474747454E-4</v>
      </c>
      <c r="Q24" s="1">
        <f t="shared" si="7"/>
        <v>-0.27591055766082911</v>
      </c>
      <c r="R24" s="1">
        <f t="shared" si="2"/>
        <v>1.2795282437137696E-4</v>
      </c>
      <c r="S24" s="1">
        <f t="shared" si="3"/>
        <v>2.1506172033465953E-7</v>
      </c>
      <c r="U24" s="1">
        <f t="shared" si="4"/>
        <v>7.612663582870971E-2</v>
      </c>
      <c r="W24" s="1" t="s">
        <v>44</v>
      </c>
    </row>
    <row r="25" spans="2:23">
      <c r="B25" s="2">
        <v>23</v>
      </c>
      <c r="C25" s="1">
        <v>565</v>
      </c>
      <c r="D25" s="2">
        <f t="shared" si="0"/>
        <v>5.6499999999999996E-4</v>
      </c>
      <c r="F25" s="1">
        <v>0.28160000000000002</v>
      </c>
      <c r="G25">
        <f t="shared" si="5"/>
        <v>0.26732017229749039</v>
      </c>
      <c r="H25" s="1">
        <f t="shared" si="1"/>
        <v>1.4279827702509629E-2</v>
      </c>
      <c r="P25" s="1">
        <f t="shared" si="6"/>
        <v>-4.642474747474745E-4</v>
      </c>
      <c r="Q25" s="1">
        <f t="shared" si="7"/>
        <v>-0.26791055766082911</v>
      </c>
      <c r="R25" s="1">
        <f t="shared" si="2"/>
        <v>1.2437679985222757E-4</v>
      </c>
      <c r="S25" s="1">
        <f t="shared" si="3"/>
        <v>2.1552571780940698E-7</v>
      </c>
      <c r="U25" s="1">
        <f t="shared" si="4"/>
        <v>7.1776066906136443E-2</v>
      </c>
      <c r="W25" s="1" t="s">
        <v>45</v>
      </c>
    </row>
    <row r="26" spans="2:23">
      <c r="B26" s="2">
        <v>24</v>
      </c>
      <c r="C26" s="1">
        <v>584</v>
      </c>
      <c r="D26" s="2">
        <f t="shared" si="0"/>
        <v>5.8399999999999999E-4</v>
      </c>
      <c r="F26" s="1">
        <v>0.29160000000000003</v>
      </c>
      <c r="G26">
        <f t="shared" si="5"/>
        <v>0.2785418107667943</v>
      </c>
      <c r="H26" s="1">
        <f t="shared" si="1"/>
        <v>1.305818923320573E-2</v>
      </c>
      <c r="P26" s="1">
        <f t="shared" si="6"/>
        <v>-4.642474747474745E-4</v>
      </c>
      <c r="Q26" s="1">
        <f t="shared" si="7"/>
        <v>-0.2599105576608291</v>
      </c>
      <c r="R26" s="1">
        <f t="shared" si="2"/>
        <v>1.2066282005424778E-4</v>
      </c>
      <c r="S26" s="1">
        <f t="shared" si="3"/>
        <v>2.1552571780940698E-7</v>
      </c>
      <c r="U26" s="1">
        <f t="shared" si="4"/>
        <v>6.7553497983563165E-2</v>
      </c>
      <c r="W26" s="1" t="s">
        <v>46</v>
      </c>
    </row>
    <row r="27" spans="2:23">
      <c r="B27" s="2">
        <v>25</v>
      </c>
      <c r="C27" s="1">
        <v>627</v>
      </c>
      <c r="D27" s="2">
        <f t="shared" si="0"/>
        <v>6.2699999999999995E-4</v>
      </c>
      <c r="F27" s="1">
        <v>0.30159999999999998</v>
      </c>
      <c r="G27">
        <f t="shared" si="5"/>
        <v>0.30393815046048195</v>
      </c>
      <c r="H27" s="1">
        <f t="shared" si="1"/>
        <v>-2.3381504604819692E-3</v>
      </c>
      <c r="P27" s="1">
        <f t="shared" si="6"/>
        <v>-4.4524747474747447E-4</v>
      </c>
      <c r="Q27" s="1">
        <f t="shared" si="7"/>
        <v>-0.24991055766082909</v>
      </c>
      <c r="R27" s="1">
        <f t="shared" si="2"/>
        <v>1.1127204471121726E-4</v>
      </c>
      <c r="S27" s="1">
        <f t="shared" si="3"/>
        <v>1.9824531376900293E-7</v>
      </c>
      <c r="U27" s="1">
        <f t="shared" si="4"/>
        <v>6.2455286830346582E-2</v>
      </c>
      <c r="W27" s="1" t="s">
        <v>47</v>
      </c>
    </row>
    <row r="28" spans="2:23">
      <c r="B28" s="2">
        <v>26</v>
      </c>
      <c r="C28" s="1">
        <v>630.5</v>
      </c>
      <c r="D28" s="2">
        <f t="shared" si="0"/>
        <v>6.3049999999999998E-4</v>
      </c>
      <c r="F28" s="1">
        <v>0.30959999999999999</v>
      </c>
      <c r="G28">
        <f t="shared" si="5"/>
        <v>0.30600529438903795</v>
      </c>
      <c r="H28" s="1">
        <f t="shared" si="1"/>
        <v>3.5947056109620346E-3</v>
      </c>
      <c r="P28" s="1">
        <f t="shared" si="6"/>
        <v>-4.0224747474747451E-4</v>
      </c>
      <c r="Q28" s="1">
        <f t="shared" si="7"/>
        <v>-0.23991055766082914</v>
      </c>
      <c r="R28" s="1">
        <f t="shared" si="2"/>
        <v>9.6503415984326894E-5</v>
      </c>
      <c r="S28" s="1">
        <f t="shared" si="3"/>
        <v>1.6180303094072015E-7</v>
      </c>
      <c r="U28" s="1">
        <f t="shared" si="4"/>
        <v>5.7557075677130025E-2</v>
      </c>
      <c r="W28" s="1" t="s">
        <v>48</v>
      </c>
    </row>
    <row r="29" spans="2:23">
      <c r="B29" s="2">
        <v>27</v>
      </c>
      <c r="C29" s="1">
        <v>630.5</v>
      </c>
      <c r="D29" s="2">
        <f t="shared" si="0"/>
        <v>6.3049999999999998E-4</v>
      </c>
      <c r="F29" s="1">
        <v>0.31759999999999999</v>
      </c>
      <c r="G29">
        <f t="shared" si="5"/>
        <v>0.30600529438903795</v>
      </c>
      <c r="H29" s="1">
        <f t="shared" si="1"/>
        <v>1.1594705610962042E-2</v>
      </c>
      <c r="P29" s="1">
        <f t="shared" si="6"/>
        <v>-3.9874747474747448E-4</v>
      </c>
      <c r="Q29" s="1">
        <f t="shared" si="7"/>
        <v>-0.23191055766082913</v>
      </c>
      <c r="R29" s="1">
        <f t="shared" si="2"/>
        <v>9.247374923453419E-5</v>
      </c>
      <c r="S29" s="1">
        <f t="shared" si="3"/>
        <v>1.589995486174878E-7</v>
      </c>
      <c r="U29" s="1">
        <f t="shared" si="4"/>
        <v>5.3782506754556751E-2</v>
      </c>
      <c r="W29" s="1" t="s">
        <v>49</v>
      </c>
    </row>
    <row r="30" spans="2:23">
      <c r="B30" s="2">
        <v>28</v>
      </c>
      <c r="C30" s="1">
        <v>657.5</v>
      </c>
      <c r="D30" s="2">
        <f t="shared" si="0"/>
        <v>6.5749999999999999E-4</v>
      </c>
      <c r="F30" s="1">
        <v>0.3256</v>
      </c>
      <c r="G30">
        <f t="shared" si="5"/>
        <v>0.32195183326646976</v>
      </c>
      <c r="H30" s="1">
        <f t="shared" si="1"/>
        <v>3.6481667335302448E-3</v>
      </c>
      <c r="P30" s="1">
        <f t="shared" si="6"/>
        <v>-3.9874747474747448E-4</v>
      </c>
      <c r="Q30" s="1">
        <f t="shared" si="7"/>
        <v>-0.22391055766082912</v>
      </c>
      <c r="R30" s="1">
        <f t="shared" si="2"/>
        <v>8.9283769436554393E-5</v>
      </c>
      <c r="S30" s="1">
        <f t="shared" si="3"/>
        <v>1.589995486174878E-7</v>
      </c>
      <c r="U30" s="1">
        <f t="shared" si="4"/>
        <v>5.0135937831983481E-2</v>
      </c>
      <c r="W30" s="1" t="s">
        <v>50</v>
      </c>
    </row>
    <row r="31" spans="2:23">
      <c r="B31" s="2">
        <v>29</v>
      </c>
      <c r="C31" s="1">
        <v>665.5</v>
      </c>
      <c r="D31" s="2">
        <f t="shared" si="0"/>
        <v>6.6549999999999997E-4</v>
      </c>
      <c r="F31" s="1">
        <v>0.33660000000000001</v>
      </c>
      <c r="G31">
        <f t="shared" si="5"/>
        <v>0.32667673367459771</v>
      </c>
      <c r="H31" s="1">
        <f t="shared" si="1"/>
        <v>9.9232663254023024E-3</v>
      </c>
      <c r="P31" s="1">
        <f t="shared" si="6"/>
        <v>-3.7174747474747448E-4</v>
      </c>
      <c r="Q31" s="1">
        <f t="shared" si="7"/>
        <v>-0.21591055766082912</v>
      </c>
      <c r="R31" s="1">
        <f t="shared" si="2"/>
        <v>8.02642045817322E-5</v>
      </c>
      <c r="S31" s="1">
        <f t="shared" si="3"/>
        <v>1.3819618498112417E-7</v>
      </c>
      <c r="U31" s="1">
        <f t="shared" si="4"/>
        <v>4.6617368909410213E-2</v>
      </c>
      <c r="W31" s="1" t="s">
        <v>51</v>
      </c>
    </row>
    <row r="32" spans="2:23">
      <c r="B32" s="2">
        <v>30</v>
      </c>
      <c r="C32" s="1">
        <v>708</v>
      </c>
      <c r="D32" s="2">
        <f t="shared" si="0"/>
        <v>7.0799999999999997E-4</v>
      </c>
      <c r="F32" s="1">
        <v>0.34660000000000002</v>
      </c>
      <c r="G32">
        <f t="shared" si="5"/>
        <v>0.35177776709277736</v>
      </c>
      <c r="H32" s="1">
        <f t="shared" si="1"/>
        <v>-5.1777670927773412E-3</v>
      </c>
      <c r="P32" s="1">
        <f t="shared" si="6"/>
        <v>-3.637474747474745E-4</v>
      </c>
      <c r="Q32" s="1">
        <f t="shared" si="7"/>
        <v>-0.20491055766082911</v>
      </c>
      <c r="R32" s="1">
        <f t="shared" si="2"/>
        <v>7.4535697898223347E-5</v>
      </c>
      <c r="S32" s="1">
        <f t="shared" si="3"/>
        <v>1.3231222538516459E-7</v>
      </c>
      <c r="U32" s="1">
        <f t="shared" si="4"/>
        <v>4.1988336640871968E-2</v>
      </c>
      <c r="W32" s="1" t="s">
        <v>52</v>
      </c>
    </row>
    <row r="33" spans="2:23">
      <c r="B33" s="3">
        <v>31</v>
      </c>
      <c r="C33" s="1">
        <v>725</v>
      </c>
      <c r="D33" s="3">
        <f t="shared" si="0"/>
        <v>7.2499999999999995E-4</v>
      </c>
      <c r="F33" s="1">
        <v>0.35460000000000003</v>
      </c>
      <c r="G33">
        <f t="shared" si="5"/>
        <v>0.36181818046004927</v>
      </c>
      <c r="H33" s="1">
        <f t="shared" si="1"/>
        <v>-7.2181804600492394E-3</v>
      </c>
      <c r="P33" s="1">
        <f t="shared" si="6"/>
        <v>-3.212474747474745E-4</v>
      </c>
      <c r="Q33" s="1">
        <f t="shared" si="7"/>
        <v>-0.1949105576608291</v>
      </c>
      <c r="R33" s="1">
        <f t="shared" si="2"/>
        <v>6.2614524450163372E-5</v>
      </c>
      <c r="S33" s="1">
        <f t="shared" si="3"/>
        <v>1.0319994003162926E-7</v>
      </c>
      <c r="U33" s="1">
        <f t="shared" si="4"/>
        <v>3.7990125487655388E-2</v>
      </c>
      <c r="W33" s="1" t="s">
        <v>53</v>
      </c>
    </row>
    <row r="34" spans="2:23">
      <c r="B34" s="2">
        <v>32</v>
      </c>
      <c r="C34" s="1">
        <v>722</v>
      </c>
      <c r="D34" s="2">
        <f t="shared" si="0"/>
        <v>7.2199999999999999E-4</v>
      </c>
      <c r="F34" s="1">
        <v>0.36359999999999998</v>
      </c>
      <c r="G34">
        <f t="shared" si="5"/>
        <v>0.36004634280700132</v>
      </c>
      <c r="H34" s="1">
        <f t="shared" si="1"/>
        <v>3.5536571929986605E-3</v>
      </c>
      <c r="P34" s="1">
        <f t="shared" si="6"/>
        <v>-3.0424747474747452E-4</v>
      </c>
      <c r="Q34" s="1">
        <f t="shared" si="7"/>
        <v>-0.18691055766082909</v>
      </c>
      <c r="R34" s="1">
        <f t="shared" si="2"/>
        <v>5.6867065171949478E-5</v>
      </c>
      <c r="S34" s="1">
        <f t="shared" si="3"/>
        <v>9.2566525890215145E-8</v>
      </c>
      <c r="U34" s="1">
        <f t="shared" si="4"/>
        <v>3.493555656508212E-2</v>
      </c>
      <c r="W34" s="1" t="s">
        <v>54</v>
      </c>
    </row>
    <row r="35" spans="2:23">
      <c r="B35" s="2">
        <v>33</v>
      </c>
      <c r="C35" s="1">
        <v>725</v>
      </c>
      <c r="D35" s="2">
        <f t="shared" si="0"/>
        <v>7.2499999999999995E-4</v>
      </c>
      <c r="F35" s="1">
        <v>0.37159999999999999</v>
      </c>
      <c r="G35">
        <f t="shared" si="5"/>
        <v>0.36181818046004927</v>
      </c>
      <c r="H35" s="1">
        <f t="shared" si="1"/>
        <v>9.7818195399507202E-3</v>
      </c>
      <c r="P35" s="1">
        <f t="shared" si="6"/>
        <v>-3.0724747474747448E-4</v>
      </c>
      <c r="Q35" s="1">
        <f t="shared" si="7"/>
        <v>-0.17791055766082914</v>
      </c>
      <c r="R35" s="1">
        <f t="shared" si="2"/>
        <v>5.4662569572204701E-5</v>
      </c>
      <c r="S35" s="1">
        <f t="shared" si="3"/>
        <v>9.440101073869997E-8</v>
      </c>
      <c r="U35" s="1">
        <f t="shared" si="4"/>
        <v>3.1652166527187213E-2</v>
      </c>
      <c r="W35" s="1" t="s">
        <v>55</v>
      </c>
    </row>
    <row r="36" spans="2:23">
      <c r="B36" s="2">
        <v>34</v>
      </c>
      <c r="C36" s="1">
        <v>784</v>
      </c>
      <c r="D36" s="2">
        <f t="shared" si="0"/>
        <v>7.8399999999999997E-4</v>
      </c>
      <c r="F36" s="1">
        <v>0.38159999999999999</v>
      </c>
      <c r="G36">
        <f t="shared" si="5"/>
        <v>0.39666432096999288</v>
      </c>
      <c r="H36" s="1">
        <f t="shared" si="1"/>
        <v>-1.5064320969992884E-2</v>
      </c>
      <c r="P36" s="1">
        <f t="shared" si="6"/>
        <v>-3.0424747474747452E-4</v>
      </c>
      <c r="Q36" s="1">
        <f t="shared" si="7"/>
        <v>-0.16991055766082913</v>
      </c>
      <c r="R36" s="1">
        <f t="shared" si="2"/>
        <v>5.1694858101242423E-5</v>
      </c>
      <c r="S36" s="1">
        <f t="shared" si="3"/>
        <v>9.2566525890215145E-8</v>
      </c>
      <c r="U36" s="1">
        <f t="shared" si="4"/>
        <v>2.8869597604613943E-2</v>
      </c>
      <c r="W36" s="1" t="s">
        <v>56</v>
      </c>
    </row>
    <row r="37" spans="2:23">
      <c r="B37" s="2">
        <v>35</v>
      </c>
      <c r="C37" s="1">
        <v>775.5</v>
      </c>
      <c r="D37" s="2">
        <f t="shared" si="0"/>
        <v>7.7549999999999993E-4</v>
      </c>
      <c r="F37" s="1">
        <v>0.3926</v>
      </c>
      <c r="G37">
        <f t="shared" si="5"/>
        <v>0.39164411428635687</v>
      </c>
      <c r="H37" s="1">
        <f t="shared" si="1"/>
        <v>9.5588571364313424E-4</v>
      </c>
      <c r="P37" s="1">
        <f t="shared" si="6"/>
        <v>-2.4524747474747449E-4</v>
      </c>
      <c r="Q37" s="1">
        <f t="shared" si="7"/>
        <v>-0.15991055766082912</v>
      </c>
      <c r="R37" s="1">
        <f t="shared" si="2"/>
        <v>3.9217660451778751E-5</v>
      </c>
      <c r="S37" s="1">
        <f t="shared" si="3"/>
        <v>6.0146323870013145E-8</v>
      </c>
      <c r="U37" s="1">
        <f t="shared" si="4"/>
        <v>2.5571386451397355E-2</v>
      </c>
      <c r="W37" s="1" t="s">
        <v>57</v>
      </c>
    </row>
    <row r="38" spans="2:23">
      <c r="B38" s="2">
        <v>36</v>
      </c>
      <c r="C38" s="1">
        <v>781</v>
      </c>
      <c r="D38" s="2">
        <f t="shared" si="0"/>
        <v>7.8100000000000001E-4</v>
      </c>
      <c r="F38" s="1">
        <v>0.40260000000000001</v>
      </c>
      <c r="G38">
        <f t="shared" si="5"/>
        <v>0.39489248331694488</v>
      </c>
      <c r="H38" s="1">
        <f t="shared" si="1"/>
        <v>7.7075166830551378E-3</v>
      </c>
      <c r="P38" s="1">
        <f t="shared" si="6"/>
        <v>-2.5374747474747454E-4</v>
      </c>
      <c r="Q38" s="1">
        <f t="shared" si="7"/>
        <v>-0.14891055766082911</v>
      </c>
      <c r="R38" s="1">
        <f t="shared" si="2"/>
        <v>3.7785677969673584E-5</v>
      </c>
      <c r="S38" s="1">
        <f t="shared" si="3"/>
        <v>6.4387780940720221E-8</v>
      </c>
      <c r="U38" s="1">
        <f t="shared" si="4"/>
        <v>2.2174354182859114E-2</v>
      </c>
      <c r="W38" s="1" t="s">
        <v>58</v>
      </c>
    </row>
    <row r="39" spans="2:23">
      <c r="B39" s="2">
        <v>37</v>
      </c>
      <c r="C39" s="1">
        <v>806.5</v>
      </c>
      <c r="D39" s="2">
        <f t="shared" si="0"/>
        <v>8.0649999999999993E-4</v>
      </c>
      <c r="F39" s="1">
        <v>0.41060000000000002</v>
      </c>
      <c r="G39">
        <f t="shared" si="5"/>
        <v>0.40995310336785268</v>
      </c>
      <c r="H39" s="1">
        <f t="shared" si="1"/>
        <v>6.4689663214734239E-4</v>
      </c>
      <c r="P39" s="1">
        <f t="shared" si="6"/>
        <v>-2.4824747474747446E-4</v>
      </c>
      <c r="Q39" s="1">
        <f t="shared" si="7"/>
        <v>-0.1389105576608291</v>
      </c>
      <c r="R39" s="1">
        <f t="shared" si="2"/>
        <v>3.4484195155064266E-5</v>
      </c>
      <c r="S39" s="1">
        <f t="shared" si="3"/>
        <v>6.1626808718497966E-8</v>
      </c>
      <c r="U39" s="1">
        <f t="shared" si="4"/>
        <v>1.9296143029642526E-2</v>
      </c>
      <c r="W39" s="1" t="s">
        <v>59</v>
      </c>
    </row>
    <row r="40" spans="2:23">
      <c r="B40" s="2">
        <v>38</v>
      </c>
      <c r="C40" s="1">
        <v>806</v>
      </c>
      <c r="D40" s="2">
        <f t="shared" si="0"/>
        <v>8.0599999999999997E-4</v>
      </c>
      <c r="F40" s="1">
        <v>0.41876227766016799</v>
      </c>
      <c r="G40">
        <f t="shared" si="5"/>
        <v>0.40965779709234468</v>
      </c>
      <c r="H40" s="1">
        <f t="shared" si="1"/>
        <v>9.1044805678233143E-3</v>
      </c>
      <c r="P40" s="1">
        <f t="shared" si="6"/>
        <v>-2.2274747474747454E-4</v>
      </c>
      <c r="Q40" s="1">
        <f t="shared" si="7"/>
        <v>-0.1309105576608291</v>
      </c>
      <c r="R40" s="1">
        <f t="shared" si="2"/>
        <v>2.9159996136733338E-5</v>
      </c>
      <c r="S40" s="1">
        <f t="shared" si="3"/>
        <v>4.9616437506376806E-8</v>
      </c>
      <c r="U40" s="1">
        <f t="shared" si="4"/>
        <v>1.7137574107069259E-2</v>
      </c>
      <c r="W40" s="1" t="s">
        <v>60</v>
      </c>
    </row>
    <row r="41" spans="2:23">
      <c r="B41" s="2">
        <v>39</v>
      </c>
      <c r="C41" s="1">
        <v>835</v>
      </c>
      <c r="D41" s="2">
        <f t="shared" si="0"/>
        <v>8.3499999999999991E-4</v>
      </c>
      <c r="F41" s="1">
        <v>0.427762277660168</v>
      </c>
      <c r="G41">
        <f t="shared" si="5"/>
        <v>0.42678556107180848</v>
      </c>
      <c r="H41" s="1">
        <f t="shared" si="1"/>
        <v>9.7671658835951636E-4</v>
      </c>
      <c r="P41" s="1">
        <f t="shared" si="6"/>
        <v>-2.232474747474745E-4</v>
      </c>
      <c r="Q41" s="1">
        <f t="shared" si="7"/>
        <v>-0.12274828000066113</v>
      </c>
      <c r="R41" s="1">
        <f t="shared" si="2"/>
        <v>2.7403243539743522E-5</v>
      </c>
      <c r="S41" s="1">
        <f t="shared" si="3"/>
        <v>4.9839434981124265E-8</v>
      </c>
      <c r="U41" s="1">
        <f t="shared" si="4"/>
        <v>1.5067140243120704E-2</v>
      </c>
      <c r="W41" s="1" t="s">
        <v>61</v>
      </c>
    </row>
    <row r="42" spans="2:23">
      <c r="B42" s="2">
        <v>40</v>
      </c>
      <c r="C42" s="1">
        <v>862.5</v>
      </c>
      <c r="D42" s="2">
        <f t="shared" si="0"/>
        <v>8.6249999999999999E-4</v>
      </c>
      <c r="F42" s="1">
        <v>0.43676227766016801</v>
      </c>
      <c r="G42">
        <f t="shared" si="5"/>
        <v>0.44302740622474834</v>
      </c>
      <c r="H42" s="1">
        <f t="shared" si="1"/>
        <v>-6.2651285645803356E-3</v>
      </c>
      <c r="P42" s="1">
        <f t="shared" si="6"/>
        <v>-1.9424747474747455E-4</v>
      </c>
      <c r="Q42" s="1">
        <f t="shared" si="7"/>
        <v>-0.11374828000066112</v>
      </c>
      <c r="R42" s="1">
        <f t="shared" si="2"/>
        <v>2.2095316146997085E-5</v>
      </c>
      <c r="S42" s="1">
        <f t="shared" si="3"/>
        <v>3.7732081445770761E-8</v>
      </c>
      <c r="U42" s="1">
        <f t="shared" si="4"/>
        <v>1.2938671203108801E-2</v>
      </c>
      <c r="W42" s="1" t="s">
        <v>62</v>
      </c>
    </row>
    <row r="43" spans="2:23">
      <c r="B43" s="3">
        <v>41</v>
      </c>
      <c r="C43" s="1">
        <v>870.5</v>
      </c>
      <c r="D43" s="3">
        <f t="shared" si="0"/>
        <v>8.7049999999999996E-4</v>
      </c>
      <c r="F43" s="1">
        <v>0.44676227766016802</v>
      </c>
      <c r="G43">
        <f t="shared" si="5"/>
        <v>0.44775230663287624</v>
      </c>
      <c r="H43" s="1">
        <f t="shared" si="1"/>
        <v>-9.9002897270822343E-4</v>
      </c>
      <c r="P43" s="1">
        <f t="shared" si="6"/>
        <v>-1.6674747474747448E-4</v>
      </c>
      <c r="Q43" s="1">
        <f t="shared" si="7"/>
        <v>-0.10474828000066111</v>
      </c>
      <c r="R43" s="1">
        <f t="shared" si="2"/>
        <v>1.7466511174251624E-5</v>
      </c>
      <c r="S43" s="1">
        <f t="shared" si="3"/>
        <v>2.780472033465964E-8</v>
      </c>
      <c r="U43" s="1">
        <f t="shared" si="4"/>
        <v>1.0972202163096901E-2</v>
      </c>
      <c r="W43" s="1" t="s">
        <v>63</v>
      </c>
    </row>
    <row r="44" spans="2:23">
      <c r="B44" s="2">
        <v>42</v>
      </c>
      <c r="C44" s="1">
        <v>870</v>
      </c>
      <c r="D44" s="2">
        <f t="shared" si="0"/>
        <v>8.7000000000000001E-4</v>
      </c>
      <c r="F44" s="1">
        <v>0.45576227766016802</v>
      </c>
      <c r="G44">
        <f t="shared" si="5"/>
        <v>0.44745700035736824</v>
      </c>
      <c r="H44" s="1">
        <f t="shared" si="1"/>
        <v>8.305277302799785E-3</v>
      </c>
      <c r="P44" s="1">
        <f t="shared" si="6"/>
        <v>-1.587474747474745E-4</v>
      </c>
      <c r="Q44" s="1">
        <f t="shared" si="7"/>
        <v>-9.47482800006611E-2</v>
      </c>
      <c r="R44" s="1">
        <f t="shared" si="2"/>
        <v>1.5041050186771592E-5</v>
      </c>
      <c r="S44" s="1">
        <f t="shared" si="3"/>
        <v>2.5200760738700055E-8</v>
      </c>
      <c r="U44" s="1">
        <f t="shared" si="4"/>
        <v>8.9772365630836765E-3</v>
      </c>
      <c r="W44" s="1" t="s">
        <v>64</v>
      </c>
    </row>
    <row r="45" spans="2:23">
      <c r="B45" s="2">
        <v>43</v>
      </c>
      <c r="C45" s="1">
        <v>893</v>
      </c>
      <c r="D45" s="2">
        <f t="shared" si="0"/>
        <v>8.9299999999999991E-4</v>
      </c>
      <c r="F45" s="1">
        <v>0.46376227766016798</v>
      </c>
      <c r="G45">
        <f t="shared" si="5"/>
        <v>0.46104108903073604</v>
      </c>
      <c r="H45" s="1">
        <f t="shared" si="1"/>
        <v>2.7211886294319365E-3</v>
      </c>
      <c r="P45" s="1">
        <f t="shared" si="6"/>
        <v>-1.5924747474747446E-4</v>
      </c>
      <c r="Q45" s="1">
        <f t="shared" si="7"/>
        <v>-8.5748280000661092E-2</v>
      </c>
      <c r="R45" s="1">
        <f t="shared" si="2"/>
        <v>1.3655197054044647E-5</v>
      </c>
      <c r="S45" s="1">
        <f t="shared" si="3"/>
        <v>2.5359758213447517E-8</v>
      </c>
      <c r="U45" s="1">
        <f t="shared" si="4"/>
        <v>7.3527675230717748E-3</v>
      </c>
      <c r="W45" s="1" t="s">
        <v>65</v>
      </c>
    </row>
    <row r="46" spans="2:23">
      <c r="B46" s="2">
        <v>44</v>
      </c>
      <c r="C46" s="1">
        <v>892.5</v>
      </c>
      <c r="D46" s="2">
        <f t="shared" si="0"/>
        <v>8.9249999999999996E-4</v>
      </c>
      <c r="F46" s="1">
        <v>0.471924555320337</v>
      </c>
      <c r="G46">
        <f t="shared" si="5"/>
        <v>0.46074578275522804</v>
      </c>
      <c r="H46" s="1">
        <f t="shared" si="1"/>
        <v>1.1178772565108963E-2</v>
      </c>
      <c r="P46" s="1">
        <f t="shared" si="6"/>
        <v>-1.3624747474747455E-4</v>
      </c>
      <c r="Q46" s="1">
        <f t="shared" si="7"/>
        <v>-7.7748280000661141E-2</v>
      </c>
      <c r="R46" s="1">
        <f t="shared" si="2"/>
        <v>1.0593006816049659E-5</v>
      </c>
      <c r="S46" s="1">
        <f t="shared" si="3"/>
        <v>1.8563374375063716E-8</v>
      </c>
      <c r="U46" s="1">
        <f t="shared" si="4"/>
        <v>6.0447950430612052E-3</v>
      </c>
      <c r="W46" s="1" t="s">
        <v>66</v>
      </c>
    </row>
    <row r="47" spans="2:23">
      <c r="B47" s="2">
        <v>45</v>
      </c>
      <c r="C47" s="1">
        <v>931</v>
      </c>
      <c r="D47" s="2">
        <f t="shared" si="0"/>
        <v>9.3099999999999997E-4</v>
      </c>
      <c r="F47" s="1">
        <v>0.47892455532033701</v>
      </c>
      <c r="G47">
        <f t="shared" si="5"/>
        <v>0.48348436596934385</v>
      </c>
      <c r="H47" s="1">
        <f t="shared" si="1"/>
        <v>-4.5598106490068457E-3</v>
      </c>
      <c r="P47" s="1">
        <f t="shared" si="6"/>
        <v>-1.3674747474747451E-4</v>
      </c>
      <c r="Q47" s="1">
        <f t="shared" si="7"/>
        <v>-6.9586002340492115E-2</v>
      </c>
      <c r="R47" s="1">
        <f t="shared" si="2"/>
        <v>9.5157100978341469E-6</v>
      </c>
      <c r="S47" s="1">
        <f t="shared" si="3"/>
        <v>1.869987184981118E-8</v>
      </c>
      <c r="U47" s="1">
        <f t="shared" si="4"/>
        <v>4.8422117217309744E-3</v>
      </c>
      <c r="W47" s="1" t="s">
        <v>67</v>
      </c>
    </row>
    <row r="48" spans="2:23">
      <c r="B48" s="2">
        <v>46</v>
      </c>
      <c r="C48" s="1">
        <v>926.5</v>
      </c>
      <c r="D48" s="2">
        <f t="shared" si="0"/>
        <v>9.2649999999999991E-4</v>
      </c>
      <c r="F48" s="1">
        <v>0.48892455532033702</v>
      </c>
      <c r="G48">
        <f t="shared" si="5"/>
        <v>0.48082660948977185</v>
      </c>
      <c r="H48" s="1">
        <f t="shared" si="1"/>
        <v>8.0979458305651675E-3</v>
      </c>
      <c r="P48" s="1">
        <f t="shared" si="6"/>
        <v>-9.8247474747474497E-5</v>
      </c>
      <c r="Q48" s="1">
        <f t="shared" si="7"/>
        <v>-6.2586002340492108E-2</v>
      </c>
      <c r="R48" s="1">
        <f t="shared" si="2"/>
        <v>6.148916684492878E-6</v>
      </c>
      <c r="S48" s="1">
        <f t="shared" si="3"/>
        <v>9.6525662942556388E-9</v>
      </c>
      <c r="U48" s="1">
        <f t="shared" si="4"/>
        <v>3.9170076889640838E-3</v>
      </c>
      <c r="W48" s="1" t="s">
        <v>68</v>
      </c>
    </row>
    <row r="49" spans="2:23">
      <c r="B49" s="2">
        <v>47</v>
      </c>
      <c r="C49" s="1">
        <v>968.5</v>
      </c>
      <c r="D49" s="2">
        <f t="shared" si="0"/>
        <v>9.6849999999999996E-4</v>
      </c>
      <c r="F49" s="1">
        <v>0.49792455532033703</v>
      </c>
      <c r="G49">
        <f t="shared" si="5"/>
        <v>0.50563233663244356</v>
      </c>
      <c r="H49" s="1">
        <f t="shared" si="1"/>
        <v>-7.7077813121065319E-3</v>
      </c>
      <c r="P49" s="1">
        <f t="shared" si="6"/>
        <v>-1.0274747474747455E-4</v>
      </c>
      <c r="Q49" s="1">
        <f t="shared" si="7"/>
        <v>-5.25860023404921E-2</v>
      </c>
      <c r="R49" s="1">
        <f t="shared" si="2"/>
        <v>5.4030789475503495E-6</v>
      </c>
      <c r="S49" s="1">
        <f t="shared" si="3"/>
        <v>1.0557043566982921E-8</v>
      </c>
      <c r="U49" s="1">
        <f t="shared" si="4"/>
        <v>2.7652876421542408E-3</v>
      </c>
      <c r="W49" s="1" t="s">
        <v>69</v>
      </c>
    </row>
    <row r="50" spans="2:23">
      <c r="B50" s="2">
        <v>48</v>
      </c>
      <c r="C50" s="1">
        <v>976.5</v>
      </c>
      <c r="D50" s="2">
        <f t="shared" si="0"/>
        <v>9.7649999999999994E-4</v>
      </c>
      <c r="F50" s="1">
        <v>0.50892455532033698</v>
      </c>
      <c r="G50">
        <f t="shared" si="5"/>
        <v>0.51035723704057145</v>
      </c>
      <c r="H50" s="1">
        <f t="shared" si="1"/>
        <v>-1.4326817202344744E-3</v>
      </c>
      <c r="P50" s="1">
        <f t="shared" si="6"/>
        <v>-6.0747474747474507E-5</v>
      </c>
      <c r="Q50" s="1">
        <f t="shared" si="7"/>
        <v>-4.3586002340492092E-2</v>
      </c>
      <c r="R50" s="1">
        <f t="shared" si="2"/>
        <v>2.6477395765224081E-6</v>
      </c>
      <c r="S50" s="1">
        <f t="shared" si="3"/>
        <v>3.6902556881950531E-9</v>
      </c>
      <c r="U50" s="1">
        <f t="shared" si="4"/>
        <v>1.8997396000253821E-3</v>
      </c>
      <c r="W50" s="1" t="s">
        <v>70</v>
      </c>
    </row>
    <row r="51" spans="2:23">
      <c r="B51" s="2">
        <v>49</v>
      </c>
      <c r="C51" s="1">
        <v>984</v>
      </c>
      <c r="D51" s="2">
        <f t="shared" si="0"/>
        <v>9.8399999999999985E-4</v>
      </c>
      <c r="F51" s="1">
        <v>0.51902357483392902</v>
      </c>
      <c r="G51">
        <f t="shared" si="5"/>
        <v>0.51478683117319135</v>
      </c>
      <c r="H51" s="1">
        <f t="shared" si="1"/>
        <v>4.2367436607376741E-3</v>
      </c>
      <c r="P51" s="1">
        <f t="shared" si="6"/>
        <v>-5.2747474747474529E-5</v>
      </c>
      <c r="Q51" s="1">
        <f t="shared" si="7"/>
        <v>-3.2586002340492137E-2</v>
      </c>
      <c r="R51" s="1">
        <f t="shared" si="2"/>
        <v>1.7188293355762549E-6</v>
      </c>
      <c r="S51" s="1">
        <f t="shared" si="3"/>
        <v>2.782296092235463E-9</v>
      </c>
      <c r="U51" s="1">
        <f t="shared" si="4"/>
        <v>1.061847548534559E-3</v>
      </c>
      <c r="W51" s="1" t="s">
        <v>71</v>
      </c>
    </row>
    <row r="52" spans="2:23">
      <c r="B52" s="2">
        <v>50</v>
      </c>
      <c r="C52" s="1">
        <v>1014</v>
      </c>
      <c r="D52" s="2">
        <f t="shared" si="0"/>
        <v>1.0139999999999999E-3</v>
      </c>
      <c r="F52" s="1">
        <v>0.52802357483392903</v>
      </c>
      <c r="G52">
        <f t="shared" si="5"/>
        <v>0.53250520770367116</v>
      </c>
      <c r="H52" s="1">
        <f t="shared" si="1"/>
        <v>-4.4816328697421248E-3</v>
      </c>
      <c r="P52" s="1">
        <f t="shared" si="6"/>
        <v>-4.5247474747474618E-5</v>
      </c>
      <c r="Q52" s="1">
        <f t="shared" si="7"/>
        <v>-2.2486982826900093E-2</v>
      </c>
      <c r="R52" s="1">
        <f t="shared" si="2"/>
        <v>1.0174791876070573E-6</v>
      </c>
      <c r="S52" s="1">
        <f t="shared" si="3"/>
        <v>2.0473339710233534E-9</v>
      </c>
      <c r="U52" s="1">
        <f t="shared" si="4"/>
        <v>5.0566439665729963E-4</v>
      </c>
      <c r="W52" s="1" t="s">
        <v>72</v>
      </c>
    </row>
    <row r="53" spans="2:23">
      <c r="B53" s="3">
        <v>51</v>
      </c>
      <c r="C53" s="1">
        <v>1014.5</v>
      </c>
      <c r="D53" s="3">
        <f t="shared" si="0"/>
        <v>1.0145E-3</v>
      </c>
      <c r="F53" s="1">
        <v>0.53702357483392904</v>
      </c>
      <c r="G53">
        <f t="shared" si="5"/>
        <v>0.53280051397917927</v>
      </c>
      <c r="H53" s="1">
        <f t="shared" si="1"/>
        <v>4.2230608547497717E-3</v>
      </c>
      <c r="P53" s="1">
        <f t="shared" si="6"/>
        <v>-1.5247474747474539E-5</v>
      </c>
      <c r="Q53" s="1">
        <f t="shared" si="7"/>
        <v>-1.3486982826900085E-2</v>
      </c>
      <c r="R53" s="1">
        <f t="shared" si="2"/>
        <v>2.0564243007278182E-7</v>
      </c>
      <c r="S53" s="1">
        <f t="shared" si="3"/>
        <v>2.3248548617487377E-10</v>
      </c>
      <c r="U53" s="1">
        <f t="shared" si="4"/>
        <v>1.8189870577309779E-4</v>
      </c>
      <c r="W53" s="1" t="s">
        <v>73</v>
      </c>
    </row>
    <row r="54" spans="2:23">
      <c r="B54" s="2">
        <v>52</v>
      </c>
      <c r="C54" s="1">
        <v>1050</v>
      </c>
      <c r="D54" s="2">
        <f t="shared" si="0"/>
        <v>1.0499999999999999E-3</v>
      </c>
      <c r="F54" s="1">
        <v>0.54602357483392905</v>
      </c>
      <c r="G54">
        <f t="shared" si="5"/>
        <v>0.55376725954024697</v>
      </c>
      <c r="H54" s="1">
        <f t="shared" si="1"/>
        <v>-7.7436847063179215E-3</v>
      </c>
      <c r="P54" s="1">
        <f t="shared" si="6"/>
        <v>-1.4747474747474473E-5</v>
      </c>
      <c r="Q54" s="1">
        <f t="shared" si="7"/>
        <v>-4.4869828269000767E-3</v>
      </c>
      <c r="R54" s="1">
        <f t="shared" si="2"/>
        <v>6.6171665932060504E-8</v>
      </c>
      <c r="S54" s="1">
        <f t="shared" si="3"/>
        <v>2.1748801142739728E-10</v>
      </c>
      <c r="U54" s="1">
        <f t="shared" si="4"/>
        <v>2.0133014888896202E-5</v>
      </c>
      <c r="W54" s="1" t="s">
        <v>74</v>
      </c>
    </row>
    <row r="55" spans="2:23">
      <c r="B55" s="2">
        <v>53</v>
      </c>
      <c r="C55" s="1">
        <v>1050</v>
      </c>
      <c r="D55" s="2">
        <f t="shared" si="0"/>
        <v>1.0499999999999999E-3</v>
      </c>
      <c r="F55" s="1">
        <v>0.55302357483392905</v>
      </c>
      <c r="G55">
        <f t="shared" si="5"/>
        <v>0.55376725954024697</v>
      </c>
      <c r="H55" s="1">
        <f t="shared" si="1"/>
        <v>-7.4368470631791528E-4</v>
      </c>
      <c r="P55" s="1">
        <f t="shared" si="6"/>
        <v>2.0752525252525468E-5</v>
      </c>
      <c r="Q55" s="1">
        <f t="shared" si="7"/>
        <v>4.5130171730999313E-3</v>
      </c>
      <c r="R55" s="1">
        <f t="shared" si="2"/>
        <v>9.365650284983743E-8</v>
      </c>
      <c r="S55" s="1">
        <f t="shared" si="3"/>
        <v>4.3066730435670723E-10</v>
      </c>
      <c r="U55" s="1">
        <f t="shared" si="4"/>
        <v>2.0367324004694897E-5</v>
      </c>
      <c r="W55" s="1" t="s">
        <v>75</v>
      </c>
    </row>
    <row r="56" spans="2:23">
      <c r="B56" s="2">
        <v>54</v>
      </c>
      <c r="C56" s="1">
        <v>1063.5</v>
      </c>
      <c r="D56" s="2">
        <f t="shared" si="0"/>
        <v>1.0635E-3</v>
      </c>
      <c r="F56" s="1">
        <v>0.56102357483392895</v>
      </c>
      <c r="G56">
        <f t="shared" si="5"/>
        <v>0.56174052897896287</v>
      </c>
      <c r="H56" s="1">
        <f t="shared" si="1"/>
        <v>-7.1695414503392119E-4</v>
      </c>
      <c r="P56" s="1">
        <f t="shared" si="6"/>
        <v>2.0752525252525468E-5</v>
      </c>
      <c r="Q56" s="1">
        <f t="shared" si="7"/>
        <v>1.1513017173099938E-2</v>
      </c>
      <c r="R56" s="1">
        <f t="shared" si="2"/>
        <v>2.3892417961751586E-7</v>
      </c>
      <c r="S56" s="1">
        <f t="shared" si="3"/>
        <v>4.3066730435670723E-10</v>
      </c>
      <c r="U56" s="1">
        <f t="shared" si="4"/>
        <v>1.3254956442809409E-4</v>
      </c>
      <c r="W56" s="1" t="s">
        <v>76</v>
      </c>
    </row>
    <row r="57" spans="2:23">
      <c r="B57" s="2">
        <v>55</v>
      </c>
      <c r="C57" s="1">
        <v>1063.5</v>
      </c>
      <c r="D57" s="2">
        <f t="shared" si="0"/>
        <v>1.0635E-3</v>
      </c>
      <c r="F57" s="1">
        <v>0.57002357483392896</v>
      </c>
      <c r="G57">
        <f t="shared" si="5"/>
        <v>0.56174052897896287</v>
      </c>
      <c r="H57" s="1">
        <f t="shared" si="1"/>
        <v>8.2830458549660868E-3</v>
      </c>
      <c r="P57" s="1">
        <f t="shared" si="6"/>
        <v>3.4252525252525525E-5</v>
      </c>
      <c r="Q57" s="1">
        <f t="shared" si="7"/>
        <v>1.9513017173099834E-2</v>
      </c>
      <c r="R57" s="1">
        <f t="shared" si="2"/>
        <v>6.6837011347456634E-7</v>
      </c>
      <c r="S57" s="1">
        <f t="shared" si="3"/>
        <v>1.1732354861748988E-9</v>
      </c>
      <c r="U57" s="1">
        <f t="shared" si="4"/>
        <v>3.80757839197689E-4</v>
      </c>
      <c r="W57" s="1" t="s">
        <v>77</v>
      </c>
    </row>
    <row r="58" spans="2:23">
      <c r="B58" s="2">
        <v>56</v>
      </c>
      <c r="C58" s="1">
        <v>1084</v>
      </c>
      <c r="D58" s="2">
        <f t="shared" si="0"/>
        <v>1.0839999999999999E-3</v>
      </c>
      <c r="F58" s="1">
        <v>0.580122594347522</v>
      </c>
      <c r="G58">
        <f t="shared" si="5"/>
        <v>0.57384808627479067</v>
      </c>
      <c r="H58" s="1">
        <f t="shared" si="1"/>
        <v>6.2745080727313329E-3</v>
      </c>
      <c r="P58" s="1">
        <f t="shared" si="6"/>
        <v>3.4252525252525525E-5</v>
      </c>
      <c r="Q58" s="1">
        <f t="shared" si="7"/>
        <v>2.8513017173099842E-2</v>
      </c>
      <c r="R58" s="1">
        <f t="shared" si="2"/>
        <v>9.7664284074729637E-7</v>
      </c>
      <c r="S58" s="1">
        <f t="shared" si="3"/>
        <v>1.1732354861748988E-9</v>
      </c>
      <c r="U58" s="1">
        <f t="shared" si="4"/>
        <v>8.129921483134865E-4</v>
      </c>
      <c r="W58" s="1" t="s">
        <v>78</v>
      </c>
    </row>
    <row r="59" spans="2:23">
      <c r="B59" s="2">
        <v>57</v>
      </c>
      <c r="C59" s="1">
        <v>1104</v>
      </c>
      <c r="D59" s="2">
        <f t="shared" si="0"/>
        <v>1.1039999999999999E-3</v>
      </c>
      <c r="F59" s="1">
        <v>0.58912259434752201</v>
      </c>
      <c r="G59">
        <f t="shared" si="5"/>
        <v>0.58566033729511058</v>
      </c>
      <c r="H59" s="1">
        <f t="shared" si="1"/>
        <v>3.4622570524114327E-3</v>
      </c>
      <c r="P59" s="1">
        <f t="shared" si="6"/>
        <v>5.4752525252525427E-5</v>
      </c>
      <c r="Q59" s="1">
        <f t="shared" si="7"/>
        <v>3.8612036686692885E-2</v>
      </c>
      <c r="R59" s="1">
        <f t="shared" si="2"/>
        <v>2.1141065137395907E-6</v>
      </c>
      <c r="S59" s="1">
        <f t="shared" si="3"/>
        <v>2.9978390215284348E-9</v>
      </c>
      <c r="U59" s="1">
        <f t="shared" si="4"/>
        <v>1.4908893770945173E-3</v>
      </c>
      <c r="W59" s="1" t="s">
        <v>79</v>
      </c>
    </row>
    <row r="60" spans="2:23">
      <c r="B60" s="2">
        <v>58</v>
      </c>
      <c r="C60" s="1">
        <v>1124</v>
      </c>
      <c r="D60" s="2">
        <f t="shared" si="0"/>
        <v>1.124E-3</v>
      </c>
      <c r="F60" s="1">
        <v>0.59912259434752202</v>
      </c>
      <c r="G60">
        <f t="shared" si="5"/>
        <v>0.59747258831543049</v>
      </c>
      <c r="H60" s="1">
        <f t="shared" si="1"/>
        <v>1.6500060320915333E-3</v>
      </c>
      <c r="P60" s="1">
        <f t="shared" si="6"/>
        <v>7.475252525252548E-5</v>
      </c>
      <c r="Q60" s="1">
        <f t="shared" si="7"/>
        <v>4.7612036686692893E-2</v>
      </c>
      <c r="R60" s="1">
        <f t="shared" si="2"/>
        <v>3.5591199747461803E-6</v>
      </c>
      <c r="S60" s="1">
        <f t="shared" si="3"/>
        <v>5.5879400316294593E-9</v>
      </c>
      <c r="U60" s="1">
        <f t="shared" si="4"/>
        <v>2.26690603745499E-3</v>
      </c>
      <c r="W60" s="1" t="s">
        <v>80</v>
      </c>
    </row>
    <row r="61" spans="2:23">
      <c r="B61" s="2">
        <v>59</v>
      </c>
      <c r="C61" s="1">
        <v>1130.5</v>
      </c>
      <c r="D61" s="2">
        <f t="shared" si="0"/>
        <v>1.1305E-3</v>
      </c>
      <c r="F61" s="1">
        <v>0.60912259434752203</v>
      </c>
      <c r="G61">
        <f t="shared" si="5"/>
        <v>0.60131156989703438</v>
      </c>
      <c r="H61" s="1">
        <f t="shared" si="1"/>
        <v>7.8110244504876469E-3</v>
      </c>
      <c r="P61" s="1">
        <f t="shared" si="6"/>
        <v>9.4752525252525532E-5</v>
      </c>
      <c r="Q61" s="1">
        <f t="shared" si="7"/>
        <v>5.7612036686692902E-2</v>
      </c>
      <c r="R61" s="1">
        <f t="shared" si="2"/>
        <v>5.4588859610052962E-6</v>
      </c>
      <c r="S61" s="1">
        <f t="shared" si="3"/>
        <v>8.9780410417304885E-9</v>
      </c>
      <c r="U61" s="1">
        <f t="shared" si="4"/>
        <v>3.3191467711888487E-3</v>
      </c>
      <c r="W61" s="1" t="s">
        <v>81</v>
      </c>
    </row>
    <row r="62" spans="2:23">
      <c r="B62" s="2">
        <v>60</v>
      </c>
      <c r="C62" s="1">
        <v>1144</v>
      </c>
      <c r="D62" s="2">
        <f t="shared" si="0"/>
        <v>1.1440000000000001E-3</v>
      </c>
      <c r="F62" s="1">
        <v>0.61824569997314005</v>
      </c>
      <c r="G62">
        <f t="shared" si="5"/>
        <v>0.60928483933575039</v>
      </c>
      <c r="H62" s="1">
        <f t="shared" si="1"/>
        <v>8.960860637389656E-3</v>
      </c>
      <c r="P62" s="1">
        <f t="shared" si="6"/>
        <v>1.0125252525252553E-4</v>
      </c>
      <c r="Q62" s="1">
        <f t="shared" si="7"/>
        <v>6.7612036686692911E-2</v>
      </c>
      <c r="R62" s="1">
        <f t="shared" si="2"/>
        <v>6.8458894519940566E-6</v>
      </c>
      <c r="S62" s="1">
        <f t="shared" si="3"/>
        <v>1.025207387001332E-8</v>
      </c>
      <c r="U62" s="1">
        <f t="shared" si="4"/>
        <v>4.5713875049227084E-3</v>
      </c>
      <c r="W62" s="1" t="s">
        <v>82</v>
      </c>
    </row>
    <row r="63" spans="2:23">
      <c r="B63" s="3">
        <v>61</v>
      </c>
      <c r="C63" s="1">
        <v>1164</v>
      </c>
      <c r="D63" s="3">
        <f t="shared" si="0"/>
        <v>1.1639999999999999E-3</v>
      </c>
      <c r="F63" s="1">
        <v>0.62724569997313995</v>
      </c>
      <c r="G63">
        <f t="shared" si="5"/>
        <v>0.62109709035607008</v>
      </c>
      <c r="H63" s="1">
        <f t="shared" si="1"/>
        <v>6.1486096170698668E-3</v>
      </c>
      <c r="P63" s="1">
        <f t="shared" si="6"/>
        <v>1.1475252525252558E-4</v>
      </c>
      <c r="Q63" s="1">
        <f t="shared" si="7"/>
        <v>7.6735142312310933E-2</v>
      </c>
      <c r="R63" s="1">
        <f t="shared" si="2"/>
        <v>8.8055513559496043E-6</v>
      </c>
      <c r="S63" s="1">
        <f t="shared" si="3"/>
        <v>1.3168142051831522E-8</v>
      </c>
      <c r="U63" s="1">
        <f t="shared" si="4"/>
        <v>5.8882820656906117E-3</v>
      </c>
      <c r="W63" s="1" t="s">
        <v>83</v>
      </c>
    </row>
    <row r="64" spans="2:23">
      <c r="B64" s="2">
        <v>62</v>
      </c>
      <c r="C64" s="1">
        <v>1184.5</v>
      </c>
      <c r="D64" s="2">
        <f t="shared" si="0"/>
        <v>1.1845E-3</v>
      </c>
      <c r="F64" s="1">
        <v>0.63724569997313996</v>
      </c>
      <c r="G64">
        <f t="shared" si="5"/>
        <v>0.6332046476518981</v>
      </c>
      <c r="H64" s="1">
        <f t="shared" si="1"/>
        <v>4.0410523212418559E-3</v>
      </c>
      <c r="P64" s="1">
        <f t="shared" si="6"/>
        <v>1.3475252525252542E-4</v>
      </c>
      <c r="Q64" s="1">
        <f t="shared" si="7"/>
        <v>8.573514231231083E-2</v>
      </c>
      <c r="R64" s="1">
        <f t="shared" si="2"/>
        <v>1.1553026929468525E-5</v>
      </c>
      <c r="S64" s="1">
        <f t="shared" si="3"/>
        <v>1.8158243061932502E-8</v>
      </c>
      <c r="U64" s="1">
        <f t="shared" si="4"/>
        <v>7.3505146273121907E-3</v>
      </c>
      <c r="W64" s="1" t="s">
        <v>84</v>
      </c>
    </row>
    <row r="65" spans="2:23">
      <c r="B65" s="2">
        <v>63</v>
      </c>
      <c r="C65" s="1">
        <v>1194.5</v>
      </c>
      <c r="D65" s="2">
        <f t="shared" si="0"/>
        <v>1.1945E-3</v>
      </c>
      <c r="F65" s="1">
        <v>0.64624569997313996</v>
      </c>
      <c r="G65">
        <f t="shared" si="5"/>
        <v>0.639110773162058</v>
      </c>
      <c r="H65" s="1">
        <f t="shared" si="1"/>
        <v>7.1349268110819652E-3</v>
      </c>
      <c r="P65" s="1">
        <f t="shared" si="6"/>
        <v>1.5525252525252554E-4</v>
      </c>
      <c r="Q65" s="1">
        <f t="shared" si="7"/>
        <v>9.5735142312310839E-2</v>
      </c>
      <c r="R65" s="1">
        <f t="shared" si="2"/>
        <v>1.4863122599396165E-5</v>
      </c>
      <c r="S65" s="1">
        <f t="shared" si="3"/>
        <v>2.4103346597286079E-8</v>
      </c>
      <c r="U65" s="1">
        <f t="shared" si="4"/>
        <v>9.1652174735584093E-3</v>
      </c>
      <c r="W65" s="1" t="s">
        <v>85</v>
      </c>
    </row>
    <row r="66" spans="2:23">
      <c r="B66" s="2">
        <v>64</v>
      </c>
      <c r="C66" s="1">
        <v>1211</v>
      </c>
      <c r="D66" s="2">
        <f t="shared" si="0"/>
        <v>1.2109999999999998E-3</v>
      </c>
      <c r="F66" s="1">
        <v>0.65424569997313997</v>
      </c>
      <c r="G66">
        <f t="shared" si="5"/>
        <v>0.64885588025382179</v>
      </c>
      <c r="H66" s="1">
        <f t="shared" si="1"/>
        <v>5.3898197193181785E-3</v>
      </c>
      <c r="P66" s="1">
        <f t="shared" si="6"/>
        <v>1.6525252525252557E-4</v>
      </c>
      <c r="Q66" s="1">
        <f t="shared" si="7"/>
        <v>0.10473514231231085</v>
      </c>
      <c r="R66" s="1">
        <f t="shared" si="2"/>
        <v>1.7307746749792006E-5</v>
      </c>
      <c r="S66" s="1">
        <f t="shared" si="3"/>
        <v>2.7308397102336601E-8</v>
      </c>
      <c r="U66" s="1">
        <f t="shared" si="4"/>
        <v>1.0969450035180005E-2</v>
      </c>
      <c r="W66" s="1" t="s">
        <v>86</v>
      </c>
    </row>
    <row r="67" spans="2:23">
      <c r="B67" s="2">
        <v>65</v>
      </c>
      <c r="C67" s="1">
        <v>1224.5</v>
      </c>
      <c r="D67" s="2">
        <f t="shared" si="0"/>
        <v>1.2244999999999999E-3</v>
      </c>
      <c r="F67" s="1">
        <v>0.66224569997313998</v>
      </c>
      <c r="G67">
        <f t="shared" si="5"/>
        <v>0.65682914969253769</v>
      </c>
      <c r="H67" s="1">
        <f t="shared" si="1"/>
        <v>5.4165502806022836E-3</v>
      </c>
      <c r="P67" s="1">
        <f t="shared" si="6"/>
        <v>1.8175252525252537E-4</v>
      </c>
      <c r="Q67" s="1">
        <f t="shared" si="7"/>
        <v>0.11273514231231085</v>
      </c>
      <c r="R67" s="1">
        <f t="shared" si="2"/>
        <v>2.0489896799965319E-5</v>
      </c>
      <c r="S67" s="1">
        <f t="shared" si="3"/>
        <v>3.3033980435669871E-8</v>
      </c>
      <c r="U67" s="1">
        <f t="shared" si="4"/>
        <v>1.2709212312176981E-2</v>
      </c>
      <c r="W67" s="1" t="s">
        <v>87</v>
      </c>
    </row>
    <row r="68" spans="2:23">
      <c r="B68" s="2">
        <v>66</v>
      </c>
      <c r="C68" s="1">
        <v>1234.5</v>
      </c>
      <c r="D68" s="2">
        <f t="shared" ref="D68:D102" si="8">C68*$D$1</f>
        <v>1.2344999999999999E-3</v>
      </c>
      <c r="F68" s="1">
        <v>0.67124569997313999</v>
      </c>
      <c r="G68">
        <f t="shared" si="5"/>
        <v>0.66273527520269759</v>
      </c>
      <c r="H68" s="1">
        <f t="shared" si="1"/>
        <v>8.510424770442393E-3</v>
      </c>
      <c r="P68" s="1">
        <f t="shared" si="6"/>
        <v>1.9525252525252543E-4</v>
      </c>
      <c r="Q68" s="1">
        <f t="shared" si="7"/>
        <v>0.12073514231231086</v>
      </c>
      <c r="R68" s="1">
        <f t="shared" si="2"/>
        <v>2.3573841423201726E-5</v>
      </c>
      <c r="S68" s="1">
        <f t="shared" si="3"/>
        <v>3.8123548617488077E-8</v>
      </c>
      <c r="U68" s="1">
        <f t="shared" si="4"/>
        <v>1.4576974589173956E-2</v>
      </c>
      <c r="W68" s="1" t="s">
        <v>88</v>
      </c>
    </row>
    <row r="69" spans="2:23">
      <c r="B69" s="2">
        <v>67</v>
      </c>
      <c r="C69" s="1">
        <v>1296</v>
      </c>
      <c r="D69" s="2">
        <f t="shared" si="8"/>
        <v>1.2959999999999998E-3</v>
      </c>
      <c r="F69" s="1">
        <v>0.68134471948673303</v>
      </c>
      <c r="G69">
        <f t="shared" si="5"/>
        <v>0.69905794709018121</v>
      </c>
      <c r="H69" s="1">
        <f t="shared" ref="H69:H102" si="9">F69-G69</f>
        <v>-1.7713227603448178E-2</v>
      </c>
      <c r="P69" s="1">
        <f t="shared" si="6"/>
        <v>2.0525252525252545E-4</v>
      </c>
      <c r="Q69" s="1">
        <f t="shared" si="7"/>
        <v>0.12973514231231087</v>
      </c>
      <c r="R69" s="1">
        <f t="shared" si="2"/>
        <v>2.6628465573597571E-5</v>
      </c>
      <c r="S69" s="1">
        <f t="shared" si="3"/>
        <v>4.2128599122538596E-8</v>
      </c>
      <c r="U69" s="1">
        <f t="shared" si="4"/>
        <v>1.6831207150795554E-2</v>
      </c>
      <c r="W69" s="1" t="s">
        <v>89</v>
      </c>
    </row>
    <row r="70" spans="2:23">
      <c r="B70" s="2">
        <v>68</v>
      </c>
      <c r="C70" s="1">
        <v>1278.5</v>
      </c>
      <c r="D70" s="2">
        <f t="shared" si="8"/>
        <v>1.2784999999999999E-3</v>
      </c>
      <c r="F70" s="1">
        <v>0.69134471948673304</v>
      </c>
      <c r="G70">
        <f t="shared" si="5"/>
        <v>0.6887222274474013</v>
      </c>
      <c r="H70" s="1">
        <f t="shared" si="9"/>
        <v>2.6224920393317364E-3</v>
      </c>
      <c r="P70" s="1">
        <f t="shared" si="6"/>
        <v>2.6675252525252538E-4</v>
      </c>
      <c r="Q70" s="1">
        <f t="shared" si="7"/>
        <v>0.13983416182590391</v>
      </c>
      <c r="R70" s="1">
        <f t="shared" ref="R70:R103" si="10" xml:space="preserve"> P70 * Q70</f>
        <v>3.7301115783630155E-5</v>
      </c>
      <c r="S70" s="1">
        <f t="shared" ref="S70:S103" si="11">P70 * P70</f>
        <v>7.1156909728599193E-8</v>
      </c>
      <c r="U70" s="1">
        <f t="shared" ref="U70:U103" si="12" xml:space="preserve"> Q70 * Q70</f>
        <v>1.9553592813553084E-2</v>
      </c>
      <c r="W70" s="1" t="s">
        <v>90</v>
      </c>
    </row>
    <row r="71" spans="2:23">
      <c r="B71" s="2">
        <v>69</v>
      </c>
      <c r="C71" s="1">
        <v>1308</v>
      </c>
      <c r="D71" s="2">
        <f t="shared" si="8"/>
        <v>1.3079999999999999E-3</v>
      </c>
      <c r="F71" s="1">
        <v>0.70134471948673305</v>
      </c>
      <c r="G71">
        <f t="shared" si="5"/>
        <v>0.70614529770237311</v>
      </c>
      <c r="H71" s="1">
        <f t="shared" si="9"/>
        <v>-4.8005782156400612E-3</v>
      </c>
      <c r="P71" s="1">
        <f t="shared" si="6"/>
        <v>2.4925252525252544E-4</v>
      </c>
      <c r="Q71" s="1">
        <f t="shared" si="7"/>
        <v>0.14983416182590392</v>
      </c>
      <c r="R71" s="1">
        <f t="shared" si="10"/>
        <v>3.7346543204202103E-5</v>
      </c>
      <c r="S71" s="1">
        <f t="shared" si="11"/>
        <v>6.2126821344760829E-8</v>
      </c>
      <c r="U71" s="1">
        <f t="shared" si="12"/>
        <v>2.2450276050071164E-2</v>
      </c>
      <c r="W71" s="1" t="s">
        <v>91</v>
      </c>
    </row>
    <row r="72" spans="2:23">
      <c r="B72" s="2">
        <v>70</v>
      </c>
      <c r="C72" s="1">
        <v>1316.5</v>
      </c>
      <c r="D72" s="2">
        <f t="shared" si="8"/>
        <v>1.3165E-3</v>
      </c>
      <c r="F72" s="1">
        <v>0.71234471948673295</v>
      </c>
      <c r="G72">
        <f t="shared" si="5"/>
        <v>0.71116550438600912</v>
      </c>
      <c r="H72" s="1">
        <f t="shared" si="9"/>
        <v>1.1792151007238294E-3</v>
      </c>
      <c r="P72" s="1">
        <f t="shared" si="6"/>
        <v>2.7875252525252545E-4</v>
      </c>
      <c r="Q72" s="1">
        <f t="shared" si="7"/>
        <v>0.15983416182590393</v>
      </c>
      <c r="R72" s="1">
        <f t="shared" si="10"/>
        <v>4.4554176230591522E-5</v>
      </c>
      <c r="S72" s="1">
        <f t="shared" si="11"/>
        <v>7.7702970334659834E-8</v>
      </c>
      <c r="U72" s="1">
        <f t="shared" si="12"/>
        <v>2.5546959286589246E-2</v>
      </c>
      <c r="W72" s="1" t="s">
        <v>92</v>
      </c>
    </row>
    <row r="73" spans="2:23">
      <c r="B73" s="3">
        <v>71</v>
      </c>
      <c r="C73" s="1">
        <v>1375</v>
      </c>
      <c r="D73" s="3">
        <f t="shared" si="8"/>
        <v>1.3749999999999999E-3</v>
      </c>
      <c r="F73" s="1">
        <v>0.73234471948673296</v>
      </c>
      <c r="G73">
        <f t="shared" si="5"/>
        <v>0.74571633862044462</v>
      </c>
      <c r="H73" s="1">
        <f t="shared" si="9"/>
        <v>-1.3371619133711654E-2</v>
      </c>
      <c r="P73" s="1">
        <f t="shared" si="6"/>
        <v>2.872525252525255E-4</v>
      </c>
      <c r="Q73" s="1">
        <f t="shared" si="7"/>
        <v>0.17083416182590383</v>
      </c>
      <c r="R73" s="1">
        <f t="shared" si="10"/>
        <v>4.9072544383889469E-5</v>
      </c>
      <c r="S73" s="1">
        <f t="shared" si="11"/>
        <v>8.2514013263952792E-8</v>
      </c>
      <c r="U73" s="1">
        <f t="shared" si="12"/>
        <v>2.9184310846759098E-2</v>
      </c>
      <c r="W73" s="1" t="s">
        <v>93</v>
      </c>
    </row>
    <row r="74" spans="2:23">
      <c r="B74" s="2">
        <v>72</v>
      </c>
      <c r="C74" s="1">
        <v>1357</v>
      </c>
      <c r="D74" s="2">
        <f t="shared" si="8"/>
        <v>1.3569999999999999E-3</v>
      </c>
      <c r="F74" s="1">
        <v>0.74234471948673297</v>
      </c>
      <c r="G74">
        <f t="shared" si="5"/>
        <v>0.73508531270215682</v>
      </c>
      <c r="H74" s="1">
        <f t="shared" si="9"/>
        <v>7.2594067845761501E-3</v>
      </c>
      <c r="P74" s="1">
        <f t="shared" si="6"/>
        <v>3.4575252525252545E-4</v>
      </c>
      <c r="Q74" s="1">
        <f t="shared" si="7"/>
        <v>0.19083416182590385</v>
      </c>
      <c r="R74" s="1">
        <f t="shared" si="10"/>
        <v>6.5981393355755348E-5</v>
      </c>
      <c r="S74" s="1">
        <f t="shared" si="11"/>
        <v>1.1954480871849826E-7</v>
      </c>
      <c r="U74" s="1">
        <f t="shared" si="12"/>
        <v>3.6417677319795255E-2</v>
      </c>
      <c r="W74" s="1" t="s">
        <v>94</v>
      </c>
    </row>
    <row r="75" spans="2:23">
      <c r="B75" s="2">
        <v>73</v>
      </c>
      <c r="C75" s="1">
        <v>1404</v>
      </c>
      <c r="D75" s="2">
        <f t="shared" si="8"/>
        <v>1.4039999999999999E-3</v>
      </c>
      <c r="F75" s="1">
        <v>0.75234471948673298</v>
      </c>
      <c r="G75">
        <f t="shared" si="5"/>
        <v>0.76284410259990842</v>
      </c>
      <c r="H75" s="1">
        <f t="shared" si="9"/>
        <v>-1.0499383113175442E-2</v>
      </c>
      <c r="P75" s="1">
        <f t="shared" si="6"/>
        <v>3.2775252525252545E-4</v>
      </c>
      <c r="Q75" s="1">
        <f t="shared" si="7"/>
        <v>0.20083416182590386</v>
      </c>
      <c r="R75" s="1">
        <f t="shared" si="10"/>
        <v>6.5823903695414341E-5</v>
      </c>
      <c r="S75" s="1">
        <f t="shared" si="11"/>
        <v>1.0742171780940733E-7</v>
      </c>
      <c r="U75" s="1">
        <f t="shared" si="12"/>
        <v>4.0334360556313335E-2</v>
      </c>
      <c r="W75" s="1" t="s">
        <v>95</v>
      </c>
    </row>
    <row r="76" spans="2:23">
      <c r="B76" s="2">
        <v>74</v>
      </c>
      <c r="C76" s="1">
        <v>1404.5</v>
      </c>
      <c r="D76" s="2">
        <f t="shared" si="8"/>
        <v>1.4044999999999999E-3</v>
      </c>
      <c r="F76" s="1">
        <v>0.76134471948673299</v>
      </c>
      <c r="G76">
        <f t="shared" si="5"/>
        <v>0.76313940887541643</v>
      </c>
      <c r="H76" s="1">
        <f t="shared" si="9"/>
        <v>-1.7946893886834347E-3</v>
      </c>
      <c r="P76" s="1">
        <f t="shared" si="6"/>
        <v>3.747525252525254E-4</v>
      </c>
      <c r="Q76" s="1">
        <f t="shared" si="7"/>
        <v>0.21083416182590387</v>
      </c>
      <c r="R76" s="1">
        <f t="shared" si="10"/>
        <v>7.9010634553757064E-5</v>
      </c>
      <c r="S76" s="1">
        <f t="shared" si="11"/>
        <v>1.4043945518314468E-7</v>
      </c>
      <c r="U76" s="1">
        <f t="shared" si="12"/>
        <v>4.4451043792831421E-2</v>
      </c>
      <c r="W76" s="1" t="s">
        <v>96</v>
      </c>
    </row>
    <row r="77" spans="2:23">
      <c r="B77" s="2">
        <v>75</v>
      </c>
      <c r="C77" s="1">
        <v>1421.5</v>
      </c>
      <c r="D77" s="2">
        <f t="shared" si="8"/>
        <v>1.4215E-3</v>
      </c>
      <c r="F77" s="1">
        <v>0.77144373900032603</v>
      </c>
      <c r="G77">
        <f t="shared" ref="G77:G102" si="13" xml:space="preserve"> $Y$4 * D77 + $Y$7</f>
        <v>0.77317982224268833</v>
      </c>
      <c r="H77" s="1">
        <f t="shared" si="9"/>
        <v>-1.7360832423622963E-3</v>
      </c>
      <c r="P77" s="1">
        <f t="shared" si="6"/>
        <v>3.7525252525252547E-4</v>
      </c>
      <c r="Q77" s="1">
        <f t="shared" si="7"/>
        <v>0.21983416182590387</v>
      </c>
      <c r="R77" s="1">
        <f t="shared" si="10"/>
        <v>8.2493324361942766E-5</v>
      </c>
      <c r="S77" s="1">
        <f t="shared" si="11"/>
        <v>1.4081445770839726E-7</v>
      </c>
      <c r="U77" s="1">
        <f t="shared" si="12"/>
        <v>4.8327058705697694E-2</v>
      </c>
      <c r="W77" s="1" t="s">
        <v>97</v>
      </c>
    </row>
    <row r="78" spans="2:23">
      <c r="B78" s="2">
        <v>76</v>
      </c>
      <c r="C78" s="1">
        <v>1432.5</v>
      </c>
      <c r="D78" s="2">
        <f t="shared" si="8"/>
        <v>1.4325E-3</v>
      </c>
      <c r="F78" s="1">
        <v>0.78144373900032604</v>
      </c>
      <c r="G78">
        <f t="shared" si="13"/>
        <v>0.77967656030386423</v>
      </c>
      <c r="H78" s="1">
        <f t="shared" si="9"/>
        <v>1.767178696461813E-3</v>
      </c>
      <c r="P78" s="1">
        <f t="shared" ref="P78:P102" si="14">D77 - $L$4</f>
        <v>3.9225252525252555E-4</v>
      </c>
      <c r="Q78" s="1">
        <f t="shared" ref="Q78:Q103" si="15">F77 - $L$5</f>
        <v>0.22993318133949692</v>
      </c>
      <c r="R78" s="1">
        <f t="shared" si="10"/>
        <v>9.0191871019764552E-5</v>
      </c>
      <c r="S78" s="1">
        <f t="shared" si="11"/>
        <v>1.5386204356698318E-7</v>
      </c>
      <c r="U78" s="1">
        <f t="shared" si="12"/>
        <v>5.2869267880901974E-2</v>
      </c>
      <c r="W78" s="1" t="s">
        <v>98</v>
      </c>
    </row>
    <row r="79" spans="2:23">
      <c r="B79" s="2">
        <v>77</v>
      </c>
      <c r="C79" s="1">
        <v>1457.5</v>
      </c>
      <c r="D79" s="2">
        <f t="shared" si="8"/>
        <v>1.4575E-3</v>
      </c>
      <c r="F79" s="1">
        <v>0.78944373900032605</v>
      </c>
      <c r="G79">
        <f t="shared" si="13"/>
        <v>0.79444187407926414</v>
      </c>
      <c r="H79" s="1">
        <f t="shared" si="9"/>
        <v>-4.9981350789380929E-3</v>
      </c>
      <c r="P79" s="1">
        <f t="shared" si="14"/>
        <v>4.032525252525255E-4</v>
      </c>
      <c r="Q79" s="1">
        <f t="shared" si="15"/>
        <v>0.23993318133949693</v>
      </c>
      <c r="R79" s="1">
        <f t="shared" si="10"/>
        <v>9.6753661267024265E-5</v>
      </c>
      <c r="S79" s="1">
        <f t="shared" si="11"/>
        <v>1.6261259912253872E-7</v>
      </c>
      <c r="U79" s="1">
        <f t="shared" si="12"/>
        <v>5.7567931507691919E-2</v>
      </c>
      <c r="W79" s="1" t="s">
        <v>99</v>
      </c>
    </row>
    <row r="80" spans="2:23">
      <c r="B80" s="2">
        <v>78</v>
      </c>
      <c r="C80" s="1">
        <v>1467</v>
      </c>
      <c r="D80" s="2">
        <f t="shared" si="8"/>
        <v>1.467E-3</v>
      </c>
      <c r="F80" s="1">
        <v>0.80044373900032595</v>
      </c>
      <c r="G80">
        <f t="shared" si="13"/>
        <v>0.80005269331391604</v>
      </c>
      <c r="H80" s="1">
        <f t="shared" si="9"/>
        <v>3.9104568640990767E-4</v>
      </c>
      <c r="P80" s="1">
        <f t="shared" si="14"/>
        <v>4.2825252525252556E-4</v>
      </c>
      <c r="Q80" s="1">
        <f t="shared" si="15"/>
        <v>0.24793318133949693</v>
      </c>
      <c r="R80" s="1">
        <f t="shared" si="10"/>
        <v>1.0617801100253191E-4</v>
      </c>
      <c r="S80" s="1">
        <f t="shared" si="11"/>
        <v>1.8340022538516506E-7</v>
      </c>
      <c r="U80" s="1">
        <f t="shared" si="12"/>
        <v>6.1470862409123868E-2</v>
      </c>
      <c r="W80" s="1" t="s">
        <v>100</v>
      </c>
    </row>
    <row r="81" spans="2:23">
      <c r="B81" s="2">
        <v>79</v>
      </c>
      <c r="C81" s="1">
        <v>1492</v>
      </c>
      <c r="D81" s="2">
        <f t="shared" si="8"/>
        <v>1.4919999999999998E-3</v>
      </c>
      <c r="F81" s="1">
        <v>0.80844373900032596</v>
      </c>
      <c r="G81">
        <f t="shared" si="13"/>
        <v>0.81481800708931573</v>
      </c>
      <c r="H81" s="1">
        <f t="shared" si="9"/>
        <v>-6.3742680889897763E-3</v>
      </c>
      <c r="P81" s="1">
        <f t="shared" si="14"/>
        <v>4.3775252525252552E-4</v>
      </c>
      <c r="Q81" s="1">
        <f t="shared" si="15"/>
        <v>0.25893318133949683</v>
      </c>
      <c r="R81" s="1">
        <f t="shared" si="10"/>
        <v>1.1334865400303486E-4</v>
      </c>
      <c r="S81" s="1">
        <f t="shared" si="11"/>
        <v>1.91627273364963E-7</v>
      </c>
      <c r="U81" s="1">
        <f t="shared" si="12"/>
        <v>6.7046392398592752E-2</v>
      </c>
      <c r="W81" s="1" t="s">
        <v>101</v>
      </c>
    </row>
    <row r="82" spans="2:23">
      <c r="B82" s="2">
        <v>80</v>
      </c>
      <c r="C82" s="1">
        <v>1511.5</v>
      </c>
      <c r="D82" s="2">
        <f t="shared" si="8"/>
        <v>1.5115E-3</v>
      </c>
      <c r="F82" s="1">
        <v>0.81844373900032596</v>
      </c>
      <c r="G82">
        <f t="shared" si="13"/>
        <v>0.82633495183412775</v>
      </c>
      <c r="H82" s="1">
        <f t="shared" si="9"/>
        <v>-7.8912128338017862E-3</v>
      </c>
      <c r="P82" s="1">
        <f t="shared" si="14"/>
        <v>4.6275252525252537E-4</v>
      </c>
      <c r="Q82" s="1">
        <f t="shared" si="15"/>
        <v>0.26693318133949684</v>
      </c>
      <c r="R82" s="1">
        <f t="shared" si="10"/>
        <v>1.2352400373854245E-4</v>
      </c>
      <c r="S82" s="1">
        <f t="shared" si="11"/>
        <v>2.1413989962758912E-7</v>
      </c>
      <c r="U82" s="1">
        <f t="shared" si="12"/>
        <v>7.1253323300024707E-2</v>
      </c>
      <c r="W82" s="1" t="s">
        <v>102</v>
      </c>
    </row>
    <row r="83" spans="2:23">
      <c r="B83" s="3">
        <v>81</v>
      </c>
      <c r="C83" s="1">
        <v>1511.5</v>
      </c>
      <c r="D83" s="3">
        <f t="shared" si="8"/>
        <v>1.5115E-3</v>
      </c>
      <c r="F83" s="1">
        <v>0.82744373900032597</v>
      </c>
      <c r="G83">
        <f t="shared" si="13"/>
        <v>0.82633495183412775</v>
      </c>
      <c r="H83" s="1">
        <f t="shared" si="9"/>
        <v>1.1087871661982218E-3</v>
      </c>
      <c r="P83" s="1">
        <f t="shared" si="14"/>
        <v>4.8225252525252557E-4</v>
      </c>
      <c r="Q83" s="1">
        <f t="shared" si="15"/>
        <v>0.27693318133949685</v>
      </c>
      <c r="R83" s="1">
        <f t="shared" si="10"/>
        <v>1.3355172602718795E-4</v>
      </c>
      <c r="S83" s="1">
        <f t="shared" si="11"/>
        <v>2.3256749811243783E-7</v>
      </c>
      <c r="U83" s="1">
        <f t="shared" si="12"/>
        <v>7.6691986926814643E-2</v>
      </c>
      <c r="W83" s="1" t="s">
        <v>103</v>
      </c>
    </row>
    <row r="84" spans="2:23">
      <c r="B84" s="2">
        <v>82</v>
      </c>
      <c r="C84" s="1">
        <v>1532</v>
      </c>
      <c r="D84" s="2">
        <f t="shared" si="8"/>
        <v>1.5319999999999999E-3</v>
      </c>
      <c r="F84" s="1">
        <v>0.836566844625943</v>
      </c>
      <c r="G84">
        <f t="shared" si="13"/>
        <v>0.83844250912995555</v>
      </c>
      <c r="H84" s="1">
        <f t="shared" si="9"/>
        <v>-1.875664504012553E-3</v>
      </c>
      <c r="P84" s="1">
        <f t="shared" si="14"/>
        <v>4.8225252525252557E-4</v>
      </c>
      <c r="Q84" s="1">
        <f t="shared" si="15"/>
        <v>0.28593318133949686</v>
      </c>
      <c r="R84" s="1">
        <f t="shared" si="10"/>
        <v>1.3789199875446068E-4</v>
      </c>
      <c r="S84" s="1">
        <f t="shared" si="11"/>
        <v>2.3256749811243783E-7</v>
      </c>
      <c r="U84" s="1">
        <f t="shared" si="12"/>
        <v>8.1757784190925595E-2</v>
      </c>
      <c r="W84" s="1" t="s">
        <v>104</v>
      </c>
    </row>
    <row r="85" spans="2:23">
      <c r="B85" s="2">
        <v>83</v>
      </c>
      <c r="C85" s="1">
        <v>1552</v>
      </c>
      <c r="D85" s="2">
        <f t="shared" si="8"/>
        <v>1.552E-3</v>
      </c>
      <c r="F85" s="1">
        <v>0.846566844625943</v>
      </c>
      <c r="G85">
        <f t="shared" si="13"/>
        <v>0.85025476015027546</v>
      </c>
      <c r="H85" s="1">
        <f t="shared" si="9"/>
        <v>-3.6879155243324524E-3</v>
      </c>
      <c r="P85" s="1">
        <f t="shared" si="14"/>
        <v>5.0275252525252547E-4</v>
      </c>
      <c r="Q85" s="1">
        <f t="shared" si="15"/>
        <v>0.29505628696511388</v>
      </c>
      <c r="R85" s="1">
        <f t="shared" si="10"/>
        <v>1.4834029336334483E-4</v>
      </c>
      <c r="S85" s="1">
        <f t="shared" si="11"/>
        <v>2.5276010164779125E-7</v>
      </c>
      <c r="U85" s="1">
        <f t="shared" si="12"/>
        <v>8.7058212477639632E-2</v>
      </c>
      <c r="W85" s="1" t="s">
        <v>105</v>
      </c>
    </row>
    <row r="86" spans="2:23">
      <c r="B86" s="2">
        <v>84</v>
      </c>
      <c r="C86" s="1">
        <v>1571.5</v>
      </c>
      <c r="D86" s="2">
        <f t="shared" si="8"/>
        <v>1.5715E-3</v>
      </c>
      <c r="F86" s="1">
        <v>0.85556684462594301</v>
      </c>
      <c r="G86">
        <f t="shared" si="13"/>
        <v>0.86177170489508725</v>
      </c>
      <c r="H86" s="1">
        <f t="shared" si="9"/>
        <v>-6.2048602691442412E-3</v>
      </c>
      <c r="P86" s="1">
        <f t="shared" si="14"/>
        <v>5.2275252525252553E-4</v>
      </c>
      <c r="Q86" s="1">
        <f t="shared" si="15"/>
        <v>0.30505628696511389</v>
      </c>
      <c r="R86" s="1">
        <f t="shared" si="10"/>
        <v>1.5946894435517236E-4</v>
      </c>
      <c r="S86" s="1">
        <f t="shared" si="11"/>
        <v>2.7327020265789235E-7</v>
      </c>
      <c r="U86" s="1">
        <f t="shared" si="12"/>
        <v>9.3059338216941914E-2</v>
      </c>
      <c r="W86" s="1" t="s">
        <v>106</v>
      </c>
    </row>
    <row r="87" spans="2:23">
      <c r="B87" s="2">
        <v>85</v>
      </c>
      <c r="C87" s="1">
        <v>1596</v>
      </c>
      <c r="D87" s="2">
        <f t="shared" si="8"/>
        <v>1.596E-3</v>
      </c>
      <c r="F87" s="1">
        <v>0.86456684462594302</v>
      </c>
      <c r="G87">
        <f t="shared" si="13"/>
        <v>0.87624171239497917</v>
      </c>
      <c r="H87" s="1">
        <f t="shared" si="9"/>
        <v>-1.1674867769036146E-2</v>
      </c>
      <c r="P87" s="1">
        <f t="shared" si="14"/>
        <v>5.4225252525252551E-4</v>
      </c>
      <c r="Q87" s="1">
        <f t="shared" si="15"/>
        <v>0.3140562869651139</v>
      </c>
      <c r="R87" s="1">
        <f t="shared" si="10"/>
        <v>1.7029781467826482E-4</v>
      </c>
      <c r="S87" s="1">
        <f t="shared" si="11"/>
        <v>2.940378011427408E-7</v>
      </c>
      <c r="U87" s="1">
        <f t="shared" si="12"/>
        <v>9.8631351382313964E-2</v>
      </c>
      <c r="W87" s="1" t="s">
        <v>107</v>
      </c>
    </row>
    <row r="88" spans="2:23">
      <c r="B88" s="2">
        <v>86</v>
      </c>
      <c r="C88" s="1">
        <v>1596</v>
      </c>
      <c r="D88" s="2">
        <f t="shared" si="8"/>
        <v>1.596E-3</v>
      </c>
      <c r="F88" s="1">
        <v>0.87256684462594303</v>
      </c>
      <c r="G88">
        <f t="shared" si="13"/>
        <v>0.87624171239497917</v>
      </c>
      <c r="H88" s="1">
        <f t="shared" si="9"/>
        <v>-3.6748677690361387E-3</v>
      </c>
      <c r="P88" s="1">
        <f t="shared" si="14"/>
        <v>5.6675252525252551E-4</v>
      </c>
      <c r="Q88" s="1">
        <f t="shared" si="15"/>
        <v>0.3230562869651139</v>
      </c>
      <c r="R88" s="1">
        <f t="shared" si="10"/>
        <v>1.8309296643618286E-4</v>
      </c>
      <c r="S88" s="1">
        <f t="shared" si="11"/>
        <v>3.2120842488011456E-7</v>
      </c>
      <c r="U88" s="1">
        <f t="shared" si="12"/>
        <v>0.10436536454768602</v>
      </c>
      <c r="W88" s="1" t="s">
        <v>108</v>
      </c>
    </row>
    <row r="89" spans="2:23">
      <c r="B89" s="2">
        <v>87</v>
      </c>
      <c r="C89" s="1">
        <v>1621</v>
      </c>
      <c r="D89" s="2">
        <f t="shared" si="8"/>
        <v>1.6209999999999998E-3</v>
      </c>
      <c r="F89" s="1">
        <v>0.88156684462594304</v>
      </c>
      <c r="G89">
        <f t="shared" si="13"/>
        <v>0.89100702617037886</v>
      </c>
      <c r="H89" s="1">
        <f t="shared" si="9"/>
        <v>-9.4401815444358217E-3</v>
      </c>
      <c r="P89" s="1">
        <f t="shared" si="14"/>
        <v>5.6675252525252551E-4</v>
      </c>
      <c r="Q89" s="1">
        <f t="shared" si="15"/>
        <v>0.33105628696511391</v>
      </c>
      <c r="R89" s="1">
        <f t="shared" si="10"/>
        <v>1.8762698663820306E-4</v>
      </c>
      <c r="S89" s="1">
        <f t="shared" si="11"/>
        <v>3.2120842488011456E-7</v>
      </c>
      <c r="U89" s="1">
        <f t="shared" si="12"/>
        <v>0.10959826513912785</v>
      </c>
      <c r="W89" s="1" t="s">
        <v>109</v>
      </c>
    </row>
    <row r="90" spans="2:23">
      <c r="B90" s="2">
        <v>88</v>
      </c>
      <c r="C90" s="1">
        <v>1621</v>
      </c>
      <c r="D90" s="2">
        <f t="shared" si="8"/>
        <v>1.6209999999999998E-3</v>
      </c>
      <c r="F90" s="1">
        <v>0.88956684462594304</v>
      </c>
      <c r="G90">
        <f t="shared" si="13"/>
        <v>0.89100702617037886</v>
      </c>
      <c r="H90" s="1">
        <f t="shared" si="9"/>
        <v>-1.4401815444358146E-3</v>
      </c>
      <c r="P90" s="1">
        <f t="shared" si="14"/>
        <v>5.9175252525252536E-4</v>
      </c>
      <c r="Q90" s="1">
        <f t="shared" si="15"/>
        <v>0.34005628696511392</v>
      </c>
      <c r="R90" s="1">
        <f t="shared" si="10"/>
        <v>2.0122916653960359E-4</v>
      </c>
      <c r="S90" s="1">
        <f t="shared" si="11"/>
        <v>3.5017105114274069E-7</v>
      </c>
      <c r="U90" s="1">
        <f t="shared" si="12"/>
        <v>0.11563827830449991</v>
      </c>
      <c r="W90" s="1" t="s">
        <v>110</v>
      </c>
    </row>
    <row r="91" spans="2:23">
      <c r="B91" s="2">
        <v>89</v>
      </c>
      <c r="C91" s="1">
        <v>1634</v>
      </c>
      <c r="D91" s="2">
        <f t="shared" si="8"/>
        <v>1.6339999999999998E-3</v>
      </c>
      <c r="F91" s="1">
        <v>0.89772912228611201</v>
      </c>
      <c r="G91">
        <f t="shared" si="13"/>
        <v>0.89868498933358676</v>
      </c>
      <c r="H91" s="1">
        <f t="shared" si="9"/>
        <v>-9.5586704747474549E-4</v>
      </c>
      <c r="P91" s="1">
        <f t="shared" si="14"/>
        <v>5.9175252525252536E-4</v>
      </c>
      <c r="Q91" s="1">
        <f t="shared" si="15"/>
        <v>0.34805628696511393</v>
      </c>
      <c r="R91" s="1">
        <f t="shared" si="10"/>
        <v>2.059631867416238E-4</v>
      </c>
      <c r="S91" s="1">
        <f t="shared" si="11"/>
        <v>3.5017105114274069E-7</v>
      </c>
      <c r="U91" s="1">
        <f t="shared" si="12"/>
        <v>0.12114317889594173</v>
      </c>
      <c r="W91" s="1" t="s">
        <v>111</v>
      </c>
    </row>
    <row r="92" spans="2:23">
      <c r="B92" s="2">
        <v>90</v>
      </c>
      <c r="C92" s="1">
        <v>1646.5</v>
      </c>
      <c r="D92" s="2">
        <f t="shared" si="8"/>
        <v>1.6465E-3</v>
      </c>
      <c r="F92" s="1">
        <v>0.90572912228611202</v>
      </c>
      <c r="G92">
        <f t="shared" si="13"/>
        <v>0.90606764622128677</v>
      </c>
      <c r="H92" s="1">
        <f t="shared" si="9"/>
        <v>-3.3852393517475043E-4</v>
      </c>
      <c r="P92" s="1">
        <f t="shared" si="14"/>
        <v>6.0475252525252535E-4</v>
      </c>
      <c r="Q92" s="1">
        <f t="shared" si="15"/>
        <v>0.3562185646252829</v>
      </c>
      <c r="R92" s="1">
        <f t="shared" si="10"/>
        <v>2.1542407649896973E-4</v>
      </c>
      <c r="S92" s="1">
        <f t="shared" si="11"/>
        <v>3.6572561679930631E-7</v>
      </c>
      <c r="U92" s="1">
        <f t="shared" si="12"/>
        <v>0.12689166578369684</v>
      </c>
      <c r="W92" s="1" t="s">
        <v>112</v>
      </c>
    </row>
    <row r="93" spans="2:23">
      <c r="B93" s="3">
        <v>91</v>
      </c>
      <c r="C93" s="1">
        <v>1659</v>
      </c>
      <c r="D93" s="3">
        <f t="shared" si="8"/>
        <v>1.6589999999999999E-3</v>
      </c>
      <c r="F93" s="1">
        <v>0.91372912228611203</v>
      </c>
      <c r="G93">
        <f t="shared" si="13"/>
        <v>0.91345030310898667</v>
      </c>
      <c r="H93" s="1">
        <f t="shared" si="9"/>
        <v>2.7881917712535564E-4</v>
      </c>
      <c r="P93" s="1">
        <f t="shared" si="14"/>
        <v>6.1725252525252549E-4</v>
      </c>
      <c r="Q93" s="1">
        <f t="shared" si="15"/>
        <v>0.3642185646252829</v>
      </c>
      <c r="R93" s="1">
        <f t="shared" si="10"/>
        <v>2.2481482875880601E-4</v>
      </c>
      <c r="S93" s="1">
        <f t="shared" si="11"/>
        <v>3.810006799306196E-7</v>
      </c>
      <c r="U93" s="1">
        <f t="shared" si="12"/>
        <v>0.13265516281770137</v>
      </c>
      <c r="W93" s="1" t="s">
        <v>113</v>
      </c>
    </row>
    <row r="94" spans="2:23">
      <c r="B94" s="2">
        <v>92</v>
      </c>
      <c r="C94" s="1">
        <v>1671</v>
      </c>
      <c r="D94" s="2">
        <f t="shared" si="8"/>
        <v>1.671E-3</v>
      </c>
      <c r="F94" s="1">
        <v>0.92172912228611203</v>
      </c>
      <c r="G94">
        <f t="shared" si="13"/>
        <v>0.92053765372117857</v>
      </c>
      <c r="H94" s="1">
        <f t="shared" si="9"/>
        <v>1.1914685649334622E-3</v>
      </c>
      <c r="P94" s="1">
        <f t="shared" si="14"/>
        <v>6.2975252525252542E-4</v>
      </c>
      <c r="Q94" s="1">
        <f t="shared" si="15"/>
        <v>0.37221856462528291</v>
      </c>
      <c r="R94" s="1">
        <f t="shared" si="10"/>
        <v>2.3440558101864225E-4</v>
      </c>
      <c r="S94" s="1">
        <f t="shared" si="11"/>
        <v>3.9658824306193268E-7</v>
      </c>
      <c r="U94" s="1">
        <f t="shared" si="12"/>
        <v>0.13854665985170592</v>
      </c>
      <c r="W94" s="1" t="s">
        <v>114</v>
      </c>
    </row>
    <row r="95" spans="2:23">
      <c r="B95" s="2">
        <v>93</v>
      </c>
      <c r="C95" s="1">
        <v>1691.5</v>
      </c>
      <c r="D95" s="2">
        <f t="shared" si="8"/>
        <v>1.6914999999999999E-3</v>
      </c>
      <c r="F95" s="1">
        <v>0.92972912228611204</v>
      </c>
      <c r="G95">
        <f t="shared" si="13"/>
        <v>0.93264521101700637</v>
      </c>
      <c r="H95" s="1">
        <f t="shared" si="9"/>
        <v>-2.9160887308943284E-3</v>
      </c>
      <c r="P95" s="1">
        <f t="shared" si="14"/>
        <v>6.4175252525252549E-4</v>
      </c>
      <c r="Q95" s="1">
        <f t="shared" si="15"/>
        <v>0.38021856462528292</v>
      </c>
      <c r="R95" s="1">
        <f t="shared" si="10"/>
        <v>2.4400622399616586E-4</v>
      </c>
      <c r="S95" s="1">
        <f t="shared" si="11"/>
        <v>4.1184630366799338E-7</v>
      </c>
      <c r="U95" s="1">
        <f t="shared" si="12"/>
        <v>0.14456615688571045</v>
      </c>
      <c r="W95" s="1" t="s">
        <v>115</v>
      </c>
    </row>
    <row r="96" spans="2:23">
      <c r="B96" s="2">
        <v>94</v>
      </c>
      <c r="C96" s="1">
        <v>1691.5</v>
      </c>
      <c r="D96" s="2">
        <f t="shared" si="8"/>
        <v>1.6914999999999999E-3</v>
      </c>
      <c r="F96" s="1">
        <v>0.93772912228611205</v>
      </c>
      <c r="G96">
        <f t="shared" si="13"/>
        <v>0.93264521101700637</v>
      </c>
      <c r="H96" s="1">
        <f t="shared" si="9"/>
        <v>5.0839112691056787E-3</v>
      </c>
      <c r="P96" s="1">
        <f t="shared" si="14"/>
        <v>6.6225252525252539E-4</v>
      </c>
      <c r="Q96" s="1">
        <f t="shared" si="15"/>
        <v>0.38821856462528292</v>
      </c>
      <c r="R96" s="1">
        <f t="shared" si="10"/>
        <v>2.5709872477300435E-4</v>
      </c>
      <c r="S96" s="1">
        <f t="shared" si="11"/>
        <v>4.3857840720334677E-7</v>
      </c>
      <c r="U96" s="1">
        <f t="shared" si="12"/>
        <v>0.15071365391971497</v>
      </c>
      <c r="W96" s="1" t="s">
        <v>116</v>
      </c>
    </row>
    <row r="97" spans="2:23">
      <c r="B97" s="2">
        <v>95</v>
      </c>
      <c r="C97" s="1">
        <v>1709</v>
      </c>
      <c r="D97" s="2">
        <f t="shared" si="8"/>
        <v>1.709E-3</v>
      </c>
      <c r="F97" s="1">
        <v>0.94782814179970498</v>
      </c>
      <c r="G97">
        <f t="shared" si="13"/>
        <v>0.94298093065978628</v>
      </c>
      <c r="H97" s="1">
        <f t="shared" si="9"/>
        <v>4.8472111399187057E-3</v>
      </c>
      <c r="P97" s="1">
        <f t="shared" si="14"/>
        <v>6.6225252525252539E-4</v>
      </c>
      <c r="Q97" s="1">
        <f t="shared" si="15"/>
        <v>0.39621856462528293</v>
      </c>
      <c r="R97" s="1">
        <f t="shared" si="10"/>
        <v>2.6239674497502457E-4</v>
      </c>
      <c r="S97" s="1">
        <f t="shared" si="11"/>
        <v>4.3857840720334677E-7</v>
      </c>
      <c r="U97" s="1">
        <f t="shared" si="12"/>
        <v>0.15698915095371951</v>
      </c>
      <c r="W97" s="1" t="s">
        <v>117</v>
      </c>
    </row>
    <row r="98" spans="2:23">
      <c r="B98" s="2">
        <v>96</v>
      </c>
      <c r="C98" s="1">
        <v>1724</v>
      </c>
      <c r="D98" s="2">
        <f t="shared" si="8"/>
        <v>1.7239999999999998E-3</v>
      </c>
      <c r="F98" s="1">
        <v>0.95682814179970499</v>
      </c>
      <c r="G98">
        <f t="shared" si="13"/>
        <v>0.95184011892502607</v>
      </c>
      <c r="H98" s="1">
        <f t="shared" si="9"/>
        <v>4.9880228746789212E-3</v>
      </c>
      <c r="P98" s="1">
        <f t="shared" si="14"/>
        <v>6.7975252525252555E-4</v>
      </c>
      <c r="Q98" s="1">
        <f t="shared" si="15"/>
        <v>0.40631758413887586</v>
      </c>
      <c r="R98" s="1">
        <f t="shared" si="10"/>
        <v>2.7619540387290639E-4</v>
      </c>
      <c r="S98" s="1">
        <f t="shared" si="11"/>
        <v>4.6206349558718539E-7</v>
      </c>
      <c r="U98" s="1">
        <f t="shared" si="12"/>
        <v>0.16509397918045246</v>
      </c>
      <c r="W98" s="1" t="s">
        <v>118</v>
      </c>
    </row>
    <row r="99" spans="2:23">
      <c r="B99" s="2">
        <v>97</v>
      </c>
      <c r="C99" s="1">
        <v>1744.5</v>
      </c>
      <c r="D99" s="2">
        <f t="shared" si="8"/>
        <v>1.7445E-3</v>
      </c>
      <c r="F99" s="1">
        <v>0.963828141799705</v>
      </c>
      <c r="G99">
        <f t="shared" si="13"/>
        <v>0.96394767622085409</v>
      </c>
      <c r="H99" s="1">
        <f t="shared" si="9"/>
        <v>-1.195344211490923E-4</v>
      </c>
      <c r="P99" s="1">
        <f t="shared" si="14"/>
        <v>6.9475252525252537E-4</v>
      </c>
      <c r="Q99" s="1">
        <f t="shared" si="15"/>
        <v>0.41531758413887587</v>
      </c>
      <c r="R99" s="1">
        <f t="shared" si="10"/>
        <v>2.8854294036226221E-4</v>
      </c>
      <c r="S99" s="1">
        <f t="shared" si="11"/>
        <v>4.8268107134476094E-7</v>
      </c>
      <c r="U99" s="1">
        <f t="shared" si="12"/>
        <v>0.17248869569495223</v>
      </c>
      <c r="W99" s="1" t="s">
        <v>119</v>
      </c>
    </row>
    <row r="100" spans="2:23">
      <c r="B100" s="2">
        <v>98</v>
      </c>
      <c r="C100" s="1">
        <v>1750</v>
      </c>
      <c r="D100" s="2">
        <f t="shared" si="8"/>
        <v>1.7499999999999998E-3</v>
      </c>
      <c r="F100" s="1">
        <v>0.973828141799705</v>
      </c>
      <c r="G100">
        <f t="shared" si="13"/>
        <v>0.96719604525144187</v>
      </c>
      <c r="H100" s="1">
        <f t="shared" si="9"/>
        <v>6.6320965482631333E-3</v>
      </c>
      <c r="P100" s="1">
        <f t="shared" si="14"/>
        <v>7.1525252525252549E-4</v>
      </c>
      <c r="Q100" s="1">
        <f t="shared" si="15"/>
        <v>0.42231758413887588</v>
      </c>
      <c r="R100" s="1">
        <f t="shared" si="10"/>
        <v>3.0206371851387685E-4</v>
      </c>
      <c r="S100" s="1">
        <f t="shared" si="11"/>
        <v>5.1158617488011459E-7</v>
      </c>
      <c r="U100" s="1">
        <f t="shared" si="12"/>
        <v>0.1783521418728965</v>
      </c>
      <c r="W100" s="1" t="s">
        <v>120</v>
      </c>
    </row>
    <row r="101" spans="2:23">
      <c r="B101" s="2">
        <v>99</v>
      </c>
      <c r="C101" s="1">
        <v>1781.5</v>
      </c>
      <c r="D101" s="2">
        <f t="shared" si="8"/>
        <v>1.7814999999999999E-3</v>
      </c>
      <c r="F101" s="1">
        <v>0.98392716131329805</v>
      </c>
      <c r="G101">
        <f t="shared" si="13"/>
        <v>0.98580034060844568</v>
      </c>
      <c r="H101" s="1">
        <f t="shared" si="9"/>
        <v>-1.8731792951476312E-3</v>
      </c>
      <c r="P101" s="1">
        <f t="shared" si="14"/>
        <v>7.2075252525252535E-4</v>
      </c>
      <c r="Q101" s="1">
        <f t="shared" si="15"/>
        <v>0.43231758413887589</v>
      </c>
      <c r="R101" s="1">
        <f t="shared" si="10"/>
        <v>3.115939904791659E-4</v>
      </c>
      <c r="S101" s="1">
        <f t="shared" si="11"/>
        <v>5.1948420265789222E-7</v>
      </c>
      <c r="U101" s="1">
        <f t="shared" si="12"/>
        <v>0.18689849355567403</v>
      </c>
      <c r="W101" s="1" t="s">
        <v>121</v>
      </c>
    </row>
    <row r="102" spans="2:23">
      <c r="B102" s="2">
        <v>100</v>
      </c>
      <c r="C102" s="1">
        <v>1786.5</v>
      </c>
      <c r="D102" s="2">
        <f t="shared" si="8"/>
        <v>1.7864999999999999E-3</v>
      </c>
      <c r="F102" s="1">
        <v>0.99292716131329795</v>
      </c>
      <c r="G102">
        <f t="shared" si="13"/>
        <v>0.98875340336352568</v>
      </c>
      <c r="H102" s="1">
        <f t="shared" si="9"/>
        <v>4.173757949772261E-3</v>
      </c>
      <c r="P102" s="1">
        <f t="shared" si="14"/>
        <v>7.5225252525252541E-4</v>
      </c>
      <c r="Q102" s="1">
        <f t="shared" si="15"/>
        <v>0.44241660365246893</v>
      </c>
      <c r="R102" s="1">
        <f t="shared" si="10"/>
        <v>3.3280900731121543E-4</v>
      </c>
      <c r="S102" s="1">
        <f t="shared" si="11"/>
        <v>5.6588386174880144E-7</v>
      </c>
      <c r="U102" s="1">
        <f t="shared" si="12"/>
        <v>0.19573245118738578</v>
      </c>
      <c r="W102" s="1" t="s">
        <v>122</v>
      </c>
    </row>
    <row r="103" spans="2:23">
      <c r="P103" s="1">
        <f>D102 - $L$4</f>
        <v>7.5725252525252543E-4</v>
      </c>
      <c r="Q103" s="1">
        <f t="shared" si="15"/>
        <v>0.45141660365246883</v>
      </c>
      <c r="R103" s="1">
        <f t="shared" si="10"/>
        <v>3.4183636305675039E-4</v>
      </c>
      <c r="S103" s="1">
        <f t="shared" si="11"/>
        <v>5.7343138700132669E-7</v>
      </c>
      <c r="U103" s="1">
        <f t="shared" si="12"/>
        <v>0.20377695005313012</v>
      </c>
      <c r="W103" s="1" t="s">
        <v>123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C235-4558-44E7-AA59-8B1CFAFAF0E6}">
  <dimension ref="B1:Z103"/>
  <sheetViews>
    <sheetView topLeftCell="I1" zoomScale="70" zoomScaleNormal="70" workbookViewId="0">
      <selection activeCell="J27" sqref="J27"/>
    </sheetView>
  </sheetViews>
  <sheetFormatPr defaultRowHeight="18.75"/>
  <cols>
    <col min="1" max="2" width="9" style="1"/>
    <col min="3" max="3" width="32.625" style="1" bestFit="1" customWidth="1"/>
    <col min="4" max="5" width="32.625" style="1" customWidth="1"/>
    <col min="6" max="6" width="20.5" style="1" bestFit="1" customWidth="1"/>
    <col min="7" max="7" width="20.5" style="1" customWidth="1"/>
    <col min="8" max="8" width="18.375" style="1" bestFit="1" customWidth="1"/>
    <col min="9" max="9" width="9" style="1"/>
    <col min="10" max="10" width="14.625" style="1" bestFit="1" customWidth="1"/>
    <col min="11" max="16384" width="9" style="1"/>
  </cols>
  <sheetData>
    <row r="1" spans="2:26">
      <c r="D1" s="1" t="s">
        <v>0</v>
      </c>
    </row>
    <row r="2" spans="2:26">
      <c r="B2" s="2" t="s">
        <v>1</v>
      </c>
      <c r="C2" s="8" t="s">
        <v>2</v>
      </c>
      <c r="D2" s="2" t="s">
        <v>3</v>
      </c>
      <c r="E2" s="2" t="s">
        <v>4</v>
      </c>
      <c r="F2" s="8" t="s">
        <v>5</v>
      </c>
      <c r="G2" s="1" t="s">
        <v>6</v>
      </c>
    </row>
    <row r="3" spans="2:26" ht="19.5" thickBot="1">
      <c r="B3" s="3">
        <v>1</v>
      </c>
      <c r="C3" s="8">
        <v>823</v>
      </c>
      <c r="D3" s="3">
        <f>C3*$D$1</f>
        <v>8.2299999999999995E-4</v>
      </c>
      <c r="E3" s="4">
        <v>9.7600000000000006E-2</v>
      </c>
      <c r="F3" s="8">
        <v>0.27979999999999999</v>
      </c>
      <c r="G3" s="5"/>
      <c r="H3" s="1" t="s">
        <v>7</v>
      </c>
      <c r="J3" s="1" t="s">
        <v>8</v>
      </c>
      <c r="K3" s="1" t="s">
        <v>9</v>
      </c>
      <c r="O3" s="1" t="s">
        <v>12</v>
      </c>
      <c r="P3"/>
      <c r="Q3"/>
      <c r="R3"/>
      <c r="S3"/>
      <c r="T3"/>
      <c r="X3" s="1" t="s">
        <v>18</v>
      </c>
      <c r="Y3" s="1" t="s">
        <v>19</v>
      </c>
      <c r="Z3" s="1" t="s">
        <v>20</v>
      </c>
    </row>
    <row r="4" spans="2:26" ht="19.5" thickBot="1">
      <c r="B4" s="2">
        <v>2</v>
      </c>
      <c r="C4" s="8">
        <v>862.5</v>
      </c>
      <c r="D4" s="2">
        <f t="shared" ref="D4:D67" si="0">C4*$D$1</f>
        <v>8.6249999999999999E-4</v>
      </c>
      <c r="E4" s="6">
        <v>0.1236</v>
      </c>
      <c r="F4" s="8">
        <v>0.29580000000000001</v>
      </c>
      <c r="G4">
        <f xml:space="preserve"> $Y$4 * D4 + $Y$7</f>
        <v>0.32235504490159117</v>
      </c>
      <c r="H4" s="1">
        <f>F4-G4</f>
        <v>-2.6555044901591163E-2</v>
      </c>
      <c r="K4" t="s">
        <v>10</v>
      </c>
      <c r="L4" s="1">
        <f>AVERAGE(D4:D52)</f>
        <v>1.63384693877551E-3</v>
      </c>
      <c r="P4" t="s">
        <v>13</v>
      </c>
      <c r="Q4" t="s">
        <v>14</v>
      </c>
      <c r="R4" t="s">
        <v>15</v>
      </c>
      <c r="S4" t="s">
        <v>16</v>
      </c>
      <c r="T4"/>
      <c r="U4" s="1" t="s">
        <v>17</v>
      </c>
      <c r="Y4" s="7">
        <f>SUM(R5:R103) / SUM(S5:S103)</f>
        <v>379.37741758659826</v>
      </c>
    </row>
    <row r="5" spans="2:26">
      <c r="B5" s="2">
        <v>3</v>
      </c>
      <c r="C5" s="8">
        <v>903.5</v>
      </c>
      <c r="D5" s="2">
        <f t="shared" si="0"/>
        <v>9.0350000000000001E-4</v>
      </c>
      <c r="E5" s="6">
        <v>0.1404</v>
      </c>
      <c r="F5" s="8">
        <v>0.30780000000000002</v>
      </c>
      <c r="G5">
        <f xml:space="preserve"> $Y$4 * D5 + $Y$7</f>
        <v>0.33790951902264171</v>
      </c>
      <c r="H5" s="1">
        <f t="shared" ref="H5:H68" si="1">F5-G5</f>
        <v>-3.0109519022641695E-2</v>
      </c>
      <c r="K5" t="s">
        <v>11</v>
      </c>
      <c r="L5" s="1">
        <f>AVERAGE(F4:F52)</f>
        <v>0.61498665459757207</v>
      </c>
      <c r="P5" s="1">
        <f>D4 - $L$4</f>
        <v>-7.7134693877551003E-4</v>
      </c>
      <c r="Q5" s="1">
        <f>F4 - $L$5</f>
        <v>-0.31918665459757206</v>
      </c>
      <c r="R5" s="1">
        <f xml:space="preserve"> P5 * Q5</f>
        <v>2.4620364892183327E-4</v>
      </c>
      <c r="S5" s="1">
        <f>P5 * P5</f>
        <v>5.9497609995835037E-7</v>
      </c>
      <c r="U5" s="1">
        <f xml:space="preserve"> Q5 * Q5</f>
        <v>0.10188012047318977</v>
      </c>
      <c r="W5" s="1" t="s">
        <v>25</v>
      </c>
    </row>
    <row r="6" spans="2:26" ht="19.5" thickBot="1">
      <c r="B6" s="2">
        <v>4</v>
      </c>
      <c r="C6" s="8">
        <v>941.5</v>
      </c>
      <c r="D6" s="2">
        <f t="shared" si="0"/>
        <v>9.4149999999999995E-4</v>
      </c>
      <c r="E6" s="6">
        <v>0.16980000000000001</v>
      </c>
      <c r="F6" s="8">
        <v>0.32179999999999997</v>
      </c>
      <c r="G6">
        <f xml:space="preserve"> $Y$4 * D6 + $Y$7</f>
        <v>0.35232586089093243</v>
      </c>
      <c r="H6" s="1">
        <f t="shared" si="1"/>
        <v>-3.0525860890932455E-2</v>
      </c>
      <c r="P6" s="1">
        <f>D5 - $L$4</f>
        <v>-7.3034693877551001E-4</v>
      </c>
      <c r="Q6" s="1">
        <f>F5 - $L$5</f>
        <v>-0.30718665459757205</v>
      </c>
      <c r="R6" s="1">
        <f t="shared" ref="R6:R69" si="2" xml:space="preserve"> P6 * Q6</f>
        <v>2.2435283281802668E-4</v>
      </c>
      <c r="S6" s="1">
        <f t="shared" ref="S6:S69" si="3">P6 * P6</f>
        <v>5.3340665097875857E-7</v>
      </c>
      <c r="U6" s="1">
        <f t="shared" ref="U6:U69" si="4" xml:space="preserve"> Q6 * Q6</f>
        <v>9.4363640762848033E-2</v>
      </c>
      <c r="W6" s="1" t="s">
        <v>26</v>
      </c>
      <c r="X6" s="1" t="s">
        <v>21</v>
      </c>
      <c r="Y6" s="1" t="s">
        <v>22</v>
      </c>
    </row>
    <row r="7" spans="2:26" ht="19.5" thickBot="1">
      <c r="B7" s="2">
        <v>5</v>
      </c>
      <c r="C7" s="8">
        <v>976</v>
      </c>
      <c r="D7" s="2">
        <f t="shared" si="0"/>
        <v>9.7599999999999998E-4</v>
      </c>
      <c r="E7" s="6">
        <v>0.19520000000000001</v>
      </c>
      <c r="F7" s="8">
        <v>0.33579999999999999</v>
      </c>
      <c r="G7">
        <f xml:space="preserve"> $Y$4 * D7 + $Y$7</f>
        <v>0.36541438179767005</v>
      </c>
      <c r="H7" s="1">
        <f t="shared" si="1"/>
        <v>-2.9614381797670064E-2</v>
      </c>
      <c r="P7" s="1">
        <f>D6 - $L$4</f>
        <v>-6.9234693877551006E-4</v>
      </c>
      <c r="Q7" s="1">
        <f>F6 - $L$5</f>
        <v>-0.29318665459757209</v>
      </c>
      <c r="R7" s="1">
        <f t="shared" si="2"/>
        <v>2.0298688280046185E-4</v>
      </c>
      <c r="S7" s="1">
        <f t="shared" si="3"/>
        <v>4.793442836318199E-7</v>
      </c>
      <c r="U7" s="1">
        <f t="shared" si="4"/>
        <v>8.5958414434116046E-2</v>
      </c>
      <c r="W7" s="1" t="s">
        <v>27</v>
      </c>
      <c r="Y7" s="7">
        <f>L5 - Y4 * L4</f>
        <v>-4.8579777668498192E-3</v>
      </c>
    </row>
    <row r="8" spans="2:26">
      <c r="B8" s="2">
        <v>6</v>
      </c>
      <c r="C8" s="8">
        <v>1014</v>
      </c>
      <c r="D8" s="2">
        <f t="shared" si="0"/>
        <v>1.0139999999999999E-3</v>
      </c>
      <c r="E8" s="6">
        <v>0.2162</v>
      </c>
      <c r="F8" s="8">
        <v>0.351845361017187</v>
      </c>
      <c r="G8">
        <f xml:space="preserve"> $Y$4 * D8 + $Y$7</f>
        <v>0.37983072366596077</v>
      </c>
      <c r="H8" s="1">
        <f t="shared" si="1"/>
        <v>-2.7985362648773771E-2</v>
      </c>
      <c r="P8" s="1">
        <f>D7 - $L$4</f>
        <v>-6.5784693877551004E-4</v>
      </c>
      <c r="Q8" s="1">
        <f>F7 - $L$5</f>
        <v>-0.27918665459757208</v>
      </c>
      <c r="R8" s="1">
        <f t="shared" si="2"/>
        <v>1.8366208607398848E-4</v>
      </c>
      <c r="S8" s="1">
        <f t="shared" si="3"/>
        <v>4.3276259485630966E-7</v>
      </c>
      <c r="U8" s="1">
        <f t="shared" si="4"/>
        <v>7.794518810538402E-2</v>
      </c>
      <c r="W8" s="1" t="s">
        <v>28</v>
      </c>
    </row>
    <row r="9" spans="2:26">
      <c r="B9" s="2">
        <v>7</v>
      </c>
      <c r="C9" s="8">
        <v>1014</v>
      </c>
      <c r="D9" s="2">
        <f t="shared" si="0"/>
        <v>1.0139999999999999E-3</v>
      </c>
      <c r="E9" s="6">
        <v>0.23769999999999999</v>
      </c>
      <c r="F9" s="8">
        <v>0.36391642882905201</v>
      </c>
      <c r="G9">
        <f xml:space="preserve"> $Y$4 * D9 + $Y$7</f>
        <v>0.37983072366596077</v>
      </c>
      <c r="H9" s="1">
        <f t="shared" si="1"/>
        <v>-1.591429483690876E-2</v>
      </c>
      <c r="J9" s="1">
        <f>MAX(U5:U103)</f>
        <v>0.37820858533311341</v>
      </c>
      <c r="P9" s="1">
        <f>D8 - $L$4</f>
        <v>-6.1984693877551009E-4</v>
      </c>
      <c r="Q9" s="1">
        <f>F8 - $L$5</f>
        <v>-0.26314129358038507</v>
      </c>
      <c r="R9" s="1">
        <f t="shared" si="2"/>
        <v>1.6310732529122948E-4</v>
      </c>
      <c r="S9" s="1">
        <f t="shared" si="3"/>
        <v>3.8421022750937094E-7</v>
      </c>
      <c r="U9" s="1">
        <f t="shared" si="4"/>
        <v>6.9243340387158403E-2</v>
      </c>
      <c r="W9" s="1" t="s">
        <v>29</v>
      </c>
      <c r="X9" s="1" t="s">
        <v>23</v>
      </c>
      <c r="Y9" s="1" t="s">
        <v>24</v>
      </c>
    </row>
    <row r="10" spans="2:26">
      <c r="B10" s="2">
        <v>8</v>
      </c>
      <c r="C10" s="8">
        <v>1049.5</v>
      </c>
      <c r="D10" s="2">
        <f t="shared" si="0"/>
        <v>1.0494999999999999E-3</v>
      </c>
      <c r="E10" s="6">
        <v>0.26250000000000001</v>
      </c>
      <c r="F10" s="8">
        <v>0.37491642882905202</v>
      </c>
      <c r="G10">
        <f xml:space="preserve"> $Y$4 * D10 + $Y$7</f>
        <v>0.39329862199028498</v>
      </c>
      <c r="H10" s="1">
        <f t="shared" si="1"/>
        <v>-1.8382193161232963E-2</v>
      </c>
      <c r="J10" s="9">
        <f>MIN(U5:U103)</f>
        <v>2.7612408274383508E-5</v>
      </c>
      <c r="P10" s="1">
        <f>D9 - $L$4</f>
        <v>-6.1984693877551009E-4</v>
      </c>
      <c r="Q10" s="1">
        <f>F9 - $L$5</f>
        <v>-0.25107022576852006</v>
      </c>
      <c r="R10" s="1">
        <f t="shared" si="2"/>
        <v>1.5562511086029336E-4</v>
      </c>
      <c r="S10" s="1">
        <f t="shared" si="3"/>
        <v>3.8421022750937094E-7</v>
      </c>
      <c r="U10" s="1">
        <f t="shared" si="4"/>
        <v>6.3036258267455639E-2</v>
      </c>
      <c r="W10" s="1" t="s">
        <v>30</v>
      </c>
    </row>
    <row r="11" spans="2:26">
      <c r="B11" s="2">
        <v>9</v>
      </c>
      <c r="C11" s="8">
        <v>1070</v>
      </c>
      <c r="D11" s="2">
        <f t="shared" si="0"/>
        <v>1.07E-3</v>
      </c>
      <c r="E11" s="6">
        <v>0.28539999999999999</v>
      </c>
      <c r="F11" s="8">
        <v>0.38591642882905203</v>
      </c>
      <c r="G11">
        <f xml:space="preserve"> $Y$4 * D11 + $Y$7</f>
        <v>0.40107585905081033</v>
      </c>
      <c r="H11" s="1">
        <f t="shared" si="1"/>
        <v>-1.5159430221758308E-2</v>
      </c>
      <c r="P11" s="1">
        <f>D10 - $L$4</f>
        <v>-5.8434693877551015E-4</v>
      </c>
      <c r="Q11" s="1">
        <f>F10 - $L$5</f>
        <v>-0.24007022576852005</v>
      </c>
      <c r="R11" s="1">
        <f t="shared" si="2"/>
        <v>1.4028430151898029E-4</v>
      </c>
      <c r="S11" s="1">
        <f t="shared" si="3"/>
        <v>3.414613448563098E-7</v>
      </c>
      <c r="U11" s="1">
        <f t="shared" si="4"/>
        <v>5.7633713300548187E-2</v>
      </c>
      <c r="W11" s="1" t="s">
        <v>31</v>
      </c>
    </row>
    <row r="12" spans="2:26">
      <c r="B12" s="2">
        <v>10</v>
      </c>
      <c r="C12" s="8">
        <v>1080.5</v>
      </c>
      <c r="D12" s="2">
        <f t="shared" si="0"/>
        <v>1.0804999999999999E-3</v>
      </c>
      <c r="E12" s="6">
        <v>0.31879999999999997</v>
      </c>
      <c r="F12" s="8">
        <v>0.39591642882905198</v>
      </c>
      <c r="G12">
        <f xml:space="preserve"> $Y$4 * D12 + $Y$7</f>
        <v>0.40505932193546956</v>
      </c>
      <c r="H12" s="1">
        <f t="shared" si="1"/>
        <v>-9.1428931064175822E-3</v>
      </c>
      <c r="P12" s="1">
        <f>D11 - $L$4</f>
        <v>-5.6384693877551003E-4</v>
      </c>
      <c r="Q12" s="1">
        <f>F11 - $L$5</f>
        <v>-0.22907022576852004</v>
      </c>
      <c r="R12" s="1">
        <f t="shared" si="2"/>
        <v>1.2916054556419499E-4</v>
      </c>
      <c r="S12" s="1">
        <f t="shared" si="3"/>
        <v>3.1792337036651378E-7</v>
      </c>
      <c r="U12" s="1">
        <f t="shared" si="4"/>
        <v>5.2473168333640741E-2</v>
      </c>
      <c r="W12" s="1" t="s">
        <v>32</v>
      </c>
    </row>
    <row r="13" spans="2:26">
      <c r="B13" s="3">
        <v>11</v>
      </c>
      <c r="C13" s="1">
        <v>1130.5</v>
      </c>
      <c r="D13" s="3">
        <f t="shared" si="0"/>
        <v>1.1305E-3</v>
      </c>
      <c r="F13" s="1">
        <v>0.40891642882905199</v>
      </c>
      <c r="G13">
        <f t="shared" ref="G13:G76" si="5" xml:space="preserve"> $Y$4 * D13 + $Y$7</f>
        <v>0.42402819281479953</v>
      </c>
      <c r="H13" s="1">
        <f t="shared" si="1"/>
        <v>-1.5111763985747539E-2</v>
      </c>
      <c r="P13" s="1">
        <f>D12 - $L$4</f>
        <v>-5.5334693877551015E-4</v>
      </c>
      <c r="Q13" s="1">
        <f>F12 - $L$5</f>
        <v>-0.21907022576852009</v>
      </c>
      <c r="R13" s="1">
        <f t="shared" si="2"/>
        <v>1.2122183880587048E-4</v>
      </c>
      <c r="S13" s="1">
        <f t="shared" si="3"/>
        <v>3.0619283465222816E-7</v>
      </c>
      <c r="U13" s="1">
        <f t="shared" si="4"/>
        <v>4.7991763818270361E-2</v>
      </c>
      <c r="W13" s="1" t="s">
        <v>33</v>
      </c>
    </row>
    <row r="14" spans="2:26">
      <c r="B14" s="2">
        <v>12</v>
      </c>
      <c r="C14" s="1">
        <v>1144</v>
      </c>
      <c r="D14" s="2">
        <f t="shared" si="0"/>
        <v>1.1440000000000001E-3</v>
      </c>
      <c r="F14" s="1">
        <v>0.420916428829052</v>
      </c>
      <c r="G14">
        <f t="shared" si="5"/>
        <v>0.42914978795221859</v>
      </c>
      <c r="H14" s="1">
        <f t="shared" si="1"/>
        <v>-8.2333591231665837E-3</v>
      </c>
      <c r="P14" s="1">
        <f t="shared" ref="P14:P77" si="6">D13 - $L$4</f>
        <v>-5.0334693877551002E-4</v>
      </c>
      <c r="Q14" s="1">
        <f t="shared" ref="Q14:Q77" si="7">F13 - $L$5</f>
        <v>-0.20607022576852008</v>
      </c>
      <c r="R14" s="1">
        <f t="shared" si="2"/>
        <v>1.0372481731336281E-4</v>
      </c>
      <c r="S14" s="1">
        <f t="shared" si="3"/>
        <v>2.5335814077467703E-7</v>
      </c>
      <c r="U14" s="1">
        <f t="shared" si="4"/>
        <v>4.2464937948288838E-2</v>
      </c>
      <c r="W14" s="1" t="s">
        <v>34</v>
      </c>
    </row>
    <row r="15" spans="2:26">
      <c r="B15" s="2">
        <v>13</v>
      </c>
      <c r="C15" s="1">
        <v>1177.5</v>
      </c>
      <c r="D15" s="2">
        <f t="shared" si="0"/>
        <v>1.1774999999999999E-3</v>
      </c>
      <c r="E15"/>
      <c r="F15">
        <v>0.43298749664091801</v>
      </c>
      <c r="G15">
        <f t="shared" si="5"/>
        <v>0.44185893144136962</v>
      </c>
      <c r="H15" s="1">
        <f t="shared" si="1"/>
        <v>-8.8714348004516053E-3</v>
      </c>
      <c r="P15" s="1">
        <f t="shared" si="6"/>
        <v>-4.8984693877550996E-4</v>
      </c>
      <c r="Q15" s="1">
        <f t="shared" si="7"/>
        <v>-0.19407022576852007</v>
      </c>
      <c r="R15" s="1">
        <f t="shared" si="2"/>
        <v>9.5064706000181639E-5</v>
      </c>
      <c r="S15" s="1">
        <f t="shared" si="3"/>
        <v>2.399500234277382E-7</v>
      </c>
      <c r="U15" s="1">
        <f t="shared" si="4"/>
        <v>3.766325252984435E-2</v>
      </c>
      <c r="W15" s="1" t="s">
        <v>35</v>
      </c>
    </row>
    <row r="16" spans="2:26">
      <c r="B16" s="2">
        <v>14</v>
      </c>
      <c r="C16" s="1">
        <v>1217.5</v>
      </c>
      <c r="D16" s="2">
        <f t="shared" si="0"/>
        <v>1.2175E-3</v>
      </c>
      <c r="E16"/>
      <c r="F16">
        <v>0.44798749664091803</v>
      </c>
      <c r="G16">
        <f t="shared" si="5"/>
        <v>0.45703402814483357</v>
      </c>
      <c r="H16" s="1">
        <f t="shared" si="1"/>
        <v>-9.0465315039155447E-3</v>
      </c>
      <c r="P16" s="1">
        <f t="shared" si="6"/>
        <v>-4.5634693877551007E-4</v>
      </c>
      <c r="Q16" s="1">
        <f t="shared" si="7"/>
        <v>-0.18199915795665406</v>
      </c>
      <c r="R16" s="1">
        <f t="shared" si="2"/>
        <v>8.3054758593239597E-5</v>
      </c>
      <c r="S16" s="1">
        <f t="shared" si="3"/>
        <v>2.0825252852977913E-7</v>
      </c>
      <c r="U16" s="1">
        <f t="shared" si="4"/>
        <v>3.312369349693111E-2</v>
      </c>
      <c r="W16" s="1" t="s">
        <v>36</v>
      </c>
    </row>
    <row r="17" spans="2:23">
      <c r="B17" s="2">
        <v>15</v>
      </c>
      <c r="C17">
        <v>1252</v>
      </c>
      <c r="D17" s="2">
        <f t="shared" si="0"/>
        <v>1.2519999999999999E-3</v>
      </c>
      <c r="E17"/>
      <c r="F17">
        <v>0.463037372262039</v>
      </c>
      <c r="G17">
        <f t="shared" si="5"/>
        <v>0.47012254905157114</v>
      </c>
      <c r="H17" s="1">
        <f t="shared" si="1"/>
        <v>-7.0851767895321327E-3</v>
      </c>
      <c r="P17" s="1">
        <f t="shared" si="6"/>
        <v>-4.1634693877550997E-4</v>
      </c>
      <c r="Q17" s="1">
        <f t="shared" si="7"/>
        <v>-0.16699915795665404</v>
      </c>
      <c r="R17" s="1">
        <f t="shared" si="2"/>
        <v>6.9529588193340759E-5</v>
      </c>
      <c r="S17" s="1">
        <f t="shared" si="3"/>
        <v>1.7334477342773824E-7</v>
      </c>
      <c r="U17" s="1">
        <f t="shared" si="4"/>
        <v>2.7888718758231488E-2</v>
      </c>
      <c r="W17" s="1" t="s">
        <v>37</v>
      </c>
    </row>
    <row r="18" spans="2:23">
      <c r="B18" s="2">
        <v>16</v>
      </c>
      <c r="C18" s="1">
        <v>1278.5</v>
      </c>
      <c r="D18" s="2">
        <f t="shared" si="0"/>
        <v>1.2784999999999999E-3</v>
      </c>
      <c r="F18" s="1">
        <v>0.47303737226203901</v>
      </c>
      <c r="G18">
        <f t="shared" si="5"/>
        <v>0.48017605061761603</v>
      </c>
      <c r="H18" s="1">
        <f t="shared" si="1"/>
        <v>-7.1386783555770217E-3</v>
      </c>
      <c r="P18" s="1">
        <f t="shared" si="6"/>
        <v>-3.8184693877551016E-4</v>
      </c>
      <c r="Q18" s="1">
        <f t="shared" si="7"/>
        <v>-0.15194928233553306</v>
      </c>
      <c r="R18" s="1">
        <f t="shared" si="2"/>
        <v>5.8021368308959E-5</v>
      </c>
      <c r="S18" s="1">
        <f t="shared" si="3"/>
        <v>1.458070846522282E-7</v>
      </c>
      <c r="U18" s="1">
        <f t="shared" si="4"/>
        <v>2.3088584402283542E-2</v>
      </c>
      <c r="W18" s="1" t="s">
        <v>38</v>
      </c>
    </row>
    <row r="19" spans="2:23">
      <c r="B19" s="2">
        <v>17</v>
      </c>
      <c r="C19" s="1">
        <v>1298.5</v>
      </c>
      <c r="D19" s="2">
        <f t="shared" si="0"/>
        <v>1.2985E-3</v>
      </c>
      <c r="F19" s="1">
        <v>0.48603737226203902</v>
      </c>
      <c r="G19">
        <f t="shared" si="5"/>
        <v>0.48776359896934801</v>
      </c>
      <c r="H19" s="1">
        <f t="shared" si="1"/>
        <v>-1.7262267073089865E-3</v>
      </c>
      <c r="P19" s="1">
        <f t="shared" si="6"/>
        <v>-3.5534693877551011E-4</v>
      </c>
      <c r="Q19" s="1">
        <f t="shared" si="7"/>
        <v>-0.14194928233553306</v>
      </c>
      <c r="R19" s="1">
        <f t="shared" si="2"/>
        <v>5.0441242939312263E-5</v>
      </c>
      <c r="S19" s="1">
        <f t="shared" si="3"/>
        <v>1.2627144689712614E-7</v>
      </c>
      <c r="U19" s="1">
        <f t="shared" si="4"/>
        <v>2.0149598755572876E-2</v>
      </c>
      <c r="W19" s="1" t="s">
        <v>39</v>
      </c>
    </row>
    <row r="20" spans="2:23">
      <c r="B20" s="2">
        <v>18</v>
      </c>
      <c r="C20" s="1">
        <v>1389.5</v>
      </c>
      <c r="D20" s="2">
        <f t="shared" si="0"/>
        <v>1.3894999999999999E-3</v>
      </c>
      <c r="F20" s="1">
        <v>0.49909963001033703</v>
      </c>
      <c r="G20">
        <f t="shared" si="5"/>
        <v>0.52228694396972841</v>
      </c>
      <c r="H20" s="1">
        <f t="shared" si="1"/>
        <v>-2.3187313959391387E-2</v>
      </c>
      <c r="P20" s="1">
        <f t="shared" si="6"/>
        <v>-3.3534693877551006E-4</v>
      </c>
      <c r="Q20" s="1">
        <f t="shared" si="7"/>
        <v>-0.12894928233553304</v>
      </c>
      <c r="R20" s="1">
        <f t="shared" si="2"/>
        <v>4.3242747088519958E-5</v>
      </c>
      <c r="S20" s="1">
        <f t="shared" si="3"/>
        <v>1.1245756934610569E-7</v>
      </c>
      <c r="U20" s="1">
        <f t="shared" si="4"/>
        <v>1.6627917414849015E-2</v>
      </c>
      <c r="W20" s="1" t="s">
        <v>40</v>
      </c>
    </row>
    <row r="21" spans="2:23">
      <c r="B21" s="2">
        <v>19</v>
      </c>
      <c r="C21" s="1">
        <v>1386</v>
      </c>
      <c r="D21" s="2">
        <f t="shared" si="0"/>
        <v>1.3859999999999999E-3</v>
      </c>
      <c r="F21" s="1">
        <v>0.51409963001033698</v>
      </c>
      <c r="G21">
        <f t="shared" si="5"/>
        <v>0.52095912300817526</v>
      </c>
      <c r="H21" s="1">
        <f t="shared" si="1"/>
        <v>-6.859492997838279E-3</v>
      </c>
      <c r="P21" s="1">
        <f t="shared" si="6"/>
        <v>-2.4434693877551012E-4</v>
      </c>
      <c r="Q21" s="1">
        <f t="shared" si="7"/>
        <v>-0.11588702458723504</v>
      </c>
      <c r="R21" s="1">
        <f t="shared" si="2"/>
        <v>2.8316639701693158E-5</v>
      </c>
      <c r="S21" s="1">
        <f t="shared" si="3"/>
        <v>5.9705426488962899E-8</v>
      </c>
      <c r="U21" s="1">
        <f t="shared" si="4"/>
        <v>1.342980246768242E-2</v>
      </c>
      <c r="W21" s="1" t="s">
        <v>41</v>
      </c>
    </row>
    <row r="22" spans="2:23">
      <c r="B22" s="2">
        <v>20</v>
      </c>
      <c r="C22" s="1">
        <v>1427</v>
      </c>
      <c r="D22" s="2">
        <f t="shared" si="0"/>
        <v>1.4269999999999999E-3</v>
      </c>
      <c r="F22" s="1">
        <v>0.52914950563145802</v>
      </c>
      <c r="G22">
        <f t="shared" si="5"/>
        <v>0.53651359712922586</v>
      </c>
      <c r="H22" s="1">
        <f t="shared" si="1"/>
        <v>-7.364091497767844E-3</v>
      </c>
      <c r="P22" s="1">
        <f t="shared" si="6"/>
        <v>-2.4784693877551015E-4</v>
      </c>
      <c r="Q22" s="1">
        <f t="shared" si="7"/>
        <v>-0.10088702458723509</v>
      </c>
      <c r="R22" s="1">
        <f t="shared" si="2"/>
        <v>2.5004540206115842E-5</v>
      </c>
      <c r="S22" s="1">
        <f t="shared" si="3"/>
        <v>6.1428105060391473E-8</v>
      </c>
      <c r="U22" s="1">
        <f t="shared" si="4"/>
        <v>1.0178191730065378E-2</v>
      </c>
      <c r="W22" s="1" t="s">
        <v>42</v>
      </c>
    </row>
    <row r="23" spans="2:23">
      <c r="B23" s="3">
        <v>21</v>
      </c>
      <c r="C23" s="1">
        <v>1447</v>
      </c>
      <c r="D23" s="3">
        <f t="shared" si="0"/>
        <v>1.4469999999999999E-3</v>
      </c>
      <c r="F23" s="1">
        <v>0.54023226816175596</v>
      </c>
      <c r="G23">
        <f t="shared" si="5"/>
        <v>0.54410114548095778</v>
      </c>
      <c r="H23" s="1">
        <f t="shared" si="1"/>
        <v>-3.8688773192018244E-3</v>
      </c>
      <c r="P23" s="1">
        <f t="shared" si="6"/>
        <v>-2.0684693877551013E-4</v>
      </c>
      <c r="Q23" s="1">
        <f t="shared" si="7"/>
        <v>-8.5837148966114052E-2</v>
      </c>
      <c r="R23" s="1">
        <f t="shared" si="2"/>
        <v>1.7755151496858138E-5</v>
      </c>
      <c r="S23" s="1">
        <f t="shared" si="3"/>
        <v>4.2785656080799637E-8</v>
      </c>
      <c r="U23" s="1">
        <f t="shared" si="4"/>
        <v>7.3680161426308548E-3</v>
      </c>
      <c r="W23" s="1" t="s">
        <v>43</v>
      </c>
    </row>
    <row r="24" spans="2:23">
      <c r="B24" s="2">
        <v>22</v>
      </c>
      <c r="C24" s="1">
        <v>1486.5</v>
      </c>
      <c r="D24" s="2">
        <f t="shared" si="0"/>
        <v>1.4865E-3</v>
      </c>
      <c r="F24" s="1">
        <v>0.55428765329989405</v>
      </c>
      <c r="G24">
        <f t="shared" si="5"/>
        <v>0.55908655347562852</v>
      </c>
      <c r="H24" s="1">
        <f t="shared" si="1"/>
        <v>-4.7989001757344774E-3</v>
      </c>
      <c r="P24" s="1">
        <f t="shared" si="6"/>
        <v>-1.8684693877551008E-4</v>
      </c>
      <c r="Q24" s="1">
        <f t="shared" si="7"/>
        <v>-7.4754386435816111E-2</v>
      </c>
      <c r="R24" s="1">
        <f t="shared" si="2"/>
        <v>1.3967628265573755E-5</v>
      </c>
      <c r="S24" s="1">
        <f t="shared" si="3"/>
        <v>3.4911778529779209E-8</v>
      </c>
      <c r="U24" s="1">
        <f t="shared" si="4"/>
        <v>5.5882182913953278E-3</v>
      </c>
      <c r="W24" s="1" t="s">
        <v>44</v>
      </c>
    </row>
    <row r="25" spans="2:23">
      <c r="B25" s="2">
        <v>23</v>
      </c>
      <c r="C25" s="1">
        <v>1546.5</v>
      </c>
      <c r="D25" s="2">
        <f t="shared" si="0"/>
        <v>1.5464999999999999E-3</v>
      </c>
      <c r="F25" s="1">
        <v>0.56828765329989395</v>
      </c>
      <c r="G25">
        <f t="shared" si="5"/>
        <v>0.5818491985308244</v>
      </c>
      <c r="H25" s="1">
        <f t="shared" si="1"/>
        <v>-1.356154523093045E-2</v>
      </c>
      <c r="P25" s="1">
        <f t="shared" si="6"/>
        <v>-1.4734693877551004E-4</v>
      </c>
      <c r="Q25" s="1">
        <f t="shared" si="7"/>
        <v>-6.0699001297678024E-2</v>
      </c>
      <c r="R25" s="1">
        <f t="shared" si="2"/>
        <v>8.943812027943568E-6</v>
      </c>
      <c r="S25" s="1">
        <f t="shared" si="3"/>
        <v>2.1711120366513906E-8</v>
      </c>
      <c r="U25" s="1">
        <f t="shared" si="4"/>
        <v>3.6843687585355182E-3</v>
      </c>
      <c r="W25" s="1" t="s">
        <v>45</v>
      </c>
    </row>
    <row r="26" spans="2:23">
      <c r="B26" s="2">
        <v>24</v>
      </c>
      <c r="C26" s="1">
        <v>1583</v>
      </c>
      <c r="D26" s="2">
        <f t="shared" si="0"/>
        <v>1.583E-3</v>
      </c>
      <c r="F26" s="1">
        <v>0.58348569232707903</v>
      </c>
      <c r="G26">
        <f t="shared" si="5"/>
        <v>0.5956964742727352</v>
      </c>
      <c r="H26" s="1">
        <f t="shared" si="1"/>
        <v>-1.2210781945656168E-2</v>
      </c>
      <c r="P26" s="1">
        <f t="shared" si="6"/>
        <v>-8.7346938775510101E-5</v>
      </c>
      <c r="Q26" s="1">
        <f t="shared" si="7"/>
        <v>-4.6699001297678122E-2</v>
      </c>
      <c r="R26" s="1">
        <f t="shared" si="2"/>
        <v>4.0790148072257574E-6</v>
      </c>
      <c r="S26" s="1">
        <f t="shared" si="3"/>
        <v>7.6294877134527096E-9</v>
      </c>
      <c r="U26" s="1">
        <f t="shared" si="4"/>
        <v>2.1807967222005429E-3</v>
      </c>
      <c r="W26" s="1" t="s">
        <v>46</v>
      </c>
    </row>
    <row r="27" spans="2:23">
      <c r="B27" s="2">
        <v>25</v>
      </c>
      <c r="C27" s="1">
        <v>1629.5</v>
      </c>
      <c r="D27" s="2">
        <f t="shared" si="0"/>
        <v>1.6294999999999999E-3</v>
      </c>
      <c r="F27" s="1">
        <v>0.59648569232707904</v>
      </c>
      <c r="G27">
        <f t="shared" si="5"/>
        <v>0.61333752419051202</v>
      </c>
      <c r="H27" s="1">
        <f t="shared" si="1"/>
        <v>-1.6851831863432976E-2</v>
      </c>
      <c r="P27" s="1">
        <f t="shared" si="6"/>
        <v>-5.0846938775510027E-5</v>
      </c>
      <c r="Q27" s="1">
        <f t="shared" si="7"/>
        <v>-3.1500962270493038E-2</v>
      </c>
      <c r="R27" s="1">
        <f t="shared" si="2"/>
        <v>1.6017274999374109E-6</v>
      </c>
      <c r="S27" s="1">
        <f t="shared" si="3"/>
        <v>2.585411182840465E-9</v>
      </c>
      <c r="U27" s="1">
        <f t="shared" si="4"/>
        <v>9.9231062396702599E-4</v>
      </c>
      <c r="W27" s="1" t="s">
        <v>47</v>
      </c>
    </row>
    <row r="28" spans="2:23">
      <c r="B28" s="2">
        <v>26</v>
      </c>
      <c r="C28" s="1">
        <v>1642</v>
      </c>
      <c r="D28" s="2">
        <f t="shared" si="0"/>
        <v>1.642E-3</v>
      </c>
      <c r="F28" s="1">
        <v>0.60973190357831497</v>
      </c>
      <c r="G28">
        <f t="shared" si="5"/>
        <v>0.61807974191034454</v>
      </c>
      <c r="H28" s="1">
        <f t="shared" si="1"/>
        <v>-8.3478383320295668E-3</v>
      </c>
      <c r="P28" s="1">
        <f t="shared" si="6"/>
        <v>-4.3469387755101438E-6</v>
      </c>
      <c r="Q28" s="1">
        <f t="shared" si="7"/>
        <v>-1.8500962270493027E-2</v>
      </c>
      <c r="R28" s="1">
        <f t="shared" si="2"/>
        <v>8.0422550277856321E-8</v>
      </c>
      <c r="S28" s="1">
        <f t="shared" si="3"/>
        <v>1.8895876718033628E-11</v>
      </c>
      <c r="U28" s="1">
        <f t="shared" si="4"/>
        <v>3.4228560493420647E-4</v>
      </c>
      <c r="W28" s="1" t="s">
        <v>48</v>
      </c>
    </row>
    <row r="29" spans="2:23">
      <c r="B29" s="2">
        <v>27</v>
      </c>
      <c r="C29" s="1">
        <v>1704</v>
      </c>
      <c r="D29" s="2">
        <f t="shared" si="0"/>
        <v>1.704E-3</v>
      </c>
      <c r="F29" s="1">
        <v>0.624781779199436</v>
      </c>
      <c r="G29">
        <f t="shared" si="5"/>
        <v>0.64160114180071359</v>
      </c>
      <c r="H29" s="1">
        <f t="shared" si="1"/>
        <v>-1.6819362601277588E-2</v>
      </c>
      <c r="P29" s="1">
        <f t="shared" si="6"/>
        <v>8.1530612244899974E-6</v>
      </c>
      <c r="Q29" s="1">
        <f t="shared" si="7"/>
        <v>-5.2547510192570979E-3</v>
      </c>
      <c r="R29" s="1">
        <f t="shared" si="2"/>
        <v>-4.2842306779454335E-8</v>
      </c>
      <c r="S29" s="1">
        <f t="shared" si="3"/>
        <v>6.647240733028234E-11</v>
      </c>
      <c r="U29" s="1">
        <f t="shared" si="4"/>
        <v>2.7612408274383508E-5</v>
      </c>
      <c r="W29" s="1" t="s">
        <v>49</v>
      </c>
    </row>
    <row r="30" spans="2:23">
      <c r="B30" s="2">
        <v>28</v>
      </c>
      <c r="C30" s="1">
        <v>1744</v>
      </c>
      <c r="D30" s="2">
        <f t="shared" si="0"/>
        <v>1.7439999999999999E-3</v>
      </c>
      <c r="F30" s="1">
        <v>0.63997981822662098</v>
      </c>
      <c r="G30">
        <f t="shared" si="5"/>
        <v>0.65677623850417755</v>
      </c>
      <c r="H30" s="1">
        <f t="shared" si="1"/>
        <v>-1.6796420277556567E-2</v>
      </c>
      <c r="P30" s="1">
        <f t="shared" si="6"/>
        <v>7.0153061224489987E-5</v>
      </c>
      <c r="Q30" s="1">
        <f t="shared" si="7"/>
        <v>9.795124601863936E-3</v>
      </c>
      <c r="R30" s="1">
        <f t="shared" si="2"/>
        <v>6.8715797589606883E-7</v>
      </c>
      <c r="S30" s="1">
        <f t="shared" si="3"/>
        <v>4.9214519991670407E-9</v>
      </c>
      <c r="U30" s="1">
        <f t="shared" si="4"/>
        <v>9.5944465966040128E-5</v>
      </c>
      <c r="W30" s="1" t="s">
        <v>50</v>
      </c>
    </row>
    <row r="31" spans="2:23">
      <c r="B31" s="2">
        <v>29</v>
      </c>
      <c r="C31" s="1">
        <v>1733.5</v>
      </c>
      <c r="D31" s="2">
        <f t="shared" si="0"/>
        <v>1.7335E-3</v>
      </c>
      <c r="F31" s="1">
        <v>0.65205088603848704</v>
      </c>
      <c r="G31">
        <f t="shared" si="5"/>
        <v>0.65279277561951832</v>
      </c>
      <c r="H31" s="1">
        <f t="shared" si="1"/>
        <v>-7.4188958103127423E-4</v>
      </c>
      <c r="P31" s="1">
        <f t="shared" si="6"/>
        <v>1.1015306122448987E-4</v>
      </c>
      <c r="Q31" s="1">
        <f t="shared" si="7"/>
        <v>2.4993163629048909E-2</v>
      </c>
      <c r="R31" s="1">
        <f t="shared" si="2"/>
        <v>2.7530734834243182E-6</v>
      </c>
      <c r="S31" s="1">
        <f t="shared" si="3"/>
        <v>1.2133696897126215E-8</v>
      </c>
      <c r="U31" s="1">
        <f t="shared" si="4"/>
        <v>6.246582281884132E-4</v>
      </c>
      <c r="W31" s="1" t="s">
        <v>51</v>
      </c>
    </row>
    <row r="32" spans="2:23">
      <c r="B32" s="2">
        <v>30</v>
      </c>
      <c r="C32" s="1">
        <v>1797.5</v>
      </c>
      <c r="D32" s="2">
        <f t="shared" si="0"/>
        <v>1.7974999999999998E-3</v>
      </c>
      <c r="F32" s="1">
        <v>0.66313364856878498</v>
      </c>
      <c r="G32">
        <f t="shared" si="5"/>
        <v>0.67707293034506044</v>
      </c>
      <c r="H32" s="1">
        <f t="shared" si="1"/>
        <v>-1.3939281776275458E-2</v>
      </c>
      <c r="P32" s="1">
        <f t="shared" si="6"/>
        <v>9.9653061224489999E-5</v>
      </c>
      <c r="Q32" s="1">
        <f t="shared" si="7"/>
        <v>3.7064231440914974E-2</v>
      </c>
      <c r="R32" s="1">
        <f t="shared" si="2"/>
        <v>3.6935641250201673E-6</v>
      </c>
      <c r="S32" s="1">
        <f t="shared" si="3"/>
        <v>9.9307326114119513E-9</v>
      </c>
      <c r="U32" s="1">
        <f t="shared" si="4"/>
        <v>1.3737572523057102E-3</v>
      </c>
      <c r="W32" s="1" t="s">
        <v>52</v>
      </c>
    </row>
    <row r="33" spans="2:23">
      <c r="B33" s="3">
        <v>31</v>
      </c>
      <c r="C33" s="1">
        <v>1815.5</v>
      </c>
      <c r="D33" s="3">
        <f t="shared" si="0"/>
        <v>1.8154999999999998E-3</v>
      </c>
      <c r="F33" s="1">
        <v>0.67931398845628399</v>
      </c>
      <c r="G33">
        <f t="shared" si="5"/>
        <v>0.68390172386161929</v>
      </c>
      <c r="H33" s="1">
        <f t="shared" si="1"/>
        <v>-4.5877354053353026E-3</v>
      </c>
      <c r="P33" s="1">
        <f t="shared" si="6"/>
        <v>1.6365306122448982E-4</v>
      </c>
      <c r="Q33" s="1">
        <f t="shared" si="7"/>
        <v>4.8146993971212915E-2</v>
      </c>
      <c r="R33" s="1">
        <f t="shared" si="2"/>
        <v>7.8794029521460497E-6</v>
      </c>
      <c r="S33" s="1">
        <f t="shared" si="3"/>
        <v>2.6782324448146612E-8</v>
      </c>
      <c r="U33" s="1">
        <f t="shared" si="4"/>
        <v>2.3181330284640128E-3</v>
      </c>
      <c r="W33" s="1" t="s">
        <v>53</v>
      </c>
    </row>
    <row r="34" spans="2:23">
      <c r="B34" s="2">
        <v>32</v>
      </c>
      <c r="C34" s="1">
        <v>1831</v>
      </c>
      <c r="D34" s="2">
        <f t="shared" si="0"/>
        <v>1.8309999999999999E-3</v>
      </c>
      <c r="F34" s="1">
        <v>0.69731398845628401</v>
      </c>
      <c r="G34">
        <f t="shared" si="5"/>
        <v>0.68978207383421153</v>
      </c>
      <c r="H34" s="1">
        <f t="shared" si="1"/>
        <v>7.5319146220724775E-3</v>
      </c>
      <c r="P34" s="1">
        <f t="shared" si="6"/>
        <v>1.8165306122448982E-4</v>
      </c>
      <c r="Q34" s="1">
        <f t="shared" si="7"/>
        <v>6.4327333858711921E-2</v>
      </c>
      <c r="R34" s="1">
        <f t="shared" si="2"/>
        <v>1.1685257115844794E-5</v>
      </c>
      <c r="S34" s="1">
        <f t="shared" si="3"/>
        <v>3.2997834652228249E-8</v>
      </c>
      <c r="U34" s="1">
        <f t="shared" si="4"/>
        <v>4.1380058813701853E-3</v>
      </c>
      <c r="W34" s="1" t="s">
        <v>54</v>
      </c>
    </row>
    <row r="35" spans="2:23">
      <c r="B35" s="2">
        <v>33</v>
      </c>
      <c r="C35" s="1">
        <v>1856</v>
      </c>
      <c r="D35" s="2">
        <f t="shared" si="0"/>
        <v>1.856E-3</v>
      </c>
      <c r="F35" s="1">
        <v>0.70931398845628402</v>
      </c>
      <c r="G35">
        <f t="shared" si="5"/>
        <v>0.69926650927387657</v>
      </c>
      <c r="H35" s="1">
        <f t="shared" si="1"/>
        <v>1.0047479182407448E-2</v>
      </c>
      <c r="P35" s="1">
        <f t="shared" si="6"/>
        <v>1.9715306122448993E-4</v>
      </c>
      <c r="Q35" s="1">
        <f t="shared" si="7"/>
        <v>8.2327333858711937E-2</v>
      </c>
      <c r="R35" s="1">
        <f t="shared" si="2"/>
        <v>1.6231085892695657E-5</v>
      </c>
      <c r="S35" s="1">
        <f t="shared" si="3"/>
        <v>3.8869329550187476E-8</v>
      </c>
      <c r="U35" s="1">
        <f t="shared" si="4"/>
        <v>6.7777899002838173E-3</v>
      </c>
      <c r="W35" s="1" t="s">
        <v>55</v>
      </c>
    </row>
    <row r="36" spans="2:23">
      <c r="B36" s="2">
        <v>34</v>
      </c>
      <c r="C36" s="1">
        <v>1921.5</v>
      </c>
      <c r="D36" s="2">
        <f t="shared" si="0"/>
        <v>1.9214999999999998E-3</v>
      </c>
      <c r="F36" s="1">
        <v>0.72436386407740505</v>
      </c>
      <c r="G36">
        <f t="shared" si="5"/>
        <v>0.72411573012579866</v>
      </c>
      <c r="H36" s="1">
        <f t="shared" si="1"/>
        <v>2.4813395160638851E-4</v>
      </c>
      <c r="P36" s="1">
        <f t="shared" si="6"/>
        <v>2.2215306122448999E-4</v>
      </c>
      <c r="Q36" s="1">
        <f t="shared" si="7"/>
        <v>9.4327333858711948E-2</v>
      </c>
      <c r="R36" s="1">
        <f t="shared" si="2"/>
        <v>2.0955105973857343E-5</v>
      </c>
      <c r="S36" s="1">
        <f t="shared" si="3"/>
        <v>4.9351982611411997E-8</v>
      </c>
      <c r="U36" s="1">
        <f t="shared" si="4"/>
        <v>8.8976459128929063E-3</v>
      </c>
      <c r="W36" s="1" t="s">
        <v>56</v>
      </c>
    </row>
    <row r="37" spans="2:23">
      <c r="B37" s="2">
        <v>35</v>
      </c>
      <c r="C37" s="1">
        <v>1962</v>
      </c>
      <c r="D37" s="2">
        <f t="shared" si="0"/>
        <v>1.9619999999999998E-3</v>
      </c>
      <c r="F37" s="1">
        <v>0.74436386407740496</v>
      </c>
      <c r="G37">
        <f t="shared" si="5"/>
        <v>0.73948051553805583</v>
      </c>
      <c r="H37" s="1">
        <f t="shared" si="1"/>
        <v>4.8833485393491305E-3</v>
      </c>
      <c r="P37" s="1">
        <f t="shared" si="6"/>
        <v>2.876530612244898E-4</v>
      </c>
      <c r="Q37" s="1">
        <f t="shared" si="7"/>
        <v>0.10937720947983298</v>
      </c>
      <c r="R37" s="1">
        <f t="shared" si="2"/>
        <v>3.1462689135066243E-5</v>
      </c>
      <c r="S37" s="1">
        <f t="shared" si="3"/>
        <v>8.2744283631820071E-8</v>
      </c>
      <c r="U37" s="1">
        <f t="shared" si="4"/>
        <v>1.1963373953595266E-2</v>
      </c>
      <c r="W37" s="1" t="s">
        <v>57</v>
      </c>
    </row>
    <row r="38" spans="2:23">
      <c r="B38" s="2">
        <v>36</v>
      </c>
      <c r="C38" s="1">
        <v>1962.5</v>
      </c>
      <c r="D38" s="2">
        <f t="shared" si="0"/>
        <v>1.9624999999999998E-3</v>
      </c>
      <c r="F38" s="1">
        <v>0.75536386407740497</v>
      </c>
      <c r="G38">
        <f t="shared" si="5"/>
        <v>0.73967020424684915</v>
      </c>
      <c r="H38" s="1">
        <f t="shared" si="1"/>
        <v>1.5693659830555817E-2</v>
      </c>
      <c r="P38" s="1">
        <f t="shared" si="6"/>
        <v>3.2815306122448975E-4</v>
      </c>
      <c r="Q38" s="1">
        <f t="shared" si="7"/>
        <v>0.12937720947983289</v>
      </c>
      <c r="R38" s="1">
        <f t="shared" si="2"/>
        <v>4.2455527343489235E-5</v>
      </c>
      <c r="S38" s="1">
        <f t="shared" si="3"/>
        <v>1.0768443159100371E-7</v>
      </c>
      <c r="U38" s="1">
        <f t="shared" si="4"/>
        <v>1.673846233278856E-2</v>
      </c>
      <c r="W38" s="1" t="s">
        <v>58</v>
      </c>
    </row>
    <row r="39" spans="2:23">
      <c r="B39" s="2">
        <v>37</v>
      </c>
      <c r="C39" s="1">
        <v>2012</v>
      </c>
      <c r="D39" s="2">
        <f t="shared" si="0"/>
        <v>2.0119999999999999E-3</v>
      </c>
      <c r="F39" s="1">
        <v>0.770413739698526</v>
      </c>
      <c r="G39">
        <f t="shared" si="5"/>
        <v>0.7584493864173858</v>
      </c>
      <c r="H39" s="1">
        <f t="shared" si="1"/>
        <v>1.1964353281140205E-2</v>
      </c>
      <c r="P39" s="1">
        <f t="shared" si="6"/>
        <v>3.2865306122448982E-4</v>
      </c>
      <c r="Q39" s="1">
        <f t="shared" si="7"/>
        <v>0.1403772094798329</v>
      </c>
      <c r="R39" s="1">
        <f t="shared" si="2"/>
        <v>4.6135399621698557E-5</v>
      </c>
      <c r="S39" s="1">
        <f t="shared" si="3"/>
        <v>1.0801283465222826E-7</v>
      </c>
      <c r="U39" s="1">
        <f t="shared" si="4"/>
        <v>1.9705760941344887E-2</v>
      </c>
      <c r="W39" s="1" t="s">
        <v>59</v>
      </c>
    </row>
    <row r="40" spans="2:23">
      <c r="B40" s="2">
        <v>38</v>
      </c>
      <c r="C40" s="1">
        <v>2016</v>
      </c>
      <c r="D40" s="2">
        <f t="shared" si="0"/>
        <v>2.016E-3</v>
      </c>
      <c r="F40" s="1">
        <v>0.78149650222882405</v>
      </c>
      <c r="G40">
        <f t="shared" si="5"/>
        <v>0.75996689608773227</v>
      </c>
      <c r="H40" s="1">
        <f t="shared" si="1"/>
        <v>2.1529606141091784E-2</v>
      </c>
      <c r="P40" s="1">
        <f t="shared" si="6"/>
        <v>3.7815306122448988E-4</v>
      </c>
      <c r="Q40" s="1">
        <f t="shared" si="7"/>
        <v>0.15542708510095393</v>
      </c>
      <c r="R40" s="1">
        <f t="shared" si="2"/>
        <v>5.8775228028125034E-5</v>
      </c>
      <c r="S40" s="1">
        <f t="shared" si="3"/>
        <v>1.429997377134528E-7</v>
      </c>
      <c r="U40" s="1">
        <f t="shared" si="4"/>
        <v>2.4157578782979177E-2</v>
      </c>
      <c r="W40" s="1" t="s">
        <v>60</v>
      </c>
    </row>
    <row r="41" spans="2:23">
      <c r="B41" s="2">
        <v>39</v>
      </c>
      <c r="C41" s="1">
        <v>2067.5</v>
      </c>
      <c r="D41" s="2">
        <f t="shared" si="0"/>
        <v>2.0674999999999999E-3</v>
      </c>
      <c r="F41" s="1">
        <v>0.79654637784994498</v>
      </c>
      <c r="G41">
        <f t="shared" si="5"/>
        <v>0.77950483309344198</v>
      </c>
      <c r="H41" s="1">
        <f t="shared" si="1"/>
        <v>1.7041544756502991E-2</v>
      </c>
      <c r="P41" s="1">
        <f t="shared" si="6"/>
        <v>3.8215306122448998E-4</v>
      </c>
      <c r="Q41" s="1">
        <f t="shared" si="7"/>
        <v>0.16650984763125198</v>
      </c>
      <c r="R41" s="1">
        <f t="shared" si="2"/>
        <v>6.3632247996306342E-5</v>
      </c>
      <c r="S41" s="1">
        <f t="shared" si="3"/>
        <v>1.4604096220324878E-7</v>
      </c>
      <c r="U41" s="1">
        <f t="shared" si="4"/>
        <v>2.7725529358182753E-2</v>
      </c>
      <c r="W41" s="1" t="s">
        <v>61</v>
      </c>
    </row>
    <row r="42" spans="2:23">
      <c r="B42" s="2">
        <v>40</v>
      </c>
      <c r="C42" s="1">
        <v>2109.5</v>
      </c>
      <c r="D42" s="2">
        <f t="shared" si="0"/>
        <v>2.1094999999999998E-3</v>
      </c>
      <c r="F42" s="1">
        <v>0.81159625347106601</v>
      </c>
      <c r="G42">
        <f t="shared" si="5"/>
        <v>0.79543868463207912</v>
      </c>
      <c r="H42" s="1">
        <f t="shared" si="1"/>
        <v>1.6157568838986891E-2</v>
      </c>
      <c r="P42" s="1">
        <f t="shared" si="6"/>
        <v>4.3365306122448988E-4</v>
      </c>
      <c r="Q42" s="1">
        <f t="shared" si="7"/>
        <v>0.18155972325237291</v>
      </c>
      <c r="R42" s="1">
        <f t="shared" si="2"/>
        <v>7.8733929783462712E-5</v>
      </c>
      <c r="S42" s="1">
        <f t="shared" si="3"/>
        <v>1.8805497750937117E-7</v>
      </c>
      <c r="U42" s="1">
        <f t="shared" si="4"/>
        <v>3.2963933107478242E-2</v>
      </c>
      <c r="W42" s="1" t="s">
        <v>62</v>
      </c>
    </row>
    <row r="43" spans="2:23">
      <c r="B43" s="3">
        <v>41</v>
      </c>
      <c r="C43" s="1">
        <v>2114.5</v>
      </c>
      <c r="D43" s="3">
        <f t="shared" si="0"/>
        <v>2.1145000000000001E-3</v>
      </c>
      <c r="F43" s="1">
        <v>0.82366732128293096</v>
      </c>
      <c r="G43">
        <f t="shared" si="5"/>
        <v>0.79733557172001224</v>
      </c>
      <c r="H43" s="1">
        <f t="shared" si="1"/>
        <v>2.6331749562918727E-2</v>
      </c>
      <c r="P43" s="1">
        <f t="shared" si="6"/>
        <v>4.7565306122448981E-4</v>
      </c>
      <c r="Q43" s="1">
        <f t="shared" si="7"/>
        <v>0.19660959887349394</v>
      </c>
      <c r="R43" s="1">
        <f t="shared" si="2"/>
        <v>9.3517957570296391E-5</v>
      </c>
      <c r="S43" s="1">
        <f t="shared" si="3"/>
        <v>2.2624583465222827E-7</v>
      </c>
      <c r="U43" s="1">
        <f t="shared" si="4"/>
        <v>3.8655334369196187E-2</v>
      </c>
      <c r="W43" s="1" t="s">
        <v>63</v>
      </c>
    </row>
    <row r="44" spans="2:23">
      <c r="B44" s="2">
        <v>42</v>
      </c>
      <c r="C44" s="1">
        <v>2144</v>
      </c>
      <c r="D44" s="2">
        <f t="shared" si="0"/>
        <v>2.1440000000000001E-3</v>
      </c>
      <c r="F44" s="1">
        <v>0.83466732128293097</v>
      </c>
      <c r="G44">
        <f t="shared" si="5"/>
        <v>0.80852720553881685</v>
      </c>
      <c r="H44" s="1">
        <f t="shared" si="1"/>
        <v>2.6140115744114123E-2</v>
      </c>
      <c r="P44" s="1">
        <f t="shared" si="6"/>
        <v>4.8065306122449004E-4</v>
      </c>
      <c r="Q44" s="1">
        <f t="shared" si="7"/>
        <v>0.2086806666853589</v>
      </c>
      <c r="R44" s="1">
        <f t="shared" si="2"/>
        <v>1.0030300126068521E-4</v>
      </c>
      <c r="S44" s="1">
        <f t="shared" si="3"/>
        <v>2.3102736526447338E-7</v>
      </c>
      <c r="U44" s="1">
        <f t="shared" si="4"/>
        <v>4.3547620648245855E-2</v>
      </c>
      <c r="W44" s="1" t="s">
        <v>64</v>
      </c>
    </row>
    <row r="45" spans="2:23">
      <c r="B45" s="2">
        <v>43</v>
      </c>
      <c r="C45" s="1">
        <v>2170</v>
      </c>
      <c r="D45" s="2">
        <f t="shared" si="0"/>
        <v>2.1700000000000001E-3</v>
      </c>
      <c r="F45" s="1">
        <v>0.84766732128293099</v>
      </c>
      <c r="G45">
        <f t="shared" si="5"/>
        <v>0.81839101839606843</v>
      </c>
      <c r="H45" s="1">
        <f t="shared" si="1"/>
        <v>2.927630288686256E-2</v>
      </c>
      <c r="P45" s="1">
        <f t="shared" si="6"/>
        <v>5.1015306122449006E-4</v>
      </c>
      <c r="Q45" s="1">
        <f t="shared" si="7"/>
        <v>0.21968066668535891</v>
      </c>
      <c r="R45" s="1">
        <f t="shared" si="2"/>
        <v>1.120707646013727E-4</v>
      </c>
      <c r="S45" s="1">
        <f t="shared" si="3"/>
        <v>2.602561458767183E-7</v>
      </c>
      <c r="U45" s="1">
        <f t="shared" si="4"/>
        <v>4.8259595315323756E-2</v>
      </c>
      <c r="W45" s="1" t="s">
        <v>65</v>
      </c>
    </row>
    <row r="46" spans="2:23">
      <c r="B46" s="2">
        <v>44</v>
      </c>
      <c r="C46" s="1">
        <v>2195.5</v>
      </c>
      <c r="D46" s="2">
        <f t="shared" si="0"/>
        <v>2.1955E-3</v>
      </c>
      <c r="F46" s="1">
        <v>0.860667321282931</v>
      </c>
      <c r="G46">
        <f t="shared" si="5"/>
        <v>0.82806514254452668</v>
      </c>
      <c r="H46" s="1">
        <f t="shared" si="1"/>
        <v>3.2602178738404319E-2</v>
      </c>
      <c r="P46" s="1">
        <f t="shared" si="6"/>
        <v>5.3615306122449004E-4</v>
      </c>
      <c r="Q46" s="1">
        <f t="shared" si="7"/>
        <v>0.23268066668535892</v>
      </c>
      <c r="R46" s="1">
        <f t="shared" si="2"/>
        <v>1.2475245173111039E-4</v>
      </c>
      <c r="S46" s="1">
        <f t="shared" si="3"/>
        <v>2.8746010506039177E-7</v>
      </c>
      <c r="U46" s="1">
        <f t="shared" si="4"/>
        <v>5.4140292649143093E-2</v>
      </c>
      <c r="W46" s="1" t="s">
        <v>66</v>
      </c>
    </row>
    <row r="47" spans="2:23">
      <c r="B47" s="2">
        <v>45</v>
      </c>
      <c r="C47" s="1">
        <v>2237.5</v>
      </c>
      <c r="D47" s="2">
        <f t="shared" si="0"/>
        <v>2.2374999999999999E-3</v>
      </c>
      <c r="F47" s="1">
        <v>0.87466732128293101</v>
      </c>
      <c r="G47">
        <f t="shared" si="5"/>
        <v>0.8439989940831637</v>
      </c>
      <c r="H47" s="1">
        <f t="shared" si="1"/>
        <v>3.0668327199767309E-2</v>
      </c>
      <c r="P47" s="1">
        <f t="shared" si="6"/>
        <v>5.6165306122448995E-4</v>
      </c>
      <c r="Q47" s="1">
        <f t="shared" si="7"/>
        <v>0.24568066668535893</v>
      </c>
      <c r="R47" s="1">
        <f t="shared" si="2"/>
        <v>1.379872985275054E-4</v>
      </c>
      <c r="S47" s="1">
        <f t="shared" si="3"/>
        <v>3.1545416118284068E-7</v>
      </c>
      <c r="U47" s="1">
        <f t="shared" si="4"/>
        <v>6.0358989982962435E-2</v>
      </c>
      <c r="W47" s="1" t="s">
        <v>67</v>
      </c>
    </row>
    <row r="48" spans="2:23">
      <c r="B48" s="2">
        <v>46</v>
      </c>
      <c r="C48" s="1">
        <v>2276</v>
      </c>
      <c r="D48" s="2">
        <f t="shared" si="0"/>
        <v>2.2759999999999998E-3</v>
      </c>
      <c r="F48" s="1">
        <v>0.88866732128293102</v>
      </c>
      <c r="G48">
        <f t="shared" si="5"/>
        <v>0.85860502466024768</v>
      </c>
      <c r="H48" s="1">
        <f t="shared" si="1"/>
        <v>3.0062296622683338E-2</v>
      </c>
      <c r="P48" s="1">
        <f t="shared" si="6"/>
        <v>6.0365306122448989E-4</v>
      </c>
      <c r="Q48" s="1">
        <f t="shared" si="7"/>
        <v>0.25968066668535894</v>
      </c>
      <c r="R48" s="1">
        <f t="shared" si="2"/>
        <v>1.5675702938543334E-4</v>
      </c>
      <c r="S48" s="1">
        <f t="shared" si="3"/>
        <v>3.6439701832569776E-7</v>
      </c>
      <c r="U48" s="1">
        <f t="shared" si="4"/>
        <v>6.7434048650152484E-2</v>
      </c>
      <c r="W48" s="1" t="s">
        <v>68</v>
      </c>
    </row>
    <row r="49" spans="2:23">
      <c r="B49" s="2">
        <v>47</v>
      </c>
      <c r="C49" s="1">
        <v>2302</v>
      </c>
      <c r="D49" s="2">
        <f t="shared" si="0"/>
        <v>2.3019999999999998E-3</v>
      </c>
      <c r="F49" s="1">
        <v>0.90066732128293103</v>
      </c>
      <c r="G49">
        <f t="shared" si="5"/>
        <v>0.86846883751749926</v>
      </c>
      <c r="H49" s="1">
        <f t="shared" si="1"/>
        <v>3.2198483765431773E-2</v>
      </c>
      <c r="P49" s="1">
        <f t="shared" si="6"/>
        <v>6.421530612244898E-4</v>
      </c>
      <c r="Q49" s="1">
        <f t="shared" si="7"/>
        <v>0.27368066668535895</v>
      </c>
      <c r="R49" s="1">
        <f t="shared" si="2"/>
        <v>1.757448779099625E-4</v>
      </c>
      <c r="S49" s="1">
        <f t="shared" si="3"/>
        <v>4.1236055403998336E-7</v>
      </c>
      <c r="U49" s="1">
        <f t="shared" si="4"/>
        <v>7.490110731734255E-2</v>
      </c>
      <c r="W49" s="1" t="s">
        <v>69</v>
      </c>
    </row>
    <row r="50" spans="2:23">
      <c r="B50" s="2">
        <v>48</v>
      </c>
      <c r="C50" s="1">
        <v>2343.5</v>
      </c>
      <c r="D50" s="2">
        <f t="shared" si="0"/>
        <v>2.3435000000000001E-3</v>
      </c>
      <c r="F50" s="1">
        <v>0.91571719690405196</v>
      </c>
      <c r="G50">
        <f t="shared" si="5"/>
        <v>0.88421300034734318</v>
      </c>
      <c r="H50" s="1">
        <f t="shared" si="1"/>
        <v>3.1504196556708775E-2</v>
      </c>
      <c r="P50" s="1">
        <f t="shared" si="6"/>
        <v>6.6815306122448978E-4</v>
      </c>
      <c r="Q50" s="1">
        <f t="shared" si="7"/>
        <v>0.28568066668535896</v>
      </c>
      <c r="R50" s="1">
        <f t="shared" si="2"/>
        <v>1.908784119784757E-4</v>
      </c>
      <c r="S50" s="1">
        <f t="shared" si="3"/>
        <v>4.4642851322365679E-7</v>
      </c>
      <c r="U50" s="1">
        <f t="shared" si="4"/>
        <v>8.1613443317791162E-2</v>
      </c>
      <c r="W50" s="1" t="s">
        <v>70</v>
      </c>
    </row>
    <row r="51" spans="2:23">
      <c r="B51" s="2">
        <v>49</v>
      </c>
      <c r="C51" s="1">
        <v>2383</v>
      </c>
      <c r="D51" s="2">
        <f t="shared" si="0"/>
        <v>2.3829999999999997E-3</v>
      </c>
      <c r="F51" s="1">
        <v>0.93171719690405197</v>
      </c>
      <c r="G51">
        <f t="shared" si="5"/>
        <v>0.8991984083420137</v>
      </c>
      <c r="H51" s="1">
        <f t="shared" si="1"/>
        <v>3.251878856203827E-2</v>
      </c>
      <c r="P51" s="1">
        <f t="shared" si="6"/>
        <v>7.0965306122449008E-4</v>
      </c>
      <c r="Q51" s="1">
        <f t="shared" si="7"/>
        <v>0.30073054230647989</v>
      </c>
      <c r="R51" s="1">
        <f t="shared" si="2"/>
        <v>2.1341434995149447E-4</v>
      </c>
      <c r="S51" s="1">
        <f t="shared" si="3"/>
        <v>5.0360746730528986E-7</v>
      </c>
      <c r="U51" s="1">
        <f t="shared" si="4"/>
        <v>9.0438859075949493E-2</v>
      </c>
      <c r="W51" s="1" t="s">
        <v>71</v>
      </c>
    </row>
    <row r="52" spans="2:23">
      <c r="B52" s="2">
        <v>50</v>
      </c>
      <c r="C52" s="1">
        <v>2413</v>
      </c>
      <c r="D52" s="2">
        <f t="shared" si="0"/>
        <v>2.4129999999999998E-3</v>
      </c>
      <c r="F52" s="1">
        <v>0.94471719690405198</v>
      </c>
      <c r="G52">
        <f t="shared" si="5"/>
        <v>0.91057973086961164</v>
      </c>
      <c r="H52" s="1">
        <f t="shared" si="1"/>
        <v>3.4137466034440345E-2</v>
      </c>
      <c r="P52" s="1">
        <f t="shared" si="6"/>
        <v>7.4915306122448969E-4</v>
      </c>
      <c r="Q52" s="1">
        <f t="shared" si="7"/>
        <v>0.3167305423064799</v>
      </c>
      <c r="R52" s="1">
        <f t="shared" si="2"/>
        <v>2.3727965535219215E-4</v>
      </c>
      <c r="S52" s="1">
        <f t="shared" si="3"/>
        <v>5.6123030914202399E-7</v>
      </c>
      <c r="U52" s="1">
        <f t="shared" si="4"/>
        <v>0.10031823642975686</v>
      </c>
      <c r="W52" s="1" t="s">
        <v>72</v>
      </c>
    </row>
    <row r="53" spans="2:23">
      <c r="B53" s="3">
        <v>51</v>
      </c>
      <c r="D53" s="3">
        <f t="shared" si="0"/>
        <v>0</v>
      </c>
      <c r="G53">
        <f t="shared" si="5"/>
        <v>-4.8579777668498192E-3</v>
      </c>
      <c r="H53" s="1">
        <f t="shared" si="1"/>
        <v>4.8579777668498192E-3</v>
      </c>
      <c r="P53" s="1">
        <f t="shared" si="6"/>
        <v>7.7915306122448976E-4</v>
      </c>
      <c r="Q53" s="1">
        <f t="shared" si="7"/>
        <v>0.32973054230647991</v>
      </c>
      <c r="R53" s="1">
        <f t="shared" si="2"/>
        <v>2.5691056141730496E-4</v>
      </c>
      <c r="S53" s="1">
        <f t="shared" si="3"/>
        <v>6.0707949281549348E-7</v>
      </c>
      <c r="U53" s="1">
        <f t="shared" si="4"/>
        <v>0.10872223052972534</v>
      </c>
      <c r="W53" s="1" t="s">
        <v>73</v>
      </c>
    </row>
    <row r="54" spans="2:23">
      <c r="B54" s="2">
        <v>52</v>
      </c>
      <c r="D54" s="2">
        <f t="shared" si="0"/>
        <v>0</v>
      </c>
      <c r="G54">
        <f t="shared" si="5"/>
        <v>-4.8579777668498192E-3</v>
      </c>
      <c r="H54" s="1">
        <f t="shared" si="1"/>
        <v>4.8579777668498192E-3</v>
      </c>
      <c r="P54" s="1">
        <f t="shared" si="6"/>
        <v>-1.63384693877551E-3</v>
      </c>
      <c r="Q54" s="1">
        <f t="shared" si="7"/>
        <v>-0.61498665459757207</v>
      </c>
      <c r="R54" s="1">
        <f t="shared" si="2"/>
        <v>1.0047940630020351E-3</v>
      </c>
      <c r="S54" s="1">
        <f t="shared" si="3"/>
        <v>2.6694558193461052E-6</v>
      </c>
      <c r="U54" s="1">
        <f t="shared" si="4"/>
        <v>0.37820858533311341</v>
      </c>
      <c r="W54" s="1" t="s">
        <v>74</v>
      </c>
    </row>
    <row r="55" spans="2:23">
      <c r="B55" s="2">
        <v>53</v>
      </c>
      <c r="D55" s="2">
        <f t="shared" si="0"/>
        <v>0</v>
      </c>
      <c r="G55">
        <f t="shared" si="5"/>
        <v>-4.8579777668498192E-3</v>
      </c>
      <c r="H55" s="1">
        <f t="shared" si="1"/>
        <v>4.8579777668498192E-3</v>
      </c>
      <c r="P55" s="1">
        <f t="shared" si="6"/>
        <v>-1.63384693877551E-3</v>
      </c>
      <c r="Q55" s="1">
        <f t="shared" si="7"/>
        <v>-0.61498665459757207</v>
      </c>
      <c r="R55" s="1">
        <f t="shared" si="2"/>
        <v>1.0047940630020351E-3</v>
      </c>
      <c r="S55" s="1">
        <f t="shared" si="3"/>
        <v>2.6694558193461052E-6</v>
      </c>
      <c r="U55" s="1">
        <f t="shared" si="4"/>
        <v>0.37820858533311341</v>
      </c>
      <c r="W55" s="1" t="s">
        <v>75</v>
      </c>
    </row>
    <row r="56" spans="2:23">
      <c r="B56" s="2">
        <v>54</v>
      </c>
      <c r="D56" s="2">
        <f t="shared" si="0"/>
        <v>0</v>
      </c>
      <c r="G56">
        <f t="shared" si="5"/>
        <v>-4.8579777668498192E-3</v>
      </c>
      <c r="H56" s="1">
        <f t="shared" si="1"/>
        <v>4.8579777668498192E-3</v>
      </c>
      <c r="P56" s="1">
        <f t="shared" si="6"/>
        <v>-1.63384693877551E-3</v>
      </c>
      <c r="Q56" s="1">
        <f t="shared" si="7"/>
        <v>-0.61498665459757207</v>
      </c>
      <c r="R56" s="1">
        <f t="shared" si="2"/>
        <v>1.0047940630020351E-3</v>
      </c>
      <c r="S56" s="1">
        <f t="shared" si="3"/>
        <v>2.6694558193461052E-6</v>
      </c>
      <c r="U56" s="1">
        <f t="shared" si="4"/>
        <v>0.37820858533311341</v>
      </c>
      <c r="W56" s="1" t="s">
        <v>76</v>
      </c>
    </row>
    <row r="57" spans="2:23">
      <c r="B57" s="2">
        <v>55</v>
      </c>
      <c r="D57" s="2">
        <f t="shared" si="0"/>
        <v>0</v>
      </c>
      <c r="G57">
        <f t="shared" si="5"/>
        <v>-4.8579777668498192E-3</v>
      </c>
      <c r="H57" s="1">
        <f t="shared" si="1"/>
        <v>4.8579777668498192E-3</v>
      </c>
      <c r="P57" s="1">
        <f t="shared" si="6"/>
        <v>-1.63384693877551E-3</v>
      </c>
      <c r="Q57" s="1">
        <f t="shared" si="7"/>
        <v>-0.61498665459757207</v>
      </c>
      <c r="R57" s="1">
        <f t="shared" si="2"/>
        <v>1.0047940630020351E-3</v>
      </c>
      <c r="S57" s="1">
        <f t="shared" si="3"/>
        <v>2.6694558193461052E-6</v>
      </c>
      <c r="U57" s="1">
        <f t="shared" si="4"/>
        <v>0.37820858533311341</v>
      </c>
      <c r="W57" s="1" t="s">
        <v>77</v>
      </c>
    </row>
    <row r="58" spans="2:23">
      <c r="B58" s="2">
        <v>56</v>
      </c>
      <c r="D58" s="2">
        <f t="shared" si="0"/>
        <v>0</v>
      </c>
      <c r="G58">
        <f t="shared" si="5"/>
        <v>-4.8579777668498192E-3</v>
      </c>
      <c r="H58" s="1">
        <f t="shared" si="1"/>
        <v>4.8579777668498192E-3</v>
      </c>
      <c r="P58" s="1">
        <f t="shared" si="6"/>
        <v>-1.63384693877551E-3</v>
      </c>
      <c r="Q58" s="1">
        <f t="shared" si="7"/>
        <v>-0.61498665459757207</v>
      </c>
      <c r="R58" s="1">
        <f t="shared" si="2"/>
        <v>1.0047940630020351E-3</v>
      </c>
      <c r="S58" s="1">
        <f t="shared" si="3"/>
        <v>2.6694558193461052E-6</v>
      </c>
      <c r="U58" s="1">
        <f t="shared" si="4"/>
        <v>0.37820858533311341</v>
      </c>
      <c r="W58" s="1" t="s">
        <v>78</v>
      </c>
    </row>
    <row r="59" spans="2:23">
      <c r="B59" s="2">
        <v>57</v>
      </c>
      <c r="D59" s="2">
        <f t="shared" si="0"/>
        <v>0</v>
      </c>
      <c r="G59">
        <f t="shared" si="5"/>
        <v>-4.8579777668498192E-3</v>
      </c>
      <c r="H59" s="1">
        <f t="shared" si="1"/>
        <v>4.8579777668498192E-3</v>
      </c>
      <c r="P59" s="1">
        <f t="shared" si="6"/>
        <v>-1.63384693877551E-3</v>
      </c>
      <c r="Q59" s="1">
        <f t="shared" si="7"/>
        <v>-0.61498665459757207</v>
      </c>
      <c r="R59" s="1">
        <f t="shared" si="2"/>
        <v>1.0047940630020351E-3</v>
      </c>
      <c r="S59" s="1">
        <f t="shared" si="3"/>
        <v>2.6694558193461052E-6</v>
      </c>
      <c r="U59" s="1">
        <f t="shared" si="4"/>
        <v>0.37820858533311341</v>
      </c>
      <c r="W59" s="1" t="s">
        <v>79</v>
      </c>
    </row>
    <row r="60" spans="2:23">
      <c r="B60" s="2">
        <v>58</v>
      </c>
      <c r="D60" s="2">
        <f t="shared" si="0"/>
        <v>0</v>
      </c>
      <c r="G60">
        <f t="shared" si="5"/>
        <v>-4.8579777668498192E-3</v>
      </c>
      <c r="H60" s="1">
        <f t="shared" si="1"/>
        <v>4.8579777668498192E-3</v>
      </c>
      <c r="P60" s="1">
        <f t="shared" si="6"/>
        <v>-1.63384693877551E-3</v>
      </c>
      <c r="Q60" s="1">
        <f t="shared" si="7"/>
        <v>-0.61498665459757207</v>
      </c>
      <c r="R60" s="1">
        <f t="shared" si="2"/>
        <v>1.0047940630020351E-3</v>
      </c>
      <c r="S60" s="1">
        <f t="shared" si="3"/>
        <v>2.6694558193461052E-6</v>
      </c>
      <c r="U60" s="1">
        <f t="shared" si="4"/>
        <v>0.37820858533311341</v>
      </c>
      <c r="W60" s="1" t="s">
        <v>80</v>
      </c>
    </row>
    <row r="61" spans="2:23">
      <c r="B61" s="2">
        <v>59</v>
      </c>
      <c r="D61" s="2">
        <f t="shared" si="0"/>
        <v>0</v>
      </c>
      <c r="G61">
        <f t="shared" si="5"/>
        <v>-4.8579777668498192E-3</v>
      </c>
      <c r="H61" s="1">
        <f t="shared" si="1"/>
        <v>4.8579777668498192E-3</v>
      </c>
      <c r="P61" s="1">
        <f t="shared" si="6"/>
        <v>-1.63384693877551E-3</v>
      </c>
      <c r="Q61" s="1">
        <f t="shared" si="7"/>
        <v>-0.61498665459757207</v>
      </c>
      <c r="R61" s="1">
        <f t="shared" si="2"/>
        <v>1.0047940630020351E-3</v>
      </c>
      <c r="S61" s="1">
        <f t="shared" si="3"/>
        <v>2.6694558193461052E-6</v>
      </c>
      <c r="U61" s="1">
        <f t="shared" si="4"/>
        <v>0.37820858533311341</v>
      </c>
      <c r="W61" s="1" t="s">
        <v>81</v>
      </c>
    </row>
    <row r="62" spans="2:23">
      <c r="B62" s="2">
        <v>60</v>
      </c>
      <c r="D62" s="2">
        <f t="shared" si="0"/>
        <v>0</v>
      </c>
      <c r="G62">
        <f t="shared" si="5"/>
        <v>-4.8579777668498192E-3</v>
      </c>
      <c r="H62" s="1">
        <f t="shared" si="1"/>
        <v>4.8579777668498192E-3</v>
      </c>
      <c r="P62" s="1">
        <f t="shared" si="6"/>
        <v>-1.63384693877551E-3</v>
      </c>
      <c r="Q62" s="1">
        <f t="shared" si="7"/>
        <v>-0.61498665459757207</v>
      </c>
      <c r="R62" s="1">
        <f t="shared" si="2"/>
        <v>1.0047940630020351E-3</v>
      </c>
      <c r="S62" s="1">
        <f t="shared" si="3"/>
        <v>2.6694558193461052E-6</v>
      </c>
      <c r="U62" s="1">
        <f t="shared" si="4"/>
        <v>0.37820858533311341</v>
      </c>
      <c r="W62" s="1" t="s">
        <v>82</v>
      </c>
    </row>
    <row r="63" spans="2:23">
      <c r="B63" s="3">
        <v>61</v>
      </c>
      <c r="D63" s="3">
        <f t="shared" si="0"/>
        <v>0</v>
      </c>
      <c r="G63">
        <f t="shared" si="5"/>
        <v>-4.8579777668498192E-3</v>
      </c>
      <c r="H63" s="1">
        <f t="shared" si="1"/>
        <v>4.8579777668498192E-3</v>
      </c>
      <c r="P63" s="1">
        <f t="shared" si="6"/>
        <v>-1.63384693877551E-3</v>
      </c>
      <c r="Q63" s="1">
        <f t="shared" si="7"/>
        <v>-0.61498665459757207</v>
      </c>
      <c r="R63" s="1">
        <f t="shared" si="2"/>
        <v>1.0047940630020351E-3</v>
      </c>
      <c r="S63" s="1">
        <f t="shared" si="3"/>
        <v>2.6694558193461052E-6</v>
      </c>
      <c r="U63" s="1">
        <f t="shared" si="4"/>
        <v>0.37820858533311341</v>
      </c>
      <c r="W63" s="1" t="s">
        <v>83</v>
      </c>
    </row>
    <row r="64" spans="2:23">
      <c r="B64" s="2">
        <v>62</v>
      </c>
      <c r="D64" s="2">
        <f t="shared" si="0"/>
        <v>0</v>
      </c>
      <c r="G64">
        <f t="shared" si="5"/>
        <v>-4.8579777668498192E-3</v>
      </c>
      <c r="H64" s="1">
        <f t="shared" si="1"/>
        <v>4.8579777668498192E-3</v>
      </c>
      <c r="P64" s="1">
        <f t="shared" si="6"/>
        <v>-1.63384693877551E-3</v>
      </c>
      <c r="Q64" s="1">
        <f t="shared" si="7"/>
        <v>-0.61498665459757207</v>
      </c>
      <c r="R64" s="1">
        <f t="shared" si="2"/>
        <v>1.0047940630020351E-3</v>
      </c>
      <c r="S64" s="1">
        <f t="shared" si="3"/>
        <v>2.6694558193461052E-6</v>
      </c>
      <c r="U64" s="1">
        <f t="shared" si="4"/>
        <v>0.37820858533311341</v>
      </c>
      <c r="W64" s="1" t="s">
        <v>84</v>
      </c>
    </row>
    <row r="65" spans="2:23">
      <c r="B65" s="2">
        <v>63</v>
      </c>
      <c r="D65" s="2">
        <f t="shared" si="0"/>
        <v>0</v>
      </c>
      <c r="G65">
        <f t="shared" si="5"/>
        <v>-4.8579777668498192E-3</v>
      </c>
      <c r="H65" s="1">
        <f t="shared" si="1"/>
        <v>4.8579777668498192E-3</v>
      </c>
      <c r="P65" s="1">
        <f t="shared" si="6"/>
        <v>-1.63384693877551E-3</v>
      </c>
      <c r="Q65" s="1">
        <f t="shared" si="7"/>
        <v>-0.61498665459757207</v>
      </c>
      <c r="R65" s="1">
        <f t="shared" si="2"/>
        <v>1.0047940630020351E-3</v>
      </c>
      <c r="S65" s="1">
        <f t="shared" si="3"/>
        <v>2.6694558193461052E-6</v>
      </c>
      <c r="U65" s="1">
        <f t="shared" si="4"/>
        <v>0.37820858533311341</v>
      </c>
      <c r="W65" s="1" t="s">
        <v>85</v>
      </c>
    </row>
    <row r="66" spans="2:23">
      <c r="B66" s="2">
        <v>64</v>
      </c>
      <c r="D66" s="2">
        <f t="shared" si="0"/>
        <v>0</v>
      </c>
      <c r="G66">
        <f t="shared" si="5"/>
        <v>-4.8579777668498192E-3</v>
      </c>
      <c r="H66" s="1">
        <f t="shared" si="1"/>
        <v>4.8579777668498192E-3</v>
      </c>
      <c r="P66" s="1">
        <f t="shared" si="6"/>
        <v>-1.63384693877551E-3</v>
      </c>
      <c r="Q66" s="1">
        <f t="shared" si="7"/>
        <v>-0.61498665459757207</v>
      </c>
      <c r="R66" s="1">
        <f t="shared" si="2"/>
        <v>1.0047940630020351E-3</v>
      </c>
      <c r="S66" s="1">
        <f t="shared" si="3"/>
        <v>2.6694558193461052E-6</v>
      </c>
      <c r="U66" s="1">
        <f t="shared" si="4"/>
        <v>0.37820858533311341</v>
      </c>
      <c r="W66" s="1" t="s">
        <v>86</v>
      </c>
    </row>
    <row r="67" spans="2:23">
      <c r="B67" s="2">
        <v>65</v>
      </c>
      <c r="D67" s="2">
        <f t="shared" si="0"/>
        <v>0</v>
      </c>
      <c r="G67">
        <f t="shared" si="5"/>
        <v>-4.8579777668498192E-3</v>
      </c>
      <c r="H67" s="1">
        <f t="shared" si="1"/>
        <v>4.8579777668498192E-3</v>
      </c>
      <c r="P67" s="1">
        <f t="shared" si="6"/>
        <v>-1.63384693877551E-3</v>
      </c>
      <c r="Q67" s="1">
        <f t="shared" si="7"/>
        <v>-0.61498665459757207</v>
      </c>
      <c r="R67" s="1">
        <f t="shared" si="2"/>
        <v>1.0047940630020351E-3</v>
      </c>
      <c r="S67" s="1">
        <f t="shared" si="3"/>
        <v>2.6694558193461052E-6</v>
      </c>
      <c r="U67" s="1">
        <f t="shared" si="4"/>
        <v>0.37820858533311341</v>
      </c>
      <c r="W67" s="1" t="s">
        <v>87</v>
      </c>
    </row>
    <row r="68" spans="2:23">
      <c r="B68" s="2">
        <v>66</v>
      </c>
      <c r="D68" s="2">
        <f t="shared" ref="D68:D102" si="8">C68*$D$1</f>
        <v>0</v>
      </c>
      <c r="G68">
        <f t="shared" si="5"/>
        <v>-4.8579777668498192E-3</v>
      </c>
      <c r="H68" s="1">
        <f t="shared" si="1"/>
        <v>4.8579777668498192E-3</v>
      </c>
      <c r="P68" s="1">
        <f t="shared" si="6"/>
        <v>-1.63384693877551E-3</v>
      </c>
      <c r="Q68" s="1">
        <f t="shared" si="7"/>
        <v>-0.61498665459757207</v>
      </c>
      <c r="R68" s="1">
        <f t="shared" si="2"/>
        <v>1.0047940630020351E-3</v>
      </c>
      <c r="S68" s="1">
        <f t="shared" si="3"/>
        <v>2.6694558193461052E-6</v>
      </c>
      <c r="U68" s="1">
        <f t="shared" si="4"/>
        <v>0.37820858533311341</v>
      </c>
      <c r="W68" s="1" t="s">
        <v>88</v>
      </c>
    </row>
    <row r="69" spans="2:23">
      <c r="B69" s="2">
        <v>67</v>
      </c>
      <c r="D69" s="2">
        <f t="shared" si="8"/>
        <v>0</v>
      </c>
      <c r="G69">
        <f t="shared" si="5"/>
        <v>-4.8579777668498192E-3</v>
      </c>
      <c r="H69" s="1">
        <f t="shared" ref="H69:H102" si="9">F69-G69</f>
        <v>4.8579777668498192E-3</v>
      </c>
      <c r="P69" s="1">
        <f t="shared" si="6"/>
        <v>-1.63384693877551E-3</v>
      </c>
      <c r="Q69" s="1">
        <f t="shared" si="7"/>
        <v>-0.61498665459757207</v>
      </c>
      <c r="R69" s="1">
        <f t="shared" si="2"/>
        <v>1.0047940630020351E-3</v>
      </c>
      <c r="S69" s="1">
        <f t="shared" si="3"/>
        <v>2.6694558193461052E-6</v>
      </c>
      <c r="U69" s="1">
        <f t="shared" si="4"/>
        <v>0.37820858533311341</v>
      </c>
      <c r="W69" s="1" t="s">
        <v>89</v>
      </c>
    </row>
    <row r="70" spans="2:23">
      <c r="B70" s="2">
        <v>68</v>
      </c>
      <c r="D70" s="2">
        <f t="shared" si="8"/>
        <v>0</v>
      </c>
      <c r="G70">
        <f t="shared" si="5"/>
        <v>-4.8579777668498192E-3</v>
      </c>
      <c r="H70" s="1">
        <f t="shared" si="9"/>
        <v>4.8579777668498192E-3</v>
      </c>
      <c r="P70" s="1">
        <f t="shared" si="6"/>
        <v>-1.63384693877551E-3</v>
      </c>
      <c r="Q70" s="1">
        <f t="shared" si="7"/>
        <v>-0.61498665459757207</v>
      </c>
      <c r="R70" s="1">
        <f t="shared" ref="R70:R103" si="10" xml:space="preserve"> P70 * Q70</f>
        <v>1.0047940630020351E-3</v>
      </c>
      <c r="S70" s="1">
        <f t="shared" ref="S70:S103" si="11">P70 * P70</f>
        <v>2.6694558193461052E-6</v>
      </c>
      <c r="U70" s="1">
        <f t="shared" ref="U70:U103" si="12" xml:space="preserve"> Q70 * Q70</f>
        <v>0.37820858533311341</v>
      </c>
      <c r="W70" s="1" t="s">
        <v>90</v>
      </c>
    </row>
    <row r="71" spans="2:23">
      <c r="B71" s="2">
        <v>69</v>
      </c>
      <c r="D71" s="2">
        <f t="shared" si="8"/>
        <v>0</v>
      </c>
      <c r="G71">
        <f t="shared" si="5"/>
        <v>-4.8579777668498192E-3</v>
      </c>
      <c r="H71" s="1">
        <f t="shared" si="9"/>
        <v>4.8579777668498192E-3</v>
      </c>
      <c r="P71" s="1">
        <f t="shared" si="6"/>
        <v>-1.63384693877551E-3</v>
      </c>
      <c r="Q71" s="1">
        <f t="shared" si="7"/>
        <v>-0.61498665459757207</v>
      </c>
      <c r="R71" s="1">
        <f t="shared" si="10"/>
        <v>1.0047940630020351E-3</v>
      </c>
      <c r="S71" s="1">
        <f t="shared" si="11"/>
        <v>2.6694558193461052E-6</v>
      </c>
      <c r="U71" s="1">
        <f t="shared" si="12"/>
        <v>0.37820858533311341</v>
      </c>
      <c r="W71" s="1" t="s">
        <v>91</v>
      </c>
    </row>
    <row r="72" spans="2:23">
      <c r="B72" s="2">
        <v>70</v>
      </c>
      <c r="D72" s="2">
        <f t="shared" si="8"/>
        <v>0</v>
      </c>
      <c r="G72">
        <f t="shared" si="5"/>
        <v>-4.8579777668498192E-3</v>
      </c>
      <c r="H72" s="1">
        <f t="shared" si="9"/>
        <v>4.8579777668498192E-3</v>
      </c>
      <c r="P72" s="1">
        <f t="shared" si="6"/>
        <v>-1.63384693877551E-3</v>
      </c>
      <c r="Q72" s="1">
        <f t="shared" si="7"/>
        <v>-0.61498665459757207</v>
      </c>
      <c r="R72" s="1">
        <f t="shared" si="10"/>
        <v>1.0047940630020351E-3</v>
      </c>
      <c r="S72" s="1">
        <f t="shared" si="11"/>
        <v>2.6694558193461052E-6</v>
      </c>
      <c r="U72" s="1">
        <f t="shared" si="12"/>
        <v>0.37820858533311341</v>
      </c>
      <c r="W72" s="1" t="s">
        <v>92</v>
      </c>
    </row>
    <row r="73" spans="2:23">
      <c r="B73" s="3">
        <v>71</v>
      </c>
      <c r="D73" s="3">
        <f t="shared" si="8"/>
        <v>0</v>
      </c>
      <c r="G73">
        <f t="shared" si="5"/>
        <v>-4.8579777668498192E-3</v>
      </c>
      <c r="H73" s="1">
        <f t="shared" si="9"/>
        <v>4.8579777668498192E-3</v>
      </c>
      <c r="P73" s="1">
        <f t="shared" si="6"/>
        <v>-1.63384693877551E-3</v>
      </c>
      <c r="Q73" s="1">
        <f t="shared" si="7"/>
        <v>-0.61498665459757207</v>
      </c>
      <c r="R73" s="1">
        <f t="shared" si="10"/>
        <v>1.0047940630020351E-3</v>
      </c>
      <c r="S73" s="1">
        <f t="shared" si="11"/>
        <v>2.6694558193461052E-6</v>
      </c>
      <c r="U73" s="1">
        <f t="shared" si="12"/>
        <v>0.37820858533311341</v>
      </c>
      <c r="W73" s="1" t="s">
        <v>93</v>
      </c>
    </row>
    <row r="74" spans="2:23">
      <c r="B74" s="2">
        <v>72</v>
      </c>
      <c r="D74" s="2">
        <f t="shared" si="8"/>
        <v>0</v>
      </c>
      <c r="G74">
        <f t="shared" si="5"/>
        <v>-4.8579777668498192E-3</v>
      </c>
      <c r="H74" s="1">
        <f t="shared" si="9"/>
        <v>4.8579777668498192E-3</v>
      </c>
      <c r="P74" s="1">
        <f t="shared" si="6"/>
        <v>-1.63384693877551E-3</v>
      </c>
      <c r="Q74" s="1">
        <f t="shared" si="7"/>
        <v>-0.61498665459757207</v>
      </c>
      <c r="R74" s="1">
        <f t="shared" si="10"/>
        <v>1.0047940630020351E-3</v>
      </c>
      <c r="S74" s="1">
        <f t="shared" si="11"/>
        <v>2.6694558193461052E-6</v>
      </c>
      <c r="U74" s="1">
        <f t="shared" si="12"/>
        <v>0.37820858533311341</v>
      </c>
      <c r="W74" s="1" t="s">
        <v>94</v>
      </c>
    </row>
    <row r="75" spans="2:23">
      <c r="B75" s="2">
        <v>73</v>
      </c>
      <c r="D75" s="2">
        <f t="shared" si="8"/>
        <v>0</v>
      </c>
      <c r="G75">
        <f t="shared" si="5"/>
        <v>-4.8579777668498192E-3</v>
      </c>
      <c r="H75" s="1">
        <f t="shared" si="9"/>
        <v>4.8579777668498192E-3</v>
      </c>
      <c r="P75" s="1">
        <f t="shared" si="6"/>
        <v>-1.63384693877551E-3</v>
      </c>
      <c r="Q75" s="1">
        <f t="shared" si="7"/>
        <v>-0.61498665459757207</v>
      </c>
      <c r="R75" s="1">
        <f t="shared" si="10"/>
        <v>1.0047940630020351E-3</v>
      </c>
      <c r="S75" s="1">
        <f t="shared" si="11"/>
        <v>2.6694558193461052E-6</v>
      </c>
      <c r="U75" s="1">
        <f t="shared" si="12"/>
        <v>0.37820858533311341</v>
      </c>
      <c r="W75" s="1" t="s">
        <v>95</v>
      </c>
    </row>
    <row r="76" spans="2:23">
      <c r="B76" s="2">
        <v>74</v>
      </c>
      <c r="D76" s="2">
        <f t="shared" si="8"/>
        <v>0</v>
      </c>
      <c r="G76">
        <f t="shared" si="5"/>
        <v>-4.8579777668498192E-3</v>
      </c>
      <c r="H76" s="1">
        <f t="shared" si="9"/>
        <v>4.8579777668498192E-3</v>
      </c>
      <c r="P76" s="1">
        <f t="shared" si="6"/>
        <v>-1.63384693877551E-3</v>
      </c>
      <c r="Q76" s="1">
        <f t="shared" si="7"/>
        <v>-0.61498665459757207</v>
      </c>
      <c r="R76" s="1">
        <f t="shared" si="10"/>
        <v>1.0047940630020351E-3</v>
      </c>
      <c r="S76" s="1">
        <f t="shared" si="11"/>
        <v>2.6694558193461052E-6</v>
      </c>
      <c r="U76" s="1">
        <f t="shared" si="12"/>
        <v>0.37820858533311341</v>
      </c>
      <c r="W76" s="1" t="s">
        <v>96</v>
      </c>
    </row>
    <row r="77" spans="2:23">
      <c r="B77" s="2">
        <v>75</v>
      </c>
      <c r="D77" s="2">
        <f t="shared" si="8"/>
        <v>0</v>
      </c>
      <c r="G77">
        <f t="shared" ref="G77:G102" si="13" xml:space="preserve"> $Y$4 * D77 + $Y$7</f>
        <v>-4.8579777668498192E-3</v>
      </c>
      <c r="H77" s="1">
        <f t="shared" si="9"/>
        <v>4.8579777668498192E-3</v>
      </c>
      <c r="P77" s="1">
        <f t="shared" si="6"/>
        <v>-1.63384693877551E-3</v>
      </c>
      <c r="Q77" s="1">
        <f t="shared" si="7"/>
        <v>-0.61498665459757207</v>
      </c>
      <c r="R77" s="1">
        <f t="shared" si="10"/>
        <v>1.0047940630020351E-3</v>
      </c>
      <c r="S77" s="1">
        <f t="shared" si="11"/>
        <v>2.6694558193461052E-6</v>
      </c>
      <c r="U77" s="1">
        <f t="shared" si="12"/>
        <v>0.37820858533311341</v>
      </c>
      <c r="W77" s="1" t="s">
        <v>97</v>
      </c>
    </row>
    <row r="78" spans="2:23">
      <c r="B78" s="2">
        <v>76</v>
      </c>
      <c r="D78" s="2">
        <f t="shared" si="8"/>
        <v>0</v>
      </c>
      <c r="G78">
        <f t="shared" si="13"/>
        <v>-4.8579777668498192E-3</v>
      </c>
      <c r="H78" s="1">
        <f t="shared" si="9"/>
        <v>4.8579777668498192E-3</v>
      </c>
      <c r="P78" s="1">
        <f t="shared" ref="P78:P102" si="14">D77 - $L$4</f>
        <v>-1.63384693877551E-3</v>
      </c>
      <c r="Q78" s="1">
        <f t="shared" ref="Q78:Q103" si="15">F77 - $L$5</f>
        <v>-0.61498665459757207</v>
      </c>
      <c r="R78" s="1">
        <f t="shared" si="10"/>
        <v>1.0047940630020351E-3</v>
      </c>
      <c r="S78" s="1">
        <f t="shared" si="11"/>
        <v>2.6694558193461052E-6</v>
      </c>
      <c r="U78" s="1">
        <f t="shared" si="12"/>
        <v>0.37820858533311341</v>
      </c>
      <c r="W78" s="1" t="s">
        <v>98</v>
      </c>
    </row>
    <row r="79" spans="2:23">
      <c r="B79" s="2">
        <v>77</v>
      </c>
      <c r="D79" s="2">
        <f t="shared" si="8"/>
        <v>0</v>
      </c>
      <c r="G79">
        <f t="shared" si="13"/>
        <v>-4.8579777668498192E-3</v>
      </c>
      <c r="H79" s="1">
        <f t="shared" si="9"/>
        <v>4.8579777668498192E-3</v>
      </c>
      <c r="P79" s="1">
        <f t="shared" si="14"/>
        <v>-1.63384693877551E-3</v>
      </c>
      <c r="Q79" s="1">
        <f t="shared" si="15"/>
        <v>-0.61498665459757207</v>
      </c>
      <c r="R79" s="1">
        <f t="shared" si="10"/>
        <v>1.0047940630020351E-3</v>
      </c>
      <c r="S79" s="1">
        <f t="shared" si="11"/>
        <v>2.6694558193461052E-6</v>
      </c>
      <c r="U79" s="1">
        <f t="shared" si="12"/>
        <v>0.37820858533311341</v>
      </c>
      <c r="W79" s="1" t="s">
        <v>99</v>
      </c>
    </row>
    <row r="80" spans="2:23">
      <c r="B80" s="2">
        <v>78</v>
      </c>
      <c r="D80" s="2">
        <f t="shared" si="8"/>
        <v>0</v>
      </c>
      <c r="G80">
        <f t="shared" si="13"/>
        <v>-4.8579777668498192E-3</v>
      </c>
      <c r="H80" s="1">
        <f t="shared" si="9"/>
        <v>4.8579777668498192E-3</v>
      </c>
      <c r="P80" s="1">
        <f t="shared" si="14"/>
        <v>-1.63384693877551E-3</v>
      </c>
      <c r="Q80" s="1">
        <f t="shared" si="15"/>
        <v>-0.61498665459757207</v>
      </c>
      <c r="R80" s="1">
        <f t="shared" si="10"/>
        <v>1.0047940630020351E-3</v>
      </c>
      <c r="S80" s="1">
        <f t="shared" si="11"/>
        <v>2.6694558193461052E-6</v>
      </c>
      <c r="U80" s="1">
        <f t="shared" si="12"/>
        <v>0.37820858533311341</v>
      </c>
      <c r="W80" s="1" t="s">
        <v>100</v>
      </c>
    </row>
    <row r="81" spans="2:23">
      <c r="B81" s="2">
        <v>79</v>
      </c>
      <c r="D81" s="2">
        <f t="shared" si="8"/>
        <v>0</v>
      </c>
      <c r="G81">
        <f t="shared" si="13"/>
        <v>-4.8579777668498192E-3</v>
      </c>
      <c r="H81" s="1">
        <f t="shared" si="9"/>
        <v>4.8579777668498192E-3</v>
      </c>
      <c r="P81" s="1">
        <f t="shared" si="14"/>
        <v>-1.63384693877551E-3</v>
      </c>
      <c r="Q81" s="1">
        <f t="shared" si="15"/>
        <v>-0.61498665459757207</v>
      </c>
      <c r="R81" s="1">
        <f t="shared" si="10"/>
        <v>1.0047940630020351E-3</v>
      </c>
      <c r="S81" s="1">
        <f t="shared" si="11"/>
        <v>2.6694558193461052E-6</v>
      </c>
      <c r="U81" s="1">
        <f t="shared" si="12"/>
        <v>0.37820858533311341</v>
      </c>
      <c r="W81" s="1" t="s">
        <v>101</v>
      </c>
    </row>
    <row r="82" spans="2:23">
      <c r="B82" s="2">
        <v>80</v>
      </c>
      <c r="D82" s="2">
        <f t="shared" si="8"/>
        <v>0</v>
      </c>
      <c r="G82">
        <f t="shared" si="13"/>
        <v>-4.8579777668498192E-3</v>
      </c>
      <c r="H82" s="1">
        <f t="shared" si="9"/>
        <v>4.8579777668498192E-3</v>
      </c>
      <c r="P82" s="1">
        <f t="shared" si="14"/>
        <v>-1.63384693877551E-3</v>
      </c>
      <c r="Q82" s="1">
        <f t="shared" si="15"/>
        <v>-0.61498665459757207</v>
      </c>
      <c r="R82" s="1">
        <f t="shared" si="10"/>
        <v>1.0047940630020351E-3</v>
      </c>
      <c r="S82" s="1">
        <f t="shared" si="11"/>
        <v>2.6694558193461052E-6</v>
      </c>
      <c r="U82" s="1">
        <f t="shared" si="12"/>
        <v>0.37820858533311341</v>
      </c>
      <c r="W82" s="1" t="s">
        <v>102</v>
      </c>
    </row>
    <row r="83" spans="2:23">
      <c r="B83" s="3">
        <v>81</v>
      </c>
      <c r="D83" s="3">
        <f t="shared" si="8"/>
        <v>0</v>
      </c>
      <c r="G83">
        <f t="shared" si="13"/>
        <v>-4.8579777668498192E-3</v>
      </c>
      <c r="H83" s="1">
        <f t="shared" si="9"/>
        <v>4.8579777668498192E-3</v>
      </c>
      <c r="P83" s="1">
        <f t="shared" si="14"/>
        <v>-1.63384693877551E-3</v>
      </c>
      <c r="Q83" s="1">
        <f t="shared" si="15"/>
        <v>-0.61498665459757207</v>
      </c>
      <c r="R83" s="1">
        <f t="shared" si="10"/>
        <v>1.0047940630020351E-3</v>
      </c>
      <c r="S83" s="1">
        <f t="shared" si="11"/>
        <v>2.6694558193461052E-6</v>
      </c>
      <c r="U83" s="1">
        <f t="shared" si="12"/>
        <v>0.37820858533311341</v>
      </c>
      <c r="W83" s="1" t="s">
        <v>103</v>
      </c>
    </row>
    <row r="84" spans="2:23">
      <c r="B84" s="2">
        <v>82</v>
      </c>
      <c r="D84" s="2">
        <f t="shared" si="8"/>
        <v>0</v>
      </c>
      <c r="G84">
        <f t="shared" si="13"/>
        <v>-4.8579777668498192E-3</v>
      </c>
      <c r="H84" s="1">
        <f t="shared" si="9"/>
        <v>4.8579777668498192E-3</v>
      </c>
      <c r="P84" s="1">
        <f t="shared" si="14"/>
        <v>-1.63384693877551E-3</v>
      </c>
      <c r="Q84" s="1">
        <f t="shared" si="15"/>
        <v>-0.61498665459757207</v>
      </c>
      <c r="R84" s="1">
        <f t="shared" si="10"/>
        <v>1.0047940630020351E-3</v>
      </c>
      <c r="S84" s="1">
        <f t="shared" si="11"/>
        <v>2.6694558193461052E-6</v>
      </c>
      <c r="U84" s="1">
        <f t="shared" si="12"/>
        <v>0.37820858533311341</v>
      </c>
      <c r="W84" s="1" t="s">
        <v>104</v>
      </c>
    </row>
    <row r="85" spans="2:23">
      <c r="B85" s="2">
        <v>83</v>
      </c>
      <c r="D85" s="2">
        <f t="shared" si="8"/>
        <v>0</v>
      </c>
      <c r="G85">
        <f t="shared" si="13"/>
        <v>-4.8579777668498192E-3</v>
      </c>
      <c r="H85" s="1">
        <f t="shared" si="9"/>
        <v>4.8579777668498192E-3</v>
      </c>
      <c r="P85" s="1">
        <f t="shared" si="14"/>
        <v>-1.63384693877551E-3</v>
      </c>
      <c r="Q85" s="1">
        <f t="shared" si="15"/>
        <v>-0.61498665459757207</v>
      </c>
      <c r="R85" s="1">
        <f t="shared" si="10"/>
        <v>1.0047940630020351E-3</v>
      </c>
      <c r="S85" s="1">
        <f t="shared" si="11"/>
        <v>2.6694558193461052E-6</v>
      </c>
      <c r="U85" s="1">
        <f t="shared" si="12"/>
        <v>0.37820858533311341</v>
      </c>
      <c r="W85" s="1" t="s">
        <v>105</v>
      </c>
    </row>
    <row r="86" spans="2:23">
      <c r="B86" s="2">
        <v>84</v>
      </c>
      <c r="D86" s="2">
        <f t="shared" si="8"/>
        <v>0</v>
      </c>
      <c r="G86">
        <f t="shared" si="13"/>
        <v>-4.8579777668498192E-3</v>
      </c>
      <c r="H86" s="1">
        <f t="shared" si="9"/>
        <v>4.8579777668498192E-3</v>
      </c>
      <c r="P86" s="1">
        <f t="shared" si="14"/>
        <v>-1.63384693877551E-3</v>
      </c>
      <c r="Q86" s="1">
        <f t="shared" si="15"/>
        <v>-0.61498665459757207</v>
      </c>
      <c r="R86" s="1">
        <f t="shared" si="10"/>
        <v>1.0047940630020351E-3</v>
      </c>
      <c r="S86" s="1">
        <f t="shared" si="11"/>
        <v>2.6694558193461052E-6</v>
      </c>
      <c r="U86" s="1">
        <f t="shared" si="12"/>
        <v>0.37820858533311341</v>
      </c>
      <c r="W86" s="1" t="s">
        <v>106</v>
      </c>
    </row>
    <row r="87" spans="2:23">
      <c r="B87" s="2">
        <v>85</v>
      </c>
      <c r="D87" s="2">
        <f t="shared" si="8"/>
        <v>0</v>
      </c>
      <c r="G87">
        <f t="shared" si="13"/>
        <v>-4.8579777668498192E-3</v>
      </c>
      <c r="H87" s="1">
        <f t="shared" si="9"/>
        <v>4.8579777668498192E-3</v>
      </c>
      <c r="P87" s="1">
        <f t="shared" si="14"/>
        <v>-1.63384693877551E-3</v>
      </c>
      <c r="Q87" s="1">
        <f t="shared" si="15"/>
        <v>-0.61498665459757207</v>
      </c>
      <c r="R87" s="1">
        <f t="shared" si="10"/>
        <v>1.0047940630020351E-3</v>
      </c>
      <c r="S87" s="1">
        <f t="shared" si="11"/>
        <v>2.6694558193461052E-6</v>
      </c>
      <c r="U87" s="1">
        <f t="shared" si="12"/>
        <v>0.37820858533311341</v>
      </c>
      <c r="W87" s="1" t="s">
        <v>107</v>
      </c>
    </row>
    <row r="88" spans="2:23">
      <c r="B88" s="2">
        <v>86</v>
      </c>
      <c r="D88" s="2">
        <f t="shared" si="8"/>
        <v>0</v>
      </c>
      <c r="G88">
        <f t="shared" si="13"/>
        <v>-4.8579777668498192E-3</v>
      </c>
      <c r="H88" s="1">
        <f t="shared" si="9"/>
        <v>4.8579777668498192E-3</v>
      </c>
      <c r="P88" s="1">
        <f t="shared" si="14"/>
        <v>-1.63384693877551E-3</v>
      </c>
      <c r="Q88" s="1">
        <f t="shared" si="15"/>
        <v>-0.61498665459757207</v>
      </c>
      <c r="R88" s="1">
        <f t="shared" si="10"/>
        <v>1.0047940630020351E-3</v>
      </c>
      <c r="S88" s="1">
        <f t="shared" si="11"/>
        <v>2.6694558193461052E-6</v>
      </c>
      <c r="U88" s="1">
        <f t="shared" si="12"/>
        <v>0.37820858533311341</v>
      </c>
      <c r="W88" s="1" t="s">
        <v>108</v>
      </c>
    </row>
    <row r="89" spans="2:23">
      <c r="B89" s="2">
        <v>87</v>
      </c>
      <c r="D89" s="2">
        <f t="shared" si="8"/>
        <v>0</v>
      </c>
      <c r="G89">
        <f t="shared" si="13"/>
        <v>-4.8579777668498192E-3</v>
      </c>
      <c r="H89" s="1">
        <f t="shared" si="9"/>
        <v>4.8579777668498192E-3</v>
      </c>
      <c r="P89" s="1">
        <f t="shared" si="14"/>
        <v>-1.63384693877551E-3</v>
      </c>
      <c r="Q89" s="1">
        <f t="shared" si="15"/>
        <v>-0.61498665459757207</v>
      </c>
      <c r="R89" s="1">
        <f t="shared" si="10"/>
        <v>1.0047940630020351E-3</v>
      </c>
      <c r="S89" s="1">
        <f t="shared" si="11"/>
        <v>2.6694558193461052E-6</v>
      </c>
      <c r="U89" s="1">
        <f t="shared" si="12"/>
        <v>0.37820858533311341</v>
      </c>
      <c r="W89" s="1" t="s">
        <v>109</v>
      </c>
    </row>
    <row r="90" spans="2:23">
      <c r="B90" s="2">
        <v>88</v>
      </c>
      <c r="D90" s="2">
        <f t="shared" si="8"/>
        <v>0</v>
      </c>
      <c r="G90">
        <f t="shared" si="13"/>
        <v>-4.8579777668498192E-3</v>
      </c>
      <c r="H90" s="1">
        <f t="shared" si="9"/>
        <v>4.8579777668498192E-3</v>
      </c>
      <c r="P90" s="1">
        <f t="shared" si="14"/>
        <v>-1.63384693877551E-3</v>
      </c>
      <c r="Q90" s="1">
        <f t="shared" si="15"/>
        <v>-0.61498665459757207</v>
      </c>
      <c r="R90" s="1">
        <f t="shared" si="10"/>
        <v>1.0047940630020351E-3</v>
      </c>
      <c r="S90" s="1">
        <f t="shared" si="11"/>
        <v>2.6694558193461052E-6</v>
      </c>
      <c r="U90" s="1">
        <f t="shared" si="12"/>
        <v>0.37820858533311341</v>
      </c>
      <c r="W90" s="1" t="s">
        <v>110</v>
      </c>
    </row>
    <row r="91" spans="2:23">
      <c r="B91" s="2">
        <v>89</v>
      </c>
      <c r="D91" s="2">
        <f t="shared" si="8"/>
        <v>0</v>
      </c>
      <c r="G91">
        <f t="shared" si="13"/>
        <v>-4.8579777668498192E-3</v>
      </c>
      <c r="H91" s="1">
        <f t="shared" si="9"/>
        <v>4.8579777668498192E-3</v>
      </c>
      <c r="P91" s="1">
        <f t="shared" si="14"/>
        <v>-1.63384693877551E-3</v>
      </c>
      <c r="Q91" s="1">
        <f t="shared" si="15"/>
        <v>-0.61498665459757207</v>
      </c>
      <c r="R91" s="1">
        <f t="shared" si="10"/>
        <v>1.0047940630020351E-3</v>
      </c>
      <c r="S91" s="1">
        <f t="shared" si="11"/>
        <v>2.6694558193461052E-6</v>
      </c>
      <c r="U91" s="1">
        <f t="shared" si="12"/>
        <v>0.37820858533311341</v>
      </c>
      <c r="W91" s="1" t="s">
        <v>111</v>
      </c>
    </row>
    <row r="92" spans="2:23">
      <c r="B92" s="2">
        <v>90</v>
      </c>
      <c r="D92" s="2">
        <f t="shared" si="8"/>
        <v>0</v>
      </c>
      <c r="G92">
        <f t="shared" si="13"/>
        <v>-4.8579777668498192E-3</v>
      </c>
      <c r="H92" s="1">
        <f t="shared" si="9"/>
        <v>4.8579777668498192E-3</v>
      </c>
      <c r="P92" s="1">
        <f t="shared" si="14"/>
        <v>-1.63384693877551E-3</v>
      </c>
      <c r="Q92" s="1">
        <f t="shared" si="15"/>
        <v>-0.61498665459757207</v>
      </c>
      <c r="R92" s="1">
        <f t="shared" si="10"/>
        <v>1.0047940630020351E-3</v>
      </c>
      <c r="S92" s="1">
        <f t="shared" si="11"/>
        <v>2.6694558193461052E-6</v>
      </c>
      <c r="U92" s="1">
        <f t="shared" si="12"/>
        <v>0.37820858533311341</v>
      </c>
      <c r="W92" s="1" t="s">
        <v>112</v>
      </c>
    </row>
    <row r="93" spans="2:23">
      <c r="B93" s="3">
        <v>91</v>
      </c>
      <c r="D93" s="3">
        <f t="shared" si="8"/>
        <v>0</v>
      </c>
      <c r="G93">
        <f t="shared" si="13"/>
        <v>-4.8579777668498192E-3</v>
      </c>
      <c r="H93" s="1">
        <f t="shared" si="9"/>
        <v>4.8579777668498192E-3</v>
      </c>
      <c r="P93" s="1">
        <f t="shared" si="14"/>
        <v>-1.63384693877551E-3</v>
      </c>
      <c r="Q93" s="1">
        <f t="shared" si="15"/>
        <v>-0.61498665459757207</v>
      </c>
      <c r="R93" s="1">
        <f t="shared" si="10"/>
        <v>1.0047940630020351E-3</v>
      </c>
      <c r="S93" s="1">
        <f t="shared" si="11"/>
        <v>2.6694558193461052E-6</v>
      </c>
      <c r="U93" s="1">
        <f t="shared" si="12"/>
        <v>0.37820858533311341</v>
      </c>
      <c r="W93" s="1" t="s">
        <v>113</v>
      </c>
    </row>
    <row r="94" spans="2:23">
      <c r="B94" s="2">
        <v>92</v>
      </c>
      <c r="D94" s="2">
        <f t="shared" si="8"/>
        <v>0</v>
      </c>
      <c r="G94">
        <f t="shared" si="13"/>
        <v>-4.8579777668498192E-3</v>
      </c>
      <c r="H94" s="1">
        <f t="shared" si="9"/>
        <v>4.8579777668498192E-3</v>
      </c>
      <c r="P94" s="1">
        <f t="shared" si="14"/>
        <v>-1.63384693877551E-3</v>
      </c>
      <c r="Q94" s="1">
        <f t="shared" si="15"/>
        <v>-0.61498665459757207</v>
      </c>
      <c r="R94" s="1">
        <f t="shared" si="10"/>
        <v>1.0047940630020351E-3</v>
      </c>
      <c r="S94" s="1">
        <f t="shared" si="11"/>
        <v>2.6694558193461052E-6</v>
      </c>
      <c r="U94" s="1">
        <f t="shared" si="12"/>
        <v>0.37820858533311341</v>
      </c>
      <c r="W94" s="1" t="s">
        <v>114</v>
      </c>
    </row>
    <row r="95" spans="2:23">
      <c r="B95" s="2">
        <v>93</v>
      </c>
      <c r="D95" s="2">
        <f t="shared" si="8"/>
        <v>0</v>
      </c>
      <c r="G95">
        <f t="shared" si="13"/>
        <v>-4.8579777668498192E-3</v>
      </c>
      <c r="H95" s="1">
        <f t="shared" si="9"/>
        <v>4.8579777668498192E-3</v>
      </c>
      <c r="P95" s="1">
        <f t="shared" si="14"/>
        <v>-1.63384693877551E-3</v>
      </c>
      <c r="Q95" s="1">
        <f t="shared" si="15"/>
        <v>-0.61498665459757207</v>
      </c>
      <c r="R95" s="1">
        <f t="shared" si="10"/>
        <v>1.0047940630020351E-3</v>
      </c>
      <c r="S95" s="1">
        <f t="shared" si="11"/>
        <v>2.6694558193461052E-6</v>
      </c>
      <c r="U95" s="1">
        <f t="shared" si="12"/>
        <v>0.37820858533311341</v>
      </c>
      <c r="W95" s="1" t="s">
        <v>115</v>
      </c>
    </row>
    <row r="96" spans="2:23">
      <c r="B96" s="2">
        <v>94</v>
      </c>
      <c r="D96" s="2">
        <f t="shared" si="8"/>
        <v>0</v>
      </c>
      <c r="G96">
        <f t="shared" si="13"/>
        <v>-4.8579777668498192E-3</v>
      </c>
      <c r="H96" s="1">
        <f t="shared" si="9"/>
        <v>4.8579777668498192E-3</v>
      </c>
      <c r="P96" s="1">
        <f t="shared" si="14"/>
        <v>-1.63384693877551E-3</v>
      </c>
      <c r="Q96" s="1">
        <f t="shared" si="15"/>
        <v>-0.61498665459757207</v>
      </c>
      <c r="R96" s="1">
        <f t="shared" si="10"/>
        <v>1.0047940630020351E-3</v>
      </c>
      <c r="S96" s="1">
        <f t="shared" si="11"/>
        <v>2.6694558193461052E-6</v>
      </c>
      <c r="U96" s="1">
        <f t="shared" si="12"/>
        <v>0.37820858533311341</v>
      </c>
      <c r="W96" s="1" t="s">
        <v>116</v>
      </c>
    </row>
    <row r="97" spans="2:23">
      <c r="B97" s="2">
        <v>95</v>
      </c>
      <c r="D97" s="2">
        <f t="shared" si="8"/>
        <v>0</v>
      </c>
      <c r="G97">
        <f t="shared" si="13"/>
        <v>-4.8579777668498192E-3</v>
      </c>
      <c r="H97" s="1">
        <f t="shared" si="9"/>
        <v>4.8579777668498192E-3</v>
      </c>
      <c r="P97" s="1">
        <f t="shared" si="14"/>
        <v>-1.63384693877551E-3</v>
      </c>
      <c r="Q97" s="1">
        <f t="shared" si="15"/>
        <v>-0.61498665459757207</v>
      </c>
      <c r="R97" s="1">
        <f t="shared" si="10"/>
        <v>1.0047940630020351E-3</v>
      </c>
      <c r="S97" s="1">
        <f t="shared" si="11"/>
        <v>2.6694558193461052E-6</v>
      </c>
      <c r="U97" s="1">
        <f t="shared" si="12"/>
        <v>0.37820858533311341</v>
      </c>
      <c r="W97" s="1" t="s">
        <v>117</v>
      </c>
    </row>
    <row r="98" spans="2:23">
      <c r="B98" s="2">
        <v>96</v>
      </c>
      <c r="D98" s="2">
        <f t="shared" si="8"/>
        <v>0</v>
      </c>
      <c r="G98">
        <f t="shared" si="13"/>
        <v>-4.8579777668498192E-3</v>
      </c>
      <c r="H98" s="1">
        <f t="shared" si="9"/>
        <v>4.8579777668498192E-3</v>
      </c>
      <c r="P98" s="1">
        <f t="shared" si="14"/>
        <v>-1.63384693877551E-3</v>
      </c>
      <c r="Q98" s="1">
        <f t="shared" si="15"/>
        <v>-0.61498665459757207</v>
      </c>
      <c r="R98" s="1">
        <f t="shared" si="10"/>
        <v>1.0047940630020351E-3</v>
      </c>
      <c r="S98" s="1">
        <f t="shared" si="11"/>
        <v>2.6694558193461052E-6</v>
      </c>
      <c r="U98" s="1">
        <f t="shared" si="12"/>
        <v>0.37820858533311341</v>
      </c>
      <c r="W98" s="1" t="s">
        <v>118</v>
      </c>
    </row>
    <row r="99" spans="2:23">
      <c r="B99" s="2">
        <v>97</v>
      </c>
      <c r="D99" s="2">
        <f t="shared" si="8"/>
        <v>0</v>
      </c>
      <c r="G99">
        <f t="shared" si="13"/>
        <v>-4.8579777668498192E-3</v>
      </c>
      <c r="H99" s="1">
        <f t="shared" si="9"/>
        <v>4.8579777668498192E-3</v>
      </c>
      <c r="P99" s="1">
        <f t="shared" si="14"/>
        <v>-1.63384693877551E-3</v>
      </c>
      <c r="Q99" s="1">
        <f t="shared" si="15"/>
        <v>-0.61498665459757207</v>
      </c>
      <c r="R99" s="1">
        <f t="shared" si="10"/>
        <v>1.0047940630020351E-3</v>
      </c>
      <c r="S99" s="1">
        <f t="shared" si="11"/>
        <v>2.6694558193461052E-6</v>
      </c>
      <c r="U99" s="1">
        <f t="shared" si="12"/>
        <v>0.37820858533311341</v>
      </c>
      <c r="W99" s="1" t="s">
        <v>119</v>
      </c>
    </row>
    <row r="100" spans="2:23">
      <c r="B100" s="2">
        <v>98</v>
      </c>
      <c r="D100" s="2">
        <f t="shared" si="8"/>
        <v>0</v>
      </c>
      <c r="G100">
        <f t="shared" si="13"/>
        <v>-4.8579777668498192E-3</v>
      </c>
      <c r="H100" s="1">
        <f t="shared" si="9"/>
        <v>4.8579777668498192E-3</v>
      </c>
      <c r="P100" s="1">
        <f t="shared" si="14"/>
        <v>-1.63384693877551E-3</v>
      </c>
      <c r="Q100" s="1">
        <f t="shared" si="15"/>
        <v>-0.61498665459757207</v>
      </c>
      <c r="R100" s="1">
        <f t="shared" si="10"/>
        <v>1.0047940630020351E-3</v>
      </c>
      <c r="S100" s="1">
        <f t="shared" si="11"/>
        <v>2.6694558193461052E-6</v>
      </c>
      <c r="U100" s="1">
        <f t="shared" si="12"/>
        <v>0.37820858533311341</v>
      </c>
      <c r="W100" s="1" t="s">
        <v>120</v>
      </c>
    </row>
    <row r="101" spans="2:23">
      <c r="B101" s="2">
        <v>99</v>
      </c>
      <c r="D101" s="2">
        <f t="shared" si="8"/>
        <v>0</v>
      </c>
      <c r="G101">
        <f t="shared" si="13"/>
        <v>-4.8579777668498192E-3</v>
      </c>
      <c r="H101" s="1">
        <f t="shared" si="9"/>
        <v>4.8579777668498192E-3</v>
      </c>
      <c r="P101" s="1">
        <f t="shared" si="14"/>
        <v>-1.63384693877551E-3</v>
      </c>
      <c r="Q101" s="1">
        <f t="shared" si="15"/>
        <v>-0.61498665459757207</v>
      </c>
      <c r="R101" s="1">
        <f t="shared" si="10"/>
        <v>1.0047940630020351E-3</v>
      </c>
      <c r="S101" s="1">
        <f t="shared" si="11"/>
        <v>2.6694558193461052E-6</v>
      </c>
      <c r="U101" s="1">
        <f t="shared" si="12"/>
        <v>0.37820858533311341</v>
      </c>
      <c r="W101" s="1" t="s">
        <v>121</v>
      </c>
    </row>
    <row r="102" spans="2:23">
      <c r="B102" s="2">
        <v>100</v>
      </c>
      <c r="D102" s="2">
        <f t="shared" si="8"/>
        <v>0</v>
      </c>
      <c r="G102">
        <f t="shared" si="13"/>
        <v>-4.8579777668498192E-3</v>
      </c>
      <c r="H102" s="1">
        <f t="shared" si="9"/>
        <v>4.8579777668498192E-3</v>
      </c>
      <c r="P102" s="1">
        <f t="shared" si="14"/>
        <v>-1.63384693877551E-3</v>
      </c>
      <c r="Q102" s="1">
        <f t="shared" si="15"/>
        <v>-0.61498665459757207</v>
      </c>
      <c r="R102" s="1">
        <f t="shared" si="10"/>
        <v>1.0047940630020351E-3</v>
      </c>
      <c r="S102" s="1">
        <f t="shared" si="11"/>
        <v>2.6694558193461052E-6</v>
      </c>
      <c r="U102" s="1">
        <f t="shared" si="12"/>
        <v>0.37820858533311341</v>
      </c>
      <c r="W102" s="1" t="s">
        <v>122</v>
      </c>
    </row>
    <row r="103" spans="2:23">
      <c r="P103" s="1">
        <f>D102 - $L$4</f>
        <v>-1.63384693877551E-3</v>
      </c>
      <c r="Q103" s="1">
        <f t="shared" si="15"/>
        <v>-0.61498665459757207</v>
      </c>
      <c r="R103" s="1">
        <f t="shared" si="10"/>
        <v>1.0047940630020351E-3</v>
      </c>
      <c r="S103" s="1">
        <f t="shared" si="11"/>
        <v>2.6694558193461052E-6</v>
      </c>
      <c r="U103" s="1">
        <f t="shared" si="12"/>
        <v>0.37820858533311341</v>
      </c>
      <c r="W103" s="1" t="s">
        <v>123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6B0A-B6FA-4F48-B6CA-0DE13136C015}">
  <dimension ref="B1:H38"/>
  <sheetViews>
    <sheetView topLeftCell="E1" zoomScaleNormal="100" workbookViewId="0">
      <selection activeCell="J16" sqref="J16"/>
    </sheetView>
  </sheetViews>
  <sheetFormatPr defaultRowHeight="18.75"/>
  <cols>
    <col min="1" max="2" width="9" style="1"/>
    <col min="3" max="3" width="32.625" style="1" bestFit="1" customWidth="1"/>
    <col min="4" max="5" width="32.625" style="1" customWidth="1"/>
    <col min="6" max="6" width="20.5" style="1" bestFit="1" customWidth="1"/>
    <col min="7" max="7" width="20.5" style="1" customWidth="1"/>
    <col min="8" max="8" width="18.375" style="1" bestFit="1" customWidth="1"/>
    <col min="9" max="16384" width="9" style="1"/>
  </cols>
  <sheetData>
    <row r="1" spans="2:8">
      <c r="D1" s="1" t="s">
        <v>0</v>
      </c>
    </row>
    <row r="2" spans="2:8">
      <c r="B2" s="2" t="s">
        <v>1</v>
      </c>
      <c r="C2" s="8" t="s">
        <v>2</v>
      </c>
      <c r="D2" s="2" t="s">
        <v>3</v>
      </c>
      <c r="E2" s="2" t="s">
        <v>4</v>
      </c>
      <c r="F2" s="8" t="s">
        <v>5</v>
      </c>
      <c r="G2" s="1" t="s">
        <v>6</v>
      </c>
    </row>
    <row r="3" spans="2:8">
      <c r="B3" s="3">
        <v>1</v>
      </c>
      <c r="C3" s="8">
        <v>865.5</v>
      </c>
      <c r="D3" s="3">
        <f>C3*$D$1</f>
        <v>8.6549999999999995E-4</v>
      </c>
      <c r="E3" s="4">
        <v>9.7600000000000006E-2</v>
      </c>
      <c r="F3" s="8">
        <v>0.29430000000000001</v>
      </c>
      <c r="G3" s="5"/>
      <c r="H3" s="1" t="s">
        <v>7</v>
      </c>
    </row>
    <row r="4" spans="2:8">
      <c r="B4" s="2">
        <v>2</v>
      </c>
      <c r="C4" s="8">
        <v>961</v>
      </c>
      <c r="D4" s="2">
        <f t="shared" ref="D4:D12" si="0">C4*$D$1</f>
        <v>9.6099999999999994E-4</v>
      </c>
      <c r="E4" s="6">
        <v>0.1236</v>
      </c>
      <c r="F4" s="8">
        <v>0.31730000000000003</v>
      </c>
      <c r="G4" s="1">
        <f xml:space="preserve"> $C$32 * D4 + $C$36</f>
        <v>0.32202868117920236</v>
      </c>
      <c r="H4" s="1">
        <f>F4-G4</f>
        <v>-4.728681179202332E-3</v>
      </c>
    </row>
    <row r="5" spans="2:8">
      <c r="B5" s="2">
        <v>3</v>
      </c>
      <c r="C5" s="8">
        <v>1020.5</v>
      </c>
      <c r="D5" s="2">
        <f t="shared" si="0"/>
        <v>1.0204999999999999E-3</v>
      </c>
      <c r="E5" s="6">
        <v>0.1404</v>
      </c>
      <c r="F5" s="8">
        <v>0.34132629759043998</v>
      </c>
      <c r="G5" s="1">
        <f t="shared" ref="G5:G12" si="1" xml:space="preserve"> $C$32 * D5 + $C$36</f>
        <v>0.34077185165815638</v>
      </c>
      <c r="H5" s="1">
        <f t="shared" ref="H5:H12" si="2">F5-G5</f>
        <v>5.5444593228359818E-4</v>
      </c>
    </row>
    <row r="6" spans="2:8">
      <c r="B6" s="2">
        <v>4</v>
      </c>
      <c r="C6" s="8">
        <v>1073.5</v>
      </c>
      <c r="D6" s="2">
        <f t="shared" si="0"/>
        <v>1.0735E-3</v>
      </c>
      <c r="E6" s="6">
        <v>0.16980000000000001</v>
      </c>
      <c r="F6" s="8">
        <v>0.36332629759043999</v>
      </c>
      <c r="G6" s="1">
        <f t="shared" si="1"/>
        <v>0.35746744889151044</v>
      </c>
      <c r="H6" s="1">
        <f t="shared" si="2"/>
        <v>5.858848698929553E-3</v>
      </c>
    </row>
    <row r="7" spans="2:8">
      <c r="B7" s="2">
        <v>5</v>
      </c>
      <c r="C7" s="8">
        <v>1167.5</v>
      </c>
      <c r="D7" s="2">
        <f t="shared" si="0"/>
        <v>1.1674999999999999E-3</v>
      </c>
      <c r="E7" s="6">
        <v>0.19520000000000001</v>
      </c>
      <c r="F7" s="8">
        <v>0.38735259518088</v>
      </c>
      <c r="G7" s="1">
        <f t="shared" si="1"/>
        <v>0.38707850813557232</v>
      </c>
      <c r="H7" s="1">
        <f t="shared" si="2"/>
        <v>2.7408704530768047E-4</v>
      </c>
    </row>
    <row r="8" spans="2:8">
      <c r="B8" s="2">
        <v>6</v>
      </c>
      <c r="C8" s="8">
        <v>1229.5</v>
      </c>
      <c r="D8" s="2">
        <f t="shared" si="0"/>
        <v>1.2294999999999999E-3</v>
      </c>
      <c r="E8" s="6">
        <v>0.2162</v>
      </c>
      <c r="F8" s="8">
        <v>0.40946983794950398</v>
      </c>
      <c r="G8" s="1">
        <f t="shared" si="1"/>
        <v>0.406609206785911</v>
      </c>
      <c r="H8" s="1">
        <f t="shared" si="2"/>
        <v>2.8606311635929749E-3</v>
      </c>
    </row>
    <row r="9" spans="2:8">
      <c r="B9" s="2">
        <v>7</v>
      </c>
      <c r="C9" s="8">
        <v>1340.5</v>
      </c>
      <c r="D9" s="2">
        <f t="shared" si="0"/>
        <v>1.3404999999999999E-3</v>
      </c>
      <c r="E9" s="6">
        <v>0.23769999999999999</v>
      </c>
      <c r="F9" s="8">
        <v>0.43349613553994498</v>
      </c>
      <c r="G9" s="1">
        <f t="shared" si="1"/>
        <v>0.4415754575953883</v>
      </c>
      <c r="H9" s="1">
        <f t="shared" si="2"/>
        <v>-8.0793220554433165E-3</v>
      </c>
    </row>
    <row r="10" spans="2:8">
      <c r="B10" s="2">
        <v>8</v>
      </c>
      <c r="C10" s="8">
        <v>1386.5</v>
      </c>
      <c r="D10" s="2">
        <f t="shared" si="0"/>
        <v>1.3864999999999999E-3</v>
      </c>
      <c r="E10" s="6">
        <v>0.26250000000000001</v>
      </c>
      <c r="F10" s="8">
        <v>0.457601108714487</v>
      </c>
      <c r="G10" s="1">
        <f t="shared" si="1"/>
        <v>0.45606597594886539</v>
      </c>
      <c r="H10" s="1">
        <f t="shared" si="2"/>
        <v>1.5351327656216163E-3</v>
      </c>
    </row>
    <row r="11" spans="2:8">
      <c r="B11" s="2">
        <v>9</v>
      </c>
      <c r="C11" s="8">
        <v>1457.5</v>
      </c>
      <c r="D11" s="2">
        <f t="shared" si="0"/>
        <v>1.4575E-3</v>
      </c>
      <c r="E11" s="6">
        <v>0.28539999999999999</v>
      </c>
      <c r="F11" s="8">
        <v>0.479630495080414</v>
      </c>
      <c r="G11" s="1">
        <f t="shared" si="1"/>
        <v>0.47843177601618875</v>
      </c>
      <c r="H11" s="1">
        <f t="shared" si="2"/>
        <v>1.198719064225251E-3</v>
      </c>
    </row>
    <row r="12" spans="2:8">
      <c r="B12" s="2">
        <v>10</v>
      </c>
      <c r="C12" s="8">
        <v>1533</v>
      </c>
      <c r="D12" s="2">
        <f t="shared" si="0"/>
        <v>1.5329999999999999E-3</v>
      </c>
      <c r="E12" s="6">
        <v>0.31879999999999997</v>
      </c>
      <c r="F12" s="8">
        <v>0.50274126535668895</v>
      </c>
      <c r="G12" s="1">
        <f t="shared" si="1"/>
        <v>0.50221512679200431</v>
      </c>
      <c r="H12" s="1">
        <f t="shared" si="2"/>
        <v>5.2613856468464171E-4</v>
      </c>
    </row>
    <row r="14" spans="2:8">
      <c r="B14" s="1" t="s">
        <v>8</v>
      </c>
      <c r="C14" s="1" t="s">
        <v>9</v>
      </c>
    </row>
    <row r="15" spans="2:8">
      <c r="C15" t="s">
        <v>10</v>
      </c>
      <c r="D15" s="1">
        <f>AVERAGE(D4:D12)</f>
        <v>1.2410555555555554E-3</v>
      </c>
      <c r="E15"/>
      <c r="F15"/>
      <c r="G15"/>
    </row>
    <row r="16" spans="2:8">
      <c r="C16" t="s">
        <v>11</v>
      </c>
      <c r="D16" s="1">
        <f>AVERAGE(F4:F12)</f>
        <v>0.41024933700031102</v>
      </c>
      <c r="E16"/>
      <c r="F16"/>
      <c r="G16"/>
    </row>
    <row r="17" spans="2:8">
      <c r="C17"/>
      <c r="D17"/>
      <c r="E17"/>
      <c r="F17"/>
      <c r="G17"/>
    </row>
    <row r="18" spans="2:8">
      <c r="B18" s="1" t="s">
        <v>12</v>
      </c>
      <c r="C18"/>
      <c r="D18"/>
      <c r="E18"/>
      <c r="F18"/>
      <c r="G18"/>
    </row>
    <row r="19" spans="2:8">
      <c r="C19" t="s">
        <v>13</v>
      </c>
      <c r="D19" t="s">
        <v>14</v>
      </c>
      <c r="E19" t="s">
        <v>15</v>
      </c>
      <c r="F19" t="s">
        <v>16</v>
      </c>
      <c r="G19"/>
      <c r="H19" s="1" t="s">
        <v>17</v>
      </c>
    </row>
    <row r="20" spans="2:8">
      <c r="C20" s="1">
        <f>D4 - $D$15</f>
        <v>-2.8005555555555542E-4</v>
      </c>
      <c r="D20" s="1">
        <f>F4 - $D$16</f>
        <v>-9.2949337000310994E-2</v>
      </c>
      <c r="E20" s="1">
        <f xml:space="preserve"> C20 * D20</f>
        <v>2.6030978212142639E-5</v>
      </c>
      <c r="F20" s="1">
        <f>C20 * C20</f>
        <v>7.8431114197530782E-8</v>
      </c>
      <c r="H20" s="1">
        <f xml:space="preserve"> D20 * D20</f>
        <v>8.6395792487973817E-3</v>
      </c>
    </row>
    <row r="21" spans="2:8">
      <c r="C21" s="1">
        <f t="shared" ref="C21:C28" si="3">D5 - $D$15</f>
        <v>-2.2055555555555544E-4</v>
      </c>
      <c r="D21" s="1">
        <f t="shared" ref="D21:D28" si="4">F5 - $D$16</f>
        <v>-6.8923039409871045E-2</v>
      </c>
      <c r="E21" s="1">
        <f t="shared" ref="E21:E28" si="5" xml:space="preserve"> C21 * D21</f>
        <v>1.520135924762155E-5</v>
      </c>
      <c r="F21" s="1">
        <f t="shared" ref="F21:F28" si="6">C21 * C21</f>
        <v>4.8644753086419702E-8</v>
      </c>
      <c r="H21" s="1">
        <f t="shared" ref="H21:H28" si="7" xml:space="preserve"> D21 * D21</f>
        <v>4.7503853614946374E-3</v>
      </c>
    </row>
    <row r="22" spans="2:8">
      <c r="C22" s="1">
        <f t="shared" si="3"/>
        <v>-1.6755555555555534E-4</v>
      </c>
      <c r="D22" s="1">
        <f t="shared" si="4"/>
        <v>-4.6923039409871026E-2</v>
      </c>
      <c r="E22" s="1">
        <f t="shared" si="5"/>
        <v>7.8622159366761568E-6</v>
      </c>
      <c r="F22" s="1">
        <f t="shared" si="6"/>
        <v>2.8074864197530791E-8</v>
      </c>
      <c r="H22" s="1">
        <f t="shared" si="7"/>
        <v>2.2017716274603093E-3</v>
      </c>
    </row>
    <row r="23" spans="2:8">
      <c r="C23" s="1">
        <f t="shared" si="3"/>
        <v>-7.355555555555544E-5</v>
      </c>
      <c r="D23" s="1">
        <f t="shared" si="4"/>
        <v>-2.2896741819431021E-2</v>
      </c>
      <c r="E23" s="1">
        <f t="shared" si="5"/>
        <v>1.6841825649403681E-6</v>
      </c>
      <c r="F23" s="1">
        <f t="shared" si="6"/>
        <v>5.4104197530864027E-9</v>
      </c>
      <c r="H23" s="1">
        <f t="shared" si="7"/>
        <v>5.2426078594568139E-4</v>
      </c>
    </row>
    <row r="24" spans="2:8">
      <c r="C24" s="1">
        <f t="shared" si="3"/>
        <v>-1.1555555555555451E-5</v>
      </c>
      <c r="D24" s="1">
        <f t="shared" si="4"/>
        <v>-7.7949905080704207E-4</v>
      </c>
      <c r="E24" s="1">
        <f t="shared" si="5"/>
        <v>9.0075445871035155E-9</v>
      </c>
      <c r="F24" s="1">
        <f t="shared" si="6"/>
        <v>1.3353086419752844E-10</v>
      </c>
      <c r="H24" s="1">
        <f t="shared" si="7"/>
        <v>6.0761877020907952E-7</v>
      </c>
    </row>
    <row r="25" spans="2:8">
      <c r="C25" s="1">
        <f t="shared" si="3"/>
        <v>9.9444444444444537E-5</v>
      </c>
      <c r="D25" s="1">
        <f t="shared" si="4"/>
        <v>2.3246798539633962E-2</v>
      </c>
      <c r="E25" s="1">
        <f t="shared" si="5"/>
        <v>2.311764965885824E-6</v>
      </c>
      <c r="F25" s="1">
        <f t="shared" si="6"/>
        <v>9.8891975308642165E-9</v>
      </c>
      <c r="H25" s="1">
        <f t="shared" si="7"/>
        <v>5.4041364234232766E-4</v>
      </c>
    </row>
    <row r="26" spans="2:8">
      <c r="C26" s="1">
        <f t="shared" si="3"/>
        <v>1.4544444444444457E-4</v>
      </c>
      <c r="D26" s="1">
        <f t="shared" si="4"/>
        <v>4.7351771714175983E-2</v>
      </c>
      <c r="E26" s="1">
        <f t="shared" si="5"/>
        <v>6.8870521304284906E-6</v>
      </c>
      <c r="F26" s="1">
        <f t="shared" si="6"/>
        <v>2.1154086419753122E-8</v>
      </c>
      <c r="H26" s="1">
        <f t="shared" si="7"/>
        <v>2.2421902844714367E-3</v>
      </c>
    </row>
    <row r="27" spans="2:8">
      <c r="C27" s="1">
        <f t="shared" si="3"/>
        <v>2.1644444444444467E-4</v>
      </c>
      <c r="D27" s="1">
        <f t="shared" si="4"/>
        <v>6.9381158080102978E-2</v>
      </c>
      <c r="E27" s="1">
        <f t="shared" si="5"/>
        <v>1.5017166215560083E-5</v>
      </c>
      <c r="F27" s="1">
        <f t="shared" si="6"/>
        <v>4.6848197530864298E-8</v>
      </c>
      <c r="H27" s="1">
        <f t="shared" si="7"/>
        <v>4.8137450965362386E-3</v>
      </c>
    </row>
    <row r="28" spans="2:8">
      <c r="C28" s="1">
        <f t="shared" si="3"/>
        <v>2.919444444444445E-4</v>
      </c>
      <c r="D28" s="1">
        <f t="shared" si="4"/>
        <v>9.2491928356377928E-2</v>
      </c>
      <c r="E28" s="1">
        <f t="shared" si="5"/>
        <v>2.7002504639598118E-5</v>
      </c>
      <c r="F28" s="1">
        <f t="shared" si="6"/>
        <v>8.523155864197534E-8</v>
      </c>
      <c r="H28" s="1">
        <f t="shared" si="7"/>
        <v>8.5547568110813481E-3</v>
      </c>
    </row>
    <row r="31" spans="2:8" ht="19.5" thickBot="1">
      <c r="B31" s="1" t="s">
        <v>18</v>
      </c>
      <c r="C31" s="1" t="s">
        <v>19</v>
      </c>
      <c r="D31" s="1" t="s">
        <v>20</v>
      </c>
    </row>
    <row r="32" spans="2:8" ht="19.5" thickBot="1">
      <c r="C32" s="7">
        <f>SUM(E20:E28) / SUM(F20:F28)</f>
        <v>315.01126855384973</v>
      </c>
    </row>
    <row r="35" spans="2:3" ht="19.5" thickBot="1">
      <c r="B35" s="1" t="s">
        <v>21</v>
      </c>
      <c r="C35" s="1" t="s">
        <v>22</v>
      </c>
    </row>
    <row r="36" spans="2:3" ht="19.5" thickBot="1">
      <c r="C36" s="7">
        <f>D16 - C32 * D15</f>
        <v>1.9302852098952772E-2</v>
      </c>
    </row>
    <row r="38" spans="2:3">
      <c r="B38" s="1" t="s">
        <v>23</v>
      </c>
      <c r="C38" s="1" t="s">
        <v>24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2D68-4B5A-4FB7-AE00-A815F4AE1E26}">
  <dimension ref="B1:Z103"/>
  <sheetViews>
    <sheetView tabSelected="1" topLeftCell="D5" zoomScale="70" zoomScaleNormal="70" workbookViewId="0">
      <selection activeCell="J25" sqref="J25"/>
    </sheetView>
  </sheetViews>
  <sheetFormatPr defaultRowHeight="18.75"/>
  <cols>
    <col min="1" max="2" width="9" style="1"/>
    <col min="3" max="3" width="32.625" style="1" bestFit="1" customWidth="1"/>
    <col min="4" max="5" width="32.625" style="1" customWidth="1"/>
    <col min="6" max="6" width="20.5" style="1" bestFit="1" customWidth="1"/>
    <col min="7" max="7" width="20.5" style="1" customWidth="1"/>
    <col min="8" max="8" width="18.375" style="1" bestFit="1" customWidth="1"/>
    <col min="9" max="9" width="9" style="1"/>
    <col min="10" max="10" width="14.625" style="1" bestFit="1" customWidth="1"/>
    <col min="11" max="16384" width="9" style="1"/>
  </cols>
  <sheetData>
    <row r="1" spans="2:26">
      <c r="D1" s="1" t="s">
        <v>0</v>
      </c>
    </row>
    <row r="2" spans="2:26">
      <c r="B2" s="2" t="s">
        <v>1</v>
      </c>
      <c r="C2" s="8" t="s">
        <v>2</v>
      </c>
      <c r="D2" s="2" t="s">
        <v>3</v>
      </c>
      <c r="E2" s="2" t="s">
        <v>4</v>
      </c>
      <c r="F2" s="8" t="s">
        <v>5</v>
      </c>
      <c r="G2" s="1" t="s">
        <v>6</v>
      </c>
    </row>
    <row r="3" spans="2:26" ht="19.5" thickBot="1">
      <c r="B3" s="3">
        <v>1</v>
      </c>
      <c r="C3" s="8">
        <v>264.5</v>
      </c>
      <c r="D3" s="3">
        <f>C3*$D$1</f>
        <v>2.6449999999999998E-4</v>
      </c>
      <c r="E3" s="4">
        <v>9.7600000000000006E-2</v>
      </c>
      <c r="F3" s="8">
        <v>8.9899999999999994E-2</v>
      </c>
      <c r="G3" s="5"/>
      <c r="H3" s="1" t="s">
        <v>7</v>
      </c>
      <c r="J3" s="1" t="s">
        <v>8</v>
      </c>
      <c r="K3" s="1" t="s">
        <v>9</v>
      </c>
      <c r="O3" s="1" t="s">
        <v>12</v>
      </c>
      <c r="P3"/>
      <c r="Q3"/>
      <c r="R3"/>
      <c r="S3"/>
      <c r="T3"/>
      <c r="X3" s="1" t="s">
        <v>18</v>
      </c>
      <c r="Y3" s="1" t="s">
        <v>19</v>
      </c>
      <c r="Z3" s="1" t="s">
        <v>20</v>
      </c>
    </row>
    <row r="4" spans="2:26" ht="19.5" thickBot="1">
      <c r="B4" s="2">
        <v>2</v>
      </c>
      <c r="C4" s="8">
        <v>287.5</v>
      </c>
      <c r="D4" s="2">
        <f t="shared" ref="D4:D67" si="0">C4*$D$1</f>
        <v>2.875E-4</v>
      </c>
      <c r="E4" s="6">
        <v>0.1236</v>
      </c>
      <c r="F4" s="8">
        <v>9.90231056256176E-2</v>
      </c>
      <c r="G4">
        <f xml:space="preserve"> $Y$4 * D4 + $Y$7</f>
        <v>0.10625893049047969</v>
      </c>
      <c r="H4" s="1">
        <f>F4-G4</f>
        <v>-7.2358248648620865E-3</v>
      </c>
      <c r="K4" t="s">
        <v>10</v>
      </c>
      <c r="L4" s="1">
        <f>AVERAGE(D4:D102)</f>
        <v>1.0237929292929292E-3</v>
      </c>
      <c r="P4" t="s">
        <v>13</v>
      </c>
      <c r="Q4" t="s">
        <v>14</v>
      </c>
      <c r="R4" t="s">
        <v>15</v>
      </c>
      <c r="S4" t="s">
        <v>16</v>
      </c>
      <c r="T4"/>
      <c r="U4" s="1" t="s">
        <v>17</v>
      </c>
      <c r="Y4" s="7">
        <f>SUM(R5:R103) / SUM(S5:S103)</f>
        <v>593.3329322397874</v>
      </c>
    </row>
    <row r="5" spans="2:26">
      <c r="B5" s="2">
        <v>3</v>
      </c>
      <c r="C5" s="8">
        <v>297</v>
      </c>
      <c r="D5" s="2">
        <f t="shared" si="0"/>
        <v>2.9700000000000001E-4</v>
      </c>
      <c r="E5" s="6">
        <v>0.1404</v>
      </c>
      <c r="F5" s="8">
        <v>0.108146211251235</v>
      </c>
      <c r="G5">
        <f xml:space="preserve"> $Y$4 * D5 + $Y$7</f>
        <v>0.11189559334675767</v>
      </c>
      <c r="H5" s="1">
        <f t="shared" ref="H5:H68" si="1">F5-G5</f>
        <v>-3.7493820955226687E-3</v>
      </c>
      <c r="K5" t="s">
        <v>11</v>
      </c>
      <c r="L5" s="1">
        <f>AVERAGE(F4:F102)</f>
        <v>0.54312577321527578</v>
      </c>
      <c r="P5" s="1">
        <f>D4 - $L$4</f>
        <v>-7.3629292929292922E-4</v>
      </c>
      <c r="Q5" s="1">
        <f>F4 - $L$5</f>
        <v>-0.44410266758965816</v>
      </c>
      <c r="R5" s="1">
        <f xml:space="preserve"> P5 * Q5</f>
        <v>3.2698965402639345E-4</v>
      </c>
      <c r="S5" s="1">
        <f>P5 * P5</f>
        <v>5.4212727772676244E-7</v>
      </c>
      <c r="U5" s="1">
        <f xml:space="preserve"> Q5 * Q5</f>
        <v>0.19722717936025042</v>
      </c>
      <c r="W5" s="1" t="s">
        <v>25</v>
      </c>
    </row>
    <row r="6" spans="2:26" ht="19.5" thickBot="1">
      <c r="B6" s="2">
        <v>4</v>
      </c>
      <c r="C6" s="8">
        <v>314</v>
      </c>
      <c r="D6" s="2">
        <f t="shared" si="0"/>
        <v>3.1399999999999999E-4</v>
      </c>
      <c r="E6" s="6">
        <v>0.16980000000000001</v>
      </c>
      <c r="F6" s="8">
        <v>0.11726931687685201</v>
      </c>
      <c r="G6">
        <f xml:space="preserve"> $Y$4 * D6 + $Y$7</f>
        <v>0.12198225319483402</v>
      </c>
      <c r="H6" s="1">
        <f t="shared" si="1"/>
        <v>-4.7129363179820166E-3</v>
      </c>
      <c r="P6" s="1">
        <f>D5 - $L$4</f>
        <v>-7.2679292929292926E-4</v>
      </c>
      <c r="Q6" s="1">
        <f>F5 - $L$5</f>
        <v>-0.43497956196404075</v>
      </c>
      <c r="R6" s="1">
        <f t="shared" ref="R6:R69" si="2" xml:space="preserve"> P6 * Q6</f>
        <v>3.1614007002240039E-4</v>
      </c>
      <c r="S6" s="1">
        <f t="shared" ref="S6:S69" si="3">P6 * P6</f>
        <v>5.2822796207019688E-7</v>
      </c>
      <c r="U6" s="1">
        <f t="shared" ref="U6:U69" si="4" xml:space="preserve"> Q6 * Q6</f>
        <v>0.18920721932642875</v>
      </c>
      <c r="W6" s="1" t="s">
        <v>26</v>
      </c>
      <c r="X6" s="1" t="s">
        <v>21</v>
      </c>
      <c r="Y6" s="1" t="s">
        <v>22</v>
      </c>
    </row>
    <row r="7" spans="2:26" ht="19.5" thickBot="1">
      <c r="B7" s="2">
        <v>5</v>
      </c>
      <c r="C7" s="8">
        <v>327</v>
      </c>
      <c r="D7" s="2">
        <f t="shared" si="0"/>
        <v>3.2699999999999998E-4</v>
      </c>
      <c r="E7" s="6">
        <v>0.19520000000000001</v>
      </c>
      <c r="F7" s="8">
        <v>0.126269316876853</v>
      </c>
      <c r="G7">
        <f xml:space="preserve"> $Y$4 * D7 + $Y$7</f>
        <v>0.12969558131395126</v>
      </c>
      <c r="H7" s="1">
        <f t="shared" si="1"/>
        <v>-3.4262644370982587E-3</v>
      </c>
      <c r="P7" s="1">
        <f>D6 - $L$4</f>
        <v>-7.0979292929292917E-4</v>
      </c>
      <c r="Q7" s="1">
        <f>F6 - $L$5</f>
        <v>-0.42585645633842378</v>
      </c>
      <c r="R7" s="1">
        <f t="shared" si="2"/>
        <v>3.0226990160275619E-4</v>
      </c>
      <c r="S7" s="1">
        <f t="shared" si="3"/>
        <v>5.0380600247423714E-7</v>
      </c>
      <c r="U7" s="1">
        <f t="shared" si="4"/>
        <v>0.18135372140511985</v>
      </c>
      <c r="W7" s="1" t="s">
        <v>27</v>
      </c>
      <c r="Y7" s="7">
        <f>L5 - Y4 * L4</f>
        <v>-6.4324287528459201E-2</v>
      </c>
    </row>
    <row r="8" spans="2:26">
      <c r="B8" s="2">
        <v>6</v>
      </c>
      <c r="C8" s="8">
        <v>324</v>
      </c>
      <c r="D8" s="2">
        <f t="shared" si="0"/>
        <v>3.2399999999999996E-4</v>
      </c>
      <c r="E8" s="6">
        <v>0.2162</v>
      </c>
      <c r="F8" s="8">
        <v>0.13326931687685301</v>
      </c>
      <c r="G8">
        <f xml:space="preserve"> $Y$4 * D8 + $Y$7</f>
        <v>0.1279155825172319</v>
      </c>
      <c r="H8" s="1">
        <f t="shared" si="1"/>
        <v>5.3537343596211096E-3</v>
      </c>
      <c r="P8" s="1">
        <f>D7 - $L$4</f>
        <v>-6.9679292929292918E-4</v>
      </c>
      <c r="Q8" s="1">
        <f>F7 - $L$5</f>
        <v>-0.41685645633842278</v>
      </c>
      <c r="R8" s="1">
        <f t="shared" si="2"/>
        <v>2.9046263130671964E-4</v>
      </c>
      <c r="S8" s="1">
        <f t="shared" si="3"/>
        <v>4.8552038631262101E-7</v>
      </c>
      <c r="U8" s="1">
        <f t="shared" si="4"/>
        <v>0.17376930519102737</v>
      </c>
      <c r="W8" s="1" t="s">
        <v>28</v>
      </c>
    </row>
    <row r="9" spans="2:26">
      <c r="B9" s="2">
        <v>7</v>
      </c>
      <c r="C9" s="8">
        <v>324</v>
      </c>
      <c r="D9" s="2">
        <f t="shared" si="0"/>
        <v>3.2399999999999996E-4</v>
      </c>
      <c r="E9" s="6">
        <v>0.23769999999999999</v>
      </c>
      <c r="F9" s="8">
        <v>0.14126931687685301</v>
      </c>
      <c r="G9">
        <f xml:space="preserve"> $Y$4 * D9 + $Y$7</f>
        <v>0.1279155825172319</v>
      </c>
      <c r="H9" s="1">
        <f t="shared" si="1"/>
        <v>1.3353734359621117E-2</v>
      </c>
      <c r="J9" s="1">
        <f>MAX(U5:U103)</f>
        <v>0.21261213507505519</v>
      </c>
      <c r="P9" s="1">
        <f>D8 - $L$4</f>
        <v>-6.9979292929292925E-4</v>
      </c>
      <c r="Q9" s="1">
        <f>F8 - $L$5</f>
        <v>-0.40985645633842277</v>
      </c>
      <c r="R9" s="1">
        <f t="shared" si="2"/>
        <v>2.8681465017068442E-4</v>
      </c>
      <c r="S9" s="1">
        <f t="shared" si="3"/>
        <v>4.8971014388837864E-7</v>
      </c>
      <c r="U9" s="1">
        <f t="shared" si="4"/>
        <v>0.16798231480228945</v>
      </c>
      <c r="W9" s="1" t="s">
        <v>29</v>
      </c>
      <c r="X9" s="1" t="s">
        <v>23</v>
      </c>
      <c r="Y9" s="1" t="s">
        <v>24</v>
      </c>
    </row>
    <row r="10" spans="2:26">
      <c r="B10" s="2">
        <v>8</v>
      </c>
      <c r="C10" s="8">
        <v>357</v>
      </c>
      <c r="D10" s="2">
        <f t="shared" si="0"/>
        <v>3.57E-4</v>
      </c>
      <c r="E10" s="6">
        <v>0.26250000000000001</v>
      </c>
      <c r="F10" s="8">
        <v>0.15126931687685299</v>
      </c>
      <c r="G10">
        <f xml:space="preserve"> $Y$4 * D10 + $Y$7</f>
        <v>0.14749556928114491</v>
      </c>
      <c r="H10" s="1">
        <f t="shared" si="1"/>
        <v>3.7737475957080879E-3</v>
      </c>
      <c r="J10" s="9">
        <f>MIN(U5:U103)</f>
        <v>8.6777169154036853E-6</v>
      </c>
      <c r="P10" s="1">
        <f>D9 - $L$4</f>
        <v>-6.9979292929292925E-4</v>
      </c>
      <c r="Q10" s="1">
        <f>F9 - $L$5</f>
        <v>-0.40185645633842276</v>
      </c>
      <c r="R10" s="1">
        <f t="shared" si="2"/>
        <v>2.8121630673634101E-4</v>
      </c>
      <c r="S10" s="1">
        <f t="shared" si="3"/>
        <v>4.8971014388837864E-7</v>
      </c>
      <c r="U10" s="1">
        <f t="shared" si="4"/>
        <v>0.16148861150087468</v>
      </c>
      <c r="W10" s="1" t="s">
        <v>30</v>
      </c>
    </row>
    <row r="11" spans="2:26">
      <c r="B11" s="2">
        <v>9</v>
      </c>
      <c r="C11" s="8">
        <v>393.5</v>
      </c>
      <c r="D11" s="2">
        <f t="shared" si="0"/>
        <v>3.9349999999999997E-4</v>
      </c>
      <c r="E11" s="6">
        <v>0.28539999999999999</v>
      </c>
      <c r="F11" s="8">
        <v>0.159269316876853</v>
      </c>
      <c r="G11">
        <f xml:space="preserve"> $Y$4 * D11 + $Y$7</f>
        <v>0.16915222130789712</v>
      </c>
      <c r="H11" s="1">
        <f t="shared" si="1"/>
        <v>-9.882904431044115E-3</v>
      </c>
      <c r="P11" s="1">
        <f>D10 - $L$4</f>
        <v>-6.6679292929292921E-4</v>
      </c>
      <c r="Q11" s="1">
        <f>F10 - $L$5</f>
        <v>-0.39185645633842281</v>
      </c>
      <c r="R11" s="1">
        <f t="shared" si="2"/>
        <v>2.6128711438424374E-4</v>
      </c>
      <c r="S11" s="1">
        <f t="shared" si="3"/>
        <v>4.4461281055504527E-7</v>
      </c>
      <c r="U11" s="1">
        <f t="shared" si="4"/>
        <v>0.15355148237410626</v>
      </c>
      <c r="W11" s="1" t="s">
        <v>31</v>
      </c>
    </row>
    <row r="12" spans="2:26">
      <c r="B12" s="2">
        <v>10</v>
      </c>
      <c r="C12" s="8">
        <v>396.5</v>
      </c>
      <c r="D12" s="2">
        <f t="shared" si="0"/>
        <v>3.9649999999999999E-4</v>
      </c>
      <c r="E12" s="6">
        <v>0.31879999999999997</v>
      </c>
      <c r="F12" s="8">
        <v>0.16626931687685301</v>
      </c>
      <c r="G12">
        <f xml:space="preserve"> $Y$4 * D12 + $Y$7</f>
        <v>0.17093222010461651</v>
      </c>
      <c r="H12" s="1">
        <f t="shared" si="1"/>
        <v>-4.6629032277634985E-3</v>
      </c>
      <c r="P12" s="1">
        <f>D11 - $L$4</f>
        <v>-6.3029292929292925E-4</v>
      </c>
      <c r="Q12" s="1">
        <f>F11 - $L$5</f>
        <v>-0.3838564563384228</v>
      </c>
      <c r="R12" s="1">
        <f t="shared" si="2"/>
        <v>2.419420102935479E-4</v>
      </c>
      <c r="S12" s="1">
        <f t="shared" si="3"/>
        <v>3.9726917671666149E-7</v>
      </c>
      <c r="U12" s="1">
        <f t="shared" si="4"/>
        <v>0.1473457790726915</v>
      </c>
      <c r="W12" s="1" t="s">
        <v>32</v>
      </c>
    </row>
    <row r="13" spans="2:26">
      <c r="B13" s="3">
        <v>11</v>
      </c>
      <c r="C13" s="1">
        <v>423.5</v>
      </c>
      <c r="D13" s="3">
        <f t="shared" si="0"/>
        <v>4.2349999999999999E-4</v>
      </c>
      <c r="F13" s="1">
        <v>0.17626931687685299</v>
      </c>
      <c r="G13">
        <f t="shared" ref="G13:G76" si="5" xml:space="preserve"> $Y$4 * D13 + $Y$7</f>
        <v>0.18695220927509076</v>
      </c>
      <c r="H13" s="1">
        <f t="shared" si="1"/>
        <v>-1.0682892398237775E-2</v>
      </c>
      <c r="P13" s="1">
        <f>D12 - $L$4</f>
        <v>-6.2729292929292928E-4</v>
      </c>
      <c r="Q13" s="1">
        <f>F12 - $L$5</f>
        <v>-0.3768564563384228</v>
      </c>
      <c r="R13" s="1">
        <f t="shared" si="2"/>
        <v>2.3639939041948216E-4</v>
      </c>
      <c r="S13" s="1">
        <f t="shared" si="3"/>
        <v>3.9349641914090399E-7</v>
      </c>
      <c r="U13" s="1">
        <f t="shared" si="4"/>
        <v>0.14202078868395357</v>
      </c>
      <c r="W13" s="1" t="s">
        <v>33</v>
      </c>
    </row>
    <row r="14" spans="2:26">
      <c r="B14" s="2">
        <v>12</v>
      </c>
      <c r="C14" s="1">
        <v>443.5</v>
      </c>
      <c r="D14" s="2">
        <f t="shared" si="0"/>
        <v>4.4349999999999999E-4</v>
      </c>
      <c r="F14" s="1">
        <v>0.186269316876853</v>
      </c>
      <c r="G14">
        <f t="shared" si="5"/>
        <v>0.19881886791988651</v>
      </c>
      <c r="H14" s="1">
        <f t="shared" si="1"/>
        <v>-1.2549551043033513E-2</v>
      </c>
      <c r="P14" s="1">
        <f t="shared" ref="P14:P77" si="6">D13 - $L$4</f>
        <v>-6.0029292929292917E-4</v>
      </c>
      <c r="Q14" s="1">
        <f t="shared" ref="Q14:Q77" si="7">F13 - $L$5</f>
        <v>-0.36685645633842279</v>
      </c>
      <c r="R14" s="1">
        <f t="shared" si="2"/>
        <v>2.2022133680541539E-4</v>
      </c>
      <c r="S14" s="1">
        <f t="shared" si="3"/>
        <v>3.6035160095908567E-7</v>
      </c>
      <c r="U14" s="1">
        <f t="shared" si="4"/>
        <v>0.1345836595571851</v>
      </c>
      <c r="W14" s="1" t="s">
        <v>34</v>
      </c>
    </row>
    <row r="15" spans="2:26">
      <c r="B15" s="2">
        <v>13</v>
      </c>
      <c r="C15" s="1">
        <v>463</v>
      </c>
      <c r="D15" s="2">
        <f t="shared" si="0"/>
        <v>4.6299999999999998E-4</v>
      </c>
      <c r="E15"/>
      <c r="F15">
        <v>0.19626931687685301</v>
      </c>
      <c r="G15">
        <f t="shared" si="5"/>
        <v>0.21038886009856234</v>
      </c>
      <c r="H15" s="1">
        <f t="shared" si="1"/>
        <v>-1.411954322170933E-2</v>
      </c>
      <c r="P15" s="1">
        <f t="shared" si="6"/>
        <v>-5.8029292929292922E-4</v>
      </c>
      <c r="Q15" s="1">
        <f t="shared" si="7"/>
        <v>-0.35685645633842278</v>
      </c>
      <c r="R15" s="1">
        <f t="shared" si="2"/>
        <v>2.0708127838571765E-4</v>
      </c>
      <c r="S15" s="1">
        <f t="shared" si="3"/>
        <v>3.3673988378736856E-7</v>
      </c>
      <c r="U15" s="1">
        <f t="shared" si="4"/>
        <v>0.12734653043041663</v>
      </c>
      <c r="W15" s="1" t="s">
        <v>35</v>
      </c>
    </row>
    <row r="16" spans="2:26">
      <c r="B16" s="2">
        <v>14</v>
      </c>
      <c r="C16" s="1">
        <v>462.5</v>
      </c>
      <c r="D16" s="2">
        <f t="shared" si="0"/>
        <v>4.6249999999999997E-4</v>
      </c>
      <c r="E16"/>
      <c r="F16">
        <v>0.20426931687685301</v>
      </c>
      <c r="G16">
        <f t="shared" si="5"/>
        <v>0.21009219363244247</v>
      </c>
      <c r="H16" s="1">
        <f t="shared" si="1"/>
        <v>-5.8228767555894567E-3</v>
      </c>
      <c r="P16" s="1">
        <f t="shared" si="6"/>
        <v>-5.6079292929292924E-4</v>
      </c>
      <c r="Q16" s="1">
        <f t="shared" si="7"/>
        <v>-0.34685645633842277</v>
      </c>
      <c r="R16" s="1">
        <f t="shared" si="2"/>
        <v>1.9451464819418912E-4</v>
      </c>
      <c r="S16" s="1">
        <f t="shared" si="3"/>
        <v>3.1448870954494435E-7</v>
      </c>
      <c r="U16" s="1">
        <f t="shared" si="4"/>
        <v>0.12030940130364819</v>
      </c>
      <c r="W16" s="1" t="s">
        <v>36</v>
      </c>
    </row>
    <row r="17" spans="2:23">
      <c r="B17" s="2">
        <v>15</v>
      </c>
      <c r="C17">
        <v>481</v>
      </c>
      <c r="D17" s="2">
        <f t="shared" si="0"/>
        <v>4.8099999999999998E-4</v>
      </c>
      <c r="E17"/>
      <c r="F17">
        <v>0.21426931687685299</v>
      </c>
      <c r="G17">
        <f t="shared" si="5"/>
        <v>0.22106885287887851</v>
      </c>
      <c r="H17" s="1">
        <f t="shared" si="1"/>
        <v>-6.7995360020255136E-3</v>
      </c>
      <c r="P17" s="1">
        <f t="shared" si="6"/>
        <v>-5.6129292929292919E-4</v>
      </c>
      <c r="Q17" s="1">
        <f t="shared" si="7"/>
        <v>-0.33885645633842276</v>
      </c>
      <c r="R17" s="1">
        <f t="shared" si="2"/>
        <v>1.9019773298801487E-4</v>
      </c>
      <c r="S17" s="1">
        <f t="shared" si="3"/>
        <v>3.1504975247423724E-7</v>
      </c>
      <c r="U17" s="1">
        <f t="shared" si="4"/>
        <v>0.11482369800223341</v>
      </c>
      <c r="W17" s="1" t="s">
        <v>37</v>
      </c>
    </row>
    <row r="18" spans="2:23">
      <c r="B18" s="2">
        <v>16</v>
      </c>
      <c r="C18" s="1">
        <v>500</v>
      </c>
      <c r="D18" s="2">
        <f t="shared" si="0"/>
        <v>5.0000000000000001E-4</v>
      </c>
      <c r="F18" s="1">
        <v>0.224269316876853</v>
      </c>
      <c r="G18">
        <f t="shared" si="5"/>
        <v>0.23234217859143452</v>
      </c>
      <c r="H18" s="1">
        <f t="shared" si="1"/>
        <v>-8.0728617145815196E-3</v>
      </c>
      <c r="P18" s="1">
        <f t="shared" si="6"/>
        <v>-5.4279292929292923E-4</v>
      </c>
      <c r="Q18" s="1">
        <f t="shared" si="7"/>
        <v>-0.32885645633842275</v>
      </c>
      <c r="R18" s="1">
        <f t="shared" si="2"/>
        <v>1.7850095925282477E-4</v>
      </c>
      <c r="S18" s="1">
        <f t="shared" si="3"/>
        <v>2.9462416409039889E-7</v>
      </c>
      <c r="U18" s="1">
        <f t="shared" si="4"/>
        <v>0.10814656887546495</v>
      </c>
      <c r="W18" s="1" t="s">
        <v>38</v>
      </c>
    </row>
    <row r="19" spans="2:23">
      <c r="B19" s="2">
        <v>17</v>
      </c>
      <c r="C19" s="1">
        <v>481.5</v>
      </c>
      <c r="D19" s="2">
        <f t="shared" si="0"/>
        <v>4.8149999999999999E-4</v>
      </c>
      <c r="F19" s="1">
        <v>0.23326931687685301</v>
      </c>
      <c r="G19">
        <f t="shared" si="5"/>
        <v>0.22136551934499843</v>
      </c>
      <c r="H19" s="1">
        <f t="shared" si="1"/>
        <v>1.1903797531854582E-2</v>
      </c>
      <c r="P19" s="1">
        <f t="shared" si="6"/>
        <v>-5.237929292929292E-4</v>
      </c>
      <c r="Q19" s="1">
        <f t="shared" si="7"/>
        <v>-0.31885645633842274</v>
      </c>
      <c r="R19" s="1">
        <f t="shared" si="2"/>
        <v>1.6701475728946543E-4</v>
      </c>
      <c r="S19" s="1">
        <f t="shared" si="3"/>
        <v>2.7435903277726751E-7</v>
      </c>
      <c r="U19" s="1">
        <f t="shared" si="4"/>
        <v>0.10166943974869649</v>
      </c>
      <c r="W19" s="1" t="s">
        <v>39</v>
      </c>
    </row>
    <row r="20" spans="2:23">
      <c r="B20" s="2">
        <v>18</v>
      </c>
      <c r="C20" s="1">
        <v>519</v>
      </c>
      <c r="D20" s="2">
        <f t="shared" si="0"/>
        <v>5.1899999999999993E-4</v>
      </c>
      <c r="F20" s="1">
        <v>0.24126931687685299</v>
      </c>
      <c r="G20">
        <f t="shared" si="5"/>
        <v>0.24361550430399043</v>
      </c>
      <c r="H20" s="1">
        <f t="shared" si="1"/>
        <v>-2.3461874271374361E-3</v>
      </c>
      <c r="P20" s="1">
        <f t="shared" si="6"/>
        <v>-5.4229292929292927E-4</v>
      </c>
      <c r="Q20" s="1">
        <f t="shared" si="7"/>
        <v>-0.30985645633842274</v>
      </c>
      <c r="R20" s="1">
        <f t="shared" si="2"/>
        <v>1.6803296536808992E-4</v>
      </c>
      <c r="S20" s="1">
        <f t="shared" si="3"/>
        <v>2.9408162116110599E-7</v>
      </c>
      <c r="U20" s="1">
        <f t="shared" si="4"/>
        <v>9.6011023534604875E-2</v>
      </c>
      <c r="W20" s="1" t="s">
        <v>40</v>
      </c>
    </row>
    <row r="21" spans="2:23">
      <c r="B21" s="2">
        <v>19</v>
      </c>
      <c r="C21" s="1">
        <v>528</v>
      </c>
      <c r="D21" s="2">
        <f t="shared" si="0"/>
        <v>5.2799999999999993E-4</v>
      </c>
      <c r="F21" s="1">
        <v>0.249269316876853</v>
      </c>
      <c r="G21">
        <f t="shared" si="5"/>
        <v>0.24895550069414851</v>
      </c>
      <c r="H21" s="1">
        <f t="shared" si="1"/>
        <v>3.1381618270448497E-4</v>
      </c>
      <c r="P21" s="1">
        <f t="shared" si="6"/>
        <v>-5.0479292929292928E-4</v>
      </c>
      <c r="Q21" s="1">
        <f t="shared" si="7"/>
        <v>-0.30185645633842279</v>
      </c>
      <c r="R21" s="1">
        <f t="shared" si="2"/>
        <v>1.5237500482105564E-4</v>
      </c>
      <c r="S21" s="1">
        <f t="shared" si="3"/>
        <v>2.5481590146413632E-7</v>
      </c>
      <c r="U21" s="1">
        <f t="shared" si="4"/>
        <v>9.1117320233190136E-2</v>
      </c>
      <c r="W21" s="1" t="s">
        <v>41</v>
      </c>
    </row>
    <row r="22" spans="2:23">
      <c r="B22" s="2">
        <v>20</v>
      </c>
      <c r="C22" s="1">
        <v>528</v>
      </c>
      <c r="D22" s="2">
        <f t="shared" si="0"/>
        <v>5.2799999999999993E-4</v>
      </c>
      <c r="F22" s="1">
        <v>0.257269316876853</v>
      </c>
      <c r="G22">
        <f t="shared" si="5"/>
        <v>0.24895550069414851</v>
      </c>
      <c r="H22" s="1">
        <f t="shared" si="1"/>
        <v>8.3138161827044921E-3</v>
      </c>
      <c r="P22" s="1">
        <f t="shared" si="6"/>
        <v>-4.9579292929292928E-4</v>
      </c>
      <c r="Q22" s="1">
        <f t="shared" si="7"/>
        <v>-0.29385645633842278</v>
      </c>
      <c r="R22" s="1">
        <f t="shared" si="2"/>
        <v>1.456919532796664E-4</v>
      </c>
      <c r="S22" s="1">
        <f t="shared" si="3"/>
        <v>2.4581062873686356E-7</v>
      </c>
      <c r="U22" s="1">
        <f t="shared" si="4"/>
        <v>8.6351616931775371E-2</v>
      </c>
      <c r="W22" s="1" t="s">
        <v>42</v>
      </c>
    </row>
    <row r="23" spans="2:23">
      <c r="B23" s="3">
        <v>21</v>
      </c>
      <c r="C23" s="1">
        <v>543.5</v>
      </c>
      <c r="D23" s="3">
        <f t="shared" si="0"/>
        <v>5.4349999999999993E-4</v>
      </c>
      <c r="F23" s="1">
        <v>0.26726931687685301</v>
      </c>
      <c r="G23">
        <f t="shared" si="5"/>
        <v>0.25815216114386519</v>
      </c>
      <c r="H23" s="1">
        <f t="shared" si="1"/>
        <v>9.117155732987825E-3</v>
      </c>
      <c r="P23" s="1">
        <f t="shared" si="6"/>
        <v>-4.9579292929292928E-4</v>
      </c>
      <c r="Q23" s="1">
        <f t="shared" si="7"/>
        <v>-0.28585645633842277</v>
      </c>
      <c r="R23" s="1">
        <f t="shared" si="2"/>
        <v>1.4172560984532297E-4</v>
      </c>
      <c r="S23" s="1">
        <f t="shared" si="3"/>
        <v>2.4581062873686356E-7</v>
      </c>
      <c r="U23" s="1">
        <f t="shared" si="4"/>
        <v>8.171391363036061E-2</v>
      </c>
      <c r="W23" s="1" t="s">
        <v>43</v>
      </c>
    </row>
    <row r="24" spans="2:23">
      <c r="B24" s="2">
        <v>22</v>
      </c>
      <c r="C24" s="1">
        <v>546.5</v>
      </c>
      <c r="D24" s="2">
        <f t="shared" si="0"/>
        <v>5.465E-4</v>
      </c>
      <c r="F24" s="1">
        <v>0.27639242250246998</v>
      </c>
      <c r="G24">
        <f t="shared" si="5"/>
        <v>0.25993215994058461</v>
      </c>
      <c r="H24" s="1">
        <f t="shared" si="1"/>
        <v>1.6460262561885375E-2</v>
      </c>
      <c r="P24" s="1">
        <f t="shared" si="6"/>
        <v>-4.8029292929292929E-4</v>
      </c>
      <c r="Q24" s="1">
        <f t="shared" si="7"/>
        <v>-0.27585645633842276</v>
      </c>
      <c r="R24" s="1">
        <f t="shared" si="2"/>
        <v>1.3249190547914811E-4</v>
      </c>
      <c r="S24" s="1">
        <f t="shared" si="3"/>
        <v>2.3068129792878276E-7</v>
      </c>
      <c r="U24" s="1">
        <f t="shared" si="4"/>
        <v>7.6096784503592141E-2</v>
      </c>
      <c r="W24" s="1" t="s">
        <v>44</v>
      </c>
    </row>
    <row r="25" spans="2:23">
      <c r="B25" s="2">
        <v>23</v>
      </c>
      <c r="C25" s="1">
        <v>584</v>
      </c>
      <c r="D25" s="2">
        <f t="shared" si="0"/>
        <v>5.8399999999999999E-4</v>
      </c>
      <c r="F25" s="1">
        <v>0.28439242250246999</v>
      </c>
      <c r="G25">
        <f t="shared" si="5"/>
        <v>0.28218214489957666</v>
      </c>
      <c r="H25" s="1">
        <f t="shared" si="1"/>
        <v>2.2102776028933291E-3</v>
      </c>
      <c r="P25" s="1">
        <f t="shared" si="6"/>
        <v>-4.7729292929292921E-4</v>
      </c>
      <c r="Q25" s="1">
        <f t="shared" si="7"/>
        <v>-0.26673335071280579</v>
      </c>
      <c r="R25" s="1">
        <f t="shared" si="2"/>
        <v>1.2730994230183331E-4</v>
      </c>
      <c r="S25" s="1">
        <f t="shared" si="3"/>
        <v>2.2780854035302512E-7</v>
      </c>
      <c r="U25" s="1">
        <f t="shared" si="4"/>
        <v>7.1146680382480662E-2</v>
      </c>
      <c r="W25" s="1" t="s">
        <v>45</v>
      </c>
    </row>
    <row r="26" spans="2:23">
      <c r="B26" s="2">
        <v>24</v>
      </c>
      <c r="C26" s="1">
        <v>584</v>
      </c>
      <c r="D26" s="2">
        <f t="shared" si="0"/>
        <v>5.8399999999999999E-4</v>
      </c>
      <c r="F26" s="1">
        <v>0.29139242250246999</v>
      </c>
      <c r="G26">
        <f t="shared" si="5"/>
        <v>0.28218214489957666</v>
      </c>
      <c r="H26" s="1">
        <f t="shared" si="1"/>
        <v>9.2102776028933353E-3</v>
      </c>
      <c r="P26" s="1">
        <f t="shared" si="6"/>
        <v>-4.3979292929292922E-4</v>
      </c>
      <c r="Q26" s="1">
        <f t="shared" si="7"/>
        <v>-0.25873335071280579</v>
      </c>
      <c r="R26" s="1">
        <f t="shared" si="2"/>
        <v>1.1378909821575965E-4</v>
      </c>
      <c r="S26" s="1">
        <f t="shared" si="3"/>
        <v>1.9341782065605545E-7</v>
      </c>
      <c r="U26" s="1">
        <f t="shared" si="4"/>
        <v>6.6942946771075762E-2</v>
      </c>
      <c r="W26" s="1" t="s">
        <v>46</v>
      </c>
    </row>
    <row r="27" spans="2:23">
      <c r="B27" s="2">
        <v>25</v>
      </c>
      <c r="C27" s="1">
        <v>602.5</v>
      </c>
      <c r="D27" s="2">
        <f t="shared" si="0"/>
        <v>6.0249999999999995E-4</v>
      </c>
      <c r="F27" s="1">
        <v>0.30139242250247</v>
      </c>
      <c r="G27">
        <f t="shared" si="5"/>
        <v>0.2931588041460127</v>
      </c>
      <c r="H27" s="1">
        <f t="shared" si="1"/>
        <v>8.2336183564573062E-3</v>
      </c>
      <c r="P27" s="1">
        <f t="shared" si="6"/>
        <v>-4.3979292929292922E-4</v>
      </c>
      <c r="Q27" s="1">
        <f t="shared" si="7"/>
        <v>-0.25173335071280578</v>
      </c>
      <c r="R27" s="1">
        <f t="shared" si="2"/>
        <v>1.1071054771070915E-4</v>
      </c>
      <c r="S27" s="1">
        <f t="shared" si="3"/>
        <v>1.9341782065605545E-7</v>
      </c>
      <c r="U27" s="1">
        <f t="shared" si="4"/>
        <v>6.336967986109647E-2</v>
      </c>
      <c r="W27" s="1" t="s">
        <v>47</v>
      </c>
    </row>
    <row r="28" spans="2:23">
      <c r="B28" s="2">
        <v>26</v>
      </c>
      <c r="C28" s="1">
        <v>649.5</v>
      </c>
      <c r="D28" s="2">
        <f t="shared" si="0"/>
        <v>6.4950000000000001E-4</v>
      </c>
      <c r="F28" s="1">
        <v>0.31139242250247001</v>
      </c>
      <c r="G28">
        <f t="shared" si="5"/>
        <v>0.3210454519612827</v>
      </c>
      <c r="H28" s="1">
        <f t="shared" si="1"/>
        <v>-9.6530294588126897E-3</v>
      </c>
      <c r="P28" s="1">
        <f t="shared" si="6"/>
        <v>-4.2129292929292926E-4</v>
      </c>
      <c r="Q28" s="1">
        <f t="shared" si="7"/>
        <v>-0.24173335071280577</v>
      </c>
      <c r="R28" s="1">
        <f t="shared" si="2"/>
        <v>1.0184055142959295E-4</v>
      </c>
      <c r="S28" s="1">
        <f t="shared" si="3"/>
        <v>1.7748773227221708E-7</v>
      </c>
      <c r="U28" s="1">
        <f t="shared" si="4"/>
        <v>5.8435012846840356E-2</v>
      </c>
      <c r="W28" s="1" t="s">
        <v>48</v>
      </c>
    </row>
    <row r="29" spans="2:23">
      <c r="B29" s="2">
        <v>27</v>
      </c>
      <c r="C29" s="1">
        <v>649</v>
      </c>
      <c r="D29" s="2">
        <f t="shared" si="0"/>
        <v>6.4899999999999995E-4</v>
      </c>
      <c r="F29" s="1">
        <v>0.31939242250247002</v>
      </c>
      <c r="G29">
        <f t="shared" si="5"/>
        <v>0.32074878549516278</v>
      </c>
      <c r="H29" s="1">
        <f t="shared" si="1"/>
        <v>-1.3563629926927612E-3</v>
      </c>
      <c r="P29" s="1">
        <f t="shared" si="6"/>
        <v>-3.742929292929292E-4</v>
      </c>
      <c r="Q29" s="1">
        <f t="shared" si="7"/>
        <v>-0.23173335071280576</v>
      </c>
      <c r="R29" s="1">
        <f t="shared" si="2"/>
        <v>8.6736154653161768E-5</v>
      </c>
      <c r="S29" s="1">
        <f t="shared" si="3"/>
        <v>1.400951969186817E-7</v>
      </c>
      <c r="U29" s="1">
        <f t="shared" si="4"/>
        <v>5.3700345832584234E-2</v>
      </c>
      <c r="W29" s="1" t="s">
        <v>49</v>
      </c>
    </row>
    <row r="30" spans="2:23">
      <c r="B30" s="2">
        <v>28</v>
      </c>
      <c r="C30" s="1">
        <v>645.5</v>
      </c>
      <c r="D30" s="2">
        <f t="shared" si="0"/>
        <v>6.4550000000000002E-4</v>
      </c>
      <c r="F30" s="1">
        <v>0.32739242250247003</v>
      </c>
      <c r="G30">
        <f t="shared" si="5"/>
        <v>0.31867212023232355</v>
      </c>
      <c r="H30" s="1">
        <f t="shared" si="1"/>
        <v>8.7203022701464739E-3</v>
      </c>
      <c r="P30" s="1">
        <f t="shared" si="6"/>
        <v>-3.7479292929292927E-4</v>
      </c>
      <c r="Q30" s="1">
        <f t="shared" si="7"/>
        <v>-0.22373335071280576</v>
      </c>
      <c r="R30" s="1">
        <f t="shared" si="2"/>
        <v>8.3853677894174753E-5</v>
      </c>
      <c r="S30" s="1">
        <f t="shared" si="3"/>
        <v>1.4046973984797468E-7</v>
      </c>
      <c r="U30" s="1">
        <f t="shared" si="4"/>
        <v>5.0056612221179339E-2</v>
      </c>
      <c r="W30" s="1" t="s">
        <v>50</v>
      </c>
    </row>
    <row r="31" spans="2:23">
      <c r="B31" s="2">
        <v>29</v>
      </c>
      <c r="C31" s="1">
        <v>657.5</v>
      </c>
      <c r="D31" s="2">
        <f t="shared" si="0"/>
        <v>6.5749999999999999E-4</v>
      </c>
      <c r="F31" s="1">
        <v>0.33739242250246998</v>
      </c>
      <c r="G31">
        <f t="shared" si="5"/>
        <v>0.325792115419201</v>
      </c>
      <c r="H31" s="1">
        <f t="shared" si="1"/>
        <v>1.1600307083268979E-2</v>
      </c>
      <c r="P31" s="1">
        <f t="shared" si="6"/>
        <v>-3.7829292929292919E-4</v>
      </c>
      <c r="Q31" s="1">
        <f t="shared" si="7"/>
        <v>-0.21573335071280575</v>
      </c>
      <c r="R31" s="1">
        <f t="shared" si="2"/>
        <v>8.1610401187326117E-5</v>
      </c>
      <c r="S31" s="1">
        <f t="shared" si="3"/>
        <v>1.4310554035302513E-7</v>
      </c>
      <c r="U31" s="1">
        <f t="shared" si="4"/>
        <v>4.6540878609774447E-2</v>
      </c>
      <c r="W31" s="1" t="s">
        <v>51</v>
      </c>
    </row>
    <row r="32" spans="2:23">
      <c r="B32" s="2">
        <v>30</v>
      </c>
      <c r="C32" s="1">
        <v>696.5</v>
      </c>
      <c r="D32" s="2">
        <f t="shared" si="0"/>
        <v>6.9649999999999996E-4</v>
      </c>
      <c r="F32" s="1">
        <v>0.34839242250246999</v>
      </c>
      <c r="G32">
        <f t="shared" si="5"/>
        <v>0.34893209977655271</v>
      </c>
      <c r="H32" s="1">
        <f t="shared" si="1"/>
        <v>-5.3967727408271715E-4</v>
      </c>
      <c r="P32" s="1">
        <f t="shared" si="6"/>
        <v>-3.6629292929292922E-4</v>
      </c>
      <c r="Q32" s="1">
        <f t="shared" si="7"/>
        <v>-0.2057333507128058</v>
      </c>
      <c r="R32" s="1">
        <f t="shared" si="2"/>
        <v>7.5358671685843182E-5</v>
      </c>
      <c r="S32" s="1">
        <f t="shared" si="3"/>
        <v>1.3417051004999484E-7</v>
      </c>
      <c r="U32" s="1">
        <f t="shared" si="4"/>
        <v>4.2326211595518352E-2</v>
      </c>
      <c r="W32" s="1" t="s">
        <v>52</v>
      </c>
    </row>
    <row r="33" spans="2:23">
      <c r="B33" s="3">
        <v>31</v>
      </c>
      <c r="C33" s="1">
        <v>708</v>
      </c>
      <c r="D33" s="3">
        <f t="shared" si="0"/>
        <v>7.0799999999999997E-4</v>
      </c>
      <c r="F33" s="1">
        <v>0.35849144201606298</v>
      </c>
      <c r="G33">
        <f t="shared" si="5"/>
        <v>0.35575542849731023</v>
      </c>
      <c r="H33" s="1">
        <f t="shared" si="1"/>
        <v>2.7360135187527446E-3</v>
      </c>
      <c r="P33" s="1">
        <f t="shared" si="6"/>
        <v>-3.2729292929292925E-4</v>
      </c>
      <c r="Q33" s="1">
        <f t="shared" si="7"/>
        <v>-0.19473335071280579</v>
      </c>
      <c r="R33" s="1">
        <f t="shared" si="2"/>
        <v>6.3734848785821545E-5</v>
      </c>
      <c r="S33" s="1">
        <f t="shared" si="3"/>
        <v>1.0712066156514639E-7</v>
      </c>
      <c r="U33" s="1">
        <f t="shared" si="4"/>
        <v>3.7921077879836618E-2</v>
      </c>
      <c r="W33" s="1" t="s">
        <v>53</v>
      </c>
    </row>
    <row r="34" spans="2:23">
      <c r="B34" s="2">
        <v>32</v>
      </c>
      <c r="C34" s="1">
        <v>750.5</v>
      </c>
      <c r="D34" s="2">
        <f t="shared" si="0"/>
        <v>7.5049999999999997E-4</v>
      </c>
      <c r="F34" s="1">
        <v>0.36749144201606299</v>
      </c>
      <c r="G34">
        <f t="shared" si="5"/>
        <v>0.38097207811750122</v>
      </c>
      <c r="H34" s="1">
        <f t="shared" si="1"/>
        <v>-1.3480636101438237E-2</v>
      </c>
      <c r="P34" s="1">
        <f t="shared" si="6"/>
        <v>-3.1579292929292924E-4</v>
      </c>
      <c r="Q34" s="1">
        <f t="shared" si="7"/>
        <v>-0.1846343311992128</v>
      </c>
      <c r="R34" s="1">
        <f t="shared" si="2"/>
        <v>5.8306216297440286E-5</v>
      </c>
      <c r="S34" s="1">
        <f t="shared" si="3"/>
        <v>9.9725174191409009E-8</v>
      </c>
      <c r="U34" s="1">
        <f t="shared" si="4"/>
        <v>3.4089836257380601E-2</v>
      </c>
      <c r="W34" s="1" t="s">
        <v>54</v>
      </c>
    </row>
    <row r="35" spans="2:23">
      <c r="B35" s="2">
        <v>33</v>
      </c>
      <c r="C35" s="1">
        <v>775.5</v>
      </c>
      <c r="D35" s="2">
        <f t="shared" si="0"/>
        <v>7.7549999999999993E-4</v>
      </c>
      <c r="F35" s="1">
        <v>0.37649144201606299</v>
      </c>
      <c r="G35">
        <f t="shared" si="5"/>
        <v>0.39580540142349591</v>
      </c>
      <c r="H35" s="1">
        <f t="shared" si="1"/>
        <v>-1.9313959407432912E-2</v>
      </c>
      <c r="P35" s="1">
        <f t="shared" si="6"/>
        <v>-2.7329292929292924E-4</v>
      </c>
      <c r="Q35" s="1">
        <f t="shared" si="7"/>
        <v>-0.17563433119921279</v>
      </c>
      <c r="R35" s="1">
        <f t="shared" si="2"/>
        <v>4.7999620857837376E-5</v>
      </c>
      <c r="S35" s="1">
        <f t="shared" si="3"/>
        <v>7.4689025201510024E-8</v>
      </c>
      <c r="U35" s="1">
        <f t="shared" si="4"/>
        <v>3.0847418295794772E-2</v>
      </c>
      <c r="W35" s="1" t="s">
        <v>55</v>
      </c>
    </row>
    <row r="36" spans="2:23">
      <c r="B36" s="2">
        <v>34</v>
      </c>
      <c r="C36" s="1">
        <v>792</v>
      </c>
      <c r="D36" s="2">
        <f t="shared" si="0"/>
        <v>7.9199999999999995E-4</v>
      </c>
      <c r="F36" s="1">
        <v>0.384491442016063</v>
      </c>
      <c r="G36">
        <f t="shared" si="5"/>
        <v>0.40559539480545237</v>
      </c>
      <c r="H36" s="1">
        <f t="shared" si="1"/>
        <v>-2.1103952789389369E-2</v>
      </c>
      <c r="P36" s="1">
        <f t="shared" si="6"/>
        <v>-2.4829292929292928E-4</v>
      </c>
      <c r="Q36" s="1">
        <f t="shared" si="7"/>
        <v>-0.16663433119921278</v>
      </c>
      <c r="R36" s="1">
        <f t="shared" si="2"/>
        <v>4.1374126214220702E-5</v>
      </c>
      <c r="S36" s="1">
        <f t="shared" si="3"/>
        <v>6.1649378736863587E-8</v>
      </c>
      <c r="U36" s="1">
        <f t="shared" si="4"/>
        <v>2.7767000334208938E-2</v>
      </c>
      <c r="W36" s="1" t="s">
        <v>56</v>
      </c>
    </row>
    <row r="37" spans="2:23">
      <c r="B37" s="2">
        <v>35</v>
      </c>
      <c r="C37" s="1">
        <v>755.5</v>
      </c>
      <c r="D37" s="2">
        <f t="shared" si="0"/>
        <v>7.5549999999999999E-4</v>
      </c>
      <c r="F37" s="1">
        <v>0.39449144201606301</v>
      </c>
      <c r="G37">
        <f t="shared" si="5"/>
        <v>0.38393874277870016</v>
      </c>
      <c r="H37" s="1">
        <f t="shared" si="1"/>
        <v>1.055269923736285E-2</v>
      </c>
      <c r="P37" s="1">
        <f t="shared" si="6"/>
        <v>-2.3179292929292926E-4</v>
      </c>
      <c r="Q37" s="1">
        <f t="shared" si="7"/>
        <v>-0.15863433119921277</v>
      </c>
      <c r="R37" s="1">
        <f t="shared" si="2"/>
        <v>3.6770316315090252E-5</v>
      </c>
      <c r="S37" s="1">
        <f t="shared" si="3"/>
        <v>5.3727962070196907E-8</v>
      </c>
      <c r="U37" s="1">
        <f t="shared" si="4"/>
        <v>2.5164851035021533E-2</v>
      </c>
      <c r="W37" s="1" t="s">
        <v>57</v>
      </c>
    </row>
    <row r="38" spans="2:23">
      <c r="B38" s="2">
        <v>36</v>
      </c>
      <c r="C38" s="1">
        <v>823</v>
      </c>
      <c r="D38" s="2">
        <f t="shared" si="0"/>
        <v>8.2299999999999995E-4</v>
      </c>
      <c r="F38" s="1">
        <v>0.404590461529656</v>
      </c>
      <c r="G38">
        <f t="shared" si="5"/>
        <v>0.42398871570488578</v>
      </c>
      <c r="H38" s="1">
        <f t="shared" si="1"/>
        <v>-1.9398254175229779E-2</v>
      </c>
      <c r="P38" s="1">
        <f t="shared" si="6"/>
        <v>-2.6829292929292923E-4</v>
      </c>
      <c r="Q38" s="1">
        <f t="shared" si="7"/>
        <v>-0.14863433119921277</v>
      </c>
      <c r="R38" s="1">
        <f t="shared" si="2"/>
        <v>3.9877540110932214E-5</v>
      </c>
      <c r="S38" s="1">
        <f t="shared" si="3"/>
        <v>7.1981095908580719E-8</v>
      </c>
      <c r="U38" s="1">
        <f t="shared" si="4"/>
        <v>2.2092164411037275E-2</v>
      </c>
      <c r="W38" s="1" t="s">
        <v>58</v>
      </c>
    </row>
    <row r="39" spans="2:23">
      <c r="B39" s="2">
        <v>37</v>
      </c>
      <c r="C39" s="1">
        <v>806.5</v>
      </c>
      <c r="D39" s="2">
        <f t="shared" si="0"/>
        <v>8.0649999999999993E-4</v>
      </c>
      <c r="F39" s="1">
        <v>0.41459046152965601</v>
      </c>
      <c r="G39">
        <f t="shared" si="5"/>
        <v>0.41419872232292931</v>
      </c>
      <c r="H39" s="1">
        <f t="shared" si="1"/>
        <v>3.9173920672669338E-4</v>
      </c>
      <c r="P39" s="1">
        <f t="shared" si="6"/>
        <v>-2.0079292929292927E-4</v>
      </c>
      <c r="Q39" s="1">
        <f t="shared" si="7"/>
        <v>-0.13853531168561978</v>
      </c>
      <c r="R39" s="1">
        <f t="shared" si="2"/>
        <v>2.7816911043864568E-5</v>
      </c>
      <c r="S39" s="1">
        <f t="shared" si="3"/>
        <v>4.0317800454035296E-8</v>
      </c>
      <c r="U39" s="1">
        <f t="shared" si="4"/>
        <v>1.9192032583831821E-2</v>
      </c>
      <c r="W39" s="1" t="s">
        <v>59</v>
      </c>
    </row>
    <row r="40" spans="2:23">
      <c r="B40" s="2">
        <v>38</v>
      </c>
      <c r="C40" s="1">
        <v>806.5</v>
      </c>
      <c r="D40" s="2">
        <f t="shared" si="0"/>
        <v>8.0649999999999993E-4</v>
      </c>
      <c r="F40" s="1">
        <v>0.42359046152965601</v>
      </c>
      <c r="G40">
        <f t="shared" si="5"/>
        <v>0.41419872232292931</v>
      </c>
      <c r="H40" s="1">
        <f t="shared" si="1"/>
        <v>9.3917392067267014E-3</v>
      </c>
      <c r="P40" s="1">
        <f t="shared" si="6"/>
        <v>-2.1729292929292929E-4</v>
      </c>
      <c r="Q40" s="1">
        <f t="shared" si="7"/>
        <v>-0.12853531168561977</v>
      </c>
      <c r="R40" s="1">
        <f t="shared" si="2"/>
        <v>2.7929814393748005E-5</v>
      </c>
      <c r="S40" s="1">
        <f t="shared" si="3"/>
        <v>4.7216217120701967E-8</v>
      </c>
      <c r="U40" s="1">
        <f t="shared" si="4"/>
        <v>1.6521326350119422E-2</v>
      </c>
      <c r="W40" s="1" t="s">
        <v>60</v>
      </c>
    </row>
    <row r="41" spans="2:23">
      <c r="B41" s="2">
        <v>39</v>
      </c>
      <c r="C41" s="1">
        <v>834.5</v>
      </c>
      <c r="D41" s="2">
        <f t="shared" si="0"/>
        <v>8.3449999999999996E-4</v>
      </c>
      <c r="F41" s="1">
        <v>0.43059046152965602</v>
      </c>
      <c r="G41">
        <f t="shared" si="5"/>
        <v>0.43081204442564336</v>
      </c>
      <c r="H41" s="1">
        <f t="shared" si="1"/>
        <v>-2.2158289598733782E-4</v>
      </c>
      <c r="P41" s="1">
        <f t="shared" si="6"/>
        <v>-2.1729292929292929E-4</v>
      </c>
      <c r="Q41" s="1">
        <f t="shared" si="7"/>
        <v>-0.11953531168561976</v>
      </c>
      <c r="R41" s="1">
        <f t="shared" si="2"/>
        <v>2.5974178030111638E-5</v>
      </c>
      <c r="S41" s="1">
        <f t="shared" si="3"/>
        <v>4.7216217120701967E-8</v>
      </c>
      <c r="U41" s="1">
        <f t="shared" si="4"/>
        <v>1.4288690739778264E-2</v>
      </c>
      <c r="W41" s="1" t="s">
        <v>61</v>
      </c>
    </row>
    <row r="42" spans="2:23">
      <c r="B42" s="2">
        <v>40</v>
      </c>
      <c r="C42" s="1">
        <v>834.5</v>
      </c>
      <c r="D42" s="2">
        <f t="shared" si="0"/>
        <v>8.3449999999999996E-4</v>
      </c>
      <c r="F42" s="1">
        <v>0.43875273918982399</v>
      </c>
      <c r="G42">
        <f t="shared" si="5"/>
        <v>0.43081204442564336</v>
      </c>
      <c r="H42" s="1">
        <f t="shared" si="1"/>
        <v>7.9406947641806336E-3</v>
      </c>
      <c r="P42" s="1">
        <f t="shared" si="6"/>
        <v>-1.8929292929292926E-4</v>
      </c>
      <c r="Q42" s="1">
        <f t="shared" si="7"/>
        <v>-0.11253531168561975</v>
      </c>
      <c r="R42" s="1">
        <f t="shared" si="2"/>
        <v>2.1302138797863777E-5</v>
      </c>
      <c r="S42" s="1">
        <f t="shared" si="3"/>
        <v>3.5831813080297919E-8</v>
      </c>
      <c r="U42" s="1">
        <f t="shared" si="4"/>
        <v>1.2664196376179587E-2</v>
      </c>
      <c r="W42" s="1" t="s">
        <v>62</v>
      </c>
    </row>
    <row r="43" spans="2:23">
      <c r="B43" s="3">
        <v>41</v>
      </c>
      <c r="C43" s="1">
        <v>858</v>
      </c>
      <c r="D43" s="3">
        <f t="shared" si="0"/>
        <v>8.5799999999999993E-4</v>
      </c>
      <c r="F43" s="1">
        <v>0.446752739189824</v>
      </c>
      <c r="G43">
        <f t="shared" si="5"/>
        <v>0.44475536833327833</v>
      </c>
      <c r="H43" s="1">
        <f t="shared" si="1"/>
        <v>1.997370856545666E-3</v>
      </c>
      <c r="P43" s="1">
        <f t="shared" si="6"/>
        <v>-1.8929292929292926E-4</v>
      </c>
      <c r="Q43" s="1">
        <f t="shared" si="7"/>
        <v>-0.10437303402545178</v>
      </c>
      <c r="R43" s="1">
        <f t="shared" si="2"/>
        <v>1.9757077349868343E-5</v>
      </c>
      <c r="S43" s="1">
        <f t="shared" si="3"/>
        <v>3.5831813080297919E-8</v>
      </c>
      <c r="U43" s="1">
        <f t="shared" si="4"/>
        <v>1.0893730231678115E-2</v>
      </c>
      <c r="W43" s="1" t="s">
        <v>63</v>
      </c>
    </row>
    <row r="44" spans="2:23">
      <c r="B44" s="2">
        <v>42</v>
      </c>
      <c r="C44" s="1">
        <v>862.5</v>
      </c>
      <c r="D44" s="2">
        <f t="shared" si="0"/>
        <v>8.6249999999999999E-4</v>
      </c>
      <c r="F44" s="1">
        <v>0.45575273918982401</v>
      </c>
      <c r="G44">
        <f t="shared" si="5"/>
        <v>0.4474253665283574</v>
      </c>
      <c r="H44" s="1">
        <f t="shared" si="1"/>
        <v>8.3273726614666033E-3</v>
      </c>
      <c r="P44" s="1">
        <f t="shared" si="6"/>
        <v>-1.6579292929292928E-4</v>
      </c>
      <c r="Q44" s="1">
        <f t="shared" si="7"/>
        <v>-9.6373034025451776E-2</v>
      </c>
      <c r="R44" s="1">
        <f t="shared" si="2"/>
        <v>1.5977967615926796E-5</v>
      </c>
      <c r="S44" s="1">
        <f t="shared" si="3"/>
        <v>2.7487295403530249E-8</v>
      </c>
      <c r="U44" s="1">
        <f t="shared" si="4"/>
        <v>9.2877616872708863E-3</v>
      </c>
      <c r="W44" s="1" t="s">
        <v>64</v>
      </c>
    </row>
    <row r="45" spans="2:23">
      <c r="B45" s="2">
        <v>43</v>
      </c>
      <c r="C45" s="1">
        <v>896</v>
      </c>
      <c r="D45" s="2">
        <f t="shared" si="0"/>
        <v>8.9599999999999999E-4</v>
      </c>
      <c r="F45" s="1">
        <v>0.46575273918982402</v>
      </c>
      <c r="G45">
        <f t="shared" si="5"/>
        <v>0.46730201975839025</v>
      </c>
      <c r="H45" s="1">
        <f t="shared" si="1"/>
        <v>-1.5492805685662359E-3</v>
      </c>
      <c r="P45" s="1">
        <f t="shared" si="6"/>
        <v>-1.6129292929292923E-4</v>
      </c>
      <c r="Q45" s="1">
        <f t="shared" si="7"/>
        <v>-8.7373034025451768E-2</v>
      </c>
      <c r="R45" s="1">
        <f t="shared" si="2"/>
        <v>1.4092652599175891E-5</v>
      </c>
      <c r="S45" s="1">
        <f t="shared" si="3"/>
        <v>2.6015409039893868E-8</v>
      </c>
      <c r="U45" s="1">
        <f t="shared" si="4"/>
        <v>7.6340470748127521E-3</v>
      </c>
      <c r="W45" s="1" t="s">
        <v>65</v>
      </c>
    </row>
    <row r="46" spans="2:23">
      <c r="B46" s="2">
        <v>44</v>
      </c>
      <c r="C46" s="1">
        <v>893</v>
      </c>
      <c r="D46" s="2">
        <f t="shared" si="0"/>
        <v>8.9299999999999991E-4</v>
      </c>
      <c r="F46" s="1">
        <v>0.47475273918982402</v>
      </c>
      <c r="G46">
        <f t="shared" si="5"/>
        <v>0.46552202096167095</v>
      </c>
      <c r="H46" s="1">
        <f t="shared" si="1"/>
        <v>9.2307182281530786E-3</v>
      </c>
      <c r="P46" s="1">
        <f t="shared" si="6"/>
        <v>-1.2779292929292923E-4</v>
      </c>
      <c r="Q46" s="1">
        <f t="shared" si="7"/>
        <v>-7.7373034025451759E-2</v>
      </c>
      <c r="R46" s="1">
        <f t="shared" si="2"/>
        <v>9.8877266663939637E-6</v>
      </c>
      <c r="S46" s="1">
        <f t="shared" si="3"/>
        <v>1.6331032777267611E-8</v>
      </c>
      <c r="U46" s="1">
        <f t="shared" si="4"/>
        <v>5.9865863943037159E-3</v>
      </c>
      <c r="W46" s="1" t="s">
        <v>66</v>
      </c>
    </row>
    <row r="47" spans="2:23">
      <c r="B47" s="2">
        <v>45</v>
      </c>
      <c r="C47" s="1">
        <v>916</v>
      </c>
      <c r="D47" s="2">
        <f t="shared" si="0"/>
        <v>9.1599999999999993E-4</v>
      </c>
      <c r="F47" s="1">
        <v>0.48198880716732401</v>
      </c>
      <c r="G47">
        <f t="shared" si="5"/>
        <v>0.479168678403186</v>
      </c>
      <c r="H47" s="1">
        <f t="shared" si="1"/>
        <v>2.8201287641380079E-3</v>
      </c>
      <c r="P47" s="1">
        <f t="shared" si="6"/>
        <v>-1.307929292929293E-4</v>
      </c>
      <c r="Q47" s="1">
        <f t="shared" si="7"/>
        <v>-6.8373034025451751E-2</v>
      </c>
      <c r="R47" s="1">
        <f t="shared" si="2"/>
        <v>8.9427094048339604E-6</v>
      </c>
      <c r="S47" s="1">
        <f t="shared" si="3"/>
        <v>1.7106790353025202E-8</v>
      </c>
      <c r="U47" s="1">
        <f t="shared" si="4"/>
        <v>4.6748717818455828E-3</v>
      </c>
      <c r="W47" s="1" t="s">
        <v>67</v>
      </c>
    </row>
    <row r="48" spans="2:23">
      <c r="B48" s="2">
        <v>46</v>
      </c>
      <c r="C48" s="1">
        <v>934</v>
      </c>
      <c r="D48" s="2">
        <f t="shared" si="0"/>
        <v>9.3399999999999993E-4</v>
      </c>
      <c r="F48" s="1">
        <v>0.48998880716732401</v>
      </c>
      <c r="G48">
        <f t="shared" si="5"/>
        <v>0.48984867118350217</v>
      </c>
      <c r="H48" s="1">
        <f t="shared" si="1"/>
        <v>1.40135983821843E-4</v>
      </c>
      <c r="P48" s="1">
        <f t="shared" si="6"/>
        <v>-1.0779292929292928E-4</v>
      </c>
      <c r="Q48" s="1">
        <f t="shared" si="7"/>
        <v>-6.1136966047951768E-2</v>
      </c>
      <c r="R48" s="1">
        <f t="shared" si="2"/>
        <v>6.5901326583910831E-6</v>
      </c>
      <c r="S48" s="1">
        <f t="shared" si="3"/>
        <v>1.1619315605550452E-8</v>
      </c>
      <c r="U48" s="1">
        <f t="shared" si="4"/>
        <v>3.7377286175484074E-3</v>
      </c>
      <c r="W48" s="1" t="s">
        <v>68</v>
      </c>
    </row>
    <row r="49" spans="2:23">
      <c r="B49" s="2">
        <v>47</v>
      </c>
      <c r="C49" s="1">
        <v>954</v>
      </c>
      <c r="D49" s="2">
        <f t="shared" si="0"/>
        <v>9.5399999999999999E-4</v>
      </c>
      <c r="F49" s="1">
        <v>0.49798880716732402</v>
      </c>
      <c r="G49">
        <f t="shared" si="5"/>
        <v>0.50171532982829792</v>
      </c>
      <c r="H49" s="1">
        <f t="shared" si="1"/>
        <v>-3.7265226609738966E-3</v>
      </c>
      <c r="P49" s="1">
        <f t="shared" si="6"/>
        <v>-8.979292929292928E-5</v>
      </c>
      <c r="Q49" s="1">
        <f t="shared" si="7"/>
        <v>-5.3136966047951761E-2</v>
      </c>
      <c r="R49" s="1">
        <f t="shared" si="2"/>
        <v>4.7713238351845165E-6</v>
      </c>
      <c r="S49" s="1">
        <f t="shared" si="3"/>
        <v>8.0627701510049975E-9</v>
      </c>
      <c r="U49" s="1">
        <f t="shared" si="4"/>
        <v>2.8235371607811784E-3</v>
      </c>
      <c r="W49" s="1" t="s">
        <v>69</v>
      </c>
    </row>
    <row r="50" spans="2:23">
      <c r="B50" s="2">
        <v>48</v>
      </c>
      <c r="C50" s="1">
        <v>954</v>
      </c>
      <c r="D50" s="2">
        <f t="shared" si="0"/>
        <v>9.5399999999999999E-4</v>
      </c>
      <c r="F50" s="1">
        <v>0.50598880716732397</v>
      </c>
      <c r="G50">
        <f t="shared" si="5"/>
        <v>0.50171532982829792</v>
      </c>
      <c r="H50" s="1">
        <f t="shared" si="1"/>
        <v>4.273477339026055E-3</v>
      </c>
      <c r="P50" s="1">
        <f t="shared" si="6"/>
        <v>-6.9792929292929228E-5</v>
      </c>
      <c r="Q50" s="1">
        <f t="shared" si="7"/>
        <v>-4.5136966047951754E-2</v>
      </c>
      <c r="R50" s="1">
        <f t="shared" si="2"/>
        <v>3.1502410798820442E-6</v>
      </c>
      <c r="S50" s="1">
        <f t="shared" si="3"/>
        <v>4.8710529792878191E-9</v>
      </c>
      <c r="U50" s="1">
        <f t="shared" si="4"/>
        <v>2.0373457040139494E-3</v>
      </c>
      <c r="W50" s="1" t="s">
        <v>70</v>
      </c>
    </row>
    <row r="51" spans="2:23">
      <c r="B51" s="2">
        <v>49</v>
      </c>
      <c r="C51" s="1">
        <v>961</v>
      </c>
      <c r="D51" s="2">
        <f t="shared" si="0"/>
        <v>9.6099999999999994E-4</v>
      </c>
      <c r="F51" s="1">
        <v>0.51707156969762202</v>
      </c>
      <c r="G51">
        <f t="shared" si="5"/>
        <v>0.50586866035397648</v>
      </c>
      <c r="H51" s="1">
        <f t="shared" si="1"/>
        <v>1.120290934364554E-2</v>
      </c>
      <c r="P51" s="1">
        <f t="shared" si="6"/>
        <v>-6.9792929292929228E-5</v>
      </c>
      <c r="Q51" s="1">
        <f t="shared" si="7"/>
        <v>-3.7136966047951803E-2</v>
      </c>
      <c r="R51" s="1">
        <f t="shared" si="2"/>
        <v>2.5918976455386134E-6</v>
      </c>
      <c r="S51" s="1">
        <f t="shared" si="3"/>
        <v>4.8710529792878191E-9</v>
      </c>
      <c r="U51" s="1">
        <f t="shared" si="4"/>
        <v>1.3791542472467249E-3</v>
      </c>
      <c r="W51" s="1" t="s">
        <v>71</v>
      </c>
    </row>
    <row r="52" spans="2:23">
      <c r="B52" s="2">
        <v>50</v>
      </c>
      <c r="C52" s="1">
        <v>991.5</v>
      </c>
      <c r="D52" s="2">
        <f t="shared" si="0"/>
        <v>9.9149999999999998E-4</v>
      </c>
      <c r="F52" s="1">
        <v>0.52707156969762203</v>
      </c>
      <c r="G52">
        <f t="shared" si="5"/>
        <v>0.52396531478729003</v>
      </c>
      <c r="H52" s="1">
        <f t="shared" si="1"/>
        <v>3.106254910332007E-3</v>
      </c>
      <c r="P52" s="1">
        <f t="shared" si="6"/>
        <v>-6.2792929292929275E-5</v>
      </c>
      <c r="Q52" s="1">
        <f t="shared" si="7"/>
        <v>-2.6054203517653751E-2</v>
      </c>
      <c r="R52" s="1">
        <f t="shared" si="2"/>
        <v>1.6360197592676212E-6</v>
      </c>
      <c r="S52" s="1">
        <f t="shared" si="3"/>
        <v>3.9429519691868155E-9</v>
      </c>
      <c r="U52" s="1">
        <f t="shared" si="4"/>
        <v>6.7882152093932111E-4</v>
      </c>
      <c r="W52" s="1" t="s">
        <v>72</v>
      </c>
    </row>
    <row r="53" spans="2:23">
      <c r="B53" s="3">
        <v>51</v>
      </c>
      <c r="C53" s="1">
        <v>1022</v>
      </c>
      <c r="D53" s="3">
        <f t="shared" si="0"/>
        <v>1.0219999999999999E-3</v>
      </c>
      <c r="F53" s="1">
        <v>0.53607156969762204</v>
      </c>
      <c r="G53">
        <f t="shared" si="5"/>
        <v>0.54206196922060346</v>
      </c>
      <c r="H53" s="1">
        <f t="shared" si="1"/>
        <v>-5.9903995229814155E-3</v>
      </c>
      <c r="P53" s="1">
        <f t="shared" si="6"/>
        <v>-3.2292929292929238E-5</v>
      </c>
      <c r="Q53" s="1">
        <f t="shared" si="7"/>
        <v>-1.6054203517653742E-2</v>
      </c>
      <c r="R53" s="1">
        <f t="shared" si="2"/>
        <v>5.1843725904988816E-7</v>
      </c>
      <c r="S53" s="1">
        <f t="shared" si="3"/>
        <v>1.0428332823181273E-9</v>
      </c>
      <c r="U53" s="1">
        <f t="shared" si="4"/>
        <v>2.5773745058624579E-4</v>
      </c>
      <c r="W53" s="1" t="s">
        <v>73</v>
      </c>
    </row>
    <row r="54" spans="2:23">
      <c r="B54" s="2">
        <v>52</v>
      </c>
      <c r="C54" s="1">
        <v>1029.5</v>
      </c>
      <c r="D54" s="2">
        <f t="shared" si="0"/>
        <v>1.0295E-3</v>
      </c>
      <c r="F54" s="1">
        <v>0.54607156969762205</v>
      </c>
      <c r="G54">
        <f t="shared" si="5"/>
        <v>0.54651196621240195</v>
      </c>
      <c r="H54" s="1">
        <f t="shared" si="1"/>
        <v>-4.4039651477989494E-4</v>
      </c>
      <c r="P54" s="1">
        <f t="shared" si="6"/>
        <v>-1.7929292929293097E-6</v>
      </c>
      <c r="Q54" s="1">
        <f t="shared" si="7"/>
        <v>-7.0542035176537343E-3</v>
      </c>
      <c r="R54" s="1">
        <f t="shared" si="2"/>
        <v>1.264768812508636E-8</v>
      </c>
      <c r="S54" s="1">
        <f t="shared" si="3"/>
        <v>3.2145954494439943E-12</v>
      </c>
      <c r="U54" s="1">
        <f t="shared" si="4"/>
        <v>4.9761787268478321E-5</v>
      </c>
      <c r="W54" s="1" t="s">
        <v>74</v>
      </c>
    </row>
    <row r="55" spans="2:23">
      <c r="B55" s="2">
        <v>53</v>
      </c>
      <c r="C55" s="1">
        <v>1029.5</v>
      </c>
      <c r="D55" s="2">
        <f t="shared" si="0"/>
        <v>1.0295E-3</v>
      </c>
      <c r="F55" s="1">
        <v>0.55519467532323996</v>
      </c>
      <c r="G55">
        <f t="shared" si="5"/>
        <v>0.54651196621240195</v>
      </c>
      <c r="H55" s="1">
        <f t="shared" si="1"/>
        <v>8.6827091108380161E-3</v>
      </c>
      <c r="P55" s="1">
        <f t="shared" si="6"/>
        <v>5.7070707070708184E-6</v>
      </c>
      <c r="Q55" s="1">
        <f t="shared" si="7"/>
        <v>2.9457964823462746E-3</v>
      </c>
      <c r="R55" s="1">
        <f t="shared" si="2"/>
        <v>1.6811868813390684E-8</v>
      </c>
      <c r="S55" s="1">
        <f t="shared" si="3"/>
        <v>3.2570656055505811E-11</v>
      </c>
      <c r="U55" s="1">
        <f t="shared" si="4"/>
        <v>8.6777169154036853E-6</v>
      </c>
      <c r="W55" s="1" t="s">
        <v>75</v>
      </c>
    </row>
    <row r="56" spans="2:23">
      <c r="B56" s="2">
        <v>54</v>
      </c>
      <c r="C56" s="1">
        <v>1061</v>
      </c>
      <c r="D56" s="2">
        <f t="shared" si="0"/>
        <v>1.0609999999999999E-3</v>
      </c>
      <c r="F56" s="1">
        <v>0.56219467532323997</v>
      </c>
      <c r="G56">
        <f t="shared" si="5"/>
        <v>0.56520195357795511</v>
      </c>
      <c r="H56" s="1">
        <f t="shared" si="1"/>
        <v>-3.00727825471514E-3</v>
      </c>
      <c r="P56" s="1">
        <f t="shared" si="6"/>
        <v>5.7070707070708184E-6</v>
      </c>
      <c r="Q56" s="1">
        <f t="shared" si="7"/>
        <v>1.2068902107964186E-2</v>
      </c>
      <c r="R56" s="1">
        <f t="shared" si="2"/>
        <v>6.8878077686867651E-8</v>
      </c>
      <c r="S56" s="1">
        <f t="shared" si="3"/>
        <v>3.2570656055505811E-11</v>
      </c>
      <c r="U56" s="1">
        <f t="shared" si="4"/>
        <v>1.4565839809162236E-4</v>
      </c>
      <c r="W56" s="1" t="s">
        <v>76</v>
      </c>
    </row>
    <row r="57" spans="2:23">
      <c r="B57" s="2">
        <v>55</v>
      </c>
      <c r="C57" s="1">
        <v>1063.5</v>
      </c>
      <c r="D57" s="2">
        <f t="shared" si="0"/>
        <v>1.0635E-3</v>
      </c>
      <c r="F57" s="1">
        <v>0.57119467532323998</v>
      </c>
      <c r="G57">
        <f t="shared" si="5"/>
        <v>0.56668528590855471</v>
      </c>
      <c r="H57" s="1">
        <f t="shared" si="1"/>
        <v>4.5093894146852609E-3</v>
      </c>
      <c r="P57" s="1">
        <f t="shared" si="6"/>
        <v>3.7207070707070663E-5</v>
      </c>
      <c r="Q57" s="1">
        <f t="shared" si="7"/>
        <v>1.9068902107964192E-2</v>
      </c>
      <c r="R57" s="1">
        <f t="shared" si="2"/>
        <v>7.0949798903723245E-7</v>
      </c>
      <c r="S57" s="1">
        <f t="shared" si="3"/>
        <v>1.3843661106009557E-9</v>
      </c>
      <c r="U57" s="1">
        <f t="shared" si="4"/>
        <v>3.6362302760312122E-4</v>
      </c>
      <c r="W57" s="1" t="s">
        <v>77</v>
      </c>
    </row>
    <row r="58" spans="2:23">
      <c r="B58" s="2">
        <v>56</v>
      </c>
      <c r="C58" s="1">
        <v>1063.5</v>
      </c>
      <c r="D58" s="2">
        <f t="shared" si="0"/>
        <v>1.0635E-3</v>
      </c>
      <c r="F58" s="1">
        <v>0.57919467532323998</v>
      </c>
      <c r="G58">
        <f t="shared" si="5"/>
        <v>0.56668528590855471</v>
      </c>
      <c r="H58" s="1">
        <f t="shared" si="1"/>
        <v>1.2509389414685268E-2</v>
      </c>
      <c r="P58" s="1">
        <f t="shared" si="6"/>
        <v>3.9707070707070777E-5</v>
      </c>
      <c r="Q58" s="1">
        <f t="shared" si="7"/>
        <v>2.80689021079642E-2</v>
      </c>
      <c r="R58" s="1">
        <f t="shared" si="2"/>
        <v>1.1145338806707825E-6</v>
      </c>
      <c r="S58" s="1">
        <f t="shared" si="3"/>
        <v>1.5766514641363181E-9</v>
      </c>
      <c r="U58" s="1">
        <f t="shared" si="4"/>
        <v>7.8786326554647714E-4</v>
      </c>
      <c r="W58" s="1" t="s">
        <v>78</v>
      </c>
    </row>
    <row r="59" spans="2:23">
      <c r="B59" s="2">
        <v>57</v>
      </c>
      <c r="C59" s="1">
        <v>1077</v>
      </c>
      <c r="D59" s="2">
        <f t="shared" si="0"/>
        <v>1.077E-3</v>
      </c>
      <c r="F59" s="1">
        <v>0.58735695298340895</v>
      </c>
      <c r="G59">
        <f t="shared" si="5"/>
        <v>0.57469528049379182</v>
      </c>
      <c r="H59" s="1">
        <f t="shared" si="1"/>
        <v>1.2661672489617137E-2</v>
      </c>
      <c r="P59" s="1">
        <f t="shared" si="6"/>
        <v>3.9707070707070777E-5</v>
      </c>
      <c r="Q59" s="1">
        <f t="shared" si="7"/>
        <v>3.6068902107964207E-2</v>
      </c>
      <c r="R59" s="1">
        <f t="shared" si="2"/>
        <v>1.4321904463273489E-6</v>
      </c>
      <c r="S59" s="1">
        <f t="shared" si="3"/>
        <v>1.5766514641363181E-9</v>
      </c>
      <c r="U59" s="1">
        <f t="shared" si="4"/>
        <v>1.3009656992739049E-3</v>
      </c>
      <c r="W59" s="1" t="s">
        <v>79</v>
      </c>
    </row>
    <row r="60" spans="2:23">
      <c r="B60" s="2">
        <v>58</v>
      </c>
      <c r="C60" s="1">
        <v>1090.5</v>
      </c>
      <c r="D60" s="2">
        <f t="shared" si="0"/>
        <v>1.0904999999999999E-3</v>
      </c>
      <c r="F60" s="1">
        <v>0.59535695298340896</v>
      </c>
      <c r="G60">
        <f t="shared" si="5"/>
        <v>0.58270527507902892</v>
      </c>
      <c r="H60" s="1">
        <f t="shared" si="1"/>
        <v>1.2651677904380043E-2</v>
      </c>
      <c r="P60" s="1">
        <f t="shared" si="6"/>
        <v>5.3207070707070835E-5</v>
      </c>
      <c r="Q60" s="1">
        <f t="shared" si="7"/>
        <v>4.4231179768133178E-2</v>
      </c>
      <c r="R60" s="1">
        <f t="shared" si="2"/>
        <v>2.3534115093802228E-6</v>
      </c>
      <c r="S60" s="1">
        <f t="shared" si="3"/>
        <v>2.8309923732272352E-9</v>
      </c>
      <c r="U60" s="1">
        <f t="shared" si="4"/>
        <v>1.9563972636809138E-3</v>
      </c>
      <c r="W60" s="1" t="s">
        <v>80</v>
      </c>
    </row>
    <row r="61" spans="2:23">
      <c r="B61" s="2">
        <v>59</v>
      </c>
      <c r="C61" s="1">
        <v>1144</v>
      </c>
      <c r="D61" s="2">
        <f t="shared" si="0"/>
        <v>1.1440000000000001E-3</v>
      </c>
      <c r="F61" s="1">
        <v>0.60435695298340897</v>
      </c>
      <c r="G61">
        <f t="shared" si="5"/>
        <v>0.61444858695385762</v>
      </c>
      <c r="H61" s="1">
        <f t="shared" si="1"/>
        <v>-1.0091633970448655E-2</v>
      </c>
      <c r="P61" s="1">
        <f t="shared" si="6"/>
        <v>6.6707070707070675E-5</v>
      </c>
      <c r="Q61" s="1">
        <f t="shared" si="7"/>
        <v>5.2231179768133185E-2</v>
      </c>
      <c r="R61" s="1">
        <f t="shared" si="2"/>
        <v>3.4841890019065796E-6</v>
      </c>
      <c r="S61" s="1">
        <f t="shared" si="3"/>
        <v>4.4498332823181268E-9</v>
      </c>
      <c r="U61" s="1">
        <f t="shared" si="4"/>
        <v>2.7280961399710453E-3</v>
      </c>
      <c r="W61" s="1" t="s">
        <v>81</v>
      </c>
    </row>
    <row r="62" spans="2:23">
      <c r="B62" s="2">
        <v>60</v>
      </c>
      <c r="C62" s="1">
        <v>1147.5</v>
      </c>
      <c r="D62" s="2">
        <f t="shared" si="0"/>
        <v>1.1474999999999999E-3</v>
      </c>
      <c r="F62" s="1">
        <v>0.61445597249700101</v>
      </c>
      <c r="G62">
        <f t="shared" si="5"/>
        <v>0.61652525221669674</v>
      </c>
      <c r="H62" s="1">
        <f t="shared" si="1"/>
        <v>-2.0692797196957269E-3</v>
      </c>
      <c r="P62" s="1">
        <f t="shared" si="6"/>
        <v>1.2020707070707084E-4</v>
      </c>
      <c r="Q62" s="1">
        <f t="shared" si="7"/>
        <v>6.1231179768133193E-2</v>
      </c>
      <c r="R62" s="1">
        <f t="shared" si="2"/>
        <v>7.3604207558653516E-6</v>
      </c>
      <c r="S62" s="1">
        <f t="shared" si="3"/>
        <v>1.4449739847974727E-8</v>
      </c>
      <c r="U62" s="1">
        <f t="shared" si="4"/>
        <v>3.7492573757974437E-3</v>
      </c>
      <c r="W62" s="1" t="s">
        <v>82</v>
      </c>
    </row>
    <row r="63" spans="2:23">
      <c r="B63" s="3">
        <v>61</v>
      </c>
      <c r="C63" s="1">
        <v>1157.5</v>
      </c>
      <c r="D63" s="3">
        <f t="shared" si="0"/>
        <v>1.1574999999999999E-3</v>
      </c>
      <c r="F63" s="1">
        <v>0.62445597249700102</v>
      </c>
      <c r="G63">
        <f t="shared" si="5"/>
        <v>0.62245858153909461</v>
      </c>
      <c r="H63" s="1">
        <f t="shared" si="1"/>
        <v>1.9973909579064086E-3</v>
      </c>
      <c r="P63" s="1">
        <f t="shared" si="6"/>
        <v>1.2370707070707065E-4</v>
      </c>
      <c r="Q63" s="1">
        <f t="shared" si="7"/>
        <v>7.1330199281725237E-2</v>
      </c>
      <c r="R63" s="1">
        <f t="shared" si="2"/>
        <v>8.8240500060938234E-6</v>
      </c>
      <c r="S63" s="1">
        <f t="shared" si="3"/>
        <v>1.5303439342924176E-8</v>
      </c>
      <c r="U63" s="1">
        <f t="shared" si="4"/>
        <v>5.0879973295706359E-3</v>
      </c>
      <c r="W63" s="1" t="s">
        <v>83</v>
      </c>
    </row>
    <row r="64" spans="2:23">
      <c r="B64" s="2">
        <v>62</v>
      </c>
      <c r="C64" s="1">
        <v>1174</v>
      </c>
      <c r="D64" s="2">
        <f t="shared" si="0"/>
        <v>1.1739999999999999E-3</v>
      </c>
      <c r="F64" s="1">
        <v>0.63455499201059395</v>
      </c>
      <c r="G64">
        <f t="shared" si="5"/>
        <v>0.63224857492105113</v>
      </c>
      <c r="H64" s="1">
        <f t="shared" si="1"/>
        <v>2.3064170895428227E-3</v>
      </c>
      <c r="P64" s="1">
        <f t="shared" si="6"/>
        <v>1.3370707070707068E-4</v>
      </c>
      <c r="Q64" s="1">
        <f t="shared" si="7"/>
        <v>8.1330199281725246E-2</v>
      </c>
      <c r="R64" s="1">
        <f t="shared" si="2"/>
        <v>1.0874422705981786E-5</v>
      </c>
      <c r="S64" s="1">
        <f t="shared" si="3"/>
        <v>1.7877580757065599E-8</v>
      </c>
      <c r="U64" s="1">
        <f t="shared" si="4"/>
        <v>6.6146013152051418E-3</v>
      </c>
      <c r="W64" s="1" t="s">
        <v>84</v>
      </c>
    </row>
    <row r="65" spans="2:23">
      <c r="B65" s="2">
        <v>63</v>
      </c>
      <c r="C65" s="1">
        <v>1190.5</v>
      </c>
      <c r="D65" s="2">
        <f t="shared" si="0"/>
        <v>1.1904999999999999E-3</v>
      </c>
      <c r="F65" s="1">
        <v>0.64455499201059396</v>
      </c>
      <c r="G65">
        <f t="shared" si="5"/>
        <v>0.64203856830300765</v>
      </c>
      <c r="H65" s="1">
        <f t="shared" si="1"/>
        <v>2.5164237075863127E-3</v>
      </c>
      <c r="P65" s="1">
        <f t="shared" si="6"/>
        <v>1.502070707070707E-4</v>
      </c>
      <c r="Q65" s="1">
        <f t="shared" si="7"/>
        <v>9.1429218795318179E-2</v>
      </c>
      <c r="R65" s="1">
        <f t="shared" si="2"/>
        <v>1.3733315132280595E-5</v>
      </c>
      <c r="S65" s="1">
        <f t="shared" si="3"/>
        <v>2.2562164090398936E-8</v>
      </c>
      <c r="U65" s="1">
        <f t="shared" si="4"/>
        <v>8.3593020495221632E-3</v>
      </c>
      <c r="W65" s="1" t="s">
        <v>85</v>
      </c>
    </row>
    <row r="66" spans="2:23">
      <c r="B66" s="2">
        <v>64</v>
      </c>
      <c r="C66" s="1">
        <v>1204.5</v>
      </c>
      <c r="D66" s="2">
        <f t="shared" si="0"/>
        <v>1.2044999999999998E-3</v>
      </c>
      <c r="F66" s="1">
        <v>0.65271726967076305</v>
      </c>
      <c r="G66">
        <f t="shared" si="5"/>
        <v>0.65034522935436467</v>
      </c>
      <c r="H66" s="1">
        <f t="shared" si="1"/>
        <v>2.3720403163983717E-3</v>
      </c>
      <c r="P66" s="1">
        <f t="shared" si="6"/>
        <v>1.6670707070707072E-4</v>
      </c>
      <c r="Q66" s="1">
        <f t="shared" si="7"/>
        <v>0.10142921879531819</v>
      </c>
      <c r="R66" s="1">
        <f t="shared" si="2"/>
        <v>1.6908967949474057E-5</v>
      </c>
      <c r="S66" s="1">
        <f t="shared" si="3"/>
        <v>2.7791247423732278E-8</v>
      </c>
      <c r="U66" s="1">
        <f t="shared" si="4"/>
        <v>1.0287886425428529E-2</v>
      </c>
      <c r="W66" s="1" t="s">
        <v>86</v>
      </c>
    </row>
    <row r="67" spans="2:23">
      <c r="B67" s="2">
        <v>65</v>
      </c>
      <c r="C67" s="1">
        <v>1214.5</v>
      </c>
      <c r="D67" s="2">
        <f t="shared" si="0"/>
        <v>1.2144999999999999E-3</v>
      </c>
      <c r="F67" s="1">
        <v>0.66071726967076305</v>
      </c>
      <c r="G67">
        <f t="shared" si="5"/>
        <v>0.65627855867676255</v>
      </c>
      <c r="H67" s="1">
        <f t="shared" si="1"/>
        <v>4.4387109940005054E-3</v>
      </c>
      <c r="P67" s="1">
        <f t="shared" si="6"/>
        <v>1.8070707070707063E-4</v>
      </c>
      <c r="Q67" s="1">
        <f t="shared" si="7"/>
        <v>0.10959149645548727</v>
      </c>
      <c r="R67" s="1">
        <f t="shared" si="2"/>
        <v>1.9803958298875417E-5</v>
      </c>
      <c r="S67" s="1">
        <f t="shared" si="3"/>
        <v>3.2655045403530223E-8</v>
      </c>
      <c r="U67" s="1">
        <f t="shared" si="4"/>
        <v>1.2010296095353078E-2</v>
      </c>
      <c r="W67" s="1" t="s">
        <v>87</v>
      </c>
    </row>
    <row r="68" spans="2:23">
      <c r="B68" s="2">
        <v>66</v>
      </c>
      <c r="C68" s="1">
        <v>1228</v>
      </c>
      <c r="D68" s="2">
        <f t="shared" ref="D68:D102" si="8">C68*$D$1</f>
        <v>1.2279999999999999E-3</v>
      </c>
      <c r="F68" s="1">
        <v>0.66871726967076295</v>
      </c>
      <c r="G68">
        <f t="shared" si="5"/>
        <v>0.66428855326199965</v>
      </c>
      <c r="H68" s="1">
        <f t="shared" si="1"/>
        <v>4.4287164087633002E-3</v>
      </c>
      <c r="P68" s="1">
        <f t="shared" si="6"/>
        <v>1.9070707070707065E-4</v>
      </c>
      <c r="Q68" s="1">
        <f t="shared" si="7"/>
        <v>0.11759149645548728</v>
      </c>
      <c r="R68" s="1">
        <f t="shared" si="2"/>
        <v>2.242552982908686E-5</v>
      </c>
      <c r="S68" s="1">
        <f t="shared" si="3"/>
        <v>3.6369186817671648E-8</v>
      </c>
      <c r="U68" s="1">
        <f t="shared" si="4"/>
        <v>1.3827760038640877E-2</v>
      </c>
      <c r="W68" s="1" t="s">
        <v>88</v>
      </c>
    </row>
    <row r="69" spans="2:23">
      <c r="B69" s="2">
        <v>67</v>
      </c>
      <c r="C69" s="1">
        <v>1267</v>
      </c>
      <c r="D69" s="2">
        <f t="shared" si="8"/>
        <v>1.2669999999999999E-3</v>
      </c>
      <c r="F69" s="1">
        <v>0.67881628918435599</v>
      </c>
      <c r="G69">
        <f t="shared" si="5"/>
        <v>0.68742853761935141</v>
      </c>
      <c r="H69" s="1">
        <f t="shared" ref="H69:H102" si="9">F69-G69</f>
        <v>-8.6122484349954176E-3</v>
      </c>
      <c r="P69" s="1">
        <f t="shared" si="6"/>
        <v>2.0420707070707071E-4</v>
      </c>
      <c r="Q69" s="1">
        <f t="shared" si="7"/>
        <v>0.12559149645548717</v>
      </c>
      <c r="R69" s="1">
        <f t="shared" si="2"/>
        <v>2.564667159689249E-5</v>
      </c>
      <c r="S69" s="1">
        <f t="shared" si="3"/>
        <v>4.1700527726762576E-8</v>
      </c>
      <c r="U69" s="1">
        <f t="shared" si="4"/>
        <v>1.5773223981928645E-2</v>
      </c>
      <c r="W69" s="1" t="s">
        <v>89</v>
      </c>
    </row>
    <row r="70" spans="2:23">
      <c r="B70" s="2">
        <v>68</v>
      </c>
      <c r="C70" s="1">
        <v>1266.5</v>
      </c>
      <c r="D70" s="2">
        <f t="shared" si="8"/>
        <v>1.2665E-3</v>
      </c>
      <c r="F70" s="1">
        <v>0.68793939480997301</v>
      </c>
      <c r="G70">
        <f t="shared" si="5"/>
        <v>0.6871318711532316</v>
      </c>
      <c r="H70" s="1">
        <f t="shared" si="9"/>
        <v>8.0752365674141569E-4</v>
      </c>
      <c r="P70" s="1">
        <f t="shared" si="6"/>
        <v>2.4320707070707068E-4</v>
      </c>
      <c r="Q70" s="1">
        <f t="shared" si="7"/>
        <v>0.13569051596908022</v>
      </c>
      <c r="R70" s="1">
        <f t="shared" ref="R70:R103" si="10" xml:space="preserve"> P70 * Q70</f>
        <v>3.3000892911570999E-5</v>
      </c>
      <c r="S70" s="1">
        <f t="shared" ref="S70:S103" si="11">P70 * P70</f>
        <v>5.9149679241914076E-8</v>
      </c>
      <c r="U70" s="1">
        <f t="shared" ref="U70:U103" si="12" xml:space="preserve"> Q70 * Q70</f>
        <v>1.8411916123955215E-2</v>
      </c>
      <c r="W70" s="1" t="s">
        <v>90</v>
      </c>
    </row>
    <row r="71" spans="2:23">
      <c r="B71" s="2">
        <v>69</v>
      </c>
      <c r="C71" s="1">
        <v>1267.5</v>
      </c>
      <c r="D71" s="2">
        <f t="shared" si="8"/>
        <v>1.2675E-3</v>
      </c>
      <c r="F71" s="1">
        <v>0.69593939480997302</v>
      </c>
      <c r="G71">
        <f t="shared" si="5"/>
        <v>0.68772520408547133</v>
      </c>
      <c r="H71" s="1">
        <f t="shared" si="9"/>
        <v>8.214190724501691E-3</v>
      </c>
      <c r="P71" s="1">
        <f t="shared" si="6"/>
        <v>2.4270707070707083E-4</v>
      </c>
      <c r="Q71" s="1">
        <f t="shared" si="7"/>
        <v>0.14481362159469724</v>
      </c>
      <c r="R71" s="1">
        <f t="shared" si="10"/>
        <v>3.514728989573118E-5</v>
      </c>
      <c r="S71" s="1">
        <f t="shared" si="11"/>
        <v>5.890672217120708E-8</v>
      </c>
      <c r="U71" s="1">
        <f t="shared" si="12"/>
        <v>2.0970984999372163E-2</v>
      </c>
      <c r="W71" s="1" t="s">
        <v>91</v>
      </c>
    </row>
    <row r="72" spans="2:23">
      <c r="B72" s="2">
        <v>70</v>
      </c>
      <c r="C72" s="1">
        <v>1302</v>
      </c>
      <c r="D72" s="2">
        <f t="shared" si="8"/>
        <v>1.302E-3</v>
      </c>
      <c r="F72" s="1">
        <v>0.70603841432356595</v>
      </c>
      <c r="G72">
        <f t="shared" si="5"/>
        <v>0.70819519024774402</v>
      </c>
      <c r="H72" s="1">
        <f t="shared" si="9"/>
        <v>-2.1567759241780671E-3</v>
      </c>
      <c r="P72" s="1">
        <f t="shared" si="6"/>
        <v>2.4370707070707075E-4</v>
      </c>
      <c r="Q72" s="1">
        <f t="shared" si="7"/>
        <v>0.15281362159469725</v>
      </c>
      <c r="R72" s="1">
        <f t="shared" si="10"/>
        <v>3.7241760082982432E-5</v>
      </c>
      <c r="S72" s="1">
        <f t="shared" si="11"/>
        <v>5.9393136312621185E-8</v>
      </c>
      <c r="U72" s="1">
        <f t="shared" si="12"/>
        <v>2.3352002944887321E-2</v>
      </c>
      <c r="W72" s="1" t="s">
        <v>92</v>
      </c>
    </row>
    <row r="73" spans="2:23">
      <c r="B73" s="3">
        <v>71</v>
      </c>
      <c r="C73" s="1">
        <v>1299</v>
      </c>
      <c r="D73" s="3">
        <f t="shared" si="8"/>
        <v>1.299E-3</v>
      </c>
      <c r="F73" s="1">
        <v>0.71503841432356596</v>
      </c>
      <c r="G73">
        <f t="shared" si="5"/>
        <v>0.7064151914510246</v>
      </c>
      <c r="H73" s="1">
        <f t="shared" si="9"/>
        <v>8.6232228725413584E-3</v>
      </c>
      <c r="P73" s="1">
        <f t="shared" si="6"/>
        <v>2.7820707070707077E-4</v>
      </c>
      <c r="Q73" s="1">
        <f t="shared" si="7"/>
        <v>0.16291264110829018</v>
      </c>
      <c r="R73" s="1">
        <f t="shared" si="10"/>
        <v>4.5323448663889732E-5</v>
      </c>
      <c r="S73" s="1">
        <f t="shared" si="11"/>
        <v>7.7399174191409077E-8</v>
      </c>
      <c r="U73" s="1">
        <f t="shared" si="12"/>
        <v>2.6540528632878559E-2</v>
      </c>
      <c r="W73" s="1" t="s">
        <v>93</v>
      </c>
    </row>
    <row r="74" spans="2:23">
      <c r="B74" s="2">
        <v>72</v>
      </c>
      <c r="C74" s="1">
        <v>1349</v>
      </c>
      <c r="D74" s="2">
        <f t="shared" si="8"/>
        <v>1.3489999999999999E-3</v>
      </c>
      <c r="F74" s="1">
        <v>0.72513743383715901</v>
      </c>
      <c r="G74">
        <f t="shared" si="5"/>
        <v>0.73608183806301397</v>
      </c>
      <c r="H74" s="1">
        <f t="shared" si="9"/>
        <v>-1.0944404225854965E-2</v>
      </c>
      <c r="P74" s="1">
        <f t="shared" si="6"/>
        <v>2.7520707070707081E-4</v>
      </c>
      <c r="Q74" s="1">
        <f t="shared" si="7"/>
        <v>0.17191264110829019</v>
      </c>
      <c r="R74" s="1">
        <f t="shared" si="10"/>
        <v>4.7311574376928508E-5</v>
      </c>
      <c r="S74" s="1">
        <f t="shared" si="11"/>
        <v>7.5738931767166676E-8</v>
      </c>
      <c r="U74" s="1">
        <f t="shared" si="12"/>
        <v>2.9553956172827786E-2</v>
      </c>
      <c r="W74" s="1" t="s">
        <v>94</v>
      </c>
    </row>
    <row r="75" spans="2:23">
      <c r="B75" s="2">
        <v>73</v>
      </c>
      <c r="C75" s="1">
        <v>1340</v>
      </c>
      <c r="D75" s="2">
        <f t="shared" si="8"/>
        <v>1.34E-3</v>
      </c>
      <c r="F75" s="1">
        <v>0.74513743383715902</v>
      </c>
      <c r="G75">
        <f t="shared" si="5"/>
        <v>0.73074184167285594</v>
      </c>
      <c r="H75" s="1">
        <f t="shared" si="9"/>
        <v>1.4395592164303084E-2</v>
      </c>
      <c r="P75" s="1">
        <f t="shared" si="6"/>
        <v>3.2520707070707072E-4</v>
      </c>
      <c r="Q75" s="1">
        <f t="shared" si="7"/>
        <v>0.18201166062188323</v>
      </c>
      <c r="R75" s="1">
        <f t="shared" si="10"/>
        <v>5.9191478985372141E-5</v>
      </c>
      <c r="S75" s="1">
        <f t="shared" si="11"/>
        <v>1.057596388378737E-7</v>
      </c>
      <c r="U75" s="1">
        <f t="shared" si="12"/>
        <v>3.3128244602335599E-2</v>
      </c>
      <c r="W75" s="1" t="s">
        <v>95</v>
      </c>
    </row>
    <row r="76" spans="2:23">
      <c r="B76" s="2">
        <v>74</v>
      </c>
      <c r="C76" s="1">
        <v>1398</v>
      </c>
      <c r="D76" s="2">
        <f t="shared" si="8"/>
        <v>1.3979999999999999E-3</v>
      </c>
      <c r="F76" s="1">
        <v>0.75523645335075196</v>
      </c>
      <c r="G76">
        <f t="shared" si="5"/>
        <v>0.7651551517427635</v>
      </c>
      <c r="H76" s="1">
        <f t="shared" si="9"/>
        <v>-9.9186983920115379E-3</v>
      </c>
      <c r="P76" s="1">
        <f t="shared" si="6"/>
        <v>3.1620707070707083E-4</v>
      </c>
      <c r="Q76" s="1">
        <f t="shared" si="7"/>
        <v>0.20201166062188325</v>
      </c>
      <c r="R76" s="1">
        <f t="shared" si="10"/>
        <v>6.3877515453916636E-5</v>
      </c>
      <c r="S76" s="1">
        <f t="shared" si="11"/>
        <v>9.9986911565146486E-8</v>
      </c>
      <c r="U76" s="1">
        <f t="shared" si="12"/>
        <v>4.0808711027210932E-2</v>
      </c>
      <c r="W76" s="1" t="s">
        <v>96</v>
      </c>
    </row>
    <row r="77" spans="2:23">
      <c r="B77" s="2">
        <v>75</v>
      </c>
      <c r="C77" s="1">
        <v>1392.5</v>
      </c>
      <c r="D77" s="2">
        <f t="shared" si="8"/>
        <v>1.3924999999999999E-3</v>
      </c>
      <c r="F77" s="1">
        <v>0.765335472864345</v>
      </c>
      <c r="G77">
        <f t="shared" ref="G77:G102" si="13" xml:space="preserve"> $Y$4 * D77 + $Y$7</f>
        <v>0.76189182061544469</v>
      </c>
      <c r="H77" s="1">
        <f t="shared" si="9"/>
        <v>3.4436522489003085E-3</v>
      </c>
      <c r="P77" s="1">
        <f t="shared" si="6"/>
        <v>3.7420707070707072E-4</v>
      </c>
      <c r="Q77" s="1">
        <f t="shared" si="7"/>
        <v>0.21211068013547618</v>
      </c>
      <c r="R77" s="1">
        <f t="shared" si="10"/>
        <v>7.9373316279181001E-5</v>
      </c>
      <c r="S77" s="1">
        <f t="shared" si="11"/>
        <v>1.4003093176716664E-7</v>
      </c>
      <c r="U77" s="1">
        <f t="shared" si="12"/>
        <v>4.4990940627534289E-2</v>
      </c>
      <c r="W77" s="1" t="s">
        <v>97</v>
      </c>
    </row>
    <row r="78" spans="2:23">
      <c r="B78" s="2">
        <v>76</v>
      </c>
      <c r="C78" s="1">
        <v>1430.5</v>
      </c>
      <c r="D78" s="2">
        <f t="shared" si="8"/>
        <v>1.4304999999999999E-3</v>
      </c>
      <c r="F78" s="1">
        <v>0.77533547286434501</v>
      </c>
      <c r="G78">
        <f t="shared" si="13"/>
        <v>0.78443847204055661</v>
      </c>
      <c r="H78" s="1">
        <f t="shared" si="9"/>
        <v>-9.1029991762116014E-3</v>
      </c>
      <c r="P78" s="1">
        <f t="shared" ref="P78:P102" si="14">D77 - $L$4</f>
        <v>3.6870707070707064E-4</v>
      </c>
      <c r="Q78" s="1">
        <f t="shared" ref="Q78:Q103" si="15">F77 - $L$5</f>
        <v>0.22220969964906923</v>
      </c>
      <c r="R78" s="1">
        <f t="shared" si="10"/>
        <v>8.1930287440306295E-5</v>
      </c>
      <c r="S78" s="1">
        <f t="shared" si="11"/>
        <v>1.3594490398938878E-7</v>
      </c>
      <c r="U78" s="1">
        <f t="shared" si="12"/>
        <v>4.9377150618129556E-2</v>
      </c>
      <c r="W78" s="1" t="s">
        <v>98</v>
      </c>
    </row>
    <row r="79" spans="2:23">
      <c r="B79" s="2">
        <v>77</v>
      </c>
      <c r="C79" s="1">
        <v>1432.5</v>
      </c>
      <c r="D79" s="2">
        <f t="shared" si="8"/>
        <v>1.4325E-3</v>
      </c>
      <c r="F79" s="1">
        <v>0.78543449237793705</v>
      </c>
      <c r="G79">
        <f t="shared" si="13"/>
        <v>0.78562513790503619</v>
      </c>
      <c r="H79" s="1">
        <f t="shared" si="9"/>
        <v>-1.9064552709913141E-4</v>
      </c>
      <c r="P79" s="1">
        <f t="shared" si="14"/>
        <v>4.067070707070707E-4</v>
      </c>
      <c r="Q79" s="1">
        <f t="shared" si="15"/>
        <v>0.23220969964906923</v>
      </c>
      <c r="R79" s="1">
        <f t="shared" si="10"/>
        <v>9.444132673404165E-5</v>
      </c>
      <c r="S79" s="1">
        <f t="shared" si="11"/>
        <v>1.6541064136312619E-7</v>
      </c>
      <c r="U79" s="1">
        <f t="shared" si="12"/>
        <v>5.3921344611110943E-2</v>
      </c>
      <c r="W79" s="1" t="s">
        <v>99</v>
      </c>
    </row>
    <row r="80" spans="2:23">
      <c r="B80" s="2">
        <v>78</v>
      </c>
      <c r="C80" s="1">
        <v>1442.5</v>
      </c>
      <c r="D80" s="2">
        <f t="shared" si="8"/>
        <v>1.4425E-3</v>
      </c>
      <c r="F80" s="1">
        <v>0.79543449237793695</v>
      </c>
      <c r="G80">
        <f t="shared" si="13"/>
        <v>0.79155846722743406</v>
      </c>
      <c r="H80" s="1">
        <f t="shared" si="9"/>
        <v>3.8760251505028931E-3</v>
      </c>
      <c r="P80" s="1">
        <f t="shared" si="14"/>
        <v>4.0870707070707075E-4</v>
      </c>
      <c r="Q80" s="1">
        <f t="shared" si="15"/>
        <v>0.24230871916266128</v>
      </c>
      <c r="R80" s="1">
        <f t="shared" si="10"/>
        <v>9.9033286815753546E-5</v>
      </c>
      <c r="S80" s="1">
        <f t="shared" si="11"/>
        <v>1.6704146964595453E-7</v>
      </c>
      <c r="U80" s="1">
        <f t="shared" si="12"/>
        <v>5.8713515382249455E-2</v>
      </c>
      <c r="W80" s="1" t="s">
        <v>100</v>
      </c>
    </row>
    <row r="81" spans="2:23">
      <c r="B81" s="2">
        <v>79</v>
      </c>
      <c r="C81" s="1">
        <v>1472</v>
      </c>
      <c r="D81" s="2">
        <f t="shared" si="8"/>
        <v>1.472E-3</v>
      </c>
      <c r="F81" s="1">
        <v>0.806517254908236</v>
      </c>
      <c r="G81">
        <f t="shared" si="13"/>
        <v>0.80906178872850787</v>
      </c>
      <c r="H81" s="1">
        <f t="shared" si="9"/>
        <v>-2.5445338202718659E-3</v>
      </c>
      <c r="P81" s="1">
        <f t="shared" si="14"/>
        <v>4.1870707070707077E-4</v>
      </c>
      <c r="Q81" s="1">
        <f t="shared" si="15"/>
        <v>0.25230871916266118</v>
      </c>
      <c r="R81" s="1">
        <f t="shared" si="10"/>
        <v>1.0564344471445083E-4</v>
      </c>
      <c r="S81" s="1">
        <f t="shared" si="11"/>
        <v>1.7531561106009595E-7</v>
      </c>
      <c r="U81" s="1">
        <f t="shared" si="12"/>
        <v>6.3659689765502625E-2</v>
      </c>
      <c r="W81" s="1" t="s">
        <v>101</v>
      </c>
    </row>
    <row r="82" spans="2:23">
      <c r="B82" s="2">
        <v>80</v>
      </c>
      <c r="C82" s="1">
        <v>1492</v>
      </c>
      <c r="D82" s="2">
        <f t="shared" si="8"/>
        <v>1.4919999999999998E-3</v>
      </c>
      <c r="F82" s="1">
        <v>0.81551725490823601</v>
      </c>
      <c r="G82">
        <f t="shared" si="13"/>
        <v>0.8209284473733035</v>
      </c>
      <c r="H82" s="1">
        <f t="shared" si="9"/>
        <v>-5.4111924650674936E-3</v>
      </c>
      <c r="P82" s="1">
        <f t="shared" si="14"/>
        <v>4.4820707070707079E-4</v>
      </c>
      <c r="Q82" s="1">
        <f t="shared" si="15"/>
        <v>0.26339148169296023</v>
      </c>
      <c r="R82" s="1">
        <f t="shared" si="10"/>
        <v>1.1805392445879676E-4</v>
      </c>
      <c r="S82" s="1">
        <f t="shared" si="11"/>
        <v>2.0088957823181314E-7</v>
      </c>
      <c r="U82" s="1">
        <f t="shared" si="12"/>
        <v>6.9375072628412998E-2</v>
      </c>
      <c r="W82" s="1" t="s">
        <v>102</v>
      </c>
    </row>
    <row r="83" spans="2:23">
      <c r="B83" s="3">
        <v>81</v>
      </c>
      <c r="C83" s="1">
        <v>1512</v>
      </c>
      <c r="D83" s="3">
        <f t="shared" si="8"/>
        <v>1.5119999999999999E-3</v>
      </c>
      <c r="F83" s="1">
        <v>0.82660001743853395</v>
      </c>
      <c r="G83">
        <f t="shared" si="13"/>
        <v>0.83279510601809925</v>
      </c>
      <c r="H83" s="1">
        <f t="shared" si="9"/>
        <v>-6.1950885795652999E-3</v>
      </c>
      <c r="P83" s="1">
        <f t="shared" si="14"/>
        <v>4.6820707070707062E-4</v>
      </c>
      <c r="Q83" s="1">
        <f t="shared" si="15"/>
        <v>0.27239148169296024</v>
      </c>
      <c r="R83" s="1">
        <f t="shared" si="10"/>
        <v>1.2753561772901957E-4</v>
      </c>
      <c r="S83" s="1">
        <f t="shared" si="11"/>
        <v>2.1921786106009582E-7</v>
      </c>
      <c r="U83" s="1">
        <f t="shared" si="12"/>
        <v>7.4197119298886297E-2</v>
      </c>
      <c r="W83" s="1" t="s">
        <v>103</v>
      </c>
    </row>
    <row r="84" spans="2:23">
      <c r="B84" s="2">
        <v>82</v>
      </c>
      <c r="C84" s="1">
        <v>1531.5</v>
      </c>
      <c r="D84" s="2">
        <f t="shared" si="8"/>
        <v>1.5314999999999999E-3</v>
      </c>
      <c r="F84" s="1">
        <v>0.83660001743853396</v>
      </c>
      <c r="G84">
        <f t="shared" si="13"/>
        <v>0.84436509819677508</v>
      </c>
      <c r="H84" s="1">
        <f t="shared" si="9"/>
        <v>-7.7650807582411163E-3</v>
      </c>
      <c r="P84" s="1">
        <f t="shared" si="14"/>
        <v>4.8820707070707067E-4</v>
      </c>
      <c r="Q84" s="1">
        <f t="shared" si="15"/>
        <v>0.28347424422325818</v>
      </c>
      <c r="R84" s="1">
        <f t="shared" si="10"/>
        <v>1.3839413039313763E-4</v>
      </c>
      <c r="S84" s="1">
        <f t="shared" si="11"/>
        <v>2.3834614388837871E-7</v>
      </c>
      <c r="U84" s="1">
        <f t="shared" si="12"/>
        <v>8.0357647137947422E-2</v>
      </c>
      <c r="W84" s="1" t="s">
        <v>104</v>
      </c>
    </row>
    <row r="85" spans="2:23">
      <c r="B85" s="2">
        <v>83</v>
      </c>
      <c r="C85" s="1">
        <v>1551.5</v>
      </c>
      <c r="D85" s="2">
        <f t="shared" si="8"/>
        <v>1.5514999999999999E-3</v>
      </c>
      <c r="F85" s="1">
        <v>0.84572312306415098</v>
      </c>
      <c r="G85">
        <f t="shared" si="13"/>
        <v>0.85623175684157093</v>
      </c>
      <c r="H85" s="1">
        <f t="shared" si="9"/>
        <v>-1.0508633777419951E-2</v>
      </c>
      <c r="P85" s="1">
        <f t="shared" si="14"/>
        <v>5.0770707070707066E-4</v>
      </c>
      <c r="Q85" s="1">
        <f t="shared" si="15"/>
        <v>0.29347424422325818</v>
      </c>
      <c r="R85" s="1">
        <f t="shared" si="10"/>
        <v>1.4899894886256186E-4</v>
      </c>
      <c r="S85" s="1">
        <f t="shared" si="11"/>
        <v>2.5776646964595443E-7</v>
      </c>
      <c r="U85" s="1">
        <f t="shared" si="12"/>
        <v>8.6127132022412595E-2</v>
      </c>
      <c r="W85" s="1" t="s">
        <v>105</v>
      </c>
    </row>
    <row r="86" spans="2:23">
      <c r="B86" s="2">
        <v>84</v>
      </c>
      <c r="C86" s="1">
        <v>1582</v>
      </c>
      <c r="D86" s="2">
        <f t="shared" si="8"/>
        <v>1.5819999999999999E-3</v>
      </c>
      <c r="F86" s="1">
        <v>0.85582214257774403</v>
      </c>
      <c r="G86">
        <f t="shared" si="13"/>
        <v>0.87432841127488437</v>
      </c>
      <c r="H86" s="1">
        <f t="shared" si="9"/>
        <v>-1.8506268697140338E-2</v>
      </c>
      <c r="P86" s="1">
        <f t="shared" si="14"/>
        <v>5.2770707070707071E-4</v>
      </c>
      <c r="Q86" s="1">
        <f t="shared" si="15"/>
        <v>0.30259734984887521</v>
      </c>
      <c r="R86" s="1">
        <f t="shared" si="10"/>
        <v>1.5968276109247259E-4</v>
      </c>
      <c r="S86" s="1">
        <f t="shared" si="11"/>
        <v>2.7847475247423735E-7</v>
      </c>
      <c r="U86" s="1">
        <f t="shared" si="12"/>
        <v>9.156515613556257E-2</v>
      </c>
      <c r="W86" s="1" t="s">
        <v>106</v>
      </c>
    </row>
    <row r="87" spans="2:23">
      <c r="B87" s="2">
        <v>85</v>
      </c>
      <c r="C87" s="1">
        <v>1601.5</v>
      </c>
      <c r="D87" s="2">
        <f t="shared" si="8"/>
        <v>1.6014999999999998E-3</v>
      </c>
      <c r="F87" s="1">
        <v>0.86582214257774404</v>
      </c>
      <c r="G87">
        <f t="shared" si="13"/>
        <v>0.88589840345356019</v>
      </c>
      <c r="H87" s="1">
        <f t="shared" si="9"/>
        <v>-2.0076260875816154E-2</v>
      </c>
      <c r="P87" s="1">
        <f t="shared" si="14"/>
        <v>5.5820707070707064E-4</v>
      </c>
      <c r="Q87" s="1">
        <f t="shared" si="15"/>
        <v>0.31269636936246825</v>
      </c>
      <c r="R87" s="1">
        <f t="shared" si="10"/>
        <v>1.745493243625596E-4</v>
      </c>
      <c r="S87" s="1">
        <f t="shared" si="11"/>
        <v>3.1159513378736857E-7</v>
      </c>
      <c r="U87" s="1">
        <f t="shared" si="12"/>
        <v>9.7779019412469179E-2</v>
      </c>
      <c r="W87" s="1" t="s">
        <v>107</v>
      </c>
    </row>
    <row r="88" spans="2:23">
      <c r="B88" s="2">
        <v>86</v>
      </c>
      <c r="C88" s="1">
        <v>1621</v>
      </c>
      <c r="D88" s="2">
        <f t="shared" si="8"/>
        <v>1.6209999999999998E-3</v>
      </c>
      <c r="F88" s="1">
        <v>0.87494524820336195</v>
      </c>
      <c r="G88">
        <f t="shared" si="13"/>
        <v>0.89746839563223602</v>
      </c>
      <c r="H88" s="1">
        <f t="shared" si="9"/>
        <v>-2.2523147428874069E-2</v>
      </c>
      <c r="P88" s="1">
        <f t="shared" si="14"/>
        <v>5.7770707070707063E-4</v>
      </c>
      <c r="Q88" s="1">
        <f t="shared" si="15"/>
        <v>0.32269636936246826</v>
      </c>
      <c r="R88" s="1">
        <f t="shared" si="10"/>
        <v>1.8642397427219844E-4</v>
      </c>
      <c r="S88" s="1">
        <f t="shared" si="11"/>
        <v>3.3374545954494428E-7</v>
      </c>
      <c r="U88" s="1">
        <f t="shared" si="12"/>
        <v>0.10413294679971855</v>
      </c>
      <c r="W88" s="1" t="s">
        <v>108</v>
      </c>
    </row>
    <row r="89" spans="2:23">
      <c r="B89" s="2">
        <v>87</v>
      </c>
      <c r="C89" s="1">
        <v>1626</v>
      </c>
      <c r="D89" s="2">
        <f t="shared" si="8"/>
        <v>1.6259999999999998E-3</v>
      </c>
      <c r="F89" s="1">
        <v>0.88494524820336196</v>
      </c>
      <c r="G89">
        <f t="shared" si="13"/>
        <v>0.90043506029343501</v>
      </c>
      <c r="H89" s="1">
        <f t="shared" si="9"/>
        <v>-1.5489812090073052E-2</v>
      </c>
      <c r="P89" s="1">
        <f t="shared" si="14"/>
        <v>5.9720707070707061E-4</v>
      </c>
      <c r="Q89" s="1">
        <f t="shared" si="15"/>
        <v>0.33181947498808617</v>
      </c>
      <c r="R89" s="1">
        <f t="shared" si="10"/>
        <v>1.9816493666119302E-4</v>
      </c>
      <c r="S89" s="1">
        <f t="shared" si="11"/>
        <v>3.5665628530252003E-7</v>
      </c>
      <c r="U89" s="1">
        <f t="shared" si="12"/>
        <v>0.11010416398136914</v>
      </c>
      <c r="W89" s="1" t="s">
        <v>109</v>
      </c>
    </row>
    <row r="90" spans="2:23">
      <c r="B90" s="2">
        <v>88</v>
      </c>
      <c r="C90" s="1">
        <v>1634.5</v>
      </c>
      <c r="D90" s="2">
        <f t="shared" si="8"/>
        <v>1.6344999999999999E-3</v>
      </c>
      <c r="F90" s="1">
        <v>0.895044267716955</v>
      </c>
      <c r="G90">
        <f t="shared" si="13"/>
        <v>0.90547839021747323</v>
      </c>
      <c r="H90" s="1">
        <f t="shared" si="9"/>
        <v>-1.0434122500518228E-2</v>
      </c>
      <c r="P90" s="1">
        <f t="shared" si="14"/>
        <v>6.0220707070707063E-4</v>
      </c>
      <c r="Q90" s="1">
        <f t="shared" si="15"/>
        <v>0.34181947498808618</v>
      </c>
      <c r="R90" s="1">
        <f t="shared" si="10"/>
        <v>2.0584610474320416E-4</v>
      </c>
      <c r="S90" s="1">
        <f t="shared" si="11"/>
        <v>3.6265335600959077E-7</v>
      </c>
      <c r="U90" s="1">
        <f t="shared" si="12"/>
        <v>0.11684055348113087</v>
      </c>
      <c r="W90" s="1" t="s">
        <v>110</v>
      </c>
    </row>
    <row r="91" spans="2:23">
      <c r="B91" s="2">
        <v>89</v>
      </c>
      <c r="C91" s="1">
        <v>1634</v>
      </c>
      <c r="D91" s="2">
        <f t="shared" si="8"/>
        <v>1.6339999999999998E-3</v>
      </c>
      <c r="F91" s="1">
        <v>0.91122460760445401</v>
      </c>
      <c r="G91">
        <f t="shared" si="13"/>
        <v>0.90518172375135331</v>
      </c>
      <c r="H91" s="1">
        <f t="shared" si="9"/>
        <v>6.0428838531007001E-3</v>
      </c>
      <c r="P91" s="1">
        <f t="shared" si="14"/>
        <v>6.1070707070707067E-4</v>
      </c>
      <c r="Q91" s="1">
        <f t="shared" si="15"/>
        <v>0.35191849450167922</v>
      </c>
      <c r="R91" s="1">
        <f t="shared" si="10"/>
        <v>2.1491911290476287E-4</v>
      </c>
      <c r="S91" s="1">
        <f t="shared" si="11"/>
        <v>3.72963126211611E-7</v>
      </c>
      <c r="U91" s="1">
        <f t="shared" si="12"/>
        <v>0.12384662677232842</v>
      </c>
      <c r="W91" s="1" t="s">
        <v>111</v>
      </c>
    </row>
    <row r="92" spans="2:23">
      <c r="B92" s="2">
        <v>90</v>
      </c>
      <c r="C92" s="1">
        <v>1646</v>
      </c>
      <c r="D92" s="2">
        <f t="shared" si="8"/>
        <v>1.6459999999999999E-3</v>
      </c>
      <c r="F92" s="1">
        <v>0.91922460760445401</v>
      </c>
      <c r="G92">
        <f t="shared" si="13"/>
        <v>0.91230171893823075</v>
      </c>
      <c r="H92" s="1">
        <f t="shared" si="9"/>
        <v>6.9228886662232592E-3</v>
      </c>
      <c r="P92" s="1">
        <f t="shared" si="14"/>
        <v>6.102070707070706E-4</v>
      </c>
      <c r="Q92" s="1">
        <f t="shared" si="15"/>
        <v>0.36809883438917823</v>
      </c>
      <c r="R92" s="1">
        <f t="shared" si="10"/>
        <v>2.2461651146330754E-4</v>
      </c>
      <c r="S92" s="1">
        <f t="shared" si="11"/>
        <v>3.7235266914090384E-7</v>
      </c>
      <c r="U92" s="1">
        <f t="shared" si="12"/>
        <v>0.13549675187867166</v>
      </c>
      <c r="W92" s="1" t="s">
        <v>112</v>
      </c>
    </row>
    <row r="93" spans="2:23">
      <c r="B93" s="3">
        <v>91</v>
      </c>
      <c r="C93" s="1">
        <v>1659</v>
      </c>
      <c r="D93" s="3">
        <f t="shared" si="8"/>
        <v>1.6589999999999999E-3</v>
      </c>
      <c r="F93" s="1">
        <v>0.92722460760445402</v>
      </c>
      <c r="G93">
        <f t="shared" si="13"/>
        <v>0.92001504705734805</v>
      </c>
      <c r="H93" s="1">
        <f t="shared" si="9"/>
        <v>7.2095605471059754E-3</v>
      </c>
      <c r="P93" s="1">
        <f t="shared" si="14"/>
        <v>6.2220707070707068E-4</v>
      </c>
      <c r="Q93" s="1">
        <f t="shared" si="15"/>
        <v>0.37609883438917824</v>
      </c>
      <c r="R93" s="1">
        <f t="shared" si="10"/>
        <v>2.3401135404163429E-4</v>
      </c>
      <c r="S93" s="1">
        <f t="shared" si="11"/>
        <v>3.8714163883787363E-7</v>
      </c>
      <c r="U93" s="1">
        <f t="shared" si="12"/>
        <v>0.14145033322889852</v>
      </c>
      <c r="W93" s="1" t="s">
        <v>113</v>
      </c>
    </row>
    <row r="94" spans="2:23">
      <c r="B94" s="2">
        <v>92</v>
      </c>
      <c r="C94" s="1">
        <v>1668.5</v>
      </c>
      <c r="D94" s="2">
        <f t="shared" si="8"/>
        <v>1.6684999999999998E-3</v>
      </c>
      <c r="F94" s="1">
        <v>0.93522460760445403</v>
      </c>
      <c r="G94">
        <f t="shared" si="13"/>
        <v>0.925651709913626</v>
      </c>
      <c r="H94" s="1">
        <f t="shared" si="9"/>
        <v>9.5728976908280305E-3</v>
      </c>
      <c r="P94" s="1">
        <f t="shared" si="14"/>
        <v>6.3520707070707067E-4</v>
      </c>
      <c r="Q94" s="1">
        <f t="shared" si="15"/>
        <v>0.38409883438917825</v>
      </c>
      <c r="R94" s="1">
        <f t="shared" si="10"/>
        <v>2.4398229545435018E-4</v>
      </c>
      <c r="S94" s="1">
        <f t="shared" si="11"/>
        <v>4.0348802267625749E-7</v>
      </c>
      <c r="U94" s="1">
        <f t="shared" si="12"/>
        <v>0.14753191457912537</v>
      </c>
      <c r="W94" s="1" t="s">
        <v>114</v>
      </c>
    </row>
    <row r="95" spans="2:23">
      <c r="B95" s="2">
        <v>93</v>
      </c>
      <c r="C95" s="1">
        <v>1692</v>
      </c>
      <c r="D95" s="2">
        <f t="shared" si="8"/>
        <v>1.6919999999999999E-3</v>
      </c>
      <c r="F95" s="1">
        <v>0.94522460760445404</v>
      </c>
      <c r="G95">
        <f t="shared" si="13"/>
        <v>0.93959503382126097</v>
      </c>
      <c r="H95" s="1">
        <f t="shared" si="9"/>
        <v>5.6295737831930648E-3</v>
      </c>
      <c r="P95" s="1">
        <f t="shared" si="14"/>
        <v>6.4470707070707063E-4</v>
      </c>
      <c r="Q95" s="1">
        <f t="shared" si="15"/>
        <v>0.39209883438917825</v>
      </c>
      <c r="R95" s="1">
        <f t="shared" si="10"/>
        <v>2.5278889094670394E-4</v>
      </c>
      <c r="S95" s="1">
        <f t="shared" si="11"/>
        <v>4.1564720701969174E-7</v>
      </c>
      <c r="U95" s="1">
        <f t="shared" si="12"/>
        <v>0.15374149592935224</v>
      </c>
      <c r="W95" s="1" t="s">
        <v>115</v>
      </c>
    </row>
    <row r="96" spans="2:23">
      <c r="B96" s="2">
        <v>94</v>
      </c>
      <c r="C96" s="1">
        <v>1712</v>
      </c>
      <c r="D96" s="2">
        <f t="shared" si="8"/>
        <v>1.712E-3</v>
      </c>
      <c r="F96" s="1">
        <v>0.95322460760445404</v>
      </c>
      <c r="G96">
        <f t="shared" si="13"/>
        <v>0.95146169246605672</v>
      </c>
      <c r="H96" s="1">
        <f t="shared" si="9"/>
        <v>1.7629151383973252E-3</v>
      </c>
      <c r="P96" s="1">
        <f t="shared" si="14"/>
        <v>6.6820707070707071E-4</v>
      </c>
      <c r="Q96" s="1">
        <f t="shared" si="15"/>
        <v>0.40209883438917826</v>
      </c>
      <c r="R96" s="1">
        <f t="shared" si="10"/>
        <v>2.6868528426192038E-4</v>
      </c>
      <c r="S96" s="1">
        <f t="shared" si="11"/>
        <v>4.4650068934292419E-7</v>
      </c>
      <c r="U96" s="1">
        <f t="shared" si="12"/>
        <v>0.16168347261713581</v>
      </c>
      <c r="W96" s="1" t="s">
        <v>116</v>
      </c>
    </row>
    <row r="97" spans="2:23">
      <c r="B97" s="2">
        <v>95</v>
      </c>
      <c r="C97" s="1">
        <v>1712.5</v>
      </c>
      <c r="D97" s="2">
        <f t="shared" si="8"/>
        <v>1.7124999999999998E-3</v>
      </c>
      <c r="F97" s="1">
        <v>0.96122460760445405</v>
      </c>
      <c r="G97">
        <f t="shared" si="13"/>
        <v>0.95175835893217664</v>
      </c>
      <c r="H97" s="1">
        <f t="shared" si="9"/>
        <v>9.4662486722774108E-3</v>
      </c>
      <c r="P97" s="1">
        <f t="shared" si="14"/>
        <v>6.8820707070707077E-4</v>
      </c>
      <c r="Q97" s="1">
        <f t="shared" si="15"/>
        <v>0.41009883438917827</v>
      </c>
      <c r="R97" s="1">
        <f t="shared" si="10"/>
        <v>2.822329175153605E-4</v>
      </c>
      <c r="S97" s="1">
        <f t="shared" si="11"/>
        <v>4.7362897217120708E-7</v>
      </c>
      <c r="U97" s="1">
        <f t="shared" si="12"/>
        <v>0.16818105396736266</v>
      </c>
      <c r="W97" s="1" t="s">
        <v>117</v>
      </c>
    </row>
    <row r="98" spans="2:23">
      <c r="B98" s="2">
        <v>96</v>
      </c>
      <c r="C98" s="1">
        <v>1721.5</v>
      </c>
      <c r="D98" s="2">
        <f t="shared" si="8"/>
        <v>1.7214999999999999E-3</v>
      </c>
      <c r="F98" s="1">
        <v>0.97022460760445395</v>
      </c>
      <c r="G98">
        <f t="shared" si="13"/>
        <v>0.95709835532233478</v>
      </c>
      <c r="H98" s="1">
        <f t="shared" si="9"/>
        <v>1.3126252282119166E-2</v>
      </c>
      <c r="P98" s="1">
        <f t="shared" si="14"/>
        <v>6.8870707070707061E-4</v>
      </c>
      <c r="Q98" s="1">
        <f t="shared" si="15"/>
        <v>0.41809883438917828</v>
      </c>
      <c r="R98" s="1">
        <f t="shared" si="10"/>
        <v>2.879476234982116E-4</v>
      </c>
      <c r="S98" s="1">
        <f t="shared" si="11"/>
        <v>4.7431742924191395E-7</v>
      </c>
      <c r="U98" s="1">
        <f t="shared" si="12"/>
        <v>0.17480663531758953</v>
      </c>
      <c r="W98" s="1" t="s">
        <v>118</v>
      </c>
    </row>
    <row r="99" spans="2:23">
      <c r="B99" s="2">
        <v>97</v>
      </c>
      <c r="C99" s="1">
        <v>1749</v>
      </c>
      <c r="D99" s="2">
        <f t="shared" si="8"/>
        <v>1.7489999999999999E-3</v>
      </c>
      <c r="F99" s="1">
        <v>0.97822460760445396</v>
      </c>
      <c r="G99">
        <f t="shared" si="13"/>
        <v>0.97341501095892891</v>
      </c>
      <c r="H99" s="1">
        <f t="shared" si="9"/>
        <v>4.8095966455250494E-3</v>
      </c>
      <c r="P99" s="1">
        <f t="shared" si="14"/>
        <v>6.9770707070707073E-4</v>
      </c>
      <c r="Q99" s="1">
        <f t="shared" si="15"/>
        <v>0.42709883438917817</v>
      </c>
      <c r="R99" s="1">
        <f t="shared" si="10"/>
        <v>2.9798987664407783E-4</v>
      </c>
      <c r="S99" s="1">
        <f t="shared" si="11"/>
        <v>4.8679515651464139E-7</v>
      </c>
      <c r="U99" s="1">
        <f t="shared" si="12"/>
        <v>0.18241341433659464</v>
      </c>
      <c r="W99" s="1" t="s">
        <v>119</v>
      </c>
    </row>
    <row r="100" spans="2:23">
      <c r="B100" s="2">
        <v>98</v>
      </c>
      <c r="C100" s="1">
        <v>1758</v>
      </c>
      <c r="D100" s="2">
        <f t="shared" si="8"/>
        <v>1.758E-3</v>
      </c>
      <c r="F100" s="1">
        <v>0.98722460760445396</v>
      </c>
      <c r="G100">
        <f t="shared" si="13"/>
        <v>0.97875500734908705</v>
      </c>
      <c r="H100" s="1">
        <f t="shared" si="9"/>
        <v>8.4696002553669159E-3</v>
      </c>
      <c r="P100" s="1">
        <f t="shared" si="14"/>
        <v>7.2520707070707069E-4</v>
      </c>
      <c r="Q100" s="1">
        <f t="shared" si="15"/>
        <v>0.43509883438917818</v>
      </c>
      <c r="R100" s="1">
        <f t="shared" si="10"/>
        <v>3.1553675115543678E-4</v>
      </c>
      <c r="S100" s="1">
        <f t="shared" si="11"/>
        <v>5.2592529540353018E-7</v>
      </c>
      <c r="U100" s="1">
        <f t="shared" si="12"/>
        <v>0.1893109956868215</v>
      </c>
      <c r="W100" s="1" t="s">
        <v>120</v>
      </c>
    </row>
    <row r="101" spans="2:23">
      <c r="B101" s="2">
        <v>99</v>
      </c>
      <c r="C101" s="1">
        <v>1781.5</v>
      </c>
      <c r="D101" s="2">
        <f t="shared" si="8"/>
        <v>1.7814999999999999E-3</v>
      </c>
      <c r="F101" s="1">
        <v>0.99522460760445397</v>
      </c>
      <c r="G101">
        <f t="shared" si="13"/>
        <v>0.99269833125672202</v>
      </c>
      <c r="H101" s="1">
        <f t="shared" si="9"/>
        <v>2.5262763477319483E-3</v>
      </c>
      <c r="P101" s="1">
        <f t="shared" si="14"/>
        <v>7.342070707070708E-4</v>
      </c>
      <c r="Q101" s="1">
        <f t="shared" si="15"/>
        <v>0.44409883438917819</v>
      </c>
      <c r="R101" s="1">
        <f t="shared" si="10"/>
        <v>3.2606050430130306E-4</v>
      </c>
      <c r="S101" s="1">
        <f t="shared" si="11"/>
        <v>5.3906002267625764E-7</v>
      </c>
      <c r="U101" s="1">
        <f t="shared" si="12"/>
        <v>0.19722377470582672</v>
      </c>
      <c r="W101" s="1" t="s">
        <v>121</v>
      </c>
    </row>
    <row r="102" spans="2:23">
      <c r="B102" s="2">
        <v>100</v>
      </c>
      <c r="C102" s="1">
        <v>1798</v>
      </c>
      <c r="D102" s="2">
        <f t="shared" si="8"/>
        <v>1.7979999999999999E-3</v>
      </c>
      <c r="F102" s="1">
        <v>1.0042246076044501</v>
      </c>
      <c r="G102">
        <f t="shared" si="13"/>
        <v>1.0024883246386787</v>
      </c>
      <c r="H102" s="1">
        <f t="shared" si="9"/>
        <v>1.7362829657714407E-3</v>
      </c>
      <c r="P102" s="1">
        <f t="shared" si="14"/>
        <v>7.5770707070707067E-4</v>
      </c>
      <c r="Q102" s="1">
        <f t="shared" si="15"/>
        <v>0.45209883438917819</v>
      </c>
      <c r="R102" s="1">
        <f t="shared" si="10"/>
        <v>3.425584834751053E-4</v>
      </c>
      <c r="S102" s="1">
        <f t="shared" si="11"/>
        <v>5.7412000499948974E-7</v>
      </c>
      <c r="U102" s="1">
        <f t="shared" si="12"/>
        <v>0.20439335605605358</v>
      </c>
      <c r="W102" s="1" t="s">
        <v>122</v>
      </c>
    </row>
    <row r="103" spans="2:23">
      <c r="P103" s="1">
        <f>D102 - $L$4</f>
        <v>7.7420707070707069E-4</v>
      </c>
      <c r="Q103" s="1">
        <f t="shared" si="15"/>
        <v>0.46109883438917432</v>
      </c>
      <c r="R103" s="1">
        <f t="shared" si="10"/>
        <v>3.5698597787888733E-4</v>
      </c>
      <c r="S103" s="1">
        <f t="shared" si="11"/>
        <v>5.9939658833282311E-7</v>
      </c>
      <c r="U103" s="1">
        <f t="shared" si="12"/>
        <v>0.21261213507505519</v>
      </c>
      <c r="W103" s="1" t="s">
        <v>123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22F873B8C8B3469CD8B552658A91A6" ma:contentTypeVersion="12" ma:contentTypeDescription="新しいドキュメントを作成します。" ma:contentTypeScope="" ma:versionID="019f2ae3fc46aff7ee1d5e82e86b9ab5">
  <xsd:schema xmlns:xsd="http://www.w3.org/2001/XMLSchema" xmlns:xs="http://www.w3.org/2001/XMLSchema" xmlns:p="http://schemas.microsoft.com/office/2006/metadata/properties" xmlns:ns2="697ff9a5-05a3-4c3b-ac6d-c13dc6c9abfb" xmlns:ns3="c01ed93b-cdd0-47cb-818f-18b8a6fcba72" targetNamespace="http://schemas.microsoft.com/office/2006/metadata/properties" ma:root="true" ma:fieldsID="936f94f7e8acde417e22e13b5e421bd0" ns2:_="" ns3:_="">
    <xsd:import namespace="697ff9a5-05a3-4c3b-ac6d-c13dc6c9abfb"/>
    <xsd:import namespace="c01ed93b-cdd0-47cb-818f-18b8a6fcb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ff9a5-05a3-4c3b-ac6d-c13dc6c9a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1ed93b-cdd0-47cb-818f-18b8a6fcba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25336d-4fff-4ff0-9cf6-d20fef1707c1}" ma:internalName="TaxCatchAll" ma:showField="CatchAllData" ma:web="c01ed93b-cdd0-47cb-818f-18b8a6fcba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7ff9a5-05a3-4c3b-ac6d-c13dc6c9abfb">
      <Terms xmlns="http://schemas.microsoft.com/office/infopath/2007/PartnerControls"/>
    </lcf76f155ced4ddcb4097134ff3c332f>
    <TaxCatchAll xmlns="c01ed93b-cdd0-47cb-818f-18b8a6fcba72" xsi:nil="true"/>
  </documentManagement>
</p:properties>
</file>

<file path=customXml/itemProps1.xml><?xml version="1.0" encoding="utf-8"?>
<ds:datastoreItem xmlns:ds="http://schemas.openxmlformats.org/officeDocument/2006/customXml" ds:itemID="{DEF39BAF-A1ED-4239-850F-A16E474FE285}"/>
</file>

<file path=customXml/itemProps2.xml><?xml version="1.0" encoding="utf-8"?>
<ds:datastoreItem xmlns:ds="http://schemas.openxmlformats.org/officeDocument/2006/customXml" ds:itemID="{EAA5AFAF-3183-4039-96E8-B660DCD70318}"/>
</file>

<file path=customXml/itemProps3.xml><?xml version="1.0" encoding="utf-8"?>
<ds:datastoreItem xmlns:ds="http://schemas.openxmlformats.org/officeDocument/2006/customXml" ds:itemID="{0AE5B6AE-F286-4E5D-8046-E4BC14373B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S_YOSHIMOTO001</dc:creator>
  <cp:keywords/>
  <dc:description/>
  <cp:lastModifiedBy>吉元 照貴_東京</cp:lastModifiedBy>
  <cp:revision/>
  <dcterms:created xsi:type="dcterms:W3CDTF">2015-06-05T18:19:34Z</dcterms:created>
  <dcterms:modified xsi:type="dcterms:W3CDTF">2025-06-18T09:21:29Z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0x010100F922F873B8C8B3469CD8B552658A91A6</vt:lpwstr>
  </property>
  <property fmtid="{D5CDD505-2E9C-101B-9397-08002B2CF9AE}" pid="3" name="MediaServiceImageTags">
    <vt:lpwstr/>
  </property>
</Properties>
</file>