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年度\Windows11移行\WORK\そのほか\研究・資格\workspace\work\2025\arduino\experienceTest\pythonScript\加工用\"/>
    </mc:Choice>
  </mc:AlternateContent>
  <xr:revisionPtr revIDLastSave="0" documentId="13_ncr:1_{29F39348-A488-4886-8CF6-37C7A605BF2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distance_log040803" sheetId="1" state="hidden" r:id="rId1"/>
    <sheet name="distance_log041502" sheetId="2" state="hidden" r:id="rId2"/>
    <sheet name="超音波センサー距離時間測定" sheetId="3" r:id="rId3"/>
  </sheets>
  <calcPr calcId="191029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4" i="3"/>
  <c r="C3" i="3"/>
  <c r="N10" i="2"/>
  <c r="L10" i="2"/>
  <c r="H10" i="2"/>
  <c r="M10" i="2" s="1"/>
  <c r="F10" i="2"/>
  <c r="N9" i="2"/>
  <c r="F9" i="2"/>
  <c r="N8" i="2"/>
  <c r="H8" i="2"/>
  <c r="M8" i="2" s="1"/>
  <c r="F8" i="2"/>
  <c r="L8" i="2" s="1"/>
  <c r="N7" i="2"/>
  <c r="F7" i="2"/>
  <c r="N6" i="2"/>
  <c r="L6" i="2"/>
  <c r="H6" i="2"/>
  <c r="M6" i="2" s="1"/>
  <c r="F6" i="2"/>
  <c r="N5" i="2"/>
  <c r="F5" i="2"/>
  <c r="N4" i="2"/>
  <c r="H4" i="2"/>
  <c r="F4" i="2"/>
  <c r="L4" i="2" s="1"/>
  <c r="N3" i="2"/>
  <c r="F3" i="2"/>
  <c r="M2" i="2"/>
  <c r="L2" i="2"/>
  <c r="L7" i="2" s="1"/>
  <c r="H7" i="2"/>
  <c r="F2" i="2"/>
  <c r="N4" i="1"/>
  <c r="N5" i="1"/>
  <c r="N6" i="1"/>
  <c r="N7" i="1"/>
  <c r="N8" i="1"/>
  <c r="N9" i="1"/>
  <c r="N10" i="1"/>
  <c r="N3" i="1"/>
  <c r="L2" i="1"/>
  <c r="L4" i="1" s="1"/>
  <c r="M2" i="1"/>
  <c r="H2" i="1"/>
  <c r="G3" i="1"/>
  <c r="H5" i="1" s="1"/>
  <c r="G4" i="1"/>
  <c r="G5" i="1"/>
  <c r="G6" i="1"/>
  <c r="G7" i="1"/>
  <c r="G8" i="1"/>
  <c r="G9" i="1"/>
  <c r="G10" i="1"/>
  <c r="G2" i="1"/>
  <c r="H6" i="1" s="1"/>
  <c r="F3" i="1"/>
  <c r="L3" i="1" s="1"/>
  <c r="F4" i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2" i="1"/>
  <c r="I4" i="2" l="1"/>
  <c r="Q8" i="2"/>
  <c r="Q6" i="2"/>
  <c r="Q10" i="2"/>
  <c r="M7" i="2"/>
  <c r="Q7" i="2" s="1"/>
  <c r="I7" i="2"/>
  <c r="I8" i="2"/>
  <c r="M4" i="2"/>
  <c r="Q4" i="2" s="1"/>
  <c r="H3" i="2"/>
  <c r="H5" i="2"/>
  <c r="H9" i="2"/>
  <c r="I6" i="2"/>
  <c r="L9" i="2"/>
  <c r="I10" i="2"/>
  <c r="H2" i="2"/>
  <c r="L3" i="2"/>
  <c r="L5" i="2"/>
  <c r="M5" i="1"/>
  <c r="I5" i="1"/>
  <c r="M6" i="1"/>
  <c r="I6" i="1"/>
  <c r="H8" i="1"/>
  <c r="H3" i="1"/>
  <c r="H9" i="1"/>
  <c r="H4" i="1"/>
  <c r="H7" i="1"/>
  <c r="H10" i="1"/>
  <c r="Q6" i="1"/>
  <c r="Q5" i="1"/>
  <c r="M9" i="2" l="1"/>
  <c r="Q9" i="2" s="1"/>
  <c r="I9" i="2"/>
  <c r="M5" i="2"/>
  <c r="Q5" i="2" s="1"/>
  <c r="I5" i="2"/>
  <c r="M3" i="2"/>
  <c r="Q3" i="2" s="1"/>
  <c r="I3" i="2"/>
  <c r="I7" i="1"/>
  <c r="M7" i="1"/>
  <c r="Q7" i="1" s="1"/>
  <c r="I9" i="1"/>
  <c r="M9" i="1"/>
  <c r="Q9" i="1" s="1"/>
  <c r="I3" i="1"/>
  <c r="M3" i="1"/>
  <c r="Q3" i="1" s="1"/>
  <c r="I10" i="1"/>
  <c r="M10" i="1"/>
  <c r="Q10" i="1" s="1"/>
  <c r="M4" i="1"/>
  <c r="Q4" i="1" s="1"/>
  <c r="I4" i="1"/>
  <c r="I8" i="1"/>
  <c r="M8" i="1"/>
  <c r="Q8" i="1" s="1"/>
</calcChain>
</file>

<file path=xl/sharedStrings.xml><?xml version="1.0" encoding="utf-8"?>
<sst xmlns="http://schemas.openxmlformats.org/spreadsheetml/2006/main" count="15" uniqueCount="9">
  <si>
    <t>Timestamp</t>
  </si>
  <si>
    <t>Elapsed_sec</t>
  </si>
  <si>
    <t>Ultrasonic_cm</t>
  </si>
  <si>
    <t>Toio_moved_mm</t>
  </si>
  <si>
    <t>mm→m</t>
    <phoneticPr fontId="18"/>
  </si>
  <si>
    <t>us→s</t>
    <phoneticPr fontId="18"/>
  </si>
  <si>
    <t>音波往復時間</t>
    <rPh sb="0" eb="2">
      <t>オンパ</t>
    </rPh>
    <rPh sb="2" eb="6">
      <t>オウフクジカン</t>
    </rPh>
    <phoneticPr fontId="18"/>
  </si>
  <si>
    <t>toio移動距離</t>
    <rPh sb="4" eb="8">
      <t>イドウキョリ</t>
    </rPh>
    <phoneticPr fontId="18"/>
  </si>
  <si>
    <t>音波片道時間</t>
    <rPh sb="0" eb="2">
      <t>オンパ</t>
    </rPh>
    <rPh sb="2" eb="4">
      <t>カタミチ</t>
    </rPh>
    <rPh sb="4" eb="6">
      <t>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</si>
</sst>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distance_log040803!$F$3:$F$10</c:f>
              <c:numCache>
                <c:formatCode>General</c:formatCode>
                <c:ptCount val="8"/>
                <c:pt idx="0">
                  <c:v>354.5</c:v>
                </c:pt>
                <c:pt idx="1">
                  <c:v>414</c:v>
                </c:pt>
                <c:pt idx="2">
                  <c:v>519</c:v>
                </c:pt>
                <c:pt idx="3">
                  <c:v>622</c:v>
                </c:pt>
                <c:pt idx="4">
                  <c:v>683.5</c:v>
                </c:pt>
                <c:pt idx="5">
                  <c:v>742.5</c:v>
                </c:pt>
                <c:pt idx="6">
                  <c:v>824</c:v>
                </c:pt>
                <c:pt idx="7">
                  <c:v>871.5</c:v>
                </c:pt>
              </c:numCache>
            </c:numRef>
          </c:xVal>
          <c:yVal>
            <c:numRef>
              <c:f>distance_log040803!$H$3:$H$10</c:f>
              <c:numCache>
                <c:formatCode>General</c:formatCode>
                <c:ptCount val="8"/>
                <c:pt idx="0">
                  <c:v>19.0262975904404</c:v>
                </c:pt>
                <c:pt idx="1">
                  <c:v>37.0262975904404</c:v>
                </c:pt>
                <c:pt idx="2">
                  <c:v>57.0262975904404</c:v>
                </c:pt>
                <c:pt idx="3">
                  <c:v>77.051281984941099</c:v>
                </c:pt>
                <c:pt idx="4">
                  <c:v>95.051281984941099</c:v>
                </c:pt>
                <c:pt idx="5">
                  <c:v>114.0512819849411</c:v>
                </c:pt>
                <c:pt idx="6">
                  <c:v>132.079038362261</c:v>
                </c:pt>
                <c:pt idx="7">
                  <c:v>151.079038362261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D-4BE1-BD4C-54E55634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distance_log040803!$L$3:$L$10</c:f>
              <c:numCache>
                <c:formatCode>General</c:formatCode>
                <c:ptCount val="8"/>
                <c:pt idx="0">
                  <c:v>3.545E-4</c:v>
                </c:pt>
                <c:pt idx="1">
                  <c:v>4.1399999999999998E-4</c:v>
                </c:pt>
                <c:pt idx="2">
                  <c:v>5.1899999999999993E-4</c:v>
                </c:pt>
                <c:pt idx="3">
                  <c:v>6.2199999999999994E-4</c:v>
                </c:pt>
                <c:pt idx="4">
                  <c:v>6.8349999999999997E-4</c:v>
                </c:pt>
                <c:pt idx="5">
                  <c:v>7.425E-4</c:v>
                </c:pt>
                <c:pt idx="6">
                  <c:v>8.2399999999999997E-4</c:v>
                </c:pt>
                <c:pt idx="7">
                  <c:v>8.7149999999999999E-4</c:v>
                </c:pt>
              </c:numCache>
            </c:numRef>
          </c:xVal>
          <c:yVal>
            <c:numRef>
              <c:f>distance_log040803!$M$3:$M$10</c:f>
              <c:numCache>
                <c:formatCode>General</c:formatCode>
                <c:ptCount val="8"/>
                <c:pt idx="0">
                  <c:v>1.9026297590440399E-2</c:v>
                </c:pt>
                <c:pt idx="1">
                  <c:v>3.7026297590440398E-2</c:v>
                </c:pt>
                <c:pt idx="2">
                  <c:v>5.7026297590440402E-2</c:v>
                </c:pt>
                <c:pt idx="3">
                  <c:v>7.70512819849411E-2</c:v>
                </c:pt>
                <c:pt idx="4">
                  <c:v>9.5051281984941102E-2</c:v>
                </c:pt>
                <c:pt idx="5">
                  <c:v>0.11405128198494111</c:v>
                </c:pt>
                <c:pt idx="6">
                  <c:v>0.13207903836226101</c:v>
                </c:pt>
                <c:pt idx="7">
                  <c:v>0.151079038362261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5-41F3-BB8E-90FC4FCA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distance_log040803!$L$3:$L$10</c:f>
              <c:numCache>
                <c:formatCode>General</c:formatCode>
                <c:ptCount val="8"/>
                <c:pt idx="0">
                  <c:v>3.545E-4</c:v>
                </c:pt>
                <c:pt idx="1">
                  <c:v>4.1399999999999998E-4</c:v>
                </c:pt>
                <c:pt idx="2">
                  <c:v>5.1899999999999993E-4</c:v>
                </c:pt>
                <c:pt idx="3">
                  <c:v>6.2199999999999994E-4</c:v>
                </c:pt>
                <c:pt idx="4">
                  <c:v>6.8349999999999997E-4</c:v>
                </c:pt>
                <c:pt idx="5">
                  <c:v>7.425E-4</c:v>
                </c:pt>
                <c:pt idx="6">
                  <c:v>8.2399999999999997E-4</c:v>
                </c:pt>
                <c:pt idx="7">
                  <c:v>8.7149999999999999E-4</c:v>
                </c:pt>
              </c:numCache>
            </c:numRef>
          </c:xVal>
          <c:yVal>
            <c:numRef>
              <c:f>distance_log040803!$N$3:$N$10</c:f>
              <c:numCache>
                <c:formatCode>General</c:formatCode>
                <c:ptCount val="8"/>
                <c:pt idx="0">
                  <c:v>0.12050000000000001</c:v>
                </c:pt>
                <c:pt idx="1">
                  <c:v>0.14080000000000001</c:v>
                </c:pt>
                <c:pt idx="2">
                  <c:v>0.17649999999999999</c:v>
                </c:pt>
                <c:pt idx="3">
                  <c:v>0.21149999999999999</c:v>
                </c:pt>
                <c:pt idx="4">
                  <c:v>0.2324</c:v>
                </c:pt>
                <c:pt idx="5">
                  <c:v>0.2525</c:v>
                </c:pt>
                <c:pt idx="6">
                  <c:v>0.2802</c:v>
                </c:pt>
                <c:pt idx="7">
                  <c:v>0.29630000000000001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058-B086-77FBDAC3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distance_log041502!$F$3:$F$10</c:f>
              <c:numCache>
                <c:formatCode>General</c:formatCode>
                <c:ptCount val="8"/>
                <c:pt idx="0">
                  <c:v>171.5</c:v>
                </c:pt>
                <c:pt idx="1">
                  <c:v>264.5</c:v>
                </c:pt>
                <c:pt idx="2">
                  <c:v>334</c:v>
                </c:pt>
                <c:pt idx="3">
                  <c:v>406.5</c:v>
                </c:pt>
                <c:pt idx="4">
                  <c:v>472</c:v>
                </c:pt>
                <c:pt idx="5">
                  <c:v>528</c:v>
                </c:pt>
                <c:pt idx="6">
                  <c:v>612</c:v>
                </c:pt>
                <c:pt idx="7">
                  <c:v>679.5</c:v>
                </c:pt>
              </c:numCache>
            </c:numRef>
          </c:xVal>
          <c:yVal>
            <c:numRef>
              <c:f>distance_log041502!$H$3:$H$10</c:f>
              <c:numCache>
                <c:formatCode>General</c:formatCode>
                <c:ptCount val="8"/>
                <c:pt idx="0">
                  <c:v>29.0262975904404</c:v>
                </c:pt>
                <c:pt idx="1">
                  <c:v>52.054053967760296</c:v>
                </c:pt>
                <c:pt idx="2">
                  <c:v>74.083440333686696</c:v>
                </c:pt>
                <c:pt idx="3">
                  <c:v>98.109737924127103</c:v>
                </c:pt>
                <c:pt idx="4">
                  <c:v>121.13749430144701</c:v>
                </c:pt>
                <c:pt idx="5">
                  <c:v>144.16525067876691</c:v>
                </c:pt>
                <c:pt idx="6">
                  <c:v>167.1930070560868</c:v>
                </c:pt>
                <c:pt idx="7">
                  <c:v>191.29798023062961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F-4CFA-91EC-18D32231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distance_log041502!$L$3:$L$10</c:f>
              <c:numCache>
                <c:formatCode>General</c:formatCode>
                <c:ptCount val="8"/>
                <c:pt idx="0">
                  <c:v>1.7149999999999999E-4</c:v>
                </c:pt>
                <c:pt idx="1">
                  <c:v>2.6449999999999998E-4</c:v>
                </c:pt>
                <c:pt idx="2">
                  <c:v>3.3399999999999999E-4</c:v>
                </c:pt>
                <c:pt idx="3">
                  <c:v>4.0649999999999996E-4</c:v>
                </c:pt>
                <c:pt idx="4">
                  <c:v>4.7199999999999998E-4</c:v>
                </c:pt>
                <c:pt idx="5">
                  <c:v>5.2799999999999993E-4</c:v>
                </c:pt>
                <c:pt idx="6">
                  <c:v>6.1200000000000002E-4</c:v>
                </c:pt>
                <c:pt idx="7">
                  <c:v>6.7949999999999998E-4</c:v>
                </c:pt>
              </c:numCache>
            </c:numRef>
          </c:xVal>
          <c:yVal>
            <c:numRef>
              <c:f>distance_log041502!$M$3:$M$10</c:f>
              <c:numCache>
                <c:formatCode>General</c:formatCode>
                <c:ptCount val="8"/>
                <c:pt idx="0">
                  <c:v>2.9026297590440401E-2</c:v>
                </c:pt>
                <c:pt idx="1">
                  <c:v>5.2054053967760298E-2</c:v>
                </c:pt>
                <c:pt idx="2">
                  <c:v>7.4083440333686704E-2</c:v>
                </c:pt>
                <c:pt idx="3">
                  <c:v>9.8109737924127111E-2</c:v>
                </c:pt>
                <c:pt idx="4">
                  <c:v>0.121137494301447</c:v>
                </c:pt>
                <c:pt idx="5">
                  <c:v>0.14416525067876693</c:v>
                </c:pt>
                <c:pt idx="6">
                  <c:v>0.16719300705608681</c:v>
                </c:pt>
                <c:pt idx="7">
                  <c:v>0.19129798023062961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E-4921-81F2-A7BEE9F9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distance_log041502!$L$3:$L$10</c:f>
              <c:numCache>
                <c:formatCode>General</c:formatCode>
                <c:ptCount val="8"/>
                <c:pt idx="0">
                  <c:v>1.7149999999999999E-4</c:v>
                </c:pt>
                <c:pt idx="1">
                  <c:v>2.6449999999999998E-4</c:v>
                </c:pt>
                <c:pt idx="2">
                  <c:v>3.3399999999999999E-4</c:v>
                </c:pt>
                <c:pt idx="3">
                  <c:v>4.0649999999999996E-4</c:v>
                </c:pt>
                <c:pt idx="4">
                  <c:v>4.7199999999999998E-4</c:v>
                </c:pt>
                <c:pt idx="5">
                  <c:v>5.2799999999999993E-4</c:v>
                </c:pt>
                <c:pt idx="6">
                  <c:v>6.1200000000000002E-4</c:v>
                </c:pt>
                <c:pt idx="7">
                  <c:v>6.7949999999999998E-4</c:v>
                </c:pt>
              </c:numCache>
            </c:numRef>
          </c:xVal>
          <c:yVal>
            <c:numRef>
              <c:f>distance_log041502!$N$3:$N$10</c:f>
              <c:numCache>
                <c:formatCode>General</c:formatCode>
                <c:ptCount val="8"/>
                <c:pt idx="0">
                  <c:v>0.12050000000000001</c:v>
                </c:pt>
                <c:pt idx="1">
                  <c:v>0.14080000000000001</c:v>
                </c:pt>
                <c:pt idx="2">
                  <c:v>0.17649999999999999</c:v>
                </c:pt>
                <c:pt idx="3">
                  <c:v>0.21149999999999999</c:v>
                </c:pt>
                <c:pt idx="4">
                  <c:v>0.2324</c:v>
                </c:pt>
                <c:pt idx="5">
                  <c:v>0.2525</c:v>
                </c:pt>
                <c:pt idx="6">
                  <c:v>0.2802</c:v>
                </c:pt>
                <c:pt idx="7">
                  <c:v>0.29630000000000001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A-4457-AD33-CF75E17A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超音波センサー距離時間測定!$C$4:$C$12</c:f>
              <c:numCache>
                <c:formatCode>General</c:formatCode>
                <c:ptCount val="9"/>
                <c:pt idx="0">
                  <c:v>2.3449999999999951E-3</c:v>
                </c:pt>
                <c:pt idx="1">
                  <c:v>3.3700000000000002E-3</c:v>
                </c:pt>
                <c:pt idx="2">
                  <c:v>4.3349999999999951E-3</c:v>
                </c:pt>
                <c:pt idx="3">
                  <c:v>4.6299999999999996E-3</c:v>
                </c:pt>
                <c:pt idx="4">
                  <c:v>5.4699999999999992E-3</c:v>
                </c:pt>
                <c:pt idx="5">
                  <c:v>6.0300000000000006E-3</c:v>
                </c:pt>
                <c:pt idx="6">
                  <c:v>6.5500000000000003E-3</c:v>
                </c:pt>
                <c:pt idx="7">
                  <c:v>7.5599999999999496E-3</c:v>
                </c:pt>
                <c:pt idx="8">
                  <c:v>8.6599999999999507E-3</c:v>
                </c:pt>
              </c:numCache>
            </c:numRef>
          </c:xVal>
          <c:yVal>
            <c:numRef>
              <c:f>超音波センサー距離時間測定!$D$4:$D$12</c:f>
              <c:numCache>
                <c:formatCode>General</c:formatCode>
                <c:ptCount val="9"/>
                <c:pt idx="0">
                  <c:v>0.14460000000000001</c:v>
                </c:pt>
                <c:pt idx="1">
                  <c:v>0.25919999999999999</c:v>
                </c:pt>
                <c:pt idx="2">
                  <c:v>0.40659999999999902</c:v>
                </c:pt>
                <c:pt idx="3">
                  <c:v>0.56399999999999995</c:v>
                </c:pt>
                <c:pt idx="4">
                  <c:v>0.75</c:v>
                </c:pt>
                <c:pt idx="5">
                  <c:v>0.95499999999999996</c:v>
                </c:pt>
                <c:pt idx="6">
                  <c:v>1.1777</c:v>
                </c:pt>
                <c:pt idx="7">
                  <c:v>1.4347000000000001</c:v>
                </c:pt>
                <c:pt idx="8">
                  <c:v>1.7291000000000001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5-4543-9DC6-1AD63F35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7680"/>
        <c:axId val="1637685600"/>
      </c:scatterChart>
      <c:valAx>
        <c:axId val="1637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5600"/>
        <c:crosses val="autoZero"/>
        <c:crossBetween val="midCat"/>
      </c:valAx>
      <c:valAx>
        <c:axId val="16376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6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1711458</xdr:colOff>
      <xdr:row>11</xdr:row>
      <xdr:rowOff>3682</xdr:rowOff>
    </xdr:from>
    <xdr:to>
      <xdr:col>10</xdr:col>
      <xdr:colOff>453037</xdr:colOff>
      <xdr:row>22</xdr:row>
      <xdr:rowOff>45864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92B2E4-083E-42E4-9EAF-DB16C94B5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1304925</xdr:colOff>
      <xdr:row>10</xdr:row>
      <xdr:rowOff>171450</xdr:rowOff>
    </xdr:from>
    <xdr:to>
      <xdr:col>4</xdr:col>
      <xdr:colOff>1047030</xdr:colOff>
      <xdr:row>21</xdr:row>
      <xdr:rowOff>213632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A4DF0D8-9767-4344-9AC0-859F26786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1269546</xdr:colOff>
      <xdr:row>22</xdr:row>
      <xdr:rowOff>108857</xdr:rowOff>
    </xdr:from>
    <xdr:to>
      <xdr:col>4</xdr:col>
      <xdr:colOff>989880</xdr:colOff>
      <xdr:row>33</xdr:row>
      <xdr:rowOff>151039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733073-CBF6-4F36-A7CA-F594999C0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1398493</xdr:colOff>
      <xdr:row>13</xdr:row>
      <xdr:rowOff>139755</xdr:rowOff>
    </xdr:from>
    <xdr:to>
      <xdr:col>2</xdr:col>
      <xdr:colOff>1106180</xdr:colOff>
      <xdr:row>24</xdr:row>
      <xdr:rowOff>181937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852EA8-EAFF-41FC-AD5B-4A867FEE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1522639</xdr:colOff>
      <xdr:row>12</xdr:row>
      <xdr:rowOff>239486</xdr:rowOff>
    </xdr:from>
    <xdr:to>
      <xdr:col>4</xdr:col>
      <xdr:colOff>1264744</xdr:colOff>
      <xdr:row>24</xdr:row>
      <xdr:rowOff>36739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9941AC-9F1A-43E9-9B9F-3A06E98F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1909082</xdr:colOff>
      <xdr:row>13</xdr:row>
      <xdr:rowOff>163285</xdr:rowOff>
    </xdr:from>
    <xdr:to>
      <xdr:col>10</xdr:col>
      <xdr:colOff>663308</xdr:colOff>
      <xdr:row>24</xdr:row>
      <xdr:rowOff>205466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DE51B5-0F41-4736-97BD-FFDB886C0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1456765</xdr:colOff>
      <xdr:row>25</xdr:row>
      <xdr:rowOff>1</xdr:rowOff>
    </xdr:from>
    <xdr:to>
      <xdr:col>4</xdr:col>
      <xdr:colOff>1210459</xdr:colOff>
      <xdr:row>36</xdr:row>
      <xdr:rowOff>39046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C068FEA-6231-42C5-841D-67EFFC7A3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2530" y="5883089"/>
          <a:ext cx="4639458" cy="26276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</xdr:colOff>
      <xdr:row>13</xdr:row>
      <xdr:rowOff>14714</xdr:rowOff>
    </xdr:from>
    <xdr:to>
      <xdr:col>4</xdr:col>
      <xdr:colOff>539890</xdr:colOff>
      <xdr:row>24</xdr:row>
      <xdr:rowOff>47291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05DA6C-B9A9-44D5-9C40-DA89FF7B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zoomScale="70" zoomScaleNormal="70" workbookViewId="0">
      <selection activeCell="G27" sqref="G27"/>
    </sheetView>
  </sheetViews>
  <sheetFormatPr defaultRowHeight="18.75" x14ac:dyDescent="0.4"/>
  <cols>
    <col min="1" max="5" width="32" customWidth="1"/>
    <col min="12" max="12" width="13.375" bestFit="1" customWidth="1"/>
    <col min="14" max="14" width="14.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L1" t="s">
        <v>5</v>
      </c>
      <c r="M1" t="s">
        <v>4</v>
      </c>
    </row>
    <row r="2" spans="1:17" x14ac:dyDescent="0.4">
      <c r="A2" s="1">
        <v>45755.786956018521</v>
      </c>
      <c r="B2">
        <v>8.9788689999999995</v>
      </c>
      <c r="C2">
        <v>9.7899999999999991</v>
      </c>
      <c r="D2">
        <v>0</v>
      </c>
      <c r="E2">
        <v>576</v>
      </c>
      <c r="F2">
        <f>E2/2</f>
        <v>288</v>
      </c>
      <c r="G2">
        <f>D2</f>
        <v>0</v>
      </c>
      <c r="H2">
        <f>SUM(G2)</f>
        <v>0</v>
      </c>
      <c r="L2">
        <f>10^-6</f>
        <v>9.9999999999999995E-7</v>
      </c>
      <c r="M2">
        <f>10^-3</f>
        <v>1E-3</v>
      </c>
      <c r="N2">
        <v>0.01</v>
      </c>
    </row>
    <row r="3" spans="1:17" x14ac:dyDescent="0.4">
      <c r="A3" s="1">
        <v>45755.78701388889</v>
      </c>
      <c r="B3">
        <v>4.5331939999999999</v>
      </c>
      <c r="C3">
        <v>12.05</v>
      </c>
      <c r="D3">
        <v>19.0262975904404</v>
      </c>
      <c r="E3">
        <v>709</v>
      </c>
      <c r="F3">
        <f t="shared" ref="F3:F10" si="0">E3/2</f>
        <v>354.5</v>
      </c>
      <c r="G3">
        <f t="shared" ref="G3:G10" si="1">D3</f>
        <v>19.0262975904404</v>
      </c>
      <c r="H3">
        <f>SUM(G2:G3)</f>
        <v>19.0262975904404</v>
      </c>
      <c r="I3">
        <f>H3/F3*1000</f>
        <v>53.670797152159096</v>
      </c>
      <c r="L3">
        <f>F3*$L$2</f>
        <v>3.545E-4</v>
      </c>
      <c r="M3">
        <f>H3*$M$2</f>
        <v>1.9026297590440399E-2</v>
      </c>
      <c r="N3">
        <f>C3*$N$2</f>
        <v>0.12050000000000001</v>
      </c>
      <c r="Q3">
        <f t="shared" ref="Q3:Q10" si="2">M3/L3</f>
        <v>53.670797152159096</v>
      </c>
    </row>
    <row r="4" spans="1:17" x14ac:dyDescent="0.4">
      <c r="A4" s="1">
        <v>45755.787060185183</v>
      </c>
      <c r="B4">
        <v>4.5384149999999996</v>
      </c>
      <c r="C4">
        <v>14.08</v>
      </c>
      <c r="D4">
        <v>18</v>
      </c>
      <c r="E4">
        <v>828</v>
      </c>
      <c r="F4">
        <f t="shared" si="0"/>
        <v>414</v>
      </c>
      <c r="G4">
        <f t="shared" si="1"/>
        <v>18</v>
      </c>
      <c r="H4">
        <f>SUM(G2:G4)</f>
        <v>37.0262975904404</v>
      </c>
      <c r="I4">
        <f t="shared" ref="I4:I9" si="3">H4/F4*1000</f>
        <v>89.435501426184544</v>
      </c>
      <c r="L4">
        <f t="shared" ref="L4:L10" si="4">F4*$L$2</f>
        <v>4.1399999999999998E-4</v>
      </c>
      <c r="M4">
        <f t="shared" ref="M4:M10" si="5">H4*$M$2</f>
        <v>3.7026297590440398E-2</v>
      </c>
      <c r="N4">
        <f t="shared" ref="N4:N10" si="6">C4*$N$2</f>
        <v>0.14080000000000001</v>
      </c>
      <c r="Q4">
        <f t="shared" si="2"/>
        <v>89.435501426184544</v>
      </c>
    </row>
    <row r="5" spans="1:17" x14ac:dyDescent="0.4">
      <c r="A5" s="1">
        <v>45755.787118055552</v>
      </c>
      <c r="B5">
        <v>4.5383829999999996</v>
      </c>
      <c r="C5">
        <v>17.649999999999999</v>
      </c>
      <c r="D5">
        <v>20</v>
      </c>
      <c r="E5">
        <v>1038</v>
      </c>
      <c r="F5">
        <f t="shared" si="0"/>
        <v>519</v>
      </c>
      <c r="G5">
        <f t="shared" si="1"/>
        <v>20</v>
      </c>
      <c r="H5">
        <f>SUM(G2:G5)</f>
        <v>57.0262975904404</v>
      </c>
      <c r="I5">
        <f t="shared" si="3"/>
        <v>109.87725932647476</v>
      </c>
      <c r="L5">
        <f t="shared" si="4"/>
        <v>5.1899999999999993E-4</v>
      </c>
      <c r="M5">
        <f t="shared" si="5"/>
        <v>5.7026297590440402E-2</v>
      </c>
      <c r="N5">
        <f t="shared" si="6"/>
        <v>0.17649999999999999</v>
      </c>
      <c r="Q5">
        <f t="shared" si="2"/>
        <v>109.87725932647477</v>
      </c>
    </row>
    <row r="6" spans="1:17" x14ac:dyDescent="0.4">
      <c r="A6" s="1">
        <v>45755.787164351852</v>
      </c>
      <c r="B6">
        <v>4.5384190000000002</v>
      </c>
      <c r="C6">
        <v>21.15</v>
      </c>
      <c r="D6">
        <v>20.024984394500699</v>
      </c>
      <c r="E6">
        <v>1244</v>
      </c>
      <c r="F6">
        <f t="shared" si="0"/>
        <v>622</v>
      </c>
      <c r="G6">
        <f t="shared" si="1"/>
        <v>20.024984394500699</v>
      </c>
      <c r="H6">
        <f>SUM(G2:G6)</f>
        <v>77.051281984941099</v>
      </c>
      <c r="I6">
        <f t="shared" si="3"/>
        <v>123.87665913977669</v>
      </c>
      <c r="L6">
        <f t="shared" si="4"/>
        <v>6.2199999999999994E-4</v>
      </c>
      <c r="M6">
        <f t="shared" si="5"/>
        <v>7.70512819849411E-2</v>
      </c>
      <c r="N6">
        <f t="shared" si="6"/>
        <v>0.21149999999999999</v>
      </c>
      <c r="Q6">
        <f t="shared" si="2"/>
        <v>123.87665913977671</v>
      </c>
    </row>
    <row r="7" spans="1:17" x14ac:dyDescent="0.4">
      <c r="A7" s="1">
        <v>45755.787222222221</v>
      </c>
      <c r="B7">
        <v>4.5413309999999996</v>
      </c>
      <c r="C7">
        <v>23.24</v>
      </c>
      <c r="D7">
        <v>18</v>
      </c>
      <c r="E7">
        <v>1367</v>
      </c>
      <c r="F7">
        <f t="shared" si="0"/>
        <v>683.5</v>
      </c>
      <c r="G7">
        <f t="shared" si="1"/>
        <v>18</v>
      </c>
      <c r="H7">
        <f>SUM(G2:G7)</f>
        <v>95.051281984941099</v>
      </c>
      <c r="I7">
        <f t="shared" si="3"/>
        <v>139.0655186319548</v>
      </c>
      <c r="L7">
        <f t="shared" si="4"/>
        <v>6.8349999999999997E-4</v>
      </c>
      <c r="M7">
        <f t="shared" si="5"/>
        <v>9.5051281984941102E-2</v>
      </c>
      <c r="N7">
        <f t="shared" si="6"/>
        <v>0.2324</v>
      </c>
      <c r="Q7">
        <f t="shared" si="2"/>
        <v>139.0655186319548</v>
      </c>
    </row>
    <row r="8" spans="1:17" x14ac:dyDescent="0.4">
      <c r="A8" s="1">
        <v>45755.787268518521</v>
      </c>
      <c r="B8">
        <v>4.5423030000000004</v>
      </c>
      <c r="C8">
        <v>25.25</v>
      </c>
      <c r="D8">
        <v>19</v>
      </c>
      <c r="E8">
        <v>1485</v>
      </c>
      <c r="F8">
        <f t="shared" si="0"/>
        <v>742.5</v>
      </c>
      <c r="G8">
        <f t="shared" si="1"/>
        <v>19</v>
      </c>
      <c r="H8">
        <f>SUM(G2:G8)</f>
        <v>114.0512819849411</v>
      </c>
      <c r="I8">
        <f t="shared" si="3"/>
        <v>153.60442018173887</v>
      </c>
      <c r="L8">
        <f t="shared" si="4"/>
        <v>7.425E-4</v>
      </c>
      <c r="M8">
        <f t="shared" si="5"/>
        <v>0.11405128198494111</v>
      </c>
      <c r="N8">
        <f t="shared" si="6"/>
        <v>0.2525</v>
      </c>
      <c r="Q8">
        <f t="shared" si="2"/>
        <v>153.60442018173887</v>
      </c>
    </row>
    <row r="9" spans="1:17" x14ac:dyDescent="0.4">
      <c r="A9" s="1">
        <v>45755.787326388891</v>
      </c>
      <c r="B9">
        <v>4.5422770000000003</v>
      </c>
      <c r="C9">
        <v>28.02</v>
      </c>
      <c r="D9">
        <v>18.0277563773199</v>
      </c>
      <c r="E9">
        <v>1648</v>
      </c>
      <c r="F9">
        <f t="shared" si="0"/>
        <v>824</v>
      </c>
      <c r="G9">
        <f t="shared" si="1"/>
        <v>18.0277563773199</v>
      </c>
      <c r="H9">
        <f>SUM(G2:G9)</f>
        <v>132.079038362261</v>
      </c>
      <c r="I9">
        <f t="shared" si="3"/>
        <v>160.29009509983129</v>
      </c>
      <c r="L9">
        <f t="shared" si="4"/>
        <v>8.2399999999999997E-4</v>
      </c>
      <c r="M9">
        <f t="shared" si="5"/>
        <v>0.13207903836226101</v>
      </c>
      <c r="N9">
        <f t="shared" si="6"/>
        <v>0.2802</v>
      </c>
      <c r="Q9">
        <f t="shared" si="2"/>
        <v>160.29009509983132</v>
      </c>
    </row>
    <row r="10" spans="1:17" x14ac:dyDescent="0.4">
      <c r="A10" s="1">
        <v>45755.787372685183</v>
      </c>
      <c r="B10">
        <v>4.545903</v>
      </c>
      <c r="C10">
        <v>29.63</v>
      </c>
      <c r="D10">
        <v>19</v>
      </c>
      <c r="E10">
        <v>1743</v>
      </c>
      <c r="F10">
        <f t="shared" si="0"/>
        <v>871.5</v>
      </c>
      <c r="G10">
        <f t="shared" si="1"/>
        <v>19</v>
      </c>
      <c r="H10">
        <f>SUM(G2:G10)</f>
        <v>151.079038362261</v>
      </c>
      <c r="I10">
        <f>H10/F10*1000</f>
        <v>173.355178843673</v>
      </c>
      <c r="L10">
        <f t="shared" si="4"/>
        <v>8.7149999999999999E-4</v>
      </c>
      <c r="M10">
        <f t="shared" si="5"/>
        <v>0.151079038362261</v>
      </c>
      <c r="N10">
        <f t="shared" si="6"/>
        <v>0.29630000000000001</v>
      </c>
      <c r="Q10">
        <f t="shared" si="2"/>
        <v>173.35517884367297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D047-37D9-4C7E-849D-97EE8B28CB30}">
  <dimension ref="A1:Q11"/>
  <sheetViews>
    <sheetView topLeftCell="B1" zoomScale="85" zoomScaleNormal="85" workbookViewId="0">
      <selection activeCell="B1" sqref="B1"/>
    </sheetView>
  </sheetViews>
  <sheetFormatPr defaultRowHeight="18.75" x14ac:dyDescent="0.4"/>
  <cols>
    <col min="1" max="5" width="32" customWidth="1"/>
    <col min="12" max="12" width="13.375" bestFit="1" customWidth="1"/>
    <col min="14" max="14" width="14.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L1" t="s">
        <v>5</v>
      </c>
      <c r="M1" t="s">
        <v>4</v>
      </c>
    </row>
    <row r="2" spans="1:17" x14ac:dyDescent="0.4">
      <c r="A2" s="1">
        <v>45755.786956018521</v>
      </c>
      <c r="B2">
        <v>8.9788689999999995</v>
      </c>
      <c r="C2">
        <v>9.7899999999999991</v>
      </c>
      <c r="D2">
        <v>0</v>
      </c>
      <c r="E2">
        <v>249</v>
      </c>
      <c r="F2">
        <f>E2/2</f>
        <v>124.5</v>
      </c>
      <c r="G2">
        <v>5</v>
      </c>
      <c r="H2">
        <f>SUM(G2)</f>
        <v>5</v>
      </c>
      <c r="L2">
        <f>10^-6</f>
        <v>9.9999999999999995E-7</v>
      </c>
      <c r="M2">
        <f>10^-3</f>
        <v>1E-3</v>
      </c>
      <c r="N2">
        <v>0.01</v>
      </c>
    </row>
    <row r="3" spans="1:17" x14ac:dyDescent="0.4">
      <c r="A3" s="1">
        <v>45755.78701388889</v>
      </c>
      <c r="B3">
        <v>4.5331939999999999</v>
      </c>
      <c r="C3">
        <v>12.05</v>
      </c>
      <c r="D3">
        <v>19.0262975904404</v>
      </c>
      <c r="E3">
        <v>343</v>
      </c>
      <c r="F3">
        <f t="shared" ref="F3:F10" si="0">E3/2</f>
        <v>171.5</v>
      </c>
      <c r="G3">
        <v>24.0262975904404</v>
      </c>
      <c r="H3">
        <f>SUM(G2:G3)</f>
        <v>29.0262975904404</v>
      </c>
      <c r="I3">
        <f>H3/F3*1000</f>
        <v>169.24954863230553</v>
      </c>
      <c r="L3">
        <f>F3*$L$2</f>
        <v>1.7149999999999999E-4</v>
      </c>
      <c r="M3">
        <f>H3*$M$2</f>
        <v>2.9026297590440401E-2</v>
      </c>
      <c r="N3">
        <f>C3*$N$2</f>
        <v>0.12050000000000001</v>
      </c>
      <c r="Q3">
        <f t="shared" ref="Q3:Q10" si="1">M3/L3</f>
        <v>169.24954863230556</v>
      </c>
    </row>
    <row r="4" spans="1:17" x14ac:dyDescent="0.4">
      <c r="A4" s="1">
        <v>45755.787060185183</v>
      </c>
      <c r="B4">
        <v>4.5384149999999996</v>
      </c>
      <c r="C4">
        <v>14.08</v>
      </c>
      <c r="D4">
        <v>18</v>
      </c>
      <c r="E4">
        <v>529</v>
      </c>
      <c r="F4">
        <f t="shared" si="0"/>
        <v>264.5</v>
      </c>
      <c r="G4">
        <v>23.0277563773199</v>
      </c>
      <c r="H4">
        <f>SUM(G2:G4)</f>
        <v>52.054053967760296</v>
      </c>
      <c r="I4">
        <f t="shared" ref="I4:I9" si="2">H4/F4*1000</f>
        <v>196.80171632423551</v>
      </c>
      <c r="L4">
        <f t="shared" ref="L4:L10" si="3">F4*$L$2</f>
        <v>2.6449999999999998E-4</v>
      </c>
      <c r="M4">
        <f t="shared" ref="M4:M10" si="4">H4*$M$2</f>
        <v>5.2054053967760298E-2</v>
      </c>
      <c r="N4">
        <f t="shared" ref="N4:N10" si="5">C4*$N$2</f>
        <v>0.14080000000000001</v>
      </c>
      <c r="Q4">
        <f t="shared" si="1"/>
        <v>196.80171632423554</v>
      </c>
    </row>
    <row r="5" spans="1:17" x14ac:dyDescent="0.4">
      <c r="A5" s="1">
        <v>45755.787118055552</v>
      </c>
      <c r="B5">
        <v>4.5383829999999996</v>
      </c>
      <c r="C5">
        <v>17.649999999999999</v>
      </c>
      <c r="D5">
        <v>20</v>
      </c>
      <c r="E5">
        <v>668</v>
      </c>
      <c r="F5">
        <f t="shared" si="0"/>
        <v>334</v>
      </c>
      <c r="G5">
        <v>22.029386365926399</v>
      </c>
      <c r="H5">
        <f>SUM(G2:G5)</f>
        <v>74.083440333686696</v>
      </c>
      <c r="I5">
        <f t="shared" si="2"/>
        <v>221.80670758588829</v>
      </c>
      <c r="L5">
        <f t="shared" si="3"/>
        <v>3.3399999999999999E-4</v>
      </c>
      <c r="M5">
        <f t="shared" si="4"/>
        <v>7.4083440333686704E-2</v>
      </c>
      <c r="N5">
        <f t="shared" si="5"/>
        <v>0.17649999999999999</v>
      </c>
      <c r="Q5">
        <f t="shared" si="1"/>
        <v>221.80670758588835</v>
      </c>
    </row>
    <row r="6" spans="1:17" x14ac:dyDescent="0.4">
      <c r="A6" s="1">
        <v>45755.787164351852</v>
      </c>
      <c r="B6">
        <v>4.5384190000000002</v>
      </c>
      <c r="C6">
        <v>21.15</v>
      </c>
      <c r="D6">
        <v>20.024984394500699</v>
      </c>
      <c r="E6">
        <v>813</v>
      </c>
      <c r="F6">
        <f t="shared" si="0"/>
        <v>406.5</v>
      </c>
      <c r="G6">
        <v>24.0262975904404</v>
      </c>
      <c r="H6">
        <f>SUM(G2:G6)</f>
        <v>98.109737924127103</v>
      </c>
      <c r="I6">
        <f t="shared" si="2"/>
        <v>241.35236881704083</v>
      </c>
      <c r="L6">
        <f t="shared" si="3"/>
        <v>4.0649999999999996E-4</v>
      </c>
      <c r="M6">
        <f t="shared" si="4"/>
        <v>9.8109737924127111E-2</v>
      </c>
      <c r="N6">
        <f t="shared" si="5"/>
        <v>0.21149999999999999</v>
      </c>
      <c r="Q6">
        <f t="shared" si="1"/>
        <v>241.35236881704088</v>
      </c>
    </row>
    <row r="7" spans="1:17" x14ac:dyDescent="0.4">
      <c r="A7" s="1">
        <v>45755.787222222221</v>
      </c>
      <c r="B7">
        <v>4.5413309999999996</v>
      </c>
      <c r="C7">
        <v>23.24</v>
      </c>
      <c r="D7">
        <v>18</v>
      </c>
      <c r="E7">
        <v>944</v>
      </c>
      <c r="F7">
        <f t="shared" si="0"/>
        <v>472</v>
      </c>
      <c r="G7">
        <v>23.0277563773199</v>
      </c>
      <c r="H7">
        <f>SUM(G2:G7)</f>
        <v>121.13749430144701</v>
      </c>
      <c r="I7">
        <f t="shared" si="2"/>
        <v>256.64723368950638</v>
      </c>
      <c r="L7">
        <f t="shared" si="3"/>
        <v>4.7199999999999998E-4</v>
      </c>
      <c r="M7">
        <f t="shared" si="4"/>
        <v>0.121137494301447</v>
      </c>
      <c r="N7">
        <f t="shared" si="5"/>
        <v>0.2324</v>
      </c>
      <c r="Q7">
        <f t="shared" si="1"/>
        <v>256.64723368950638</v>
      </c>
    </row>
    <row r="8" spans="1:17" x14ac:dyDescent="0.4">
      <c r="A8" s="1">
        <v>45755.787268518521</v>
      </c>
      <c r="B8">
        <v>4.5423030000000004</v>
      </c>
      <c r="C8">
        <v>25.25</v>
      </c>
      <c r="D8">
        <v>19</v>
      </c>
      <c r="E8">
        <v>1056</v>
      </c>
      <c r="F8">
        <f t="shared" si="0"/>
        <v>528</v>
      </c>
      <c r="G8">
        <v>23.0277563773199</v>
      </c>
      <c r="H8">
        <f>SUM(G2:G8)</f>
        <v>144.16525067876691</v>
      </c>
      <c r="I8">
        <f t="shared" si="2"/>
        <v>273.04024749766461</v>
      </c>
      <c r="L8">
        <f t="shared" si="3"/>
        <v>5.2799999999999993E-4</v>
      </c>
      <c r="M8">
        <f t="shared" si="4"/>
        <v>0.14416525067876693</v>
      </c>
      <c r="N8">
        <f t="shared" si="5"/>
        <v>0.2525</v>
      </c>
      <c r="Q8">
        <f t="shared" si="1"/>
        <v>273.04024749766467</v>
      </c>
    </row>
    <row r="9" spans="1:17" x14ac:dyDescent="0.4">
      <c r="A9" s="1">
        <v>45755.787326388891</v>
      </c>
      <c r="B9">
        <v>4.5422770000000003</v>
      </c>
      <c r="C9">
        <v>28.02</v>
      </c>
      <c r="D9">
        <v>18.0277563773199</v>
      </c>
      <c r="E9">
        <v>1224</v>
      </c>
      <c r="F9">
        <f t="shared" si="0"/>
        <v>612</v>
      </c>
      <c r="G9">
        <v>23.0277563773199</v>
      </c>
      <c r="H9">
        <f>SUM(G2:G9)</f>
        <v>167.1930070560868</v>
      </c>
      <c r="I9">
        <f t="shared" si="2"/>
        <v>273.19118800014178</v>
      </c>
      <c r="L9">
        <f t="shared" si="3"/>
        <v>6.1200000000000002E-4</v>
      </c>
      <c r="M9">
        <f t="shared" si="4"/>
        <v>0.16719300705608681</v>
      </c>
      <c r="N9">
        <f t="shared" si="5"/>
        <v>0.2802</v>
      </c>
      <c r="Q9">
        <f t="shared" si="1"/>
        <v>273.19118800014184</v>
      </c>
    </row>
    <row r="10" spans="1:17" x14ac:dyDescent="0.4">
      <c r="A10" s="1">
        <v>45755.787372685183</v>
      </c>
      <c r="B10">
        <v>4.545903</v>
      </c>
      <c r="C10">
        <v>29.63</v>
      </c>
      <c r="D10">
        <v>19</v>
      </c>
      <c r="E10">
        <v>1359</v>
      </c>
      <c r="F10">
        <f t="shared" si="0"/>
        <v>679.5</v>
      </c>
      <c r="G10">
        <v>24.104973174542799</v>
      </c>
      <c r="H10">
        <f>SUM(G2:G10)</f>
        <v>191.29798023062961</v>
      </c>
      <c r="I10">
        <f>H10/F10*1000</f>
        <v>281.52756472498834</v>
      </c>
      <c r="L10">
        <f t="shared" si="3"/>
        <v>6.7949999999999998E-4</v>
      </c>
      <c r="M10">
        <f t="shared" si="4"/>
        <v>0.19129798023062961</v>
      </c>
      <c r="N10">
        <f t="shared" si="5"/>
        <v>0.29630000000000001</v>
      </c>
      <c r="Q10">
        <f t="shared" si="1"/>
        <v>281.52756472498839</v>
      </c>
    </row>
    <row r="11" spans="1:17" x14ac:dyDescent="0.4">
      <c r="E11">
        <v>1528</v>
      </c>
      <c r="G11">
        <v>23.0277563773199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9277-59BC-4485-8FA9-9EE771535D7C}">
  <dimension ref="B2:D12"/>
  <sheetViews>
    <sheetView tabSelected="1" zoomScale="115" zoomScaleNormal="115" workbookViewId="0"/>
  </sheetViews>
  <sheetFormatPr defaultRowHeight="18.75" x14ac:dyDescent="0.4"/>
  <cols>
    <col min="2" max="3" width="18" customWidth="1"/>
    <col min="4" max="4" width="17.875" customWidth="1"/>
  </cols>
  <sheetData>
    <row r="2" spans="2:4" x14ac:dyDescent="0.4">
      <c r="B2" s="2" t="s">
        <v>6</v>
      </c>
      <c r="C2" s="2" t="s">
        <v>8</v>
      </c>
      <c r="D2" s="2" t="s">
        <v>7</v>
      </c>
    </row>
    <row r="3" spans="2:4" x14ac:dyDescent="0.4">
      <c r="B3" s="2">
        <v>3.8199999999999899E-4</v>
      </c>
      <c r="C3" s="2">
        <f>B3/2</f>
        <v>1.9099999999999949E-4</v>
      </c>
      <c r="D3" s="2">
        <v>6.4899999999999999E-2</v>
      </c>
    </row>
    <row r="4" spans="2:4" x14ac:dyDescent="0.4">
      <c r="B4" s="2">
        <v>4.6899999999999899E-4</v>
      </c>
      <c r="C4" s="2">
        <f>10*B4/2</f>
        <v>2.3449999999999951E-3</v>
      </c>
      <c r="D4" s="2">
        <v>0.14460000000000001</v>
      </c>
    </row>
    <row r="5" spans="2:4" x14ac:dyDescent="0.4">
      <c r="B5" s="2">
        <v>6.7400000000000001E-4</v>
      </c>
      <c r="C5" s="2">
        <f t="shared" ref="C5:C12" si="0">10*B5/2</f>
        <v>3.3700000000000002E-3</v>
      </c>
      <c r="D5" s="2">
        <v>0.25919999999999999</v>
      </c>
    </row>
    <row r="6" spans="2:4" x14ac:dyDescent="0.4">
      <c r="B6" s="2">
        <v>8.6699999999999896E-4</v>
      </c>
      <c r="C6" s="2">
        <f t="shared" si="0"/>
        <v>4.3349999999999951E-3</v>
      </c>
      <c r="D6" s="2">
        <v>0.40659999999999902</v>
      </c>
    </row>
    <row r="7" spans="2:4" x14ac:dyDescent="0.4">
      <c r="B7" s="2">
        <v>9.2599999999999996E-4</v>
      </c>
      <c r="C7" s="2">
        <f t="shared" si="0"/>
        <v>4.6299999999999996E-3</v>
      </c>
      <c r="D7" s="2">
        <v>0.56399999999999995</v>
      </c>
    </row>
    <row r="8" spans="2:4" x14ac:dyDescent="0.4">
      <c r="B8" s="2">
        <v>1.0939999999999999E-3</v>
      </c>
      <c r="C8" s="2">
        <f t="shared" si="0"/>
        <v>5.4699999999999992E-3</v>
      </c>
      <c r="D8" s="2">
        <v>0.75</v>
      </c>
    </row>
    <row r="9" spans="2:4" x14ac:dyDescent="0.4">
      <c r="B9" s="2">
        <v>1.206E-3</v>
      </c>
      <c r="C9" s="2">
        <f t="shared" si="0"/>
        <v>6.0300000000000006E-3</v>
      </c>
      <c r="D9" s="2">
        <v>0.95499999999999996</v>
      </c>
    </row>
    <row r="10" spans="2:4" x14ac:dyDescent="0.4">
      <c r="B10" s="2">
        <v>1.31E-3</v>
      </c>
      <c r="C10" s="2">
        <f t="shared" si="0"/>
        <v>6.5500000000000003E-3</v>
      </c>
      <c r="D10" s="2">
        <v>1.1777</v>
      </c>
    </row>
    <row r="11" spans="2:4" x14ac:dyDescent="0.4">
      <c r="B11" s="2">
        <v>1.5119999999999899E-3</v>
      </c>
      <c r="C11" s="2">
        <f t="shared" si="0"/>
        <v>7.5599999999999496E-3</v>
      </c>
      <c r="D11" s="2">
        <v>1.4347000000000001</v>
      </c>
    </row>
    <row r="12" spans="2:4" x14ac:dyDescent="0.4">
      <c r="B12" s="2">
        <v>1.7319999999999901E-3</v>
      </c>
      <c r="C12" s="2">
        <f t="shared" si="0"/>
        <v>8.6599999999999507E-3</v>
      </c>
      <c r="D12" s="2">
        <v>1.7291000000000001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22F873B8C8B3469CD8B552658A91A6" ma:contentTypeVersion="12" ma:contentTypeDescription="新しいドキュメントを作成します。" ma:contentTypeScope="" ma:versionID="019f2ae3fc46aff7ee1d5e82e86b9ab5">
  <xsd:schema xmlns:xsd="http://www.w3.org/2001/XMLSchema" xmlns:xs="http://www.w3.org/2001/XMLSchema" xmlns:p="http://schemas.microsoft.com/office/2006/metadata/properties" xmlns:ns2="697ff9a5-05a3-4c3b-ac6d-c13dc6c9abfb" xmlns:ns3="c01ed93b-cdd0-47cb-818f-18b8a6fcba72" targetNamespace="http://schemas.microsoft.com/office/2006/metadata/properties" ma:root="true" ma:fieldsID="936f94f7e8acde417e22e13b5e421bd0" ns2:_="" ns3:_="">
    <xsd:import namespace="697ff9a5-05a3-4c3b-ac6d-c13dc6c9abfb"/>
    <xsd:import namespace="c01ed93b-cdd0-47cb-818f-18b8a6fcb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ff9a5-05a3-4c3b-ac6d-c13dc6c9a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ed93b-cdd0-47cb-818f-18b8a6fcba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25336d-4fff-4ff0-9cf6-d20fef1707c1}" ma:internalName="TaxCatchAll" ma:showField="CatchAllData" ma:web="c01ed93b-cdd0-47cb-818f-18b8a6fcba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7ff9a5-05a3-4c3b-ac6d-c13dc6c9abfb">
      <Terms xmlns="http://schemas.microsoft.com/office/infopath/2007/PartnerControls"/>
    </lcf76f155ced4ddcb4097134ff3c332f>
    <TaxCatchAll xmlns="c01ed93b-cdd0-47cb-818f-18b8a6fcba72" xsi:nil="true"/>
  </documentManagement>
</p:properties>
</file>

<file path=customXml/itemProps1.xml><?xml version="1.0" encoding="utf-8"?>
<ds:datastoreItem xmlns:ds="http://schemas.openxmlformats.org/officeDocument/2006/customXml" ds:itemID="{E71DD3BA-6F55-4B9D-9A13-8718FB75B951}"/>
</file>

<file path=customXml/itemProps2.xml><?xml version="1.0" encoding="utf-8"?>
<ds:datastoreItem xmlns:ds="http://schemas.openxmlformats.org/officeDocument/2006/customXml" ds:itemID="{69CBCC70-3483-470E-BFA2-D07071954424}"/>
</file>

<file path=customXml/itemProps3.xml><?xml version="1.0" encoding="utf-8"?>
<ds:datastoreItem xmlns:ds="http://schemas.openxmlformats.org/officeDocument/2006/customXml" ds:itemID="{4BE3D8F7-E204-4AE1-84F7-C0218D031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distance_log040803</vt:lpstr>
      <vt:lpstr>distance_log041502</vt:lpstr>
      <vt:lpstr>超音波センサー距離時間測定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S_YOSHIMOTO001</dc:creator>
  <cp:lastModifiedBy>吉元照貴</cp:lastModifiedBy>
  <dcterms:created xsi:type="dcterms:W3CDTF">2025-04-08T09:54:35Z</dcterms:created>
  <dcterms:modified xsi:type="dcterms:W3CDTF">2025-04-17T00:11:36Z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0x010100F922F873B8C8B3469CD8B552658A91A6</vt:lpwstr>
  </property>
</Properties>
</file>