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am\Desktop\"/>
    </mc:Choice>
  </mc:AlternateContent>
  <xr:revisionPtr revIDLastSave="0" documentId="13_ncr:1_{A1BB9662-84AB-44E6-AC71-9942EE6EEB85}" xr6:coauthVersionLast="47" xr6:coauthVersionMax="47" xr10:uidLastSave="{00000000-0000-0000-0000-000000000000}"/>
  <bookViews>
    <workbookView xWindow="-110" yWindow="-110" windowWidth="19420" windowHeight="11500" xr2:uid="{F5E1E179-18BA-440C-95D3-1B5E5BF6A62E}"/>
  </bookViews>
  <sheets>
    <sheet name="基本情報" sheetId="1" r:id="rId1"/>
    <sheet name="肥培管理データ" sheetId="4" r:id="rId2"/>
    <sheet name="土壌化学性データ" sheetId="2" r:id="rId3"/>
    <sheet name="土壌物理性データ" sheetId="7" r:id="rId4"/>
    <sheet name="肥培管理パターン一覧" sheetId="5" r:id="rId5"/>
    <sheet name="茨城・品目別・標準施肥" sheetId="8" r:id="rId6"/>
    <sheet name="土壌硬度ばらつきのイメージ" sheetId="9" r:id="rId7"/>
  </sheets>
  <definedNames>
    <definedName name="_xlnm._FilterDatabase" localSheetId="0" hidden="1">基本情報!$A$1:$U$91</definedName>
    <definedName name="_xlnm._FilterDatabase" localSheetId="2" hidden="1">土壌化学性データ!$A$1:$AD$6</definedName>
    <definedName name="_xlnm._FilterDatabase" localSheetId="3" hidden="1">土壌物理性データ!$A$1:$Y$91</definedName>
    <definedName name="_xlnm._FilterDatabase" localSheetId="1" hidden="1">肥培管理データ!$A$1:$AB$261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7" l="1"/>
  <c r="M3" i="7"/>
  <c r="L4" i="7"/>
  <c r="M4" i="7"/>
  <c r="E3" i="7"/>
  <c r="F3" i="7"/>
  <c r="E4" i="7"/>
  <c r="F4" i="7"/>
  <c r="E5" i="7"/>
  <c r="F5" i="7"/>
  <c r="E40" i="7"/>
  <c r="F40" i="7"/>
  <c r="E41" i="7"/>
  <c r="F41" i="7"/>
  <c r="E42" i="7"/>
  <c r="F42" i="7"/>
  <c r="E43" i="7"/>
  <c r="F43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82" i="7"/>
  <c r="F82" i="7"/>
  <c r="E83" i="7"/>
  <c r="F83" i="7"/>
  <c r="B40" i="7"/>
  <c r="B41" i="7"/>
  <c r="B42" i="7"/>
  <c r="B43" i="7"/>
  <c r="B45" i="7"/>
  <c r="B46" i="7"/>
  <c r="B47" i="7"/>
  <c r="B48" i="7"/>
  <c r="B49" i="7"/>
  <c r="B50" i="7"/>
  <c r="B51" i="7"/>
  <c r="B52" i="7"/>
  <c r="B53" i="7"/>
  <c r="B54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82" i="7"/>
  <c r="B83" i="7"/>
  <c r="B3" i="7"/>
  <c r="B4" i="7"/>
  <c r="H4" i="4"/>
  <c r="H3" i="4"/>
  <c r="H2" i="4"/>
  <c r="H6" i="4"/>
  <c r="H5" i="4"/>
  <c r="F2" i="7"/>
  <c r="E2" i="7"/>
  <c r="B5" i="7"/>
  <c r="B2" i="7"/>
  <c r="R75" i="5" l="1"/>
  <c r="Q75" i="5"/>
  <c r="K75" i="5"/>
  <c r="P74" i="5"/>
  <c r="O74" i="5"/>
  <c r="N74" i="5"/>
  <c r="L74" i="5"/>
  <c r="L75" i="5" s="1"/>
  <c r="P73" i="5"/>
  <c r="O73" i="5"/>
  <c r="N73" i="5"/>
  <c r="M73" i="5"/>
  <c r="Q65" i="5"/>
  <c r="P65" i="5"/>
  <c r="O65" i="5"/>
  <c r="N65" i="5"/>
  <c r="M65" i="5"/>
  <c r="Q60" i="5"/>
  <c r="P60" i="5"/>
  <c r="O60" i="5"/>
  <c r="N60" i="5"/>
  <c r="M60" i="5"/>
  <c r="L61" i="5"/>
  <c r="M61" i="5" s="1"/>
  <c r="N61" i="5"/>
  <c r="O61" i="5"/>
  <c r="P61" i="5"/>
  <c r="R57" i="5"/>
  <c r="Q57" i="5"/>
  <c r="K57" i="5"/>
  <c r="P56" i="5"/>
  <c r="O56" i="5"/>
  <c r="N56" i="5"/>
  <c r="L56" i="5"/>
  <c r="L57" i="5" s="1"/>
  <c r="P55" i="5"/>
  <c r="O55" i="5"/>
  <c r="N55" i="5"/>
  <c r="M55" i="5"/>
  <c r="R47" i="5"/>
  <c r="Q47" i="5"/>
  <c r="K47" i="5"/>
  <c r="P46" i="5"/>
  <c r="O46" i="5"/>
  <c r="N46" i="5"/>
  <c r="L46" i="5"/>
  <c r="L47" i="5" s="1"/>
  <c r="P45" i="5"/>
  <c r="O45" i="5"/>
  <c r="N45" i="5"/>
  <c r="M45" i="5"/>
  <c r="R36" i="5"/>
  <c r="Q36" i="5"/>
  <c r="K36" i="5"/>
  <c r="P35" i="5"/>
  <c r="O35" i="5"/>
  <c r="N35" i="5"/>
  <c r="L35" i="5"/>
  <c r="P34" i="5"/>
  <c r="O34" i="5"/>
  <c r="N34" i="5"/>
  <c r="L34" i="5"/>
  <c r="M34" i="5" s="1"/>
  <c r="P33" i="5"/>
  <c r="O33" i="5"/>
  <c r="N33" i="5"/>
  <c r="M33" i="5"/>
  <c r="R24" i="5"/>
  <c r="Q24" i="5"/>
  <c r="K24" i="5"/>
  <c r="P23" i="5"/>
  <c r="O23" i="5"/>
  <c r="N23" i="5"/>
  <c r="L23" i="5"/>
  <c r="P22" i="5"/>
  <c r="O22" i="5"/>
  <c r="N22" i="5"/>
  <c r="L22" i="5"/>
  <c r="M22" i="5" s="1"/>
  <c r="P21" i="5"/>
  <c r="O21" i="5"/>
  <c r="N21" i="5"/>
  <c r="M21" i="5"/>
  <c r="R11" i="5"/>
  <c r="Q11" i="5"/>
  <c r="K11" i="5"/>
  <c r="P10" i="5"/>
  <c r="O10" i="5"/>
  <c r="N10" i="5"/>
  <c r="L10" i="5"/>
  <c r="M10" i="5" s="1"/>
  <c r="P9" i="5"/>
  <c r="O9" i="5"/>
  <c r="N9" i="5"/>
  <c r="M9" i="5"/>
  <c r="AL3" i="2"/>
  <c r="AL4" i="2"/>
  <c r="AL5" i="2"/>
  <c r="AL6" i="2"/>
  <c r="M5" i="7"/>
  <c r="L5" i="7"/>
  <c r="M2" i="7"/>
  <c r="L2" i="7"/>
  <c r="AJ6" i="2"/>
  <c r="AK6" i="2" s="1"/>
  <c r="AJ5" i="2"/>
  <c r="AK5" i="2" s="1"/>
  <c r="AJ4" i="2"/>
  <c r="AK4" i="2" s="1"/>
  <c r="AJ3" i="2"/>
  <c r="AK3" i="2" s="1"/>
  <c r="AJ2" i="2"/>
  <c r="AK2" i="2" s="1"/>
  <c r="AI6" i="2"/>
  <c r="AH6" i="2"/>
  <c r="AG6" i="2"/>
  <c r="AF6" i="2"/>
  <c r="AE6" i="2"/>
  <c r="AI5" i="2"/>
  <c r="AH5" i="2"/>
  <c r="AG5" i="2"/>
  <c r="AF5" i="2"/>
  <c r="AE5" i="2"/>
  <c r="AI4" i="2"/>
  <c r="AH4" i="2"/>
  <c r="AG4" i="2"/>
  <c r="AF4" i="2"/>
  <c r="AE4" i="2"/>
  <c r="AI3" i="2"/>
  <c r="AH3" i="2"/>
  <c r="AG3" i="2"/>
  <c r="AF3" i="2"/>
  <c r="AE3" i="2"/>
  <c r="AI2" i="2"/>
  <c r="AH2" i="2"/>
  <c r="AG2" i="2"/>
  <c r="AF2" i="2"/>
  <c r="AE2" i="2"/>
  <c r="I12" i="8"/>
  <c r="J12" i="8"/>
  <c r="K12" i="8"/>
  <c r="I13" i="8"/>
  <c r="J13" i="8"/>
  <c r="K13" i="8"/>
  <c r="J20" i="8"/>
  <c r="K20" i="8"/>
  <c r="K19" i="8"/>
  <c r="J19" i="8"/>
  <c r="I20" i="8"/>
  <c r="I19" i="8"/>
  <c r="K18" i="8"/>
  <c r="J18" i="8"/>
  <c r="I18" i="8"/>
  <c r="K17" i="8"/>
  <c r="J17" i="8"/>
  <c r="I17" i="8"/>
  <c r="K16" i="8"/>
  <c r="J16" i="8"/>
  <c r="I16" i="8"/>
  <c r="K15" i="8"/>
  <c r="J15" i="8"/>
  <c r="I15" i="8"/>
  <c r="K14" i="8"/>
  <c r="J14" i="8"/>
  <c r="I14" i="8"/>
  <c r="K11" i="8"/>
  <c r="J11" i="8"/>
  <c r="I11" i="8"/>
  <c r="K10" i="8"/>
  <c r="J10" i="8"/>
  <c r="I10" i="8"/>
  <c r="K9" i="8"/>
  <c r="J9" i="8"/>
  <c r="I9" i="8"/>
  <c r="I8" i="8"/>
  <c r="J8" i="8"/>
  <c r="K8" i="8"/>
  <c r="K7" i="8"/>
  <c r="J7" i="8"/>
  <c r="I7" i="8"/>
  <c r="K6" i="8"/>
  <c r="J6" i="8"/>
  <c r="I6" i="8"/>
  <c r="J2" i="8"/>
  <c r="K2" i="8"/>
  <c r="J3" i="8"/>
  <c r="K3" i="8"/>
  <c r="J4" i="8"/>
  <c r="K4" i="8"/>
  <c r="J5" i="8"/>
  <c r="K5" i="8"/>
  <c r="I3" i="8"/>
  <c r="I4" i="8"/>
  <c r="I5" i="8"/>
  <c r="I2" i="8"/>
  <c r="S4" i="4"/>
  <c r="V180" i="4"/>
  <c r="R72" i="5"/>
  <c r="Q72" i="5"/>
  <c r="R69" i="5"/>
  <c r="K69" i="5"/>
  <c r="Q64" i="5"/>
  <c r="R63" i="5"/>
  <c r="K63" i="5"/>
  <c r="R58" i="5"/>
  <c r="R51" i="5"/>
  <c r="R41" i="5"/>
  <c r="R28" i="5"/>
  <c r="R20" i="5"/>
  <c r="K20" i="5"/>
  <c r="R15" i="5"/>
  <c r="K15" i="5"/>
  <c r="R16" i="5"/>
  <c r="R5" i="5"/>
  <c r="K5" i="5"/>
  <c r="Q59" i="5"/>
  <c r="R54" i="5"/>
  <c r="Q54" i="5"/>
  <c r="K44" i="5"/>
  <c r="R44" i="5"/>
  <c r="Q44" i="5"/>
  <c r="R32" i="5"/>
  <c r="Q32" i="5"/>
  <c r="R8" i="5"/>
  <c r="Q8" i="5"/>
  <c r="Q20" i="5"/>
  <c r="U3" i="4"/>
  <c r="U4" i="4"/>
  <c r="P5" i="4"/>
  <c r="U5" i="4"/>
  <c r="P6" i="4"/>
  <c r="U6" i="4"/>
  <c r="P111" i="4"/>
  <c r="U111" i="4"/>
  <c r="P112" i="4"/>
  <c r="U112" i="4"/>
  <c r="P113" i="4"/>
  <c r="U113" i="4"/>
  <c r="P114" i="4"/>
  <c r="U114" i="4"/>
  <c r="P115" i="4"/>
  <c r="R115" i="4"/>
  <c r="U115" i="4"/>
  <c r="P116" i="4"/>
  <c r="U116" i="4"/>
  <c r="P117" i="4"/>
  <c r="U117" i="4"/>
  <c r="P118" i="4"/>
  <c r="U118" i="4"/>
  <c r="P119" i="4"/>
  <c r="U119" i="4"/>
  <c r="P120" i="4"/>
  <c r="U120" i="4"/>
  <c r="P121" i="4"/>
  <c r="U121" i="4"/>
  <c r="P122" i="4"/>
  <c r="U122" i="4"/>
  <c r="P123" i="4"/>
  <c r="U123" i="4"/>
  <c r="P124" i="4"/>
  <c r="U124" i="4"/>
  <c r="P125" i="4"/>
  <c r="U125" i="4"/>
  <c r="P126" i="4"/>
  <c r="U126" i="4"/>
  <c r="P127" i="4"/>
  <c r="R127" i="4"/>
  <c r="U127" i="4"/>
  <c r="P128" i="4"/>
  <c r="U128" i="4"/>
  <c r="P129" i="4"/>
  <c r="U129" i="4"/>
  <c r="P130" i="4"/>
  <c r="U130" i="4"/>
  <c r="P131" i="4"/>
  <c r="U131" i="4"/>
  <c r="P132" i="4"/>
  <c r="U132" i="4"/>
  <c r="P133" i="4"/>
  <c r="U133" i="4"/>
  <c r="V133" i="4"/>
  <c r="P134" i="4"/>
  <c r="U134" i="4"/>
  <c r="P135" i="4"/>
  <c r="U135" i="4"/>
  <c r="P136" i="4"/>
  <c r="U136" i="4"/>
  <c r="P137" i="4"/>
  <c r="U137" i="4"/>
  <c r="P138" i="4"/>
  <c r="U138" i="4"/>
  <c r="P139" i="4"/>
  <c r="U139" i="4"/>
  <c r="P140" i="4"/>
  <c r="U140" i="4"/>
  <c r="P141" i="4"/>
  <c r="U141" i="4"/>
  <c r="P142" i="4"/>
  <c r="U142" i="4"/>
  <c r="P143" i="4"/>
  <c r="U143" i="4"/>
  <c r="P144" i="4"/>
  <c r="U144" i="4"/>
  <c r="P145" i="4"/>
  <c r="U145" i="4"/>
  <c r="P146" i="4"/>
  <c r="U146" i="4"/>
  <c r="P147" i="4"/>
  <c r="U147" i="4"/>
  <c r="P148" i="4"/>
  <c r="U148" i="4"/>
  <c r="P149" i="4"/>
  <c r="U149" i="4"/>
  <c r="P150" i="4"/>
  <c r="U150" i="4"/>
  <c r="P151" i="4"/>
  <c r="U151" i="4"/>
  <c r="P152" i="4"/>
  <c r="U152" i="4"/>
  <c r="P153" i="4"/>
  <c r="U153" i="4"/>
  <c r="P154" i="4"/>
  <c r="U154" i="4"/>
  <c r="P155" i="4"/>
  <c r="U155" i="4"/>
  <c r="P156" i="4"/>
  <c r="U156" i="4"/>
  <c r="P157" i="4"/>
  <c r="U157" i="4"/>
  <c r="P158" i="4"/>
  <c r="U158" i="4"/>
  <c r="P159" i="4"/>
  <c r="U159" i="4"/>
  <c r="P160" i="4"/>
  <c r="U160" i="4"/>
  <c r="P161" i="4"/>
  <c r="U161" i="4"/>
  <c r="P162" i="4"/>
  <c r="U162" i="4"/>
  <c r="P163" i="4"/>
  <c r="R163" i="4"/>
  <c r="U163" i="4"/>
  <c r="P164" i="4"/>
  <c r="U164" i="4"/>
  <c r="P165" i="4"/>
  <c r="U165" i="4"/>
  <c r="P166" i="4"/>
  <c r="U166" i="4"/>
  <c r="P167" i="4"/>
  <c r="U167" i="4"/>
  <c r="P168" i="4"/>
  <c r="U168" i="4"/>
  <c r="P169" i="4"/>
  <c r="U169" i="4"/>
  <c r="P170" i="4"/>
  <c r="U170" i="4"/>
  <c r="P171" i="4"/>
  <c r="R171" i="4"/>
  <c r="U171" i="4"/>
  <c r="P172" i="4"/>
  <c r="R172" i="4"/>
  <c r="U172" i="4"/>
  <c r="P173" i="4"/>
  <c r="U173" i="4"/>
  <c r="M174" i="4"/>
  <c r="P174" i="4"/>
  <c r="R174" i="4"/>
  <c r="U174" i="4"/>
  <c r="M175" i="4"/>
  <c r="P175" i="4"/>
  <c r="R175" i="4"/>
  <c r="U175" i="4"/>
  <c r="P176" i="4"/>
  <c r="Q176" i="4"/>
  <c r="U176" i="4"/>
  <c r="P177" i="4"/>
  <c r="Q177" i="4"/>
  <c r="R177" i="4"/>
  <c r="U177" i="4"/>
  <c r="P178" i="4"/>
  <c r="R178" i="4"/>
  <c r="U178" i="4"/>
  <c r="V178" i="4"/>
  <c r="P179" i="4"/>
  <c r="R179" i="4"/>
  <c r="U179" i="4"/>
  <c r="P180" i="4"/>
  <c r="R180" i="4"/>
  <c r="U180" i="4"/>
  <c r="P181" i="4"/>
  <c r="U181" i="4"/>
  <c r="P182" i="4"/>
  <c r="U182" i="4"/>
  <c r="P183" i="4"/>
  <c r="U183" i="4"/>
  <c r="P184" i="4"/>
  <c r="U184" i="4"/>
  <c r="V184" i="4"/>
  <c r="P185" i="4"/>
  <c r="R185" i="4"/>
  <c r="U185" i="4"/>
  <c r="P186" i="4"/>
  <c r="R186" i="4"/>
  <c r="U186" i="4"/>
  <c r="P187" i="4"/>
  <c r="R187" i="4"/>
  <c r="U187" i="4"/>
  <c r="P188" i="4"/>
  <c r="R188" i="4"/>
  <c r="U188" i="4"/>
  <c r="P189" i="4"/>
  <c r="R189" i="4"/>
  <c r="U189" i="4"/>
  <c r="P190" i="4"/>
  <c r="R190" i="4"/>
  <c r="U190" i="4"/>
  <c r="P191" i="4"/>
  <c r="Q191" i="4"/>
  <c r="R191" i="4"/>
  <c r="U191" i="4"/>
  <c r="P192" i="4"/>
  <c r="R192" i="4"/>
  <c r="U192" i="4"/>
  <c r="M193" i="4"/>
  <c r="P193" i="4"/>
  <c r="U193" i="4"/>
  <c r="M194" i="4"/>
  <c r="P194" i="4"/>
  <c r="U194" i="4"/>
  <c r="M195" i="4"/>
  <c r="P195" i="4"/>
  <c r="U195" i="4"/>
  <c r="M196" i="4"/>
  <c r="P196" i="4"/>
  <c r="U196" i="4"/>
  <c r="P197" i="4"/>
  <c r="U197" i="4"/>
  <c r="P198" i="4"/>
  <c r="U198" i="4"/>
  <c r="P199" i="4"/>
  <c r="U199" i="4"/>
  <c r="P200" i="4"/>
  <c r="U200" i="4"/>
  <c r="M201" i="4"/>
  <c r="P201" i="4"/>
  <c r="Q201" i="4"/>
  <c r="U201" i="4"/>
  <c r="M202" i="4"/>
  <c r="P202" i="4"/>
  <c r="U202" i="4"/>
  <c r="M203" i="4"/>
  <c r="P203" i="4"/>
  <c r="U203" i="4"/>
  <c r="M204" i="4"/>
  <c r="P204" i="4"/>
  <c r="U204" i="4"/>
  <c r="P205" i="4"/>
  <c r="Q205" i="4"/>
  <c r="R205" i="4"/>
  <c r="U205" i="4"/>
  <c r="P206" i="4"/>
  <c r="U206" i="4"/>
  <c r="P207" i="4"/>
  <c r="U207" i="4"/>
  <c r="P208" i="4"/>
  <c r="Q208" i="4"/>
  <c r="U208" i="4"/>
  <c r="P209" i="4"/>
  <c r="R209" i="4"/>
  <c r="U209" i="4"/>
  <c r="P210" i="4"/>
  <c r="R210" i="4"/>
  <c r="U210" i="4"/>
  <c r="P211" i="4"/>
  <c r="R211" i="4"/>
  <c r="U211" i="4"/>
  <c r="P212" i="4"/>
  <c r="R212" i="4"/>
  <c r="U212" i="4"/>
  <c r="M213" i="4"/>
  <c r="P213" i="4"/>
  <c r="U213" i="4"/>
  <c r="N214" i="4"/>
  <c r="P214" i="4"/>
  <c r="U214" i="4"/>
  <c r="P215" i="4"/>
  <c r="U215" i="4"/>
  <c r="P216" i="4"/>
  <c r="U216" i="4"/>
  <c r="M217" i="4"/>
  <c r="N217" i="4"/>
  <c r="P217" i="4"/>
  <c r="U217" i="4"/>
  <c r="M218" i="4"/>
  <c r="P218" i="4"/>
  <c r="R218" i="4"/>
  <c r="U218" i="4"/>
  <c r="M219" i="4"/>
  <c r="P219" i="4"/>
  <c r="R219" i="4"/>
  <c r="U219" i="4"/>
  <c r="M220" i="4"/>
  <c r="P220" i="4"/>
  <c r="R220" i="4"/>
  <c r="U220" i="4"/>
  <c r="P221" i="4"/>
  <c r="R221" i="4"/>
  <c r="U221" i="4"/>
  <c r="V221" i="4"/>
  <c r="P222" i="4"/>
  <c r="U222" i="4"/>
  <c r="P223" i="4"/>
  <c r="U223" i="4"/>
  <c r="P224" i="4"/>
  <c r="U224" i="4"/>
  <c r="V224" i="4"/>
  <c r="P225" i="4"/>
  <c r="R225" i="4"/>
  <c r="U225" i="4"/>
  <c r="V225" i="4"/>
  <c r="M226" i="4"/>
  <c r="P226" i="4"/>
  <c r="U226" i="4"/>
  <c r="M227" i="4"/>
  <c r="P227" i="4"/>
  <c r="U227" i="4"/>
  <c r="M228" i="4"/>
  <c r="P228" i="4"/>
  <c r="U228" i="4"/>
  <c r="M229" i="4"/>
  <c r="P229" i="4"/>
  <c r="R229" i="4"/>
  <c r="S229" i="4"/>
  <c r="U229" i="4"/>
  <c r="P230" i="4"/>
  <c r="R230" i="4"/>
  <c r="U230" i="4"/>
  <c r="E3" i="4"/>
  <c r="E4" i="4"/>
  <c r="E5" i="4"/>
  <c r="E6" i="4"/>
  <c r="E111" i="4"/>
  <c r="Y111" i="4" s="1"/>
  <c r="E112" i="4"/>
  <c r="Y112" i="4" s="1"/>
  <c r="E113" i="4"/>
  <c r="Y113" i="4" s="1"/>
  <c r="E114" i="4"/>
  <c r="Y114" i="4" s="1"/>
  <c r="E115" i="4"/>
  <c r="Y115" i="4" s="1"/>
  <c r="E116" i="4"/>
  <c r="Y116" i="4" s="1"/>
  <c r="E117" i="4"/>
  <c r="Y117" i="4" s="1"/>
  <c r="E118" i="4"/>
  <c r="Y118" i="4" s="1"/>
  <c r="E119" i="4"/>
  <c r="Y119" i="4" s="1"/>
  <c r="E120" i="4"/>
  <c r="Y120" i="4" s="1"/>
  <c r="E121" i="4"/>
  <c r="Y121" i="4" s="1"/>
  <c r="E122" i="4"/>
  <c r="Y122" i="4" s="1"/>
  <c r="E123" i="4"/>
  <c r="Y123" i="4" s="1"/>
  <c r="E124" i="4"/>
  <c r="Y124" i="4" s="1"/>
  <c r="E125" i="4"/>
  <c r="Y125" i="4" s="1"/>
  <c r="E126" i="4"/>
  <c r="Y126" i="4" s="1"/>
  <c r="E127" i="4"/>
  <c r="Y127" i="4" s="1"/>
  <c r="E128" i="4"/>
  <c r="Y128" i="4" s="1"/>
  <c r="E129" i="4"/>
  <c r="Y129" i="4" s="1"/>
  <c r="E130" i="4"/>
  <c r="Y130" i="4" s="1"/>
  <c r="E131" i="4"/>
  <c r="Y131" i="4" s="1"/>
  <c r="E132" i="4"/>
  <c r="Y132" i="4" s="1"/>
  <c r="E133" i="4"/>
  <c r="Y133" i="4" s="1"/>
  <c r="E134" i="4"/>
  <c r="Y134" i="4" s="1"/>
  <c r="E135" i="4"/>
  <c r="Y135" i="4" s="1"/>
  <c r="E136" i="4"/>
  <c r="Y136" i="4" s="1"/>
  <c r="E137" i="4"/>
  <c r="Y137" i="4" s="1"/>
  <c r="E138" i="4"/>
  <c r="Y138" i="4" s="1"/>
  <c r="E139" i="4"/>
  <c r="Y139" i="4" s="1"/>
  <c r="E140" i="4"/>
  <c r="Y140" i="4" s="1"/>
  <c r="E141" i="4"/>
  <c r="Y141" i="4" s="1"/>
  <c r="E142" i="4"/>
  <c r="Y142" i="4" s="1"/>
  <c r="E143" i="4"/>
  <c r="Y143" i="4" s="1"/>
  <c r="E144" i="4"/>
  <c r="Y144" i="4" s="1"/>
  <c r="E145" i="4"/>
  <c r="Y145" i="4" s="1"/>
  <c r="E146" i="4"/>
  <c r="Y146" i="4" s="1"/>
  <c r="E147" i="4"/>
  <c r="Y147" i="4" s="1"/>
  <c r="E148" i="4"/>
  <c r="Y148" i="4" s="1"/>
  <c r="E149" i="4"/>
  <c r="Y149" i="4" s="1"/>
  <c r="E150" i="4"/>
  <c r="Y150" i="4" s="1"/>
  <c r="E151" i="4"/>
  <c r="Y151" i="4" s="1"/>
  <c r="E152" i="4"/>
  <c r="Y152" i="4" s="1"/>
  <c r="E153" i="4"/>
  <c r="Y153" i="4" s="1"/>
  <c r="E154" i="4"/>
  <c r="Y154" i="4" s="1"/>
  <c r="E155" i="4"/>
  <c r="Y155" i="4" s="1"/>
  <c r="E156" i="4"/>
  <c r="Y156" i="4" s="1"/>
  <c r="E157" i="4"/>
  <c r="Y157" i="4" s="1"/>
  <c r="E158" i="4"/>
  <c r="Y158" i="4" s="1"/>
  <c r="E159" i="4"/>
  <c r="Y159" i="4" s="1"/>
  <c r="E160" i="4"/>
  <c r="Y160" i="4" s="1"/>
  <c r="E161" i="4"/>
  <c r="Y161" i="4" s="1"/>
  <c r="E162" i="4"/>
  <c r="Y162" i="4" s="1"/>
  <c r="E163" i="4"/>
  <c r="Y163" i="4" s="1"/>
  <c r="E164" i="4"/>
  <c r="Y164" i="4" s="1"/>
  <c r="E165" i="4"/>
  <c r="Y165" i="4" s="1"/>
  <c r="E166" i="4"/>
  <c r="Y166" i="4" s="1"/>
  <c r="E167" i="4"/>
  <c r="Y167" i="4" s="1"/>
  <c r="E168" i="4"/>
  <c r="Y168" i="4" s="1"/>
  <c r="E169" i="4"/>
  <c r="Y169" i="4" s="1"/>
  <c r="E170" i="4"/>
  <c r="Y170" i="4" s="1"/>
  <c r="E171" i="4"/>
  <c r="Y171" i="4" s="1"/>
  <c r="E172" i="4"/>
  <c r="Y172" i="4" s="1"/>
  <c r="E173" i="4"/>
  <c r="Y173" i="4" s="1"/>
  <c r="E174" i="4"/>
  <c r="Y174" i="4" s="1"/>
  <c r="E175" i="4"/>
  <c r="Y175" i="4" s="1"/>
  <c r="E176" i="4"/>
  <c r="Y176" i="4" s="1"/>
  <c r="E177" i="4"/>
  <c r="Y177" i="4" s="1"/>
  <c r="E178" i="4"/>
  <c r="Y178" i="4" s="1"/>
  <c r="E179" i="4"/>
  <c r="Y179" i="4" s="1"/>
  <c r="E180" i="4"/>
  <c r="Y180" i="4" s="1"/>
  <c r="E181" i="4"/>
  <c r="Y181" i="4" s="1"/>
  <c r="E182" i="4"/>
  <c r="Y182" i="4" s="1"/>
  <c r="E183" i="4"/>
  <c r="Y183" i="4" s="1"/>
  <c r="E184" i="4"/>
  <c r="Y184" i="4" s="1"/>
  <c r="E185" i="4"/>
  <c r="Y185" i="4" s="1"/>
  <c r="E186" i="4"/>
  <c r="Y186" i="4" s="1"/>
  <c r="E187" i="4"/>
  <c r="Y187" i="4" s="1"/>
  <c r="E188" i="4"/>
  <c r="Y188" i="4" s="1"/>
  <c r="E189" i="4"/>
  <c r="Y189" i="4" s="1"/>
  <c r="E190" i="4"/>
  <c r="Y190" i="4" s="1"/>
  <c r="E191" i="4"/>
  <c r="Y191" i="4" s="1"/>
  <c r="E192" i="4"/>
  <c r="Y192" i="4" s="1"/>
  <c r="E193" i="4"/>
  <c r="Y193" i="4" s="1"/>
  <c r="E194" i="4"/>
  <c r="Y194" i="4" s="1"/>
  <c r="E195" i="4"/>
  <c r="Y195" i="4" s="1"/>
  <c r="E196" i="4"/>
  <c r="Y196" i="4" s="1"/>
  <c r="E197" i="4"/>
  <c r="Y197" i="4" s="1"/>
  <c r="E198" i="4"/>
  <c r="Y198" i="4" s="1"/>
  <c r="E199" i="4"/>
  <c r="Y199" i="4" s="1"/>
  <c r="E200" i="4"/>
  <c r="Y200" i="4" s="1"/>
  <c r="E201" i="4"/>
  <c r="Y201" i="4" s="1"/>
  <c r="E202" i="4"/>
  <c r="Y202" i="4" s="1"/>
  <c r="E203" i="4"/>
  <c r="Y203" i="4" s="1"/>
  <c r="E204" i="4"/>
  <c r="Y204" i="4" s="1"/>
  <c r="E205" i="4"/>
  <c r="Y205" i="4" s="1"/>
  <c r="E206" i="4"/>
  <c r="Y206" i="4" s="1"/>
  <c r="E207" i="4"/>
  <c r="Y207" i="4" s="1"/>
  <c r="E208" i="4"/>
  <c r="Y208" i="4" s="1"/>
  <c r="E209" i="4"/>
  <c r="Y209" i="4" s="1"/>
  <c r="E210" i="4"/>
  <c r="Y210" i="4" s="1"/>
  <c r="E211" i="4"/>
  <c r="Y211" i="4" s="1"/>
  <c r="E212" i="4"/>
  <c r="Y212" i="4" s="1"/>
  <c r="E213" i="4"/>
  <c r="Y213" i="4" s="1"/>
  <c r="E214" i="4"/>
  <c r="Y214" i="4" s="1"/>
  <c r="E215" i="4"/>
  <c r="Y215" i="4" s="1"/>
  <c r="E216" i="4"/>
  <c r="Y216" i="4" s="1"/>
  <c r="E217" i="4"/>
  <c r="Y217" i="4" s="1"/>
  <c r="E218" i="4"/>
  <c r="Y218" i="4" s="1"/>
  <c r="E219" i="4"/>
  <c r="Y219" i="4" s="1"/>
  <c r="E220" i="4"/>
  <c r="Y220" i="4" s="1"/>
  <c r="E221" i="4"/>
  <c r="Y221" i="4" s="1"/>
  <c r="E222" i="4"/>
  <c r="Y222" i="4" s="1"/>
  <c r="E223" i="4"/>
  <c r="Y223" i="4" s="1"/>
  <c r="E224" i="4"/>
  <c r="Y224" i="4" s="1"/>
  <c r="E225" i="4"/>
  <c r="Y225" i="4" s="1"/>
  <c r="E226" i="4"/>
  <c r="Y226" i="4" s="1"/>
  <c r="E227" i="4"/>
  <c r="Y227" i="4" s="1"/>
  <c r="E228" i="4"/>
  <c r="Y228" i="4" s="1"/>
  <c r="E229" i="4"/>
  <c r="Y229" i="4" s="1"/>
  <c r="E230" i="4"/>
  <c r="Y230" i="4" s="1"/>
  <c r="E2" i="4"/>
  <c r="S202" i="4" l="1"/>
  <c r="S159" i="4"/>
  <c r="N161" i="4"/>
  <c r="S219" i="4"/>
  <c r="N227" i="4"/>
  <c r="N211" i="4"/>
  <c r="N198" i="4"/>
  <c r="N189" i="4"/>
  <c r="S230" i="4"/>
  <c r="S206" i="4"/>
  <c r="N165" i="4"/>
  <c r="N141" i="4"/>
  <c r="N129" i="4"/>
  <c r="N212" i="4"/>
  <c r="N112" i="4"/>
  <c r="S223" i="4"/>
  <c r="N215" i="4"/>
  <c r="S188" i="4"/>
  <c r="N153" i="4"/>
  <c r="S184" i="4"/>
  <c r="S115" i="4"/>
  <c r="N190" i="4"/>
  <c r="S222" i="4"/>
  <c r="N197" i="4"/>
  <c r="N192" i="4"/>
  <c r="N134" i="4"/>
  <c r="N122" i="4"/>
  <c r="N226" i="4"/>
  <c r="S218" i="4"/>
  <c r="N210" i="4"/>
  <c r="N158" i="4"/>
  <c r="N146" i="4"/>
  <c r="S157" i="4"/>
  <c r="N139" i="4"/>
  <c r="S183" i="4"/>
  <c r="N151" i="4"/>
  <c r="S120" i="4"/>
  <c r="N201" i="4"/>
  <c r="S187" i="4"/>
  <c r="N168" i="4"/>
  <c r="N229" i="4"/>
  <c r="S204" i="4"/>
  <c r="N191" i="4"/>
  <c r="S144" i="4"/>
  <c r="S132" i="4"/>
  <c r="S209" i="4"/>
  <c r="S217" i="4"/>
  <c r="S182" i="4"/>
  <c r="S167" i="4"/>
  <c r="N225" i="4"/>
  <c r="S220" i="4"/>
  <c r="S208" i="4"/>
  <c r="N200" i="4"/>
  <c r="S186" i="4"/>
  <c r="N173" i="4"/>
  <c r="S161" i="4"/>
  <c r="N156" i="4"/>
  <c r="S137" i="4"/>
  <c r="S125" i="4"/>
  <c r="S6" i="4"/>
  <c r="S149" i="4"/>
  <c r="S181" i="4"/>
  <c r="S176" i="4"/>
  <c r="S142" i="4"/>
  <c r="N228" i="4"/>
  <c r="S203" i="4"/>
  <c r="S166" i="4"/>
  <c r="N131" i="4"/>
  <c r="S224" i="4"/>
  <c r="N199" i="4"/>
  <c r="S207" i="4"/>
  <c r="S185" i="4"/>
  <c r="N166" i="4"/>
  <c r="S154" i="4"/>
  <c r="N216" i="4"/>
  <c r="N148" i="4"/>
  <c r="S135" i="4"/>
  <c r="S123" i="4"/>
  <c r="N117" i="4"/>
  <c r="O148" i="4"/>
  <c r="O153" i="4"/>
  <c r="T174" i="4"/>
  <c r="T134" i="4"/>
  <c r="O116" i="4"/>
  <c r="T220" i="4"/>
  <c r="T150" i="4"/>
  <c r="T192" i="4"/>
  <c r="T118" i="4"/>
  <c r="O75" i="5"/>
  <c r="V191" i="4"/>
  <c r="Q217" i="4"/>
  <c r="V165" i="4"/>
  <c r="Q230" i="4"/>
  <c r="V222" i="4"/>
  <c r="Q207" i="4"/>
  <c r="V177" i="4"/>
  <c r="W177" i="4" s="1"/>
  <c r="V218" i="4"/>
  <c r="Q186" i="4"/>
  <c r="V181" i="4"/>
  <c r="V209" i="4"/>
  <c r="V201" i="4"/>
  <c r="N75" i="5"/>
  <c r="P75" i="5"/>
  <c r="M74" i="5"/>
  <c r="M75" i="5" s="1"/>
  <c r="N47" i="5"/>
  <c r="N36" i="5"/>
  <c r="O47" i="5"/>
  <c r="O36" i="5"/>
  <c r="P47" i="5"/>
  <c r="N57" i="5"/>
  <c r="O57" i="5"/>
  <c r="P57" i="5"/>
  <c r="M56" i="5"/>
  <c r="M57" i="5" s="1"/>
  <c r="P36" i="5"/>
  <c r="P11" i="5"/>
  <c r="M46" i="5"/>
  <c r="M47" i="5" s="1"/>
  <c r="L24" i="5"/>
  <c r="L36" i="5"/>
  <c r="M35" i="5"/>
  <c r="M36" i="5" s="1"/>
  <c r="N24" i="5"/>
  <c r="O24" i="5"/>
  <c r="P24" i="5"/>
  <c r="M23" i="5"/>
  <c r="M24" i="5" s="1"/>
  <c r="L11" i="5"/>
  <c r="M11" i="5"/>
  <c r="N11" i="5"/>
  <c r="O11" i="5"/>
  <c r="Y6" i="4"/>
  <c r="Y5" i="4"/>
  <c r="Z230" i="4"/>
  <c r="Z226" i="4"/>
  <c r="Z222" i="4"/>
  <c r="Z218" i="4"/>
  <c r="Z214" i="4"/>
  <c r="Z210" i="4"/>
  <c r="Z206" i="4"/>
  <c r="Z202" i="4"/>
  <c r="Z198" i="4"/>
  <c r="Z194" i="4"/>
  <c r="Z190" i="4"/>
  <c r="Z186" i="4"/>
  <c r="Z182" i="4"/>
  <c r="Z178" i="4"/>
  <c r="Z174" i="4"/>
  <c r="Z170" i="4"/>
  <c r="Z166" i="4"/>
  <c r="Z162" i="4"/>
  <c r="Z158" i="4"/>
  <c r="Z154" i="4"/>
  <c r="Z150" i="4"/>
  <c r="Z146" i="4"/>
  <c r="Z142" i="4"/>
  <c r="Z138" i="4"/>
  <c r="Z134" i="4"/>
  <c r="Z130" i="4"/>
  <c r="Z126" i="4"/>
  <c r="Z122" i="4"/>
  <c r="Z118" i="4"/>
  <c r="Z114" i="4"/>
  <c r="Z229" i="4"/>
  <c r="Z225" i="4"/>
  <c r="Z221" i="4"/>
  <c r="Z217" i="4"/>
  <c r="Z213" i="4"/>
  <c r="Z209" i="4"/>
  <c r="Z205" i="4"/>
  <c r="Z201" i="4"/>
  <c r="Z197" i="4"/>
  <c r="Z193" i="4"/>
  <c r="Z189" i="4"/>
  <c r="Z185" i="4"/>
  <c r="Z181" i="4"/>
  <c r="Z177" i="4"/>
  <c r="Z173" i="4"/>
  <c r="Z169" i="4"/>
  <c r="Z165" i="4"/>
  <c r="Z161" i="4"/>
  <c r="Z157" i="4"/>
  <c r="Z153" i="4"/>
  <c r="Z149" i="4"/>
  <c r="Z145" i="4"/>
  <c r="Z141" i="4"/>
  <c r="Z137" i="4"/>
  <c r="Z133" i="4"/>
  <c r="Z129" i="4"/>
  <c r="Z125" i="4"/>
  <c r="Z121" i="4"/>
  <c r="Z117" i="4"/>
  <c r="Z113" i="4"/>
  <c r="Y3" i="4"/>
  <c r="Z4" i="4"/>
  <c r="Z228" i="4"/>
  <c r="Z224" i="4"/>
  <c r="Z220" i="4"/>
  <c r="Z216" i="4"/>
  <c r="Z212" i="4"/>
  <c r="Z208" i="4"/>
  <c r="Z204" i="4"/>
  <c r="Z200" i="4"/>
  <c r="Z196" i="4"/>
  <c r="Z192" i="4"/>
  <c r="Z188" i="4"/>
  <c r="Z184" i="4"/>
  <c r="Z180" i="4"/>
  <c r="Z176" i="4"/>
  <c r="Z172" i="4"/>
  <c r="Z168" i="4"/>
  <c r="Z164" i="4"/>
  <c r="Z160" i="4"/>
  <c r="Z156" i="4"/>
  <c r="Z152" i="4"/>
  <c r="Z148" i="4"/>
  <c r="Z144" i="4"/>
  <c r="Z140" i="4"/>
  <c r="Z136" i="4"/>
  <c r="Z132" i="4"/>
  <c r="Z128" i="4"/>
  <c r="Z124" i="4"/>
  <c r="Z120" i="4"/>
  <c r="Z116" i="4"/>
  <c r="Z112" i="4"/>
  <c r="Z6" i="4"/>
  <c r="Z227" i="4"/>
  <c r="Z223" i="4"/>
  <c r="Z219" i="4"/>
  <c r="Z215" i="4"/>
  <c r="Z211" i="4"/>
  <c r="Z207" i="4"/>
  <c r="Z203" i="4"/>
  <c r="Z199" i="4"/>
  <c r="Z195" i="4"/>
  <c r="Z191" i="4"/>
  <c r="Z187" i="4"/>
  <c r="Z183" i="4"/>
  <c r="Z179" i="4"/>
  <c r="Z175" i="4"/>
  <c r="Z171" i="4"/>
  <c r="Z167" i="4"/>
  <c r="Z163" i="4"/>
  <c r="Z159" i="4"/>
  <c r="Z155" i="4"/>
  <c r="Z151" i="4"/>
  <c r="Z147" i="4"/>
  <c r="Z143" i="4"/>
  <c r="Z139" i="4"/>
  <c r="Z135" i="4"/>
  <c r="Z131" i="4"/>
  <c r="Z127" i="4"/>
  <c r="Z123" i="4"/>
  <c r="Z119" i="4"/>
  <c r="Z115" i="4"/>
  <c r="Z111" i="4"/>
  <c r="Z5" i="4"/>
  <c r="T228" i="4"/>
  <c r="Q227" i="4"/>
  <c r="O225" i="4"/>
  <c r="V223" i="4"/>
  <c r="Q222" i="4"/>
  <c r="V220" i="4"/>
  <c r="V219" i="4"/>
  <c r="T217" i="4"/>
  <c r="T216" i="4"/>
  <c r="T213" i="4"/>
  <c r="Q212" i="4"/>
  <c r="T208" i="4"/>
  <c r="T205" i="4"/>
  <c r="Q204" i="4"/>
  <c r="T200" i="4"/>
  <c r="Q197" i="4"/>
  <c r="Q194" i="4"/>
  <c r="V192" i="4"/>
  <c r="Q190" i="4"/>
  <c r="V187" i="4"/>
  <c r="Q185" i="4"/>
  <c r="V183" i="4"/>
  <c r="Q182" i="4"/>
  <c r="Q179" i="4"/>
  <c r="V169" i="4"/>
  <c r="V157" i="4"/>
  <c r="O137" i="4"/>
  <c r="O132" i="4"/>
  <c r="O121" i="4"/>
  <c r="Q229" i="4"/>
  <c r="Q228" i="4"/>
  <c r="Q216" i="4"/>
  <c r="V214" i="4"/>
  <c r="Q213" i="4"/>
  <c r="V210" i="4"/>
  <c r="T209" i="4"/>
  <c r="V206" i="4"/>
  <c r="V202" i="4"/>
  <c r="T201" i="4"/>
  <c r="Q200" i="4"/>
  <c r="V198" i="4"/>
  <c r="V195" i="4"/>
  <c r="V188" i="4"/>
  <c r="T180" i="4"/>
  <c r="V149" i="4"/>
  <c r="V141" i="4"/>
  <c r="V125" i="4"/>
  <c r="V117" i="4"/>
  <c r="O229" i="4"/>
  <c r="O228" i="4"/>
  <c r="Q223" i="4"/>
  <c r="Q218" i="4"/>
  <c r="Q214" i="4"/>
  <c r="V211" i="4"/>
  <c r="V203" i="4"/>
  <c r="Q198" i="4"/>
  <c r="V196" i="4"/>
  <c r="Q195" i="4"/>
  <c r="V193" i="4"/>
  <c r="V189" i="4"/>
  <c r="T188" i="4"/>
  <c r="Q183" i="4"/>
  <c r="Q180" i="4"/>
  <c r="W180" i="4" s="1"/>
  <c r="V173" i="4"/>
  <c r="O169" i="4"/>
  <c r="T166" i="4"/>
  <c r="V161" i="4"/>
  <c r="V229" i="4"/>
  <c r="V226" i="4"/>
  <c r="T225" i="4"/>
  <c r="T224" i="4"/>
  <c r="T221" i="4"/>
  <c r="Q219" i="4"/>
  <c r="V215" i="4"/>
  <c r="V212" i="4"/>
  <c r="Q210" i="4"/>
  <c r="Q209" i="4"/>
  <c r="V207" i="4"/>
  <c r="Q206" i="4"/>
  <c r="V204" i="4"/>
  <c r="Q202" i="4"/>
  <c r="V199" i="4"/>
  <c r="Q192" i="4"/>
  <c r="Q187" i="4"/>
  <c r="V185" i="4"/>
  <c r="T184" i="4"/>
  <c r="V176" i="4"/>
  <c r="W176" i="4" s="1"/>
  <c r="V153" i="4"/>
  <c r="V137" i="4"/>
  <c r="Q220" i="4"/>
  <c r="T196" i="4"/>
  <c r="Q193" i="4"/>
  <c r="V190" i="4"/>
  <c r="V182" i="4"/>
  <c r="Q181" i="4"/>
  <c r="V179" i="4"/>
  <c r="Q178" i="4"/>
  <c r="V174" i="4"/>
  <c r="V170" i="4"/>
  <c r="O164" i="4"/>
  <c r="V121" i="4"/>
  <c r="V230" i="4"/>
  <c r="T229" i="4"/>
  <c r="V228" i="4"/>
  <c r="V227" i="4"/>
  <c r="Q226" i="4"/>
  <c r="Q225" i="4"/>
  <c r="W225" i="4" s="1"/>
  <c r="Q224" i="4"/>
  <c r="W224" i="4" s="1"/>
  <c r="Q221" i="4"/>
  <c r="W221" i="4" s="1"/>
  <c r="V217" i="4"/>
  <c r="V216" i="4"/>
  <c r="Q215" i="4"/>
  <c r="V213" i="4"/>
  <c r="T212" i="4"/>
  <c r="Q211" i="4"/>
  <c r="V208" i="4"/>
  <c r="W208" i="4" s="1"/>
  <c r="V205" i="4"/>
  <c r="W205" i="4" s="1"/>
  <c r="T204" i="4"/>
  <c r="Q203" i="4"/>
  <c r="V200" i="4"/>
  <c r="Q199" i="4"/>
  <c r="V197" i="4"/>
  <c r="Q196" i="4"/>
  <c r="V194" i="4"/>
  <c r="Q189" i="4"/>
  <c r="Q188" i="4"/>
  <c r="V186" i="4"/>
  <c r="Q184" i="4"/>
  <c r="W184" i="4" s="1"/>
  <c r="V145" i="4"/>
  <c r="V129" i="4"/>
  <c r="V113" i="4"/>
  <c r="Z2" i="4"/>
  <c r="R3" i="4"/>
  <c r="R5" i="4"/>
  <c r="R119" i="4"/>
  <c r="R143" i="4"/>
  <c r="M185" i="4"/>
  <c r="M186" i="4"/>
  <c r="M187" i="4"/>
  <c r="M188" i="4"/>
  <c r="M209" i="4"/>
  <c r="R217" i="4"/>
  <c r="M210" i="4"/>
  <c r="R155" i="4"/>
  <c r="R167" i="4"/>
  <c r="M189" i="4"/>
  <c r="M190" i="4"/>
  <c r="M191" i="4"/>
  <c r="M192" i="4"/>
  <c r="R202" i="4"/>
  <c r="R203" i="4"/>
  <c r="R204" i="4"/>
  <c r="R111" i="4"/>
  <c r="R147" i="4"/>
  <c r="R123" i="4"/>
  <c r="R135" i="4"/>
  <c r="R159" i="4"/>
  <c r="R176" i="4"/>
  <c r="R181" i="4"/>
  <c r="R182" i="4"/>
  <c r="R183" i="4"/>
  <c r="R184" i="4"/>
  <c r="M197" i="4"/>
  <c r="M198" i="4"/>
  <c r="M199" i="4"/>
  <c r="M200" i="4"/>
  <c r="R206" i="4"/>
  <c r="R207" i="4"/>
  <c r="R208" i="4"/>
  <c r="M214" i="4"/>
  <c r="M215" i="4"/>
  <c r="M216" i="4"/>
  <c r="R222" i="4"/>
  <c r="R223" i="4"/>
  <c r="R224" i="4"/>
  <c r="R139" i="4"/>
  <c r="R151" i="4"/>
  <c r="M178" i="4"/>
  <c r="M179" i="4"/>
  <c r="M180" i="4"/>
  <c r="R193" i="4"/>
  <c r="R194" i="4"/>
  <c r="R195" i="4"/>
  <c r="R196" i="4"/>
  <c r="M205" i="4"/>
  <c r="R213" i="4"/>
  <c r="M221" i="4"/>
  <c r="R226" i="4"/>
  <c r="R227" i="4"/>
  <c r="M230" i="4"/>
  <c r="R228" i="4"/>
  <c r="R201" i="4"/>
  <c r="M225" i="4"/>
  <c r="M212" i="4"/>
  <c r="R131" i="4"/>
  <c r="M181" i="4"/>
  <c r="M182" i="4"/>
  <c r="M183" i="4"/>
  <c r="M184" i="4"/>
  <c r="R197" i="4"/>
  <c r="R198" i="4"/>
  <c r="R199" i="4"/>
  <c r="R200" i="4"/>
  <c r="M206" i="4"/>
  <c r="M207" i="4"/>
  <c r="M208" i="4"/>
  <c r="R214" i="4"/>
  <c r="R215" i="4"/>
  <c r="R216" i="4"/>
  <c r="M222" i="4"/>
  <c r="M223" i="4"/>
  <c r="M224" i="4"/>
  <c r="M211" i="4"/>
  <c r="N111" i="4"/>
  <c r="S114" i="4"/>
  <c r="S124" i="4"/>
  <c r="N128" i="4"/>
  <c r="S131" i="4"/>
  <c r="S136" i="4"/>
  <c r="N138" i="4"/>
  <c r="N147" i="4"/>
  <c r="S148" i="4"/>
  <c r="S153" i="4"/>
  <c r="N157" i="4"/>
  <c r="S160" i="4"/>
  <c r="N164" i="4"/>
  <c r="N169" i="4"/>
  <c r="S170" i="4"/>
  <c r="N172" i="4"/>
  <c r="N176" i="4"/>
  <c r="N181" i="4"/>
  <c r="N182" i="4"/>
  <c r="N183" i="4"/>
  <c r="N184" i="4"/>
  <c r="S197" i="4"/>
  <c r="S199" i="4"/>
  <c r="N208" i="4"/>
  <c r="S214" i="4"/>
  <c r="N223" i="4"/>
  <c r="S228" i="4"/>
  <c r="S5" i="4"/>
  <c r="N113" i="4"/>
  <c r="N118" i="4"/>
  <c r="S119" i="4"/>
  <c r="N123" i="4"/>
  <c r="S126" i="4"/>
  <c r="N130" i="4"/>
  <c r="S133" i="4"/>
  <c r="N135" i="4"/>
  <c r="N140" i="4"/>
  <c r="S143" i="4"/>
  <c r="S145" i="4"/>
  <c r="S150" i="4"/>
  <c r="N152" i="4"/>
  <c r="N159" i="4"/>
  <c r="S162" i="4"/>
  <c r="N185" i="4"/>
  <c r="N186" i="4"/>
  <c r="N187" i="4"/>
  <c r="N188" i="4"/>
  <c r="S201" i="4"/>
  <c r="N209" i="4"/>
  <c r="S3" i="4"/>
  <c r="N115" i="4"/>
  <c r="S116" i="4"/>
  <c r="S121" i="4"/>
  <c r="N125" i="4"/>
  <c r="S128" i="4"/>
  <c r="N132" i="4"/>
  <c r="N137" i="4"/>
  <c r="S138" i="4"/>
  <c r="N142" i="4"/>
  <c r="N149" i="4"/>
  <c r="S155" i="4"/>
  <c r="S111" i="4"/>
  <c r="S113" i="4"/>
  <c r="S118" i="4"/>
  <c r="N120" i="4"/>
  <c r="N127" i="4"/>
  <c r="S130" i="4"/>
  <c r="S140" i="4"/>
  <c r="N144" i="4"/>
  <c r="S147" i="4"/>
  <c r="S152" i="4"/>
  <c r="N154" i="4"/>
  <c r="N163" i="4"/>
  <c r="S164" i="4"/>
  <c r="S169" i="4"/>
  <c r="N171" i="4"/>
  <c r="S172" i="4"/>
  <c r="N174" i="4"/>
  <c r="N175" i="4"/>
  <c r="S177" i="4"/>
  <c r="S178" i="4"/>
  <c r="S179" i="4"/>
  <c r="S180" i="4"/>
  <c r="N193" i="4"/>
  <c r="N194" i="4"/>
  <c r="N195" i="4"/>
  <c r="N196" i="4"/>
  <c r="S205" i="4"/>
  <c r="N213" i="4"/>
  <c r="S221" i="4"/>
  <c r="N114" i="4"/>
  <c r="S117" i="4"/>
  <c r="N119" i="4"/>
  <c r="N124" i="4"/>
  <c r="S127" i="4"/>
  <c r="S129" i="4"/>
  <c r="S134" i="4"/>
  <c r="N136" i="4"/>
  <c r="N143" i="4"/>
  <c r="S146" i="4"/>
  <c r="S156" i="4"/>
  <c r="N160" i="4"/>
  <c r="S163" i="4"/>
  <c r="S168" i="4"/>
  <c r="N170" i="4"/>
  <c r="S171" i="4"/>
  <c r="S174" i="4"/>
  <c r="S175" i="4"/>
  <c r="S189" i="4"/>
  <c r="S190" i="4"/>
  <c r="S191" i="4"/>
  <c r="S192" i="4"/>
  <c r="N202" i="4"/>
  <c r="N203" i="4"/>
  <c r="N204" i="4"/>
  <c r="S210" i="4"/>
  <c r="S211" i="4"/>
  <c r="S212" i="4"/>
  <c r="N218" i="4"/>
  <c r="N219" i="4"/>
  <c r="N220" i="4"/>
  <c r="S225" i="4"/>
  <c r="S227" i="4"/>
  <c r="S198" i="4"/>
  <c r="N206" i="4"/>
  <c r="S216" i="4"/>
  <c r="N222" i="4"/>
  <c r="S112" i="4"/>
  <c r="N116" i="4"/>
  <c r="N121" i="4"/>
  <c r="S122" i="4"/>
  <c r="N126" i="4"/>
  <c r="N133" i="4"/>
  <c r="S139" i="4"/>
  <c r="S141" i="4"/>
  <c r="N145" i="4"/>
  <c r="N150" i="4"/>
  <c r="S151" i="4"/>
  <c r="N155" i="4"/>
  <c r="S158" i="4"/>
  <c r="N162" i="4"/>
  <c r="S165" i="4"/>
  <c r="N167" i="4"/>
  <c r="S173" i="4"/>
  <c r="N177" i="4"/>
  <c r="N178" i="4"/>
  <c r="N179" i="4"/>
  <c r="N180" i="4"/>
  <c r="S193" i="4"/>
  <c r="S194" i="4"/>
  <c r="S195" i="4"/>
  <c r="S196" i="4"/>
  <c r="N205" i="4"/>
  <c r="S213" i="4"/>
  <c r="N221" i="4"/>
  <c r="S226" i="4"/>
  <c r="N230" i="4"/>
  <c r="S200" i="4"/>
  <c r="N207" i="4"/>
  <c r="S215" i="4"/>
  <c r="N224" i="4"/>
  <c r="O230" i="4"/>
  <c r="O226" i="4"/>
  <c r="O222" i="4"/>
  <c r="O218" i="4"/>
  <c r="O214" i="4"/>
  <c r="O210" i="4"/>
  <c r="O206" i="4"/>
  <c r="O202" i="4"/>
  <c r="O198" i="4"/>
  <c r="O194" i="4"/>
  <c r="O190" i="4"/>
  <c r="O186" i="4"/>
  <c r="O182" i="4"/>
  <c r="O178" i="4"/>
  <c r="T173" i="4"/>
  <c r="O170" i="4"/>
  <c r="T167" i="4"/>
  <c r="T161" i="4"/>
  <c r="O159" i="4"/>
  <c r="T156" i="4"/>
  <c r="O154" i="4"/>
  <c r="T151" i="4"/>
  <c r="T145" i="4"/>
  <c r="O143" i="4"/>
  <c r="T140" i="4"/>
  <c r="O138" i="4"/>
  <c r="T135" i="4"/>
  <c r="T129" i="4"/>
  <c r="O127" i="4"/>
  <c r="T124" i="4"/>
  <c r="O122" i="4"/>
  <c r="T119" i="4"/>
  <c r="T113" i="4"/>
  <c r="O111" i="4"/>
  <c r="T227" i="4"/>
  <c r="T223" i="4"/>
  <c r="T219" i="4"/>
  <c r="T215" i="4"/>
  <c r="T211" i="4"/>
  <c r="T207" i="4"/>
  <c r="T203" i="4"/>
  <c r="T199" i="4"/>
  <c r="T195" i="4"/>
  <c r="T191" i="4"/>
  <c r="T187" i="4"/>
  <c r="T183" i="4"/>
  <c r="T179" i="4"/>
  <c r="O171" i="4"/>
  <c r="O165" i="4"/>
  <c r="T162" i="4"/>
  <c r="O160" i="4"/>
  <c r="O149" i="4"/>
  <c r="T146" i="4"/>
  <c r="O144" i="4"/>
  <c r="O133" i="4"/>
  <c r="T130" i="4"/>
  <c r="O128" i="4"/>
  <c r="O117" i="4"/>
  <c r="T114" i="4"/>
  <c r="O112" i="4"/>
  <c r="O213" i="4"/>
  <c r="O209" i="4"/>
  <c r="O205" i="4"/>
  <c r="O201" i="4"/>
  <c r="O197" i="4"/>
  <c r="O193" i="4"/>
  <c r="O189" i="4"/>
  <c r="O185" i="4"/>
  <c r="O181" i="4"/>
  <c r="O177" i="4"/>
  <c r="O175" i="4"/>
  <c r="O172" i="4"/>
  <c r="T168" i="4"/>
  <c r="O166" i="4"/>
  <c r="T163" i="4"/>
  <c r="T157" i="4"/>
  <c r="O155" i="4"/>
  <c r="T152" i="4"/>
  <c r="O150" i="4"/>
  <c r="T147" i="4"/>
  <c r="T141" i="4"/>
  <c r="O139" i="4"/>
  <c r="T136" i="4"/>
  <c r="O134" i="4"/>
  <c r="T131" i="4"/>
  <c r="T125" i="4"/>
  <c r="O123" i="4"/>
  <c r="T120" i="4"/>
  <c r="O118" i="4"/>
  <c r="T115" i="4"/>
  <c r="O221" i="4"/>
  <c r="O217" i="4"/>
  <c r="T230" i="4"/>
  <c r="T226" i="4"/>
  <c r="T222" i="4"/>
  <c r="T218" i="4"/>
  <c r="T214" i="4"/>
  <c r="T210" i="4"/>
  <c r="T206" i="4"/>
  <c r="T202" i="4"/>
  <c r="T198" i="4"/>
  <c r="T194" i="4"/>
  <c r="T190" i="4"/>
  <c r="T186" i="4"/>
  <c r="T182" i="4"/>
  <c r="T178" i="4"/>
  <c r="O176" i="4"/>
  <c r="O174" i="4"/>
  <c r="O173" i="4"/>
  <c r="O161" i="4"/>
  <c r="T158" i="4"/>
  <c r="O156" i="4"/>
  <c r="O145" i="4"/>
  <c r="T142" i="4"/>
  <c r="O140" i="4"/>
  <c r="O129" i="4"/>
  <c r="T126" i="4"/>
  <c r="O124" i="4"/>
  <c r="O113" i="4"/>
  <c r="T4" i="4"/>
  <c r="O224" i="4"/>
  <c r="O220" i="4"/>
  <c r="O216" i="4"/>
  <c r="O212" i="4"/>
  <c r="O208" i="4"/>
  <c r="O204" i="4"/>
  <c r="O200" i="4"/>
  <c r="O196" i="4"/>
  <c r="O192" i="4"/>
  <c r="O188" i="4"/>
  <c r="O184" i="4"/>
  <c r="O180" i="4"/>
  <c r="T169" i="4"/>
  <c r="O167" i="4"/>
  <c r="T164" i="4"/>
  <c r="O162" i="4"/>
  <c r="T159" i="4"/>
  <c r="T153" i="4"/>
  <c r="O151" i="4"/>
  <c r="T148" i="4"/>
  <c r="O146" i="4"/>
  <c r="T143" i="4"/>
  <c r="T137" i="4"/>
  <c r="O135" i="4"/>
  <c r="T132" i="4"/>
  <c r="O130" i="4"/>
  <c r="T127" i="4"/>
  <c r="T121" i="4"/>
  <c r="O119" i="4"/>
  <c r="T116" i="4"/>
  <c r="O114" i="4"/>
  <c r="T111" i="4"/>
  <c r="T5" i="4"/>
  <c r="T197" i="4"/>
  <c r="T193" i="4"/>
  <c r="T189" i="4"/>
  <c r="T185" i="4"/>
  <c r="T181" i="4"/>
  <c r="T177" i="4"/>
  <c r="T171" i="4"/>
  <c r="T170" i="4"/>
  <c r="O168" i="4"/>
  <c r="O157" i="4"/>
  <c r="T154" i="4"/>
  <c r="O152" i="4"/>
  <c r="O141" i="4"/>
  <c r="T138" i="4"/>
  <c r="O136" i="4"/>
  <c r="O125" i="4"/>
  <c r="T122" i="4"/>
  <c r="O120" i="4"/>
  <c r="O227" i="4"/>
  <c r="O223" i="4"/>
  <c r="O219" i="4"/>
  <c r="O215" i="4"/>
  <c r="O211" i="4"/>
  <c r="O207" i="4"/>
  <c r="O203" i="4"/>
  <c r="O199" i="4"/>
  <c r="O195" i="4"/>
  <c r="O191" i="4"/>
  <c r="O187" i="4"/>
  <c r="O183" i="4"/>
  <c r="O179" i="4"/>
  <c r="T176" i="4"/>
  <c r="T175" i="4"/>
  <c r="T172" i="4"/>
  <c r="T165" i="4"/>
  <c r="O163" i="4"/>
  <c r="T160" i="4"/>
  <c r="O158" i="4"/>
  <c r="T155" i="4"/>
  <c r="T149" i="4"/>
  <c r="O147" i="4"/>
  <c r="T144" i="4"/>
  <c r="O142" i="4"/>
  <c r="T139" i="4"/>
  <c r="T133" i="4"/>
  <c r="O131" i="4"/>
  <c r="T128" i="4"/>
  <c r="O126" i="4"/>
  <c r="T123" i="4"/>
  <c r="T117" i="4"/>
  <c r="O115" i="4"/>
  <c r="T112" i="4"/>
  <c r="T6" i="4"/>
  <c r="T3" i="4"/>
  <c r="M177" i="4"/>
  <c r="Q175" i="4"/>
  <c r="M173" i="4"/>
  <c r="Q171" i="4"/>
  <c r="M169" i="4"/>
  <c r="Q167" i="4"/>
  <c r="M165" i="4"/>
  <c r="Q163" i="4"/>
  <c r="M161" i="4"/>
  <c r="Q159" i="4"/>
  <c r="M157" i="4"/>
  <c r="Q155" i="4"/>
  <c r="M153" i="4"/>
  <c r="Q151" i="4"/>
  <c r="M149" i="4"/>
  <c r="Q147" i="4"/>
  <c r="M145" i="4"/>
  <c r="Q143" i="4"/>
  <c r="M141" i="4"/>
  <c r="Q139" i="4"/>
  <c r="M137" i="4"/>
  <c r="Q135" i="4"/>
  <c r="M133" i="4"/>
  <c r="Q131" i="4"/>
  <c r="M129" i="4"/>
  <c r="Q127" i="4"/>
  <c r="M125" i="4"/>
  <c r="Q123" i="4"/>
  <c r="M121" i="4"/>
  <c r="Q119" i="4"/>
  <c r="M117" i="4"/>
  <c r="Q115" i="4"/>
  <c r="M113" i="4"/>
  <c r="Q111" i="4"/>
  <c r="V172" i="4"/>
  <c r="R170" i="4"/>
  <c r="V168" i="4"/>
  <c r="R166" i="4"/>
  <c r="V164" i="4"/>
  <c r="R162" i="4"/>
  <c r="V160" i="4"/>
  <c r="R158" i="4"/>
  <c r="V156" i="4"/>
  <c r="R154" i="4"/>
  <c r="V152" i="4"/>
  <c r="R150" i="4"/>
  <c r="V148" i="4"/>
  <c r="R146" i="4"/>
  <c r="V144" i="4"/>
  <c r="R142" i="4"/>
  <c r="V140" i="4"/>
  <c r="R138" i="4"/>
  <c r="V136" i="4"/>
  <c r="R134" i="4"/>
  <c r="V132" i="4"/>
  <c r="R130" i="4"/>
  <c r="V128" i="4"/>
  <c r="R126" i="4"/>
  <c r="V124" i="4"/>
  <c r="R122" i="4"/>
  <c r="V120" i="4"/>
  <c r="R118" i="4"/>
  <c r="V116" i="4"/>
  <c r="R114" i="4"/>
  <c r="V112" i="4"/>
  <c r="V6" i="4"/>
  <c r="R4" i="4"/>
  <c r="M176" i="4"/>
  <c r="Q174" i="4"/>
  <c r="M172" i="4"/>
  <c r="Q170" i="4"/>
  <c r="M168" i="4"/>
  <c r="Q166" i="4"/>
  <c r="M164" i="4"/>
  <c r="Q162" i="4"/>
  <c r="M160" i="4"/>
  <c r="Q158" i="4"/>
  <c r="M156" i="4"/>
  <c r="Q154" i="4"/>
  <c r="M152" i="4"/>
  <c r="Q150" i="4"/>
  <c r="M148" i="4"/>
  <c r="Q146" i="4"/>
  <c r="M144" i="4"/>
  <c r="Q142" i="4"/>
  <c r="M140" i="4"/>
  <c r="Q138" i="4"/>
  <c r="M136" i="4"/>
  <c r="Q134" i="4"/>
  <c r="M132" i="4"/>
  <c r="Q130" i="4"/>
  <c r="M128" i="4"/>
  <c r="Q126" i="4"/>
  <c r="M124" i="4"/>
  <c r="Q122" i="4"/>
  <c r="M120" i="4"/>
  <c r="Q118" i="4"/>
  <c r="M116" i="4"/>
  <c r="Q114" i="4"/>
  <c r="M112" i="4"/>
  <c r="V3" i="4"/>
  <c r="V175" i="4"/>
  <c r="R173" i="4"/>
  <c r="V171" i="4"/>
  <c r="R169" i="4"/>
  <c r="V167" i="4"/>
  <c r="R165" i="4"/>
  <c r="V163" i="4"/>
  <c r="R161" i="4"/>
  <c r="V159" i="4"/>
  <c r="R157" i="4"/>
  <c r="V155" i="4"/>
  <c r="R153" i="4"/>
  <c r="V151" i="4"/>
  <c r="R149" i="4"/>
  <c r="V147" i="4"/>
  <c r="R145" i="4"/>
  <c r="V143" i="4"/>
  <c r="R141" i="4"/>
  <c r="V139" i="4"/>
  <c r="R137" i="4"/>
  <c r="V135" i="4"/>
  <c r="R133" i="4"/>
  <c r="V131" i="4"/>
  <c r="R129" i="4"/>
  <c r="V127" i="4"/>
  <c r="R125" i="4"/>
  <c r="V123" i="4"/>
  <c r="R121" i="4"/>
  <c r="V119" i="4"/>
  <c r="R117" i="4"/>
  <c r="V115" i="4"/>
  <c r="R113" i="4"/>
  <c r="V111" i="4"/>
  <c r="V5" i="4"/>
  <c r="Q173" i="4"/>
  <c r="M171" i="4"/>
  <c r="Q169" i="4"/>
  <c r="M167" i="4"/>
  <c r="Q165" i="4"/>
  <c r="W165" i="4" s="1"/>
  <c r="M163" i="4"/>
  <c r="Q161" i="4"/>
  <c r="M159" i="4"/>
  <c r="Q157" i="4"/>
  <c r="M155" i="4"/>
  <c r="Q153" i="4"/>
  <c r="W153" i="4" s="1"/>
  <c r="M151" i="4"/>
  <c r="Q149" i="4"/>
  <c r="M147" i="4"/>
  <c r="Q145" i="4"/>
  <c r="M143" i="4"/>
  <c r="Q141" i="4"/>
  <c r="M139" i="4"/>
  <c r="Q137" i="4"/>
  <c r="M135" i="4"/>
  <c r="Q133" i="4"/>
  <c r="W133" i="4" s="1"/>
  <c r="M131" i="4"/>
  <c r="Q129" i="4"/>
  <c r="M127" i="4"/>
  <c r="Q125" i="4"/>
  <c r="M123" i="4"/>
  <c r="Q121" i="4"/>
  <c r="M119" i="4"/>
  <c r="Q117" i="4"/>
  <c r="M115" i="4"/>
  <c r="Q113" i="4"/>
  <c r="M111" i="4"/>
  <c r="R168" i="4"/>
  <c r="V166" i="4"/>
  <c r="R164" i="4"/>
  <c r="V162" i="4"/>
  <c r="R160" i="4"/>
  <c r="V158" i="4"/>
  <c r="R156" i="4"/>
  <c r="V154" i="4"/>
  <c r="R152" i="4"/>
  <c r="V150" i="4"/>
  <c r="R148" i="4"/>
  <c r="V146" i="4"/>
  <c r="R144" i="4"/>
  <c r="V142" i="4"/>
  <c r="R140" i="4"/>
  <c r="V138" i="4"/>
  <c r="R136" i="4"/>
  <c r="V134" i="4"/>
  <c r="R132" i="4"/>
  <c r="V130" i="4"/>
  <c r="R128" i="4"/>
  <c r="V126" i="4"/>
  <c r="R124" i="4"/>
  <c r="V122" i="4"/>
  <c r="R120" i="4"/>
  <c r="V118" i="4"/>
  <c r="R116" i="4"/>
  <c r="V114" i="4"/>
  <c r="R112" i="4"/>
  <c r="R6" i="4"/>
  <c r="V4" i="4"/>
  <c r="Y2" i="4"/>
  <c r="Q172" i="4"/>
  <c r="M170" i="4"/>
  <c r="Q168" i="4"/>
  <c r="M166" i="4"/>
  <c r="Q164" i="4"/>
  <c r="M162" i="4"/>
  <c r="Q160" i="4"/>
  <c r="M158" i="4"/>
  <c r="Q156" i="4"/>
  <c r="M154" i="4"/>
  <c r="Q152" i="4"/>
  <c r="M150" i="4"/>
  <c r="Q148" i="4"/>
  <c r="M146" i="4"/>
  <c r="Q144" i="4"/>
  <c r="M142" i="4"/>
  <c r="Q140" i="4"/>
  <c r="M138" i="4"/>
  <c r="Q136" i="4"/>
  <c r="M134" i="4"/>
  <c r="Q132" i="4"/>
  <c r="M130" i="4"/>
  <c r="Q128" i="4"/>
  <c r="M126" i="4"/>
  <c r="Q124" i="4"/>
  <c r="M122" i="4"/>
  <c r="Q120" i="4"/>
  <c r="M118" i="4"/>
  <c r="Q116" i="4"/>
  <c r="M114" i="4"/>
  <c r="Q112" i="4"/>
  <c r="Y4" i="4"/>
  <c r="Z3" i="4"/>
  <c r="W191" i="4"/>
  <c r="W201" i="4"/>
  <c r="W178" i="4"/>
  <c r="W207" i="4" l="1"/>
  <c r="W217" i="4"/>
  <c r="W137" i="4"/>
  <c r="W174" i="4"/>
  <c r="W230" i="4"/>
  <c r="W218" i="4"/>
  <c r="W222" i="4"/>
  <c r="W186" i="4"/>
  <c r="W181" i="4"/>
  <c r="W209" i="4"/>
  <c r="W194" i="4"/>
  <c r="W169" i="4"/>
  <c r="W190" i="4"/>
  <c r="W189" i="4"/>
  <c r="W204" i="4"/>
  <c r="W220" i="4"/>
  <c r="W202" i="4"/>
  <c r="W149" i="4"/>
  <c r="W161" i="4"/>
  <c r="W215" i="4"/>
  <c r="W113" i="4"/>
  <c r="W170" i="4"/>
  <c r="W146" i="4"/>
  <c r="W142" i="4"/>
  <c r="W179" i="4"/>
  <c r="W197" i="4"/>
  <c r="W187" i="4"/>
  <c r="W196" i="4"/>
  <c r="W192" i="4"/>
  <c r="W229" i="4"/>
  <c r="W193" i="4"/>
  <c r="W188" i="4"/>
  <c r="W195" i="4"/>
  <c r="W200" i="4"/>
  <c r="W216" i="4"/>
  <c r="W223" i="4"/>
  <c r="W228" i="4"/>
  <c r="W212" i="4"/>
  <c r="W117" i="4"/>
  <c r="W227" i="4"/>
  <c r="W125" i="4"/>
  <c r="W141" i="4"/>
  <c r="W157" i="4"/>
  <c r="W121" i="4"/>
  <c r="W183" i="4"/>
  <c r="W211" i="4"/>
  <c r="W213" i="4"/>
  <c r="W173" i="4"/>
  <c r="W129" i="4"/>
  <c r="W206" i="4"/>
  <c r="W210" i="4"/>
  <c r="W219" i="4"/>
  <c r="W199" i="4"/>
  <c r="W182" i="4"/>
  <c r="W226" i="4"/>
  <c r="W203" i="4"/>
  <c r="W198" i="4"/>
  <c r="W214" i="4"/>
  <c r="W185" i="4"/>
  <c r="W145" i="4"/>
  <c r="W124" i="4"/>
  <c r="W156" i="4"/>
  <c r="W123" i="4"/>
  <c r="W139" i="4"/>
  <c r="W155" i="4"/>
  <c r="W171" i="4"/>
  <c r="W140" i="4"/>
  <c r="W172" i="4"/>
  <c r="W111" i="4"/>
  <c r="W127" i="4"/>
  <c r="W143" i="4"/>
  <c r="W159" i="4"/>
  <c r="W175" i="4"/>
  <c r="W112" i="4"/>
  <c r="W128" i="4"/>
  <c r="W144" i="4"/>
  <c r="W160" i="4"/>
  <c r="W152" i="4"/>
  <c r="W167" i="4"/>
  <c r="W119" i="4"/>
  <c r="W120" i="4"/>
  <c r="W136" i="4"/>
  <c r="W114" i="4"/>
  <c r="W162" i="4"/>
  <c r="W118" i="4"/>
  <c r="W134" i="4"/>
  <c r="W135" i="4"/>
  <c r="W151" i="4"/>
  <c r="W126" i="4"/>
  <c r="W158" i="4"/>
  <c r="W130" i="4"/>
  <c r="W166" i="4"/>
  <c r="W150" i="4"/>
  <c r="W147" i="4"/>
  <c r="W168" i="4"/>
  <c r="W138" i="4"/>
  <c r="W122" i="4"/>
  <c r="W154" i="4"/>
  <c r="W116" i="4"/>
  <c r="W132" i="4"/>
  <c r="W148" i="4"/>
  <c r="W164" i="4"/>
  <c r="W115" i="4"/>
  <c r="W131" i="4"/>
  <c r="W163" i="4"/>
  <c r="V2" i="4"/>
  <c r="U2" i="4"/>
  <c r="S2" i="4"/>
  <c r="T2" i="4"/>
  <c r="R2" i="4"/>
  <c r="K72" i="5"/>
  <c r="L71" i="5"/>
  <c r="M71" i="5" s="1"/>
  <c r="P71" i="5"/>
  <c r="O71" i="5"/>
  <c r="N71" i="5"/>
  <c r="P70" i="5"/>
  <c r="O70" i="5"/>
  <c r="N70" i="5"/>
  <c r="P68" i="5"/>
  <c r="O68" i="5"/>
  <c r="N68" i="5"/>
  <c r="P67" i="5"/>
  <c r="O67" i="5"/>
  <c r="N67" i="5"/>
  <c r="P66" i="5"/>
  <c r="O66" i="5"/>
  <c r="N66" i="5"/>
  <c r="L68" i="5"/>
  <c r="M68" i="5" s="1"/>
  <c r="L67" i="5"/>
  <c r="M67" i="5" s="1"/>
  <c r="L66" i="5"/>
  <c r="M70" i="5"/>
  <c r="P64" i="5"/>
  <c r="O64" i="5"/>
  <c r="N64" i="5"/>
  <c r="P62" i="5"/>
  <c r="O62" i="5"/>
  <c r="N62" i="5"/>
  <c r="L62" i="5"/>
  <c r="M62" i="5" s="1"/>
  <c r="M64" i="5"/>
  <c r="P59" i="5"/>
  <c r="O59" i="5"/>
  <c r="N59" i="5"/>
  <c r="P58" i="5"/>
  <c r="O58" i="5"/>
  <c r="N58" i="5"/>
  <c r="L58" i="5"/>
  <c r="M58" i="5" s="1"/>
  <c r="M59" i="5"/>
  <c r="K54" i="5"/>
  <c r="P53" i="5"/>
  <c r="O53" i="5"/>
  <c r="N53" i="5"/>
  <c r="P52" i="5"/>
  <c r="O52" i="5"/>
  <c r="N52" i="5"/>
  <c r="L53" i="5"/>
  <c r="L54" i="5" s="1"/>
  <c r="K51" i="5"/>
  <c r="P50" i="5"/>
  <c r="O50" i="5"/>
  <c r="N50" i="5"/>
  <c r="P49" i="5"/>
  <c r="O49" i="5"/>
  <c r="N49" i="5"/>
  <c r="P48" i="5"/>
  <c r="O48" i="5"/>
  <c r="N48" i="5"/>
  <c r="L50" i="5"/>
  <c r="M50" i="5" s="1"/>
  <c r="L49" i="5"/>
  <c r="M49" i="5" s="1"/>
  <c r="L48" i="5"/>
  <c r="M52" i="5"/>
  <c r="K40" i="5"/>
  <c r="R40" i="5" s="1"/>
  <c r="P43" i="5"/>
  <c r="O43" i="5"/>
  <c r="N43" i="5"/>
  <c r="P42" i="5"/>
  <c r="O42" i="5"/>
  <c r="N42" i="5"/>
  <c r="P41" i="5"/>
  <c r="O41" i="5"/>
  <c r="N41" i="5"/>
  <c r="P39" i="5"/>
  <c r="O39" i="5"/>
  <c r="N39" i="5"/>
  <c r="P38" i="5"/>
  <c r="O38" i="5"/>
  <c r="N38" i="5"/>
  <c r="P37" i="5"/>
  <c r="O37" i="5"/>
  <c r="N37" i="5"/>
  <c r="L43" i="5"/>
  <c r="L41" i="5"/>
  <c r="L39" i="5"/>
  <c r="M39" i="5" s="1"/>
  <c r="L38" i="5"/>
  <c r="M38" i="5" s="1"/>
  <c r="L37" i="5"/>
  <c r="M37" i="5" s="1"/>
  <c r="M42" i="5"/>
  <c r="P31" i="5"/>
  <c r="O31" i="5"/>
  <c r="N31" i="5"/>
  <c r="P30" i="5"/>
  <c r="O30" i="5"/>
  <c r="N30" i="5"/>
  <c r="P29" i="5"/>
  <c r="O29" i="5"/>
  <c r="N29" i="5"/>
  <c r="L31" i="5"/>
  <c r="M31" i="5" s="1"/>
  <c r="L30" i="5"/>
  <c r="M30" i="5" s="1"/>
  <c r="K32" i="5"/>
  <c r="K28" i="5"/>
  <c r="P27" i="5"/>
  <c r="O27" i="5"/>
  <c r="N27" i="5"/>
  <c r="P26" i="5"/>
  <c r="O26" i="5"/>
  <c r="N26" i="5"/>
  <c r="P25" i="5"/>
  <c r="O25" i="5"/>
  <c r="N25" i="5"/>
  <c r="L27" i="5"/>
  <c r="M27" i="5" s="1"/>
  <c r="L26" i="5"/>
  <c r="M26" i="5" s="1"/>
  <c r="L25" i="5"/>
  <c r="M25" i="5" s="1"/>
  <c r="M29" i="5"/>
  <c r="P16" i="5"/>
  <c r="O16" i="5"/>
  <c r="N16" i="5"/>
  <c r="L16" i="5"/>
  <c r="M16" i="5" s="1"/>
  <c r="P19" i="5"/>
  <c r="O19" i="5"/>
  <c r="N19" i="5"/>
  <c r="P18" i="5"/>
  <c r="O18" i="5"/>
  <c r="N18" i="5"/>
  <c r="P17" i="5"/>
  <c r="O17" i="5"/>
  <c r="N17" i="5"/>
  <c r="N13" i="5"/>
  <c r="O13" i="5"/>
  <c r="P13" i="5"/>
  <c r="N14" i="5"/>
  <c r="O14" i="5"/>
  <c r="P14" i="5"/>
  <c r="P12" i="5"/>
  <c r="O12" i="5"/>
  <c r="N12" i="5"/>
  <c r="L19" i="5"/>
  <c r="M19" i="5" s="1"/>
  <c r="L18" i="5"/>
  <c r="M18" i="5" s="1"/>
  <c r="L14" i="5"/>
  <c r="M14" i="5" s="1"/>
  <c r="L13" i="5"/>
  <c r="M13" i="5" s="1"/>
  <c r="L12" i="5"/>
  <c r="M12" i="5" s="1"/>
  <c r="M17" i="5"/>
  <c r="K8" i="5"/>
  <c r="O7" i="5"/>
  <c r="N7" i="5"/>
  <c r="P6" i="5"/>
  <c r="O6" i="5"/>
  <c r="N6" i="5"/>
  <c r="L7" i="5"/>
  <c r="M7" i="5" s="1"/>
  <c r="P2" i="5"/>
  <c r="O2" i="5"/>
  <c r="N2" i="5"/>
  <c r="L4" i="5"/>
  <c r="M4" i="5" s="1"/>
  <c r="L3" i="5"/>
  <c r="M3" i="5" s="1"/>
  <c r="L2" i="5"/>
  <c r="M6" i="5"/>
  <c r="P7" i="5"/>
  <c r="P4" i="5"/>
  <c r="O4" i="5"/>
  <c r="N4" i="5"/>
  <c r="P3" i="5"/>
  <c r="O3" i="5"/>
  <c r="N3" i="5"/>
  <c r="N5" i="4" l="1"/>
  <c r="N6" i="4"/>
  <c r="O6" i="4"/>
  <c r="O5" i="4"/>
  <c r="Q5" i="4"/>
  <c r="W5" i="4" s="1"/>
  <c r="Q6" i="4"/>
  <c r="W6" i="4" s="1"/>
  <c r="M5" i="4"/>
  <c r="M6" i="4"/>
  <c r="L63" i="5"/>
  <c r="P69" i="5"/>
  <c r="P72" i="5"/>
  <c r="O72" i="5"/>
  <c r="M20" i="5"/>
  <c r="P44" i="5"/>
  <c r="P63" i="5"/>
  <c r="L5" i="5"/>
  <c r="P5" i="5"/>
  <c r="M72" i="5"/>
  <c r="O5" i="5"/>
  <c r="L69" i="5"/>
  <c r="N72" i="5"/>
  <c r="N44" i="5"/>
  <c r="N63" i="5"/>
  <c r="N69" i="5"/>
  <c r="O44" i="5"/>
  <c r="O63" i="5"/>
  <c r="O69" i="5"/>
  <c r="L72" i="5"/>
  <c r="M43" i="5"/>
  <c r="M44" i="5" s="1"/>
  <c r="L44" i="5"/>
  <c r="N5" i="5"/>
  <c r="M66" i="5"/>
  <c r="M69" i="5" s="1"/>
  <c r="O51" i="5"/>
  <c r="M63" i="5"/>
  <c r="N28" i="5"/>
  <c r="O20" i="5"/>
  <c r="L51" i="5"/>
  <c r="O15" i="5"/>
  <c r="M40" i="5"/>
  <c r="O40" i="5"/>
  <c r="M53" i="5"/>
  <c r="M54" i="5" s="1"/>
  <c r="N15" i="5"/>
  <c r="P40" i="5"/>
  <c r="M48" i="5"/>
  <c r="M51" i="5" s="1"/>
  <c r="P51" i="5"/>
  <c r="N54" i="5"/>
  <c r="O28" i="5"/>
  <c r="N40" i="5"/>
  <c r="L40" i="5"/>
  <c r="O54" i="5"/>
  <c r="P54" i="5"/>
  <c r="N51" i="5"/>
  <c r="L20" i="5"/>
  <c r="N32" i="5"/>
  <c r="M15" i="5"/>
  <c r="M41" i="5"/>
  <c r="P20" i="5"/>
  <c r="N20" i="5"/>
  <c r="P28" i="5"/>
  <c r="P15" i="5"/>
  <c r="M28" i="5"/>
  <c r="O32" i="5"/>
  <c r="P32" i="5"/>
  <c r="L28" i="5"/>
  <c r="L15" i="5"/>
  <c r="M32" i="5"/>
  <c r="L32" i="5"/>
  <c r="N8" i="5"/>
  <c r="O8" i="5"/>
  <c r="M2" i="5"/>
  <c r="M5" i="5" s="1"/>
  <c r="M8" i="5"/>
  <c r="P8" i="5"/>
  <c r="L8" i="5"/>
  <c r="Q3" i="4" l="1"/>
  <c r="W3" i="4" s="1"/>
  <c r="Q4" i="4"/>
  <c r="W4" i="4" s="1"/>
  <c r="Q2" i="4"/>
  <c r="P3" i="4"/>
  <c r="P4" i="4"/>
  <c r="P2" i="4"/>
  <c r="N3" i="4"/>
  <c r="N4" i="4"/>
  <c r="N2" i="4"/>
  <c r="M3" i="4"/>
  <c r="M4" i="4"/>
  <c r="M2" i="4"/>
  <c r="O3" i="4"/>
  <c r="O4" i="4"/>
  <c r="O2" i="4"/>
  <c r="F3" i="4"/>
  <c r="G3" i="4"/>
  <c r="F4" i="4"/>
  <c r="G4" i="4"/>
  <c r="F5" i="4"/>
  <c r="G5" i="4"/>
  <c r="F6" i="4"/>
  <c r="G6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G2" i="4"/>
  <c r="F2" i="4"/>
  <c r="C3" i="7"/>
  <c r="D3" i="7"/>
  <c r="C4" i="7"/>
  <c r="D4" i="7"/>
  <c r="C2" i="7"/>
  <c r="D2" i="7"/>
  <c r="C5" i="7"/>
  <c r="D5" i="7"/>
  <c r="C40" i="7"/>
  <c r="D40" i="7"/>
  <c r="C41" i="7"/>
  <c r="D41" i="7"/>
  <c r="C42" i="7"/>
  <c r="D42" i="7"/>
  <c r="C43" i="7"/>
  <c r="D43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82" i="7"/>
  <c r="D82" i="7"/>
  <c r="C83" i="7"/>
  <c r="D83" i="7"/>
  <c r="F3" i="2" l="1"/>
  <c r="F4" i="2"/>
  <c r="F5" i="2"/>
  <c r="F6" i="2"/>
  <c r="F2" i="2"/>
  <c r="E3" i="2"/>
  <c r="E4" i="2"/>
  <c r="E5" i="2"/>
  <c r="E6" i="2"/>
  <c r="E2" i="2"/>
  <c r="D2" i="2"/>
  <c r="D3" i="2"/>
  <c r="D4" i="2"/>
  <c r="D5" i="2"/>
  <c r="D6" i="2"/>
  <c r="C6" i="2"/>
  <c r="B6" i="2"/>
  <c r="C5" i="2"/>
  <c r="B5" i="2"/>
  <c r="C4" i="2"/>
  <c r="B4" i="2"/>
  <c r="C3" i="2"/>
  <c r="B3" i="2"/>
  <c r="C2" i="2"/>
  <c r="B2" i="2"/>
  <c r="B3" i="4"/>
  <c r="C3" i="4"/>
  <c r="D3" i="4"/>
  <c r="B4" i="4"/>
  <c r="C4" i="4"/>
  <c r="D4" i="4"/>
  <c r="B5" i="4"/>
  <c r="C5" i="4"/>
  <c r="D5" i="4"/>
  <c r="B6" i="4"/>
  <c r="C6" i="4"/>
  <c r="D6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B201" i="4"/>
  <c r="C201" i="4"/>
  <c r="D201" i="4"/>
  <c r="B202" i="4"/>
  <c r="C202" i="4"/>
  <c r="D202" i="4"/>
  <c r="B203" i="4"/>
  <c r="C203" i="4"/>
  <c r="D203" i="4"/>
  <c r="B204" i="4"/>
  <c r="C204" i="4"/>
  <c r="D204" i="4"/>
  <c r="B205" i="4"/>
  <c r="C205" i="4"/>
  <c r="D205" i="4"/>
  <c r="B206" i="4"/>
  <c r="C206" i="4"/>
  <c r="D206" i="4"/>
  <c r="B207" i="4"/>
  <c r="C207" i="4"/>
  <c r="D207" i="4"/>
  <c r="B208" i="4"/>
  <c r="C208" i="4"/>
  <c r="D208" i="4"/>
  <c r="B209" i="4"/>
  <c r="C209" i="4"/>
  <c r="D209" i="4"/>
  <c r="B210" i="4"/>
  <c r="C210" i="4"/>
  <c r="D210" i="4"/>
  <c r="B211" i="4"/>
  <c r="C211" i="4"/>
  <c r="D211" i="4"/>
  <c r="B212" i="4"/>
  <c r="C212" i="4"/>
  <c r="D212" i="4"/>
  <c r="B213" i="4"/>
  <c r="C213" i="4"/>
  <c r="D213" i="4"/>
  <c r="B214" i="4"/>
  <c r="C214" i="4"/>
  <c r="D214" i="4"/>
  <c r="B215" i="4"/>
  <c r="C215" i="4"/>
  <c r="D215" i="4"/>
  <c r="B216" i="4"/>
  <c r="C216" i="4"/>
  <c r="D216" i="4"/>
  <c r="B217" i="4"/>
  <c r="C217" i="4"/>
  <c r="D217" i="4"/>
  <c r="B218" i="4"/>
  <c r="C218" i="4"/>
  <c r="D218" i="4"/>
  <c r="B219" i="4"/>
  <c r="C219" i="4"/>
  <c r="D219" i="4"/>
  <c r="B220" i="4"/>
  <c r="C220" i="4"/>
  <c r="D220" i="4"/>
  <c r="B221" i="4"/>
  <c r="C221" i="4"/>
  <c r="D221" i="4"/>
  <c r="B222" i="4"/>
  <c r="C222" i="4"/>
  <c r="D222" i="4"/>
  <c r="B223" i="4"/>
  <c r="C223" i="4"/>
  <c r="D223" i="4"/>
  <c r="B224" i="4"/>
  <c r="C224" i="4"/>
  <c r="D224" i="4"/>
  <c r="B225" i="4"/>
  <c r="C225" i="4"/>
  <c r="D225" i="4"/>
  <c r="B226" i="4"/>
  <c r="C226" i="4"/>
  <c r="D226" i="4"/>
  <c r="B227" i="4"/>
  <c r="C227" i="4"/>
  <c r="D227" i="4"/>
  <c r="B228" i="4"/>
  <c r="C228" i="4"/>
  <c r="D228" i="4"/>
  <c r="B229" i="4"/>
  <c r="C229" i="4"/>
  <c r="D229" i="4"/>
  <c r="B230" i="4"/>
  <c r="C230" i="4"/>
  <c r="D230" i="4"/>
  <c r="C2" i="4"/>
  <c r="D2" i="4"/>
  <c r="B2" i="4"/>
  <c r="W2" i="4" l="1"/>
</calcChain>
</file>

<file path=xl/sharedStrings.xml><?xml version="1.0" encoding="utf-8"?>
<sst xmlns="http://schemas.openxmlformats.org/spreadsheetml/2006/main" count="741" uniqueCount="281">
  <si>
    <t>出荷団体名</t>
    <rPh sb="0" eb="5">
      <t>シュッカダンタイメイ</t>
    </rPh>
    <phoneticPr fontId="1"/>
  </si>
  <si>
    <t>生産者名</t>
    <rPh sb="0" eb="4">
      <t>セイサンシャメイ</t>
    </rPh>
    <phoneticPr fontId="1"/>
  </si>
  <si>
    <t>圃場名</t>
    <rPh sb="0" eb="3">
      <t>ホジョウメイ</t>
    </rPh>
    <phoneticPr fontId="1"/>
  </si>
  <si>
    <t>品目名</t>
    <rPh sb="0" eb="2">
      <t>ヒンモク</t>
    </rPh>
    <rPh sb="2" eb="3">
      <t>メイ</t>
    </rPh>
    <phoneticPr fontId="1"/>
  </si>
  <si>
    <t>栽培開始日</t>
    <rPh sb="0" eb="4">
      <t>サイバイカイシ</t>
    </rPh>
    <rPh sb="4" eb="5">
      <t>ビ</t>
    </rPh>
    <phoneticPr fontId="1"/>
  </si>
  <si>
    <t>栽培終了日</t>
    <rPh sb="0" eb="5">
      <t>サイバイシュウリョウビ</t>
    </rPh>
    <phoneticPr fontId="1"/>
  </si>
  <si>
    <t>作型</t>
    <rPh sb="0" eb="2">
      <t>サクガタ</t>
    </rPh>
    <phoneticPr fontId="1"/>
  </si>
  <si>
    <t>採土日</t>
    <rPh sb="0" eb="2">
      <t>サイド</t>
    </rPh>
    <rPh sb="2" eb="3">
      <t>ビ</t>
    </rPh>
    <phoneticPr fontId="1"/>
  </si>
  <si>
    <t>採土法</t>
    <rPh sb="0" eb="3">
      <t>サイドホウ</t>
    </rPh>
    <phoneticPr fontId="1"/>
  </si>
  <si>
    <t>分析機関</t>
    <rPh sb="0" eb="4">
      <t>ブンセキキカン</t>
    </rPh>
    <phoneticPr fontId="1"/>
  </si>
  <si>
    <t>生産者</t>
    <rPh sb="0" eb="3">
      <t>セイサンシャ</t>
    </rPh>
    <phoneticPr fontId="1"/>
  </si>
  <si>
    <t>ID</t>
    <phoneticPr fontId="1"/>
  </si>
  <si>
    <t>採土者</t>
    <rPh sb="0" eb="3">
      <t>サイドシャ</t>
    </rPh>
    <phoneticPr fontId="1"/>
  </si>
  <si>
    <t>品目名</t>
    <rPh sb="0" eb="1">
      <t>ヒン</t>
    </rPh>
    <rPh sb="1" eb="3">
      <t>モクメイ</t>
    </rPh>
    <phoneticPr fontId="1"/>
  </si>
  <si>
    <t>施肥日</t>
    <rPh sb="0" eb="3">
      <t>セヒビ</t>
    </rPh>
    <phoneticPr fontId="1"/>
  </si>
  <si>
    <t>地区標準出荷CS</t>
    <rPh sb="0" eb="2">
      <t>チク</t>
    </rPh>
    <rPh sb="2" eb="4">
      <t>ヒョウジュン</t>
    </rPh>
    <rPh sb="4" eb="6">
      <t>シュッカ</t>
    </rPh>
    <phoneticPr fontId="1"/>
  </si>
  <si>
    <t>目標出荷CS</t>
    <rPh sb="0" eb="2">
      <t>モクヒョウ</t>
    </rPh>
    <rPh sb="2" eb="4">
      <t>シュッカ</t>
    </rPh>
    <phoneticPr fontId="1"/>
  </si>
  <si>
    <t>出荷実績CS</t>
    <rPh sb="0" eb="4">
      <t>シュッカジッセキ</t>
    </rPh>
    <phoneticPr fontId="1"/>
  </si>
  <si>
    <t>収穫開始日</t>
    <rPh sb="0" eb="5">
      <t>シュウカクカイシビ</t>
    </rPh>
    <phoneticPr fontId="1"/>
  </si>
  <si>
    <t>収穫完了日</t>
    <rPh sb="0" eb="2">
      <t>シュウカク</t>
    </rPh>
    <rPh sb="2" eb="4">
      <t>カンリョウ</t>
    </rPh>
    <rPh sb="4" eb="5">
      <t>ビ</t>
    </rPh>
    <phoneticPr fontId="1"/>
  </si>
  <si>
    <t>出荷CS規格</t>
    <rPh sb="0" eb="2">
      <t>シュッカ</t>
    </rPh>
    <rPh sb="4" eb="6">
      <t>キカク</t>
    </rPh>
    <phoneticPr fontId="1"/>
  </si>
  <si>
    <t>圃場位置(緯度・経度)</t>
    <rPh sb="0" eb="4">
      <t>ホジョウイチ</t>
    </rPh>
    <rPh sb="5" eb="7">
      <t>イド</t>
    </rPh>
    <rPh sb="8" eb="10">
      <t>ケイド</t>
    </rPh>
    <phoneticPr fontId="1"/>
  </si>
  <si>
    <t>八千代</t>
    <rPh sb="0" eb="3">
      <t>ヤチヨ</t>
    </rPh>
    <phoneticPr fontId="1"/>
  </si>
  <si>
    <t>36.166887,139.864293</t>
  </si>
  <si>
    <t>キャベツ</t>
    <phoneticPr fontId="1"/>
  </si>
  <si>
    <t>露地</t>
    <rPh sb="0" eb="2">
      <t>ロジ</t>
    </rPh>
    <phoneticPr fontId="1"/>
  </si>
  <si>
    <t>2022.06.03</t>
    <phoneticPr fontId="1"/>
  </si>
  <si>
    <t>5点法</t>
    <rPh sb="1" eb="3">
      <t>テンホウ</t>
    </rPh>
    <phoneticPr fontId="1"/>
  </si>
  <si>
    <t>南</t>
    <rPh sb="0" eb="1">
      <t>ミナミ</t>
    </rPh>
    <phoneticPr fontId="1"/>
  </si>
  <si>
    <t>川田研究所</t>
    <rPh sb="0" eb="5">
      <t>カワタケンキュウショ</t>
    </rPh>
    <phoneticPr fontId="1"/>
  </si>
  <si>
    <t>雨よけハウス</t>
    <rPh sb="0" eb="1">
      <t>アマ</t>
    </rPh>
    <phoneticPr fontId="1"/>
  </si>
  <si>
    <t>白ネギ</t>
    <rPh sb="0" eb="1">
      <t>シロ</t>
    </rPh>
    <phoneticPr fontId="1"/>
  </si>
  <si>
    <t>青ネギ</t>
    <rPh sb="0" eb="1">
      <t>アオ</t>
    </rPh>
    <phoneticPr fontId="1"/>
  </si>
  <si>
    <t>品目</t>
    <rPh sb="0" eb="2">
      <t>ヒンモク</t>
    </rPh>
    <phoneticPr fontId="1"/>
  </si>
  <si>
    <t>分析依頼日</t>
    <rPh sb="0" eb="5">
      <t>ブンセキイライビ</t>
    </rPh>
    <phoneticPr fontId="1"/>
  </si>
  <si>
    <t>報告日</t>
    <rPh sb="0" eb="3">
      <t>ホウコクビ</t>
    </rPh>
    <phoneticPr fontId="1"/>
  </si>
  <si>
    <t>36.157545,139.839073</t>
  </si>
  <si>
    <t>36.100730,139.883056</t>
  </si>
  <si>
    <t>36.126131, 139.815985</t>
  </si>
  <si>
    <t>36.126146, 139.815917</t>
  </si>
  <si>
    <t>2022-02-00001</t>
    <phoneticPr fontId="1"/>
  </si>
  <si>
    <t>2022-02-00002</t>
  </si>
  <si>
    <t>2022-02-00003</t>
  </si>
  <si>
    <t>2022-02-00004</t>
  </si>
  <si>
    <t>2022-02-00005</t>
  </si>
  <si>
    <t>ブロッコリー</t>
    <phoneticPr fontId="1"/>
  </si>
  <si>
    <t>ハクサイ</t>
    <phoneticPr fontId="1"/>
  </si>
  <si>
    <t>内野</t>
    <rPh sb="0" eb="2">
      <t>ウチノ</t>
    </rPh>
    <phoneticPr fontId="1"/>
  </si>
  <si>
    <t>2022-02-00024</t>
  </si>
  <si>
    <t>2022-02-00025</t>
  </si>
  <si>
    <t>2022-02-00026</t>
  </si>
  <si>
    <t>2022-02-00028</t>
  </si>
  <si>
    <t>2022-02-00029</t>
  </si>
  <si>
    <t>2022-02-00030</t>
  </si>
  <si>
    <t>2022-02-00031</t>
  </si>
  <si>
    <t>2022-02-00032</t>
  </si>
  <si>
    <t>2022-02-00033</t>
  </si>
  <si>
    <t>2022-02-00034</t>
  </si>
  <si>
    <t>2022-02-00035</t>
  </si>
  <si>
    <t>面積（㎡）</t>
    <rPh sb="0" eb="2">
      <t>メンセキ</t>
    </rPh>
    <phoneticPr fontId="1"/>
  </si>
  <si>
    <t>肥培管理パターン-1</t>
    <rPh sb="0" eb="4">
      <t>ヒバイカンリ</t>
    </rPh>
    <phoneticPr fontId="1"/>
  </si>
  <si>
    <t>肥培管理パターン-2</t>
    <rPh sb="0" eb="4">
      <t>ヒバイカンリ</t>
    </rPh>
    <phoneticPr fontId="1"/>
  </si>
  <si>
    <t>成分1-N(kg/10a)</t>
    <rPh sb="0" eb="2">
      <t>セイブン</t>
    </rPh>
    <phoneticPr fontId="1"/>
  </si>
  <si>
    <t>成分1-P(kg/10a)</t>
    <rPh sb="0" eb="2">
      <t>セイブン</t>
    </rPh>
    <phoneticPr fontId="1"/>
  </si>
  <si>
    <t>成分1-K(kg/10a)</t>
    <rPh sb="0" eb="2">
      <t>セイブン</t>
    </rPh>
    <phoneticPr fontId="1"/>
  </si>
  <si>
    <t>肥料単価1(円/kg)</t>
    <rPh sb="0" eb="2">
      <t>ヒリョウ</t>
    </rPh>
    <rPh sb="2" eb="4">
      <t>タンカ</t>
    </rPh>
    <rPh sb="6" eb="7">
      <t>エン</t>
    </rPh>
    <phoneticPr fontId="1"/>
  </si>
  <si>
    <t>肥料金額1(円)</t>
    <rPh sb="0" eb="4">
      <t>ヒリョウキンガク</t>
    </rPh>
    <rPh sb="6" eb="7">
      <t>エン</t>
    </rPh>
    <phoneticPr fontId="1"/>
  </si>
  <si>
    <t>成分2-N(kg/10a)</t>
    <rPh sb="0" eb="2">
      <t>セイブン</t>
    </rPh>
    <phoneticPr fontId="1"/>
  </si>
  <si>
    <t>成分2-P(kg/10a)</t>
    <rPh sb="0" eb="2">
      <t>セイブン</t>
    </rPh>
    <phoneticPr fontId="1"/>
  </si>
  <si>
    <t>成分2-K(kg/10a)</t>
    <rPh sb="0" eb="2">
      <t>セイブン</t>
    </rPh>
    <phoneticPr fontId="1"/>
  </si>
  <si>
    <t>肥料単価2(円/kg)</t>
    <rPh sb="0" eb="2">
      <t>ヒリョウ</t>
    </rPh>
    <rPh sb="2" eb="4">
      <t>タンカ</t>
    </rPh>
    <rPh sb="6" eb="7">
      <t>エン</t>
    </rPh>
    <phoneticPr fontId="1"/>
  </si>
  <si>
    <t>肥料金額2(円)</t>
    <rPh sb="0" eb="4">
      <t>ヒリョウキンガク</t>
    </rPh>
    <rPh sb="6" eb="7">
      <t>エン</t>
    </rPh>
    <phoneticPr fontId="1"/>
  </si>
  <si>
    <t>肥料金額(計)</t>
    <rPh sb="0" eb="4">
      <t>ヒリョウキンガク</t>
    </rPh>
    <rPh sb="5" eb="6">
      <t>ケイ</t>
    </rPh>
    <phoneticPr fontId="1"/>
  </si>
  <si>
    <t>UX散布量（㎏）</t>
    <rPh sb="2" eb="5">
      <t>サンプリョウ</t>
    </rPh>
    <phoneticPr fontId="1"/>
  </si>
  <si>
    <t>化成散布量（㎏）</t>
    <rPh sb="0" eb="2">
      <t>カセイ</t>
    </rPh>
    <rPh sb="2" eb="5">
      <t>サンプリョウ</t>
    </rPh>
    <phoneticPr fontId="1"/>
  </si>
  <si>
    <t>減肥ポイント</t>
    <rPh sb="0" eb="2">
      <t>ゲンヒ</t>
    </rPh>
    <phoneticPr fontId="1"/>
  </si>
  <si>
    <t>パターン名</t>
    <rPh sb="4" eb="5">
      <t>メイ</t>
    </rPh>
    <phoneticPr fontId="1"/>
  </si>
  <si>
    <t>元・追肥</t>
    <rPh sb="0" eb="1">
      <t>モト</t>
    </rPh>
    <rPh sb="2" eb="4">
      <t>ツイヒ</t>
    </rPh>
    <phoneticPr fontId="1"/>
  </si>
  <si>
    <t>施肥時期</t>
    <rPh sb="0" eb="2">
      <t>セヒ</t>
    </rPh>
    <rPh sb="2" eb="4">
      <t>ジキ</t>
    </rPh>
    <phoneticPr fontId="1"/>
  </si>
  <si>
    <t>肥料名</t>
    <rPh sb="0" eb="2">
      <t>ヒリョウ</t>
    </rPh>
    <rPh sb="2" eb="3">
      <t>メイ</t>
    </rPh>
    <phoneticPr fontId="1"/>
  </si>
  <si>
    <t>分類</t>
    <rPh sb="0" eb="2">
      <t>ブンルイ</t>
    </rPh>
    <phoneticPr fontId="1"/>
  </si>
  <si>
    <t>窒素成分（%）</t>
    <rPh sb="0" eb="2">
      <t>チッソ</t>
    </rPh>
    <rPh sb="2" eb="4">
      <t>セイブン</t>
    </rPh>
    <phoneticPr fontId="1"/>
  </si>
  <si>
    <t>リン酸成分（%）</t>
    <rPh sb="2" eb="3">
      <t>サン</t>
    </rPh>
    <rPh sb="3" eb="5">
      <t>セイブン</t>
    </rPh>
    <phoneticPr fontId="1"/>
  </si>
  <si>
    <t>カリ成分（%）</t>
    <rPh sb="2" eb="4">
      <t>セイブン</t>
    </rPh>
    <phoneticPr fontId="1"/>
  </si>
  <si>
    <t>施肥量（㎏）</t>
    <rPh sb="0" eb="3">
      <t>セヒリョウ</t>
    </rPh>
    <phoneticPr fontId="1"/>
  </si>
  <si>
    <t>単価（円/㎏）</t>
    <rPh sb="0" eb="2">
      <t>タンカ</t>
    </rPh>
    <rPh sb="3" eb="4">
      <t>エン</t>
    </rPh>
    <phoneticPr fontId="1"/>
  </si>
  <si>
    <t>金額</t>
    <rPh sb="0" eb="2">
      <t>キンガク</t>
    </rPh>
    <phoneticPr fontId="1"/>
  </si>
  <si>
    <t>窒素成分（㎏/10a）</t>
    <rPh sb="0" eb="2">
      <t>チッソ</t>
    </rPh>
    <rPh sb="2" eb="4">
      <t>セイブン</t>
    </rPh>
    <phoneticPr fontId="1"/>
  </si>
  <si>
    <t>リン酸成分（kg/10a）</t>
    <rPh sb="2" eb="3">
      <t>サン</t>
    </rPh>
    <rPh sb="3" eb="5">
      <t>セイブン</t>
    </rPh>
    <phoneticPr fontId="1"/>
  </si>
  <si>
    <t>カリ成分（kg/10a）</t>
    <rPh sb="2" eb="4">
      <t>セイブン</t>
    </rPh>
    <phoneticPr fontId="1"/>
  </si>
  <si>
    <t>秋</t>
    <rPh sb="0" eb="1">
      <t>アキ</t>
    </rPh>
    <phoneticPr fontId="1"/>
  </si>
  <si>
    <t>元肥</t>
    <rPh sb="0" eb="1">
      <t>モト</t>
    </rPh>
    <rPh sb="1" eb="2">
      <t>ヒ</t>
    </rPh>
    <phoneticPr fontId="1"/>
  </si>
  <si>
    <t>8月</t>
    <rPh sb="1" eb="2">
      <t>ガツ</t>
    </rPh>
    <phoneticPr fontId="1"/>
  </si>
  <si>
    <t>高度化成</t>
    <rPh sb="0" eb="4">
      <t>コウドカセイ</t>
    </rPh>
    <phoneticPr fontId="1"/>
  </si>
  <si>
    <t>追肥</t>
    <rPh sb="0" eb="2">
      <t>ツイヒ</t>
    </rPh>
    <phoneticPr fontId="1"/>
  </si>
  <si>
    <t>9月</t>
    <rPh sb="1" eb="2">
      <t>ガツ</t>
    </rPh>
    <phoneticPr fontId="1"/>
  </si>
  <si>
    <t>ウルトラ・エックス</t>
    <phoneticPr fontId="1"/>
  </si>
  <si>
    <t>汚泥発酵肥料</t>
    <rPh sb="0" eb="6">
      <t>オデイハッコウヒリョウ</t>
    </rPh>
    <phoneticPr fontId="1"/>
  </si>
  <si>
    <t>周年</t>
    <rPh sb="0" eb="2">
      <t>シュウネン</t>
    </rPh>
    <phoneticPr fontId="1"/>
  </si>
  <si>
    <t>測定日</t>
    <rPh sb="0" eb="3">
      <t>ソクテイビ</t>
    </rPh>
    <phoneticPr fontId="1"/>
  </si>
  <si>
    <t>測定法</t>
    <rPh sb="0" eb="3">
      <t>ソクテイホウ</t>
    </rPh>
    <phoneticPr fontId="1"/>
  </si>
  <si>
    <t>測定者</t>
    <rPh sb="0" eb="3">
      <t>ソクテイシャ</t>
    </rPh>
    <phoneticPr fontId="1"/>
  </si>
  <si>
    <t>作土層深さ（㎝）</t>
    <rPh sb="0" eb="3">
      <t>サクドソウ</t>
    </rPh>
    <rPh sb="3" eb="4">
      <t>フカ</t>
    </rPh>
    <phoneticPr fontId="1"/>
  </si>
  <si>
    <t>5分割・5ポイント</t>
    <rPh sb="1" eb="3">
      <t>ブンカツ</t>
    </rPh>
    <phoneticPr fontId="1"/>
  </si>
  <si>
    <t>Agsoil株式会社</t>
    <rPh sb="6" eb="10">
      <t>カブシキガイシャ</t>
    </rPh>
    <phoneticPr fontId="1"/>
  </si>
  <si>
    <t>2022-02-00036</t>
  </si>
  <si>
    <t>2022-02-00023</t>
    <phoneticPr fontId="1"/>
  </si>
  <si>
    <t>2022-02-00037</t>
  </si>
  <si>
    <t>2022-02-00055</t>
    <phoneticPr fontId="1"/>
  </si>
  <si>
    <t>2022-02-00056</t>
  </si>
  <si>
    <t>2022-02-00057</t>
  </si>
  <si>
    <t>2022-02-00058</t>
  </si>
  <si>
    <t>2022-02-00059</t>
  </si>
  <si>
    <t>2022-02-00060</t>
  </si>
  <si>
    <t>2022-02-00061</t>
  </si>
  <si>
    <t>2022-02-00062</t>
  </si>
  <si>
    <t>2022-02-00063</t>
  </si>
  <si>
    <t>2022-02-00064</t>
  </si>
  <si>
    <t>2022-02-00065</t>
  </si>
  <si>
    <t>2022-02-00066</t>
  </si>
  <si>
    <t>2022-02-00067</t>
  </si>
  <si>
    <t>2022-02-00068</t>
  </si>
  <si>
    <t>2022-02-00069</t>
  </si>
  <si>
    <t>2022-02-00070</t>
  </si>
  <si>
    <t>2022-02-00071</t>
  </si>
  <si>
    <t>6月</t>
    <rPh sb="1" eb="2">
      <t>ガツ</t>
    </rPh>
    <phoneticPr fontId="1"/>
  </si>
  <si>
    <t>亜リン酸有機048SP</t>
    <rPh sb="0" eb="1">
      <t>ア</t>
    </rPh>
    <rPh sb="4" eb="6">
      <t>ユウキ</t>
    </rPh>
    <phoneticPr fontId="1"/>
  </si>
  <si>
    <t>有機</t>
    <rPh sb="0" eb="2">
      <t>ユウキ</t>
    </rPh>
    <phoneticPr fontId="1"/>
  </si>
  <si>
    <t>元気農園</t>
    <rPh sb="0" eb="4">
      <t>ゲンキノウエン</t>
    </rPh>
    <phoneticPr fontId="1"/>
  </si>
  <si>
    <t>普通</t>
    <rPh sb="0" eb="2">
      <t>フツウ</t>
    </rPh>
    <phoneticPr fontId="1"/>
  </si>
  <si>
    <t>宇部高度1号444</t>
    <rPh sb="0" eb="2">
      <t>ウベ</t>
    </rPh>
    <rPh sb="2" eb="4">
      <t>コウド</t>
    </rPh>
    <rPh sb="5" eb="6">
      <t>ゴウ</t>
    </rPh>
    <phoneticPr fontId="1"/>
  </si>
  <si>
    <t>高度化成</t>
    <rPh sb="0" eb="2">
      <t>コウド</t>
    </rPh>
    <rPh sb="2" eb="4">
      <t>カセイ</t>
    </rPh>
    <phoneticPr fontId="1"/>
  </si>
  <si>
    <t>白ネギ慣行</t>
    <rPh sb="0" eb="1">
      <t>シロ</t>
    </rPh>
    <rPh sb="3" eb="5">
      <t>カンコウ</t>
    </rPh>
    <phoneticPr fontId="1"/>
  </si>
  <si>
    <t>白ネギ転換</t>
    <rPh sb="0" eb="1">
      <t>シロ</t>
    </rPh>
    <rPh sb="3" eb="5">
      <t>テンカン</t>
    </rPh>
    <phoneticPr fontId="1"/>
  </si>
  <si>
    <t>NAN</t>
    <phoneticPr fontId="1"/>
  </si>
  <si>
    <t>ごこくパープル</t>
    <phoneticPr fontId="1"/>
  </si>
  <si>
    <t>とれっちゃ</t>
    <phoneticPr fontId="1"/>
  </si>
  <si>
    <t>微活元</t>
    <rPh sb="0" eb="1">
      <t>ビ</t>
    </rPh>
    <rPh sb="1" eb="2">
      <t>カツ</t>
    </rPh>
    <rPh sb="2" eb="3">
      <t>ゲン</t>
    </rPh>
    <phoneticPr fontId="1"/>
  </si>
  <si>
    <t>キャベツ秋慣行</t>
    <rPh sb="4" eb="5">
      <t>アキ</t>
    </rPh>
    <rPh sb="5" eb="7">
      <t>カンコウ</t>
    </rPh>
    <phoneticPr fontId="1"/>
  </si>
  <si>
    <t>春</t>
    <rPh sb="0" eb="1">
      <t>ハル</t>
    </rPh>
    <phoneticPr fontId="1"/>
  </si>
  <si>
    <t>1月</t>
    <rPh sb="1" eb="2">
      <t>ガツ</t>
    </rPh>
    <phoneticPr fontId="1"/>
  </si>
  <si>
    <t>微活元</t>
    <rPh sb="0" eb="3">
      <t>ビカツゲン</t>
    </rPh>
    <phoneticPr fontId="1"/>
  </si>
  <si>
    <t>秋冬</t>
    <rPh sb="0" eb="2">
      <t>アキフユ</t>
    </rPh>
    <phoneticPr fontId="1"/>
  </si>
  <si>
    <t>やまびこⅡ</t>
    <phoneticPr fontId="1"/>
  </si>
  <si>
    <t>10月</t>
    <rPh sb="2" eb="3">
      <t>ガツ</t>
    </rPh>
    <phoneticPr fontId="1"/>
  </si>
  <si>
    <t>キャベツ秋転換</t>
    <rPh sb="4" eb="5">
      <t>アキ</t>
    </rPh>
    <rPh sb="5" eb="7">
      <t>テンカン</t>
    </rPh>
    <phoneticPr fontId="1"/>
  </si>
  <si>
    <t>キャベツ春慣行</t>
    <rPh sb="4" eb="5">
      <t>ハル</t>
    </rPh>
    <rPh sb="5" eb="7">
      <t>カンコウ</t>
    </rPh>
    <phoneticPr fontId="1"/>
  </si>
  <si>
    <t>キャベツ春転換</t>
    <rPh sb="4" eb="5">
      <t>ハル</t>
    </rPh>
    <rPh sb="5" eb="7">
      <t>テンカン</t>
    </rPh>
    <phoneticPr fontId="1"/>
  </si>
  <si>
    <t>ハクサイ秋冬慣行</t>
    <rPh sb="4" eb="6">
      <t>アキフユ</t>
    </rPh>
    <rPh sb="6" eb="8">
      <t>カンコウ</t>
    </rPh>
    <phoneticPr fontId="1"/>
  </si>
  <si>
    <t>ハクサイ秋冬転換</t>
    <rPh sb="4" eb="6">
      <t>アキフユ</t>
    </rPh>
    <rPh sb="6" eb="8">
      <t>テンカン</t>
    </rPh>
    <phoneticPr fontId="1"/>
  </si>
  <si>
    <t>ハクサイ春慣行</t>
    <rPh sb="4" eb="5">
      <t>ハル</t>
    </rPh>
    <rPh sb="5" eb="7">
      <t>カンコウ</t>
    </rPh>
    <phoneticPr fontId="1"/>
  </si>
  <si>
    <t>ハクサイ春転換</t>
    <rPh sb="4" eb="5">
      <t>ハル</t>
    </rPh>
    <rPh sb="5" eb="7">
      <t>テンカン</t>
    </rPh>
    <phoneticPr fontId="1"/>
  </si>
  <si>
    <t>ハウス（周年）</t>
    <rPh sb="4" eb="6">
      <t>シュウネン</t>
    </rPh>
    <phoneticPr fontId="1"/>
  </si>
  <si>
    <t>元肥</t>
    <rPh sb="0" eb="2">
      <t>モトヒ</t>
    </rPh>
    <phoneticPr fontId="1"/>
  </si>
  <si>
    <t>青ネギ慣行</t>
    <rPh sb="0" eb="1">
      <t>アオ</t>
    </rPh>
    <rPh sb="3" eb="5">
      <t>カンコウ</t>
    </rPh>
    <phoneticPr fontId="1"/>
  </si>
  <si>
    <t>青ネギ転換</t>
    <rPh sb="0" eb="1">
      <t>アオ</t>
    </rPh>
    <rPh sb="3" eb="5">
      <t>テンカン</t>
    </rPh>
    <phoneticPr fontId="1"/>
  </si>
  <si>
    <t>レタス秋慣行</t>
    <rPh sb="3" eb="4">
      <t>アキ</t>
    </rPh>
    <rPh sb="4" eb="6">
      <t>カンコウ</t>
    </rPh>
    <phoneticPr fontId="1"/>
  </si>
  <si>
    <t>レタス秋転換</t>
    <rPh sb="3" eb="4">
      <t>アキ</t>
    </rPh>
    <rPh sb="4" eb="6">
      <t>テンカン</t>
    </rPh>
    <phoneticPr fontId="1"/>
  </si>
  <si>
    <t>春（早）</t>
    <rPh sb="0" eb="1">
      <t>ハル</t>
    </rPh>
    <rPh sb="2" eb="3">
      <t>ハヤ</t>
    </rPh>
    <phoneticPr fontId="1"/>
  </si>
  <si>
    <t>12月</t>
    <rPh sb="2" eb="3">
      <t>ガツ</t>
    </rPh>
    <phoneticPr fontId="1"/>
  </si>
  <si>
    <t>レタス春慣行</t>
    <rPh sb="3" eb="4">
      <t>ハル</t>
    </rPh>
    <rPh sb="4" eb="6">
      <t>カンコウ</t>
    </rPh>
    <phoneticPr fontId="1"/>
  </si>
  <si>
    <t>レタス春転換</t>
    <rPh sb="3" eb="4">
      <t>ハル</t>
    </rPh>
    <rPh sb="4" eb="6">
      <t>テンカン</t>
    </rPh>
    <phoneticPr fontId="1"/>
  </si>
  <si>
    <t>UX散布量（㎏/10a）</t>
    <rPh sb="2" eb="5">
      <t>サンプリョウ</t>
    </rPh>
    <phoneticPr fontId="1"/>
  </si>
  <si>
    <t>化成散布量（㎏/10a）</t>
    <rPh sb="0" eb="2">
      <t>カセイ</t>
    </rPh>
    <rPh sb="2" eb="5">
      <t>サンプリョウ</t>
    </rPh>
    <phoneticPr fontId="1"/>
  </si>
  <si>
    <t>白ネギ_慣行_元肥-02</t>
    <rPh sb="0" eb="1">
      <t>シロ</t>
    </rPh>
    <rPh sb="4" eb="6">
      <t>カンコウ</t>
    </rPh>
    <rPh sb="7" eb="9">
      <t>モトヒ</t>
    </rPh>
    <phoneticPr fontId="1"/>
  </si>
  <si>
    <t>白ネギ_転換_元肥-02</t>
    <rPh sb="0" eb="1">
      <t>シロ</t>
    </rPh>
    <rPh sb="4" eb="6">
      <t>テンカン</t>
    </rPh>
    <rPh sb="7" eb="9">
      <t>モトヒ</t>
    </rPh>
    <phoneticPr fontId="1"/>
  </si>
  <si>
    <t>キャベツ秋_慣行_元肥-02</t>
    <rPh sb="4" eb="5">
      <t>アキ</t>
    </rPh>
    <rPh sb="6" eb="8">
      <t>カンコウ</t>
    </rPh>
    <rPh sb="9" eb="11">
      <t>モトヒ</t>
    </rPh>
    <phoneticPr fontId="1"/>
  </si>
  <si>
    <t>キャベツ秋_慣行_追肥-02</t>
    <rPh sb="4" eb="5">
      <t>アキ</t>
    </rPh>
    <rPh sb="6" eb="8">
      <t>カンコウ</t>
    </rPh>
    <rPh sb="9" eb="11">
      <t>ツイヒ</t>
    </rPh>
    <phoneticPr fontId="1"/>
  </si>
  <si>
    <t>キャベツ秋_転換_元肥-02</t>
    <rPh sb="4" eb="5">
      <t>アキ</t>
    </rPh>
    <rPh sb="6" eb="8">
      <t>テンカン</t>
    </rPh>
    <rPh sb="9" eb="11">
      <t>モトヒ</t>
    </rPh>
    <phoneticPr fontId="1"/>
  </si>
  <si>
    <t>キャベツ春_慣行_元肥-02</t>
    <rPh sb="4" eb="5">
      <t>ハル</t>
    </rPh>
    <rPh sb="6" eb="8">
      <t>カンコウ</t>
    </rPh>
    <rPh sb="9" eb="11">
      <t>モトヒ</t>
    </rPh>
    <phoneticPr fontId="1"/>
  </si>
  <si>
    <t>キャベツ春_転換_元肥-02</t>
    <rPh sb="4" eb="5">
      <t>ハル</t>
    </rPh>
    <rPh sb="6" eb="8">
      <t>テンカン</t>
    </rPh>
    <rPh sb="9" eb="11">
      <t>モトヒ</t>
    </rPh>
    <phoneticPr fontId="1"/>
  </si>
  <si>
    <t>ハクサイ秋冬_慣行_元肥-02</t>
    <rPh sb="4" eb="6">
      <t>アキフユ</t>
    </rPh>
    <rPh sb="7" eb="9">
      <t>カンコウ</t>
    </rPh>
    <rPh sb="10" eb="12">
      <t>モトヒ</t>
    </rPh>
    <phoneticPr fontId="1"/>
  </si>
  <si>
    <t>ハクサイ秋冬_慣行_追肥-02</t>
    <rPh sb="4" eb="6">
      <t>アキフユ</t>
    </rPh>
    <rPh sb="7" eb="9">
      <t>カンコウ</t>
    </rPh>
    <rPh sb="10" eb="12">
      <t>ツイヒ</t>
    </rPh>
    <phoneticPr fontId="1"/>
  </si>
  <si>
    <t>ハクサイ秋冬_転換_元肥-02</t>
    <rPh sb="4" eb="6">
      <t>アキフユ</t>
    </rPh>
    <rPh sb="7" eb="9">
      <t>テンカン</t>
    </rPh>
    <rPh sb="10" eb="12">
      <t>モトヒ</t>
    </rPh>
    <phoneticPr fontId="1"/>
  </si>
  <si>
    <t>ハクサイ春_慣行_元肥-02</t>
    <rPh sb="4" eb="5">
      <t>ハル</t>
    </rPh>
    <rPh sb="6" eb="8">
      <t>カンコウ</t>
    </rPh>
    <rPh sb="9" eb="11">
      <t>モトヒ</t>
    </rPh>
    <phoneticPr fontId="1"/>
  </si>
  <si>
    <t>ハクサイ春_転換_元肥-02</t>
    <rPh sb="4" eb="5">
      <t>ハル</t>
    </rPh>
    <rPh sb="6" eb="8">
      <t>テンカン</t>
    </rPh>
    <rPh sb="9" eb="11">
      <t>モトヒ</t>
    </rPh>
    <phoneticPr fontId="1"/>
  </si>
  <si>
    <t>青ネギ_慣行_元肥-02</t>
    <rPh sb="0" eb="1">
      <t>アオ</t>
    </rPh>
    <rPh sb="4" eb="6">
      <t>カンコウ</t>
    </rPh>
    <rPh sb="7" eb="9">
      <t>モトヒ</t>
    </rPh>
    <phoneticPr fontId="1"/>
  </si>
  <si>
    <t>青ネギ_転換_元肥-02</t>
    <rPh sb="0" eb="1">
      <t>アオ</t>
    </rPh>
    <rPh sb="4" eb="6">
      <t>テンカン</t>
    </rPh>
    <rPh sb="7" eb="9">
      <t>モトヒ</t>
    </rPh>
    <phoneticPr fontId="1"/>
  </si>
  <si>
    <t>レタス秋_慣行_元肥-02</t>
    <rPh sb="3" eb="4">
      <t>アキ</t>
    </rPh>
    <rPh sb="5" eb="7">
      <t>カンコウ</t>
    </rPh>
    <rPh sb="8" eb="10">
      <t>モトヒ</t>
    </rPh>
    <phoneticPr fontId="1"/>
  </si>
  <si>
    <t>レタス秋_転換_元肥-02</t>
    <rPh sb="3" eb="4">
      <t>アキ</t>
    </rPh>
    <rPh sb="5" eb="7">
      <t>テンカン</t>
    </rPh>
    <rPh sb="8" eb="10">
      <t>モトヒ</t>
    </rPh>
    <phoneticPr fontId="1"/>
  </si>
  <si>
    <t>レタス春_慣行_元肥-02</t>
    <rPh sb="3" eb="4">
      <t>ハル</t>
    </rPh>
    <rPh sb="5" eb="7">
      <t>カンコウ</t>
    </rPh>
    <rPh sb="8" eb="10">
      <t>モトヒ</t>
    </rPh>
    <phoneticPr fontId="1"/>
  </si>
  <si>
    <t>レタス春_転換_元肥-02</t>
    <rPh sb="3" eb="4">
      <t>ハル</t>
    </rPh>
    <rPh sb="5" eb="7">
      <t>テンカン</t>
    </rPh>
    <rPh sb="8" eb="10">
      <t>モトヒ</t>
    </rPh>
    <phoneticPr fontId="1"/>
  </si>
  <si>
    <t>検体番号</t>
    <rPh sb="0" eb="4">
      <t>ケンタイバンゴウ</t>
    </rPh>
    <phoneticPr fontId="1"/>
  </si>
  <si>
    <t>2022.06.13</t>
    <phoneticPr fontId="1"/>
  </si>
  <si>
    <t>2022-02-00081</t>
  </si>
  <si>
    <t>2022-02-00082</t>
  </si>
  <si>
    <t>ｐH</t>
    <phoneticPr fontId="7"/>
  </si>
  <si>
    <t>仮比重</t>
    <rPh sb="0" eb="3">
      <t>カリヒジュウ</t>
    </rPh>
    <phoneticPr fontId="7"/>
  </si>
  <si>
    <t>分析番号</t>
    <rPh sb="0" eb="4">
      <t>ブンセキバンゴウ</t>
    </rPh>
    <phoneticPr fontId="1"/>
  </si>
  <si>
    <t>2022.06.17</t>
    <phoneticPr fontId="1"/>
  </si>
  <si>
    <t>EC(mS/cm)</t>
    <phoneticPr fontId="7"/>
  </si>
  <si>
    <t>CEC(meq/100g)</t>
    <phoneticPr fontId="7"/>
  </si>
  <si>
    <t>CaO(mg/100g)</t>
    <phoneticPr fontId="7"/>
  </si>
  <si>
    <t>MgO(mg/100g)</t>
    <phoneticPr fontId="7"/>
  </si>
  <si>
    <t>K2O(mg/100g)</t>
    <phoneticPr fontId="7"/>
  </si>
  <si>
    <t>石灰飽和度(%)</t>
    <rPh sb="0" eb="2">
      <t>セッカイ</t>
    </rPh>
    <rPh sb="2" eb="5">
      <t>ホウワド</t>
    </rPh>
    <phoneticPr fontId="7"/>
  </si>
  <si>
    <t>苦土飽和度(%)</t>
    <rPh sb="0" eb="1">
      <t>ク</t>
    </rPh>
    <rPh sb="1" eb="2">
      <t>ド</t>
    </rPh>
    <rPh sb="2" eb="5">
      <t>ホウワド</t>
    </rPh>
    <phoneticPr fontId="7"/>
  </si>
  <si>
    <t>加里飽和度(%)</t>
    <rPh sb="0" eb="1">
      <t>カ</t>
    </rPh>
    <rPh sb="1" eb="2">
      <t>リ</t>
    </rPh>
    <rPh sb="2" eb="5">
      <t>ホウワド</t>
    </rPh>
    <phoneticPr fontId="7"/>
  </si>
  <si>
    <t>塩基飽和度(%)</t>
    <rPh sb="0" eb="2">
      <t>エンキ</t>
    </rPh>
    <rPh sb="2" eb="5">
      <t>ホウワド</t>
    </rPh>
    <phoneticPr fontId="7"/>
  </si>
  <si>
    <t>P2O5(mg/100g)</t>
    <phoneticPr fontId="7"/>
  </si>
  <si>
    <t>リン吸(mg/100g)</t>
    <rPh sb="2" eb="3">
      <t>キュウ</t>
    </rPh>
    <phoneticPr fontId="7"/>
  </si>
  <si>
    <t>NH4-N(mg/100g)</t>
    <phoneticPr fontId="7"/>
  </si>
  <si>
    <t>NO3-N(mg/100g)</t>
    <phoneticPr fontId="7"/>
  </si>
  <si>
    <t>腐植(%)</t>
    <rPh sb="0" eb="2">
      <t>フショク</t>
    </rPh>
    <phoneticPr fontId="7"/>
  </si>
  <si>
    <t>土壌化学性</t>
    <rPh sb="0" eb="2">
      <t>ドジョウ</t>
    </rPh>
    <rPh sb="2" eb="5">
      <t>カガクセイ</t>
    </rPh>
    <phoneticPr fontId="1"/>
  </si>
  <si>
    <t>土壌物理性</t>
    <rPh sb="0" eb="2">
      <t>ドジョウ</t>
    </rPh>
    <rPh sb="2" eb="5">
      <t>ブツリセイ</t>
    </rPh>
    <phoneticPr fontId="1"/>
  </si>
  <si>
    <t>○</t>
    <phoneticPr fontId="1"/>
  </si>
  <si>
    <t>count</t>
  </si>
  <si>
    <t>mean</t>
  </si>
  <si>
    <t>std</t>
  </si>
  <si>
    <t>min</t>
  </si>
  <si>
    <t>max</t>
  </si>
  <si>
    <t>skew</t>
  </si>
  <si>
    <t>kurt</t>
  </si>
  <si>
    <t>var_ddof=1</t>
  </si>
  <si>
    <t>std_ddof=1</t>
  </si>
  <si>
    <t>元肥N</t>
    <rPh sb="0" eb="2">
      <t>モトヒ</t>
    </rPh>
    <phoneticPr fontId="1"/>
  </si>
  <si>
    <t>元肥P</t>
    <rPh sb="0" eb="2">
      <t>モトヒ</t>
    </rPh>
    <phoneticPr fontId="1"/>
  </si>
  <si>
    <t>元肥K</t>
    <rPh sb="0" eb="2">
      <t>モトヒ</t>
    </rPh>
    <phoneticPr fontId="1"/>
  </si>
  <si>
    <t>追肥N</t>
    <rPh sb="0" eb="1">
      <t>ツイ</t>
    </rPh>
    <rPh sb="1" eb="2">
      <t>ヒ</t>
    </rPh>
    <phoneticPr fontId="1"/>
  </si>
  <si>
    <t>追肥P</t>
    <rPh sb="0" eb="2">
      <t>ツイヒ</t>
    </rPh>
    <phoneticPr fontId="1"/>
  </si>
  <si>
    <t>追肥K</t>
    <rPh sb="0" eb="2">
      <t>ツイヒ</t>
    </rPh>
    <phoneticPr fontId="1"/>
  </si>
  <si>
    <t>総量N</t>
    <rPh sb="0" eb="1">
      <t>ソウ</t>
    </rPh>
    <rPh sb="1" eb="2">
      <t>リョウ</t>
    </rPh>
    <phoneticPr fontId="1"/>
  </si>
  <si>
    <t>総量P</t>
    <rPh sb="0" eb="2">
      <t>ソウリョウ</t>
    </rPh>
    <phoneticPr fontId="1"/>
  </si>
  <si>
    <t>総量K</t>
    <rPh sb="0" eb="2">
      <t>ソウリョウ</t>
    </rPh>
    <phoneticPr fontId="1"/>
  </si>
  <si>
    <t>秋（早生）</t>
    <rPh sb="0" eb="1">
      <t>アキ</t>
    </rPh>
    <rPh sb="2" eb="4">
      <t>ワセ</t>
    </rPh>
    <phoneticPr fontId="1"/>
  </si>
  <si>
    <t>年内（中生）</t>
    <rPh sb="0" eb="2">
      <t>ネンナイ</t>
    </rPh>
    <rPh sb="3" eb="5">
      <t>チュウセイ</t>
    </rPh>
    <phoneticPr fontId="1"/>
  </si>
  <si>
    <t>貯蔵（晩生）</t>
    <rPh sb="0" eb="2">
      <t>チョゾウ</t>
    </rPh>
    <rPh sb="3" eb="5">
      <t>バンセイ</t>
    </rPh>
    <phoneticPr fontId="1"/>
  </si>
  <si>
    <t>トンネル</t>
    <phoneticPr fontId="1"/>
  </si>
  <si>
    <t>春（中・晩生）</t>
    <rPh sb="0" eb="1">
      <t>ハル</t>
    </rPh>
    <rPh sb="2" eb="3">
      <t>チュウ</t>
    </rPh>
    <rPh sb="4" eb="6">
      <t>バンセイ</t>
    </rPh>
    <phoneticPr fontId="1"/>
  </si>
  <si>
    <t>春（早生）</t>
    <rPh sb="0" eb="1">
      <t>ハル</t>
    </rPh>
    <rPh sb="2" eb="4">
      <t>ワセ</t>
    </rPh>
    <phoneticPr fontId="1"/>
  </si>
  <si>
    <t>春・秋</t>
    <rPh sb="0" eb="1">
      <t>ハル</t>
    </rPh>
    <rPh sb="2" eb="3">
      <t>アキ</t>
    </rPh>
    <phoneticPr fontId="1"/>
  </si>
  <si>
    <t>コネギ</t>
    <phoneticPr fontId="1"/>
  </si>
  <si>
    <t>レタス</t>
    <phoneticPr fontId="1"/>
  </si>
  <si>
    <t>秋（中・晩生）</t>
    <rPh sb="0" eb="1">
      <t>アキ</t>
    </rPh>
    <rPh sb="2" eb="3">
      <t>ナカ</t>
    </rPh>
    <rPh sb="4" eb="6">
      <t>バンセイ</t>
    </rPh>
    <phoneticPr fontId="1"/>
  </si>
  <si>
    <t>春（晩生）</t>
    <rPh sb="0" eb="1">
      <t>ハル</t>
    </rPh>
    <rPh sb="2" eb="4">
      <t>バンセイ</t>
    </rPh>
    <phoneticPr fontId="1"/>
  </si>
  <si>
    <t>春（中生）</t>
    <rPh sb="0" eb="1">
      <t>ハル</t>
    </rPh>
    <rPh sb="2" eb="3">
      <t>チュウ</t>
    </rPh>
    <rPh sb="3" eb="4">
      <t>セイ</t>
    </rPh>
    <phoneticPr fontId="1"/>
  </si>
  <si>
    <t>ハウス</t>
    <phoneticPr fontId="1"/>
  </si>
  <si>
    <t>熊本県基準参照（茨城県には基準なし）</t>
    <rPh sb="0" eb="3">
      <t>クマモトケン</t>
    </rPh>
    <rPh sb="3" eb="5">
      <t>キジュン</t>
    </rPh>
    <rPh sb="5" eb="7">
      <t>サンショウ</t>
    </rPh>
    <rPh sb="8" eb="11">
      <t>イバラキケン</t>
    </rPh>
    <rPh sb="13" eb="15">
      <t>キジュン</t>
    </rPh>
    <phoneticPr fontId="1"/>
  </si>
  <si>
    <t>CaO/MgO</t>
    <phoneticPr fontId="1"/>
  </si>
  <si>
    <r>
      <t>MgO/K</t>
    </r>
    <r>
      <rPr>
        <sz val="11"/>
        <color theme="1"/>
        <rFont val="游ゴシック"/>
        <family val="2"/>
        <charset val="128"/>
      </rPr>
      <t>₂O</t>
    </r>
    <phoneticPr fontId="1"/>
  </si>
  <si>
    <t>CaO比</t>
    <rPh sb="3" eb="4">
      <t>ヒ</t>
    </rPh>
    <phoneticPr fontId="1"/>
  </si>
  <si>
    <t>MgO比</t>
    <rPh sb="3" eb="4">
      <t>ヒ</t>
    </rPh>
    <phoneticPr fontId="1"/>
  </si>
  <si>
    <r>
      <t>K</t>
    </r>
    <r>
      <rPr>
        <sz val="11"/>
        <color theme="1"/>
        <rFont val="游ゴシック"/>
        <family val="2"/>
        <charset val="128"/>
      </rPr>
      <t>₂O比</t>
    </r>
    <rPh sb="3" eb="4">
      <t>ヒ</t>
    </rPh>
    <phoneticPr fontId="1"/>
  </si>
  <si>
    <t>無機態窒素</t>
    <rPh sb="0" eb="3">
      <t>ムキタイ</t>
    </rPh>
    <rPh sb="3" eb="5">
      <t>チッソ</t>
    </rPh>
    <phoneticPr fontId="1"/>
  </si>
  <si>
    <t>P施肥係数</t>
    <rPh sb="1" eb="3">
      <t>セヒ</t>
    </rPh>
    <rPh sb="3" eb="5">
      <t>ケイスウ</t>
    </rPh>
    <phoneticPr fontId="1"/>
  </si>
  <si>
    <t>測定状態</t>
    <rPh sb="0" eb="4">
      <t>ソクテイジョウタイ</t>
    </rPh>
    <phoneticPr fontId="1"/>
  </si>
  <si>
    <t>ロータリー後</t>
    <rPh sb="5" eb="6">
      <t>ゴ</t>
    </rPh>
    <phoneticPr fontId="1"/>
  </si>
  <si>
    <t>プラソイラー後</t>
    <rPh sb="6" eb="7">
      <t>ゴ</t>
    </rPh>
    <phoneticPr fontId="1"/>
  </si>
  <si>
    <t>緑肥あり</t>
    <rPh sb="0" eb="2">
      <t>リョクヒ</t>
    </rPh>
    <phoneticPr fontId="1"/>
  </si>
  <si>
    <t>小沢工業</t>
    <rPh sb="0" eb="4">
      <t>オザワコウギョウ</t>
    </rPh>
    <phoneticPr fontId="1"/>
  </si>
  <si>
    <t>大綱北</t>
    <rPh sb="0" eb="3">
      <t>オオツナキタ</t>
    </rPh>
    <phoneticPr fontId="1"/>
  </si>
  <si>
    <t>大綱南</t>
    <rPh sb="0" eb="2">
      <t>タイコウ</t>
    </rPh>
    <rPh sb="2" eb="3">
      <t>ミナミ</t>
    </rPh>
    <phoneticPr fontId="1"/>
  </si>
  <si>
    <t>分散（var）</t>
    <rPh sb="0" eb="2">
      <t>ブンサン</t>
    </rPh>
    <phoneticPr fontId="1"/>
  </si>
  <si>
    <t>標準偏差（std）</t>
    <rPh sb="0" eb="4">
      <t>ヒョウジュンヘンサ</t>
    </rPh>
    <phoneticPr fontId="1"/>
  </si>
  <si>
    <t>圃場F</t>
    <rPh sb="0" eb="2">
      <t>ホジョウ</t>
    </rPh>
    <phoneticPr fontId="1"/>
  </si>
  <si>
    <t>圃場E</t>
    <rPh sb="0" eb="2">
      <t>ホジョウ</t>
    </rPh>
    <phoneticPr fontId="1"/>
  </si>
  <si>
    <t>圃場D</t>
    <rPh sb="0" eb="2">
      <t>ホジョウ</t>
    </rPh>
    <phoneticPr fontId="1"/>
  </si>
  <si>
    <t>作土層ばらつき</t>
    <rPh sb="0" eb="3">
      <t>サクドソウ</t>
    </rPh>
    <phoneticPr fontId="1"/>
  </si>
  <si>
    <t>【修】白ネギ_転換_元肥-02</t>
    <rPh sb="1" eb="2">
      <t>シュウ</t>
    </rPh>
    <rPh sb="3" eb="4">
      <t>シロ</t>
    </rPh>
    <rPh sb="7" eb="9">
      <t>テンカン</t>
    </rPh>
    <rPh sb="10" eb="12">
      <t>モトヒ</t>
    </rPh>
    <phoneticPr fontId="1"/>
  </si>
  <si>
    <t>【修】キャベツ秋_転換_元肥-02</t>
    <rPh sb="1" eb="2">
      <t>シュウ</t>
    </rPh>
    <rPh sb="7" eb="8">
      <t>アキ</t>
    </rPh>
    <rPh sb="9" eb="11">
      <t>テンカン</t>
    </rPh>
    <rPh sb="12" eb="14">
      <t>モトヒ</t>
    </rPh>
    <phoneticPr fontId="1"/>
  </si>
  <si>
    <t>【修】キャベツ春_転換_元肥-02</t>
    <rPh sb="1" eb="2">
      <t>シュウ</t>
    </rPh>
    <rPh sb="7" eb="8">
      <t>ハル</t>
    </rPh>
    <rPh sb="9" eb="11">
      <t>テンカン</t>
    </rPh>
    <rPh sb="12" eb="14">
      <t>モトヒ</t>
    </rPh>
    <phoneticPr fontId="1"/>
  </si>
  <si>
    <t>【修】ハクサイ秋冬_転換_元肥-02</t>
    <rPh sb="1" eb="2">
      <t>シュウ</t>
    </rPh>
    <rPh sb="7" eb="9">
      <t>アキフユ</t>
    </rPh>
    <rPh sb="10" eb="12">
      <t>テンカン</t>
    </rPh>
    <rPh sb="13" eb="15">
      <t>モトヒ</t>
    </rPh>
    <phoneticPr fontId="1"/>
  </si>
  <si>
    <t>【修】ハクサイ春_転換_元肥-02</t>
    <rPh sb="1" eb="2">
      <t>シュウ</t>
    </rPh>
    <rPh sb="7" eb="8">
      <t>ハル</t>
    </rPh>
    <rPh sb="9" eb="11">
      <t>テンカン</t>
    </rPh>
    <rPh sb="12" eb="14">
      <t>モトヒ</t>
    </rPh>
    <phoneticPr fontId="1"/>
  </si>
  <si>
    <t>【修】青ネギ_転換_元肥-02</t>
    <rPh sb="1" eb="3">
      <t>シュウ｣</t>
    </rPh>
    <rPh sb="3" eb="4">
      <t>アオ</t>
    </rPh>
    <rPh sb="7" eb="9">
      <t>テンカン</t>
    </rPh>
    <rPh sb="10" eb="12">
      <t>モトヒ</t>
    </rPh>
    <phoneticPr fontId="1"/>
  </si>
  <si>
    <t>【修】レタス秋_転換_元肥-02</t>
    <rPh sb="0" eb="3">
      <t>｢シュウ｣</t>
    </rPh>
    <rPh sb="6" eb="7">
      <t>アキ</t>
    </rPh>
    <rPh sb="8" eb="10">
      <t>テンカン</t>
    </rPh>
    <rPh sb="11" eb="13">
      <t>モトヒ</t>
    </rPh>
    <phoneticPr fontId="1"/>
  </si>
  <si>
    <t>【修】レタス春_転換_元肥-02</t>
    <rPh sb="1" eb="3">
      <t>シュウ｣</t>
    </rPh>
    <rPh sb="6" eb="7">
      <t>ハル</t>
    </rPh>
    <rPh sb="8" eb="10">
      <t>テンカン</t>
    </rPh>
    <rPh sb="11" eb="13">
      <t>モトヒ</t>
    </rPh>
    <phoneticPr fontId="1"/>
  </si>
  <si>
    <t>NH4/無機態窒素</t>
    <rPh sb="4" eb="9">
      <t>ムキタイチッソ</t>
    </rPh>
    <phoneticPr fontId="1"/>
  </si>
  <si>
    <r>
      <t>A棟</t>
    </r>
    <r>
      <rPr>
        <sz val="11"/>
        <color theme="1"/>
        <rFont val="Tahoma"/>
        <family val="2"/>
        <charset val="1"/>
      </rPr>
      <t>‐</t>
    </r>
    <r>
      <rPr>
        <sz val="11"/>
        <color theme="1"/>
        <rFont val="游ゴシック"/>
        <family val="2"/>
        <charset val="128"/>
        <scheme val="minor"/>
      </rPr>
      <t>25</t>
    </r>
    <rPh sb="1" eb="2">
      <t>トウ</t>
    </rPh>
    <phoneticPr fontId="1"/>
  </si>
  <si>
    <t>土壌化学性診断</t>
    <rPh sb="0" eb="2">
      <t>ドジョウ</t>
    </rPh>
    <rPh sb="2" eb="5">
      <t>カガクセイ</t>
    </rPh>
    <rPh sb="5" eb="7">
      <t>シンダン</t>
    </rPh>
    <phoneticPr fontId="1"/>
  </si>
  <si>
    <t>11/中</t>
    <rPh sb="3" eb="4">
      <t>ナカ</t>
    </rPh>
    <phoneticPr fontId="1"/>
  </si>
  <si>
    <t>春作有無</t>
    <rPh sb="0" eb="2">
      <t>ハルサク</t>
    </rPh>
    <rPh sb="2" eb="4">
      <t>ウム</t>
    </rPh>
    <phoneticPr fontId="1"/>
  </si>
  <si>
    <t>春品目</t>
    <rPh sb="0" eb="3">
      <t>ハルヒンモク</t>
    </rPh>
    <phoneticPr fontId="1"/>
  </si>
  <si>
    <t>測定時期</t>
    <rPh sb="0" eb="4">
      <t>ソクテイジキ</t>
    </rPh>
    <phoneticPr fontId="1"/>
  </si>
  <si>
    <t>A団体</t>
    <rPh sb="1" eb="3">
      <t>ダンタイ</t>
    </rPh>
    <phoneticPr fontId="1"/>
  </si>
  <si>
    <t>B生産者</t>
    <rPh sb="1" eb="4">
      <t>セイサンシャ</t>
    </rPh>
    <phoneticPr fontId="1"/>
  </si>
  <si>
    <t>１番圃場</t>
    <rPh sb="1" eb="2">
      <t>バン</t>
    </rPh>
    <rPh sb="2" eb="4">
      <t>ホジョウ</t>
    </rPh>
    <phoneticPr fontId="1"/>
  </si>
  <si>
    <t>２番圃場</t>
    <rPh sb="1" eb="2">
      <t>バン</t>
    </rPh>
    <rPh sb="2" eb="4">
      <t>ホジョウ</t>
    </rPh>
    <phoneticPr fontId="1"/>
  </si>
  <si>
    <t>３番圃場</t>
    <rPh sb="1" eb="2">
      <t>バン</t>
    </rPh>
    <rPh sb="2" eb="4">
      <t>ホジョウ</t>
    </rPh>
    <phoneticPr fontId="1"/>
  </si>
  <si>
    <t>４番圃場</t>
    <rPh sb="1" eb="2">
      <t>バン</t>
    </rPh>
    <rPh sb="2" eb="4">
      <t>ホジョウ</t>
    </rPh>
    <phoneticPr fontId="1"/>
  </si>
  <si>
    <t>５番圃場</t>
    <rPh sb="1" eb="2">
      <t>バン</t>
    </rPh>
    <rPh sb="2" eb="4">
      <t>ホジョウ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</si>
</sst>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yyyy/m/d;@"/>
    <numFmt numFmtId="178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游ゴシック"/>
      <family val="2"/>
      <charset val="128"/>
    </font>
    <font>
      <sz val="11"/>
      <color theme="1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shrinkToFit="1"/>
    </xf>
    <xf numFmtId="0" fontId="2" fillId="0" borderId="0" xfId="0" applyFont="1" applyFill="1" applyBorder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9" fontId="0" fillId="0" borderId="0" xfId="2" applyFont="1" applyBorder="1">
      <alignment vertical="center"/>
    </xf>
    <xf numFmtId="9" fontId="0" fillId="3" borderId="0" xfId="2" applyFont="1" applyFill="1" applyBorder="1">
      <alignment vertical="center"/>
    </xf>
    <xf numFmtId="38" fontId="0" fillId="3" borderId="0" xfId="1" applyFont="1" applyFill="1" applyBorder="1">
      <alignment vertical="center"/>
    </xf>
    <xf numFmtId="0" fontId="0" fillId="4" borderId="0" xfId="0" applyFill="1">
      <alignment vertical="center"/>
    </xf>
    <xf numFmtId="9" fontId="0" fillId="4" borderId="0" xfId="2" applyFont="1" applyFill="1" applyBorder="1">
      <alignment vertical="center"/>
    </xf>
    <xf numFmtId="9" fontId="0" fillId="0" borderId="0" xfId="2" applyFont="1" applyFill="1" applyBorder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shrinkToFi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shrinkToFit="1"/>
    </xf>
    <xf numFmtId="38" fontId="4" fillId="2" borderId="0" xfId="1" applyFont="1" applyFill="1" applyBorder="1">
      <alignment vertical="center"/>
    </xf>
    <xf numFmtId="38" fontId="0" fillId="0" borderId="0" xfId="1" applyFont="1" applyFill="1" applyBorder="1">
      <alignment vertical="center"/>
    </xf>
    <xf numFmtId="176" fontId="0" fillId="0" borderId="0" xfId="0" applyNumberFormat="1" applyBorder="1">
      <alignment vertical="center"/>
    </xf>
    <xf numFmtId="38" fontId="0" fillId="0" borderId="0" xfId="1" applyFont="1" applyBorder="1">
      <alignment vertical="center"/>
    </xf>
    <xf numFmtId="0" fontId="5" fillId="3" borderId="0" xfId="0" applyFont="1" applyFill="1" applyBorder="1">
      <alignment vertical="center"/>
    </xf>
    <xf numFmtId="0" fontId="0" fillId="3" borderId="0" xfId="0" applyFill="1" applyBorder="1" applyAlignment="1">
      <alignment vertical="center" shrinkToFit="1"/>
    </xf>
    <xf numFmtId="0" fontId="0" fillId="3" borderId="0" xfId="0" applyFill="1" applyBorder="1">
      <alignment vertical="center"/>
    </xf>
    <xf numFmtId="0" fontId="6" fillId="3" borderId="0" xfId="0" applyFont="1" applyFill="1" applyBorder="1">
      <alignment vertical="center"/>
    </xf>
    <xf numFmtId="176" fontId="0" fillId="3" borderId="0" xfId="0" applyNumberForma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 applyBorder="1" applyAlignment="1">
      <alignment vertical="center" shrinkToFit="1"/>
    </xf>
    <xf numFmtId="38" fontId="0" fillId="4" borderId="0" xfId="1" applyFont="1" applyFill="1" applyBorder="1">
      <alignment vertical="center"/>
    </xf>
    <xf numFmtId="176" fontId="0" fillId="4" borderId="0" xfId="0" applyNumberFormat="1" applyFill="1" applyBorder="1">
      <alignment vertical="center"/>
    </xf>
    <xf numFmtId="0" fontId="0" fillId="2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0" xfId="0" applyFill="1" applyBorder="1" applyAlignment="1">
      <alignment vertical="center" shrinkToFit="1"/>
    </xf>
    <xf numFmtId="9" fontId="0" fillId="5" borderId="0" xfId="2" applyFont="1" applyFill="1" applyBorder="1">
      <alignment vertical="center"/>
    </xf>
    <xf numFmtId="38" fontId="0" fillId="5" borderId="0" xfId="1" applyFont="1" applyFill="1" applyBorder="1">
      <alignment vertical="center"/>
    </xf>
    <xf numFmtId="176" fontId="0" fillId="5" borderId="0" xfId="0" applyNumberFormat="1" applyFill="1" applyBorder="1">
      <alignment vertical="center"/>
    </xf>
    <xf numFmtId="38" fontId="0" fillId="5" borderId="0" xfId="1" applyFont="1" applyFill="1" applyBorder="1" applyAlignment="1">
      <alignment vertical="center" shrinkToFit="1"/>
    </xf>
    <xf numFmtId="176" fontId="0" fillId="5" borderId="0" xfId="0" applyNumberFormat="1" applyFill="1" applyBorder="1" applyAlignment="1">
      <alignment vertical="center" shrinkToFit="1"/>
    </xf>
    <xf numFmtId="1" fontId="0" fillId="5" borderId="0" xfId="0" applyNumberFormat="1" applyFill="1">
      <alignment vertical="center"/>
    </xf>
    <xf numFmtId="1" fontId="0" fillId="5" borderId="0" xfId="0" applyNumberFormat="1" applyFill="1" applyBorder="1">
      <alignment vertical="center"/>
    </xf>
    <xf numFmtId="1" fontId="0" fillId="5" borderId="0" xfId="0" applyNumberFormat="1" applyFill="1" applyBorder="1" applyAlignment="1">
      <alignment vertical="center" shrinkToFit="1"/>
    </xf>
    <xf numFmtId="0" fontId="5" fillId="5" borderId="0" xfId="0" applyFont="1" applyFill="1" applyBorder="1">
      <alignment vertical="center"/>
    </xf>
    <xf numFmtId="0" fontId="6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0" fillId="6" borderId="0" xfId="0" applyFill="1" applyBorder="1" applyAlignment="1">
      <alignment vertical="center" shrinkToFit="1"/>
    </xf>
    <xf numFmtId="9" fontId="0" fillId="6" borderId="0" xfId="2" applyFont="1" applyFill="1" applyBorder="1">
      <alignment vertical="center"/>
    </xf>
    <xf numFmtId="176" fontId="0" fillId="6" borderId="0" xfId="0" applyNumberFormat="1" applyFill="1" applyBorder="1">
      <alignment vertical="center"/>
    </xf>
    <xf numFmtId="0" fontId="0" fillId="6" borderId="0" xfId="0" applyFill="1" applyAlignment="1">
      <alignment vertical="center" shrinkToFit="1"/>
    </xf>
    <xf numFmtId="38" fontId="0" fillId="6" borderId="0" xfId="1" applyFont="1" applyFill="1" applyBorder="1" applyAlignment="1">
      <alignment vertical="center" shrinkToFit="1"/>
    </xf>
    <xf numFmtId="176" fontId="0" fillId="6" borderId="0" xfId="0" applyNumberFormat="1" applyFill="1" applyBorder="1" applyAlignment="1">
      <alignment vertical="center" shrinkToFit="1"/>
    </xf>
    <xf numFmtId="38" fontId="0" fillId="6" borderId="0" xfId="1" applyFont="1" applyFill="1" applyBorder="1">
      <alignment vertical="center"/>
    </xf>
    <xf numFmtId="1" fontId="0" fillId="6" borderId="0" xfId="0" applyNumberFormat="1" applyFill="1" applyBorder="1">
      <alignment vertical="center"/>
    </xf>
    <xf numFmtId="176" fontId="0" fillId="0" borderId="0" xfId="0" applyNumberFormat="1">
      <alignment vertical="center"/>
    </xf>
    <xf numFmtId="0" fontId="0" fillId="5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5" borderId="0" xfId="0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0" fillId="7" borderId="0" xfId="0" applyFill="1">
      <alignment vertical="center"/>
    </xf>
    <xf numFmtId="2" fontId="0" fillId="0" borderId="0" xfId="0" applyNumberFormat="1">
      <alignment vertical="center"/>
    </xf>
    <xf numFmtId="0" fontId="0" fillId="0" borderId="0" xfId="0" applyBorder="1" applyAlignment="1"/>
    <xf numFmtId="2" fontId="0" fillId="0" borderId="0" xfId="0" applyNumberFormat="1" applyBorder="1" applyAlignment="1"/>
    <xf numFmtId="176" fontId="0" fillId="0" borderId="0" xfId="0" applyNumberFormat="1" applyBorder="1" applyAlignment="1"/>
    <xf numFmtId="0" fontId="8" fillId="0" borderId="0" xfId="0" applyFont="1" applyAlignment="1">
      <alignment horizontal="center" vertical="center" shrinkToFit="1"/>
    </xf>
    <xf numFmtId="38" fontId="0" fillId="4" borderId="0" xfId="1" applyFont="1" applyFill="1">
      <alignment vertical="center"/>
    </xf>
    <xf numFmtId="0" fontId="0" fillId="4" borderId="0" xfId="0" applyFill="1" applyAlignment="1">
      <alignment vertical="center" shrinkToFit="1"/>
    </xf>
    <xf numFmtId="9" fontId="0" fillId="0" borderId="0" xfId="0" applyNumberFormat="1">
      <alignment vertical="center"/>
    </xf>
    <xf numFmtId="0" fontId="0" fillId="8" borderId="0" xfId="0" applyFill="1" applyAlignment="1">
      <alignment horizontal="center" vertical="center" shrinkToFit="1"/>
    </xf>
    <xf numFmtId="9" fontId="0" fillId="0" borderId="0" xfId="2" applyNumberFormat="1" applyFon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9" fontId="6" fillId="2" borderId="0" xfId="2" applyFont="1" applyFill="1" applyBorder="1">
      <alignment vertical="center"/>
    </xf>
    <xf numFmtId="0" fontId="4" fillId="2" borderId="0" xfId="0" applyFont="1" applyFill="1" applyBorder="1">
      <alignment vertical="center"/>
    </xf>
    <xf numFmtId="176" fontId="4" fillId="2" borderId="0" xfId="0" applyNumberFormat="1" applyFont="1" applyFill="1" applyBorder="1" applyAlignment="1">
      <alignment vertical="center" shrinkToFit="1"/>
    </xf>
    <xf numFmtId="176" fontId="4" fillId="2" borderId="0" xfId="0" applyNumberFormat="1" applyFont="1" applyFill="1" applyBorder="1">
      <alignment vertical="center"/>
    </xf>
    <xf numFmtId="176" fontId="6" fillId="2" borderId="0" xfId="0" applyNumberFormat="1" applyFont="1" applyFill="1" applyBorder="1" applyAlignment="1">
      <alignment vertical="center" shrinkToFit="1"/>
    </xf>
    <xf numFmtId="176" fontId="6" fillId="2" borderId="0" xfId="0" applyNumberFormat="1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shrinkToFit="1"/>
    </xf>
    <xf numFmtId="9" fontId="0" fillId="0" borderId="0" xfId="2" applyFont="1">
      <alignment vertical="center"/>
    </xf>
    <xf numFmtId="0" fontId="0" fillId="2" borderId="0" xfId="0" applyFill="1">
      <alignment vertical="center"/>
    </xf>
    <xf numFmtId="38" fontId="0" fillId="3" borderId="0" xfId="1" applyFont="1" applyFill="1" applyAlignment="1">
      <alignment horizontal="center" vertical="center" shrinkToFit="1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vertical="center" shrinkToFit="1"/>
    </xf>
    <xf numFmtId="0" fontId="0" fillId="9" borderId="0" xfId="0" applyFill="1">
      <alignment vertical="center"/>
    </xf>
    <xf numFmtId="38" fontId="0" fillId="0" borderId="0" xfId="1" applyFont="1" applyFill="1">
      <alignment vertical="center"/>
    </xf>
    <xf numFmtId="0" fontId="0" fillId="0" borderId="0" xfId="0" applyFill="1" applyAlignment="1">
      <alignment horizontal="center" vertical="center"/>
    </xf>
    <xf numFmtId="38" fontId="0" fillId="0" borderId="0" xfId="0" applyNumberFormat="1" applyFill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39">
    <dxf>
      <font>
        <color rgb="FF9C0006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00610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234950</xdr:colOff>
      <xdr:row>11</xdr:row>
      <xdr:rowOff>6350</xdr:rowOff>
    </xdr:from>
    <xdr:to>
      <xdr:col>12</xdr:col>
      <xdr:colOff>273050</xdr:colOff>
      <xdr:row>22</xdr:row>
      <xdr:rowOff>158750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5E55E47-D496-A7D4-C0D1-B8C911A0B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7350" y="2520950"/>
          <a:ext cx="4000500" cy="2667000"/>
        </a:xfrm>
        <a:prstGeom prst="rect">
          <a:avLst/>
        </a:prstGeom>
      </xdr:spPr>
    </xdr:pic>
    <xdr:clientData/>
  </xdr:twoCellAnchor>
  <xdr:twoCellAnchor editAs="oneCell">
    <xdr:from>
      <xdr:col>6</xdr:col>
      <xdr:colOff>308750</xdr:colOff>
      <xdr:row>57</xdr:row>
      <xdr:rowOff>124600</xdr:rowOff>
    </xdr:from>
    <xdr:to>
      <xdr:col>12</xdr:col>
      <xdr:colOff>346850</xdr:colOff>
      <xdr:row>69</xdr:row>
      <xdr:rowOff>48400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0060289-457A-EE36-A62A-6E7AE9BF8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1150" y="13383400"/>
          <a:ext cx="4000500" cy="2667000"/>
        </a:xfrm>
        <a:prstGeom prst="rect">
          <a:avLst/>
        </a:prstGeom>
      </xdr:spPr>
    </xdr:pic>
    <xdr:clientData/>
  </xdr:twoCellAnchor>
  <xdr:twoCellAnchor editAs="oneCell">
    <xdr:from>
      <xdr:col>6</xdr:col>
      <xdr:colOff>293650</xdr:colOff>
      <xdr:row>34</xdr:row>
      <xdr:rowOff>7900</xdr:rowOff>
    </xdr:from>
    <xdr:to>
      <xdr:col>12</xdr:col>
      <xdr:colOff>331750</xdr:colOff>
      <xdr:row>45</xdr:row>
      <xdr:rowOff>160300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7D1AABA-354C-E9D6-2753-877F9051E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6050" y="10523500"/>
          <a:ext cx="4000500" cy="2667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284900</xdr:colOff>
      <xdr:row>22</xdr:row>
      <xdr:rowOff>49950</xdr:rowOff>
    </xdr:from>
    <xdr:to>
      <xdr:col>12</xdr:col>
      <xdr:colOff>323000</xdr:colOff>
      <xdr:row>33</xdr:row>
      <xdr:rowOff>202350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A36E6DE3-1CFF-63FD-0B16-EF5047140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7300" y="7822350"/>
          <a:ext cx="4000500" cy="266700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10</xdr:row>
      <xdr:rowOff>171450</xdr:rowOff>
    </xdr:from>
    <xdr:to>
      <xdr:col>6</xdr:col>
      <xdr:colOff>69850</xdr:colOff>
      <xdr:row>22</xdr:row>
      <xdr:rowOff>95250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57C50A7E-CCDB-E28A-C2E4-B13AA29F2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2457450"/>
          <a:ext cx="4000500" cy="2667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220550</xdr:rowOff>
    </xdr:from>
    <xdr:to>
      <xdr:col>6</xdr:col>
      <xdr:colOff>38100</xdr:colOff>
      <xdr:row>69</xdr:row>
      <xdr:rowOff>144350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3262CFC-A654-9A90-EB29-F81EF802A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79350"/>
          <a:ext cx="4000500" cy="2667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40350</xdr:rowOff>
    </xdr:from>
    <xdr:to>
      <xdr:col>6</xdr:col>
      <xdr:colOff>38100</xdr:colOff>
      <xdr:row>45</xdr:row>
      <xdr:rowOff>192750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8561639-1178-1B49-01D0-2DE5431B8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55950"/>
          <a:ext cx="4000500" cy="2667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22</xdr:row>
      <xdr:rowOff>50650</xdr:rowOff>
    </xdr:from>
    <xdr:to>
      <xdr:col>6</xdr:col>
      <xdr:colOff>158750</xdr:colOff>
      <xdr:row>33</xdr:row>
      <xdr:rowOff>203050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C291B0D5-5347-0865-DDAA-771242476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7823050"/>
          <a:ext cx="4000500" cy="2667000"/>
        </a:xfrm>
        <a:prstGeom prst="rect">
          <a:avLst/>
        </a:prstGeom>
      </xdr:spPr>
    </xdr:pic>
    <xdr:clientData/>
  </xdr:twoCellAnchor>
  <xdr:twoCellAnchor editAs="oneCell">
    <xdr:from>
      <xdr:col>6</xdr:col>
      <xdr:colOff>336550</xdr:colOff>
      <xdr:row>105</xdr:row>
      <xdr:rowOff>82550</xdr:rowOff>
    </xdr:from>
    <xdr:to>
      <xdr:col>12</xdr:col>
      <xdr:colOff>375550</xdr:colOff>
      <xdr:row>117</xdr:row>
      <xdr:rowOff>6950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E31A5AB2-6A20-AF79-DA13-FA6756022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8950" y="20885150"/>
          <a:ext cx="4001400" cy="2667600"/>
        </a:xfrm>
        <a:prstGeom prst="rect">
          <a:avLst/>
        </a:prstGeom>
      </xdr:spPr>
    </xdr:pic>
    <xdr:clientData/>
  </xdr:twoCellAnchor>
  <xdr:twoCellAnchor editAs="oneCell">
    <xdr:from>
      <xdr:col>6</xdr:col>
      <xdr:colOff>327800</xdr:colOff>
      <xdr:row>93</xdr:row>
      <xdr:rowOff>130950</xdr:rowOff>
    </xdr:from>
    <xdr:to>
      <xdr:col>12</xdr:col>
      <xdr:colOff>366800</xdr:colOff>
      <xdr:row>105</xdr:row>
      <xdr:rowOff>55350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678D9768-0176-8BC5-E70D-77B26F33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0200" y="18190350"/>
          <a:ext cx="4001400" cy="2667600"/>
        </a:xfrm>
        <a:prstGeom prst="rect">
          <a:avLst/>
        </a:prstGeom>
      </xdr:spPr>
    </xdr:pic>
    <xdr:clientData/>
  </xdr:twoCellAnchor>
  <xdr:twoCellAnchor editAs="oneCell">
    <xdr:from>
      <xdr:col>6</xdr:col>
      <xdr:colOff>287300</xdr:colOff>
      <xdr:row>82</xdr:row>
      <xdr:rowOff>153950</xdr:rowOff>
    </xdr:from>
    <xdr:to>
      <xdr:col>12</xdr:col>
      <xdr:colOff>326300</xdr:colOff>
      <xdr:row>94</xdr:row>
      <xdr:rowOff>78350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5C425357-E01F-615A-7C38-D243C6524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9700" y="15698750"/>
          <a:ext cx="4001400" cy="2667600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105</xdr:row>
      <xdr:rowOff>100750</xdr:rowOff>
    </xdr:from>
    <xdr:to>
      <xdr:col>6</xdr:col>
      <xdr:colOff>45350</xdr:colOff>
      <xdr:row>117</xdr:row>
      <xdr:rowOff>25150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46F3C8A0-D597-8073-F4ED-684711FD9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" y="20903350"/>
          <a:ext cx="4001400" cy="266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174550</xdr:rowOff>
    </xdr:from>
    <xdr:to>
      <xdr:col>6</xdr:col>
      <xdr:colOff>39000</xdr:colOff>
      <xdr:row>105</xdr:row>
      <xdr:rowOff>98950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CF4A85BB-C7CE-7322-AF7E-141B94AEB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33950"/>
          <a:ext cx="4001400" cy="266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159450</xdr:rowOff>
    </xdr:from>
    <xdr:to>
      <xdr:col>6</xdr:col>
      <xdr:colOff>39000</xdr:colOff>
      <xdr:row>94</xdr:row>
      <xdr:rowOff>83850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33E82191-49BA-9921-2E18-D1E4B3A20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04250"/>
          <a:ext cx="4001400" cy="266760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317500</xdr:colOff>
      <xdr:row>69</xdr:row>
      <xdr:rowOff>158750</xdr:rowOff>
    </xdr:from>
    <xdr:to>
      <xdr:col>12</xdr:col>
      <xdr:colOff>356500</xdr:colOff>
      <xdr:row>81</xdr:row>
      <xdr:rowOff>83150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BF50B8C-5F3A-C535-7727-77C8787C5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9900" y="16160750"/>
          <a:ext cx="4001400" cy="2667600"/>
        </a:xfrm>
        <a:prstGeom prst="rect">
          <a:avLst/>
        </a:prstGeom>
      </xdr:spPr>
    </xdr:pic>
    <xdr:clientData/>
  </xdr:twoCellAnchor>
  <xdr:twoCellAnchor editAs="oneCell">
    <xdr:from>
      <xdr:col>6</xdr:col>
      <xdr:colOff>334150</xdr:colOff>
      <xdr:row>45</xdr:row>
      <xdr:rowOff>194450</xdr:rowOff>
    </xdr:from>
    <xdr:to>
      <xdr:col>12</xdr:col>
      <xdr:colOff>373150</xdr:colOff>
      <xdr:row>57</xdr:row>
      <xdr:rowOff>118850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A239238-038C-9C3C-BC2B-DE307C320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6550" y="10710050"/>
          <a:ext cx="4001400" cy="26676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14250</xdr:colOff>
      <xdr:row>69</xdr:row>
      <xdr:rowOff>147600</xdr:rowOff>
    </xdr:from>
    <xdr:to>
      <xdr:col>6</xdr:col>
      <xdr:colOff>53250</xdr:colOff>
      <xdr:row>81</xdr:row>
      <xdr:rowOff>72000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3AC97EE3-BE5D-F09A-EE07-EF5674CDD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0" y="16149600"/>
          <a:ext cx="4001400" cy="2667600"/>
        </a:xfrm>
        <a:prstGeom prst="rect">
          <a:avLst/>
        </a:prstGeom>
      </xdr:spPr>
    </xdr:pic>
    <xdr:clientData/>
  </xdr:twoCellAnchor>
  <xdr:twoCellAnchor editAs="oneCell">
    <xdr:from>
      <xdr:col>0</xdr:col>
      <xdr:colOff>5500</xdr:colOff>
      <xdr:row>46</xdr:row>
      <xdr:rowOff>11850</xdr:rowOff>
    </xdr:from>
    <xdr:to>
      <xdr:col>6</xdr:col>
      <xdr:colOff>44500</xdr:colOff>
      <xdr:row>57</xdr:row>
      <xdr:rowOff>164850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1684E88-43A5-376E-17CF-3A65ADF2A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0" y="10756050"/>
          <a:ext cx="4001400" cy="266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2059-B9F7-4F5E-A7E0-15D49C887BAD}">
  <sheetPr>
    <tabColor rgb="FFFFFF00"/>
  </sheetPr>
  <dimension ref="A1:U91"/>
  <sheetViews>
    <sheetView tabSelected="1" workbookViewId="0">
      <selection activeCell="E9" sqref="E9"/>
    </sheetView>
  </sheetViews>
  <sheetFormatPr defaultRowHeight="18" x14ac:dyDescent="0.55000000000000004"/>
  <cols>
    <col min="1" max="1" width="12.58203125" style="1" customWidth="1"/>
    <col min="2" max="8" width="12.58203125" customWidth="1"/>
    <col min="9" max="9" width="12.58203125" style="3" customWidth="1"/>
    <col min="10" max="23" width="12.58203125" customWidth="1"/>
  </cols>
  <sheetData>
    <row r="1" spans="1:21" x14ac:dyDescent="0.55000000000000004">
      <c r="A1" s="80" t="s">
        <v>11</v>
      </c>
      <c r="B1" s="80" t="s">
        <v>0</v>
      </c>
      <c r="C1" s="80" t="s">
        <v>1</v>
      </c>
      <c r="D1" s="80" t="s">
        <v>2</v>
      </c>
      <c r="E1" s="83" t="s">
        <v>59</v>
      </c>
      <c r="F1" s="80" t="s">
        <v>21</v>
      </c>
      <c r="G1" s="80" t="s">
        <v>3</v>
      </c>
      <c r="H1" s="80" t="s">
        <v>6</v>
      </c>
      <c r="I1" s="80" t="s">
        <v>271</v>
      </c>
      <c r="J1" s="80" t="s">
        <v>272</v>
      </c>
      <c r="K1" s="80" t="s">
        <v>273</v>
      </c>
      <c r="L1" s="69" t="s">
        <v>204</v>
      </c>
      <c r="M1" s="69" t="s">
        <v>205</v>
      </c>
      <c r="N1" s="2" t="s">
        <v>4</v>
      </c>
      <c r="O1" s="2" t="s">
        <v>5</v>
      </c>
      <c r="P1" s="2" t="s">
        <v>18</v>
      </c>
      <c r="Q1" s="2" t="s">
        <v>19</v>
      </c>
      <c r="R1" s="2" t="s">
        <v>15</v>
      </c>
      <c r="S1" s="2" t="s">
        <v>16</v>
      </c>
      <c r="T1" s="2" t="s">
        <v>17</v>
      </c>
      <c r="U1" s="2" t="s">
        <v>20</v>
      </c>
    </row>
    <row r="2" spans="1:21" x14ac:dyDescent="0.55000000000000004">
      <c r="A2" s="56" t="s">
        <v>40</v>
      </c>
      <c r="B2" s="1" t="s">
        <v>274</v>
      </c>
      <c r="C2" s="1" t="s">
        <v>275</v>
      </c>
      <c r="D2" t="s">
        <v>276</v>
      </c>
      <c r="E2" s="6">
        <v>8400</v>
      </c>
      <c r="F2" s="1" t="s">
        <v>23</v>
      </c>
      <c r="G2" t="s">
        <v>24</v>
      </c>
      <c r="H2" t="s">
        <v>25</v>
      </c>
      <c r="I2" s="3" t="s">
        <v>206</v>
      </c>
      <c r="J2" t="s">
        <v>46</v>
      </c>
      <c r="K2" t="s">
        <v>270</v>
      </c>
      <c r="L2" s="3" t="s">
        <v>206</v>
      </c>
      <c r="M2" s="3" t="s">
        <v>206</v>
      </c>
    </row>
    <row r="3" spans="1:21" x14ac:dyDescent="0.55000000000000004">
      <c r="A3" s="56" t="s">
        <v>41</v>
      </c>
      <c r="B3" s="1" t="s">
        <v>274</v>
      </c>
      <c r="C3" s="1" t="s">
        <v>275</v>
      </c>
      <c r="D3" t="s">
        <v>277</v>
      </c>
      <c r="E3" s="6">
        <v>6000</v>
      </c>
      <c r="F3" s="1" t="s">
        <v>36</v>
      </c>
      <c r="G3" t="s">
        <v>24</v>
      </c>
      <c r="H3" t="s">
        <v>25</v>
      </c>
      <c r="I3" s="3" t="s">
        <v>206</v>
      </c>
      <c r="J3" t="s">
        <v>233</v>
      </c>
      <c r="K3" t="s">
        <v>270</v>
      </c>
      <c r="L3" s="3" t="s">
        <v>206</v>
      </c>
      <c r="M3" s="3" t="s">
        <v>206</v>
      </c>
    </row>
    <row r="4" spans="1:21" x14ac:dyDescent="0.55000000000000004">
      <c r="A4" s="56" t="s">
        <v>42</v>
      </c>
      <c r="B4" s="1" t="s">
        <v>274</v>
      </c>
      <c r="C4" s="1" t="s">
        <v>275</v>
      </c>
      <c r="D4" t="s">
        <v>278</v>
      </c>
      <c r="E4" s="6">
        <v>7400</v>
      </c>
      <c r="F4" s="1" t="s">
        <v>37</v>
      </c>
      <c r="G4" t="s">
        <v>24</v>
      </c>
      <c r="H4" t="s">
        <v>25</v>
      </c>
      <c r="L4" s="3" t="s">
        <v>206</v>
      </c>
      <c r="M4" s="3" t="s">
        <v>206</v>
      </c>
    </row>
    <row r="5" spans="1:21" x14ac:dyDescent="0.55000000000000004">
      <c r="A5" s="56" t="s">
        <v>43</v>
      </c>
      <c r="B5" s="1" t="s">
        <v>274</v>
      </c>
      <c r="C5" s="1" t="s">
        <v>275</v>
      </c>
      <c r="D5" t="s">
        <v>279</v>
      </c>
      <c r="E5" s="6">
        <v>340</v>
      </c>
      <c r="F5" s="1" t="s">
        <v>38</v>
      </c>
      <c r="G5" t="s">
        <v>32</v>
      </c>
      <c r="H5" t="s">
        <v>30</v>
      </c>
      <c r="I5"/>
      <c r="L5" s="3" t="s">
        <v>206</v>
      </c>
      <c r="M5" s="3" t="s">
        <v>206</v>
      </c>
    </row>
    <row r="6" spans="1:21" x14ac:dyDescent="0.55000000000000004">
      <c r="A6" s="56" t="s">
        <v>44</v>
      </c>
      <c r="B6" s="1" t="s">
        <v>274</v>
      </c>
      <c r="C6" s="1" t="s">
        <v>275</v>
      </c>
      <c r="D6" t="s">
        <v>280</v>
      </c>
      <c r="E6" s="6">
        <v>340</v>
      </c>
      <c r="F6" s="1" t="s">
        <v>39</v>
      </c>
      <c r="G6" t="s">
        <v>32</v>
      </c>
      <c r="H6" t="s">
        <v>30</v>
      </c>
      <c r="I6"/>
      <c r="L6" s="3" t="s">
        <v>206</v>
      </c>
      <c r="M6" s="3" t="s">
        <v>206</v>
      </c>
    </row>
    <row r="7" spans="1:21" x14ac:dyDescent="0.55000000000000004">
      <c r="A7" s="56"/>
      <c r="B7" s="1"/>
      <c r="C7" s="1"/>
      <c r="E7" s="6"/>
      <c r="F7" s="1"/>
      <c r="I7"/>
      <c r="L7" s="3"/>
      <c r="M7" s="3"/>
    </row>
    <row r="8" spans="1:21" x14ac:dyDescent="0.55000000000000004">
      <c r="A8" s="56"/>
      <c r="B8" s="1"/>
      <c r="C8" s="1"/>
      <c r="E8" s="6"/>
      <c r="F8" s="1"/>
      <c r="I8"/>
      <c r="L8" s="3"/>
      <c r="M8" s="3"/>
    </row>
    <row r="9" spans="1:21" x14ac:dyDescent="0.55000000000000004">
      <c r="A9" s="56"/>
      <c r="B9" s="1"/>
      <c r="C9" s="1"/>
      <c r="E9" s="6"/>
      <c r="F9" s="1"/>
      <c r="I9"/>
      <c r="L9" s="3"/>
      <c r="M9" s="3"/>
    </row>
    <row r="10" spans="1:21" x14ac:dyDescent="0.55000000000000004">
      <c r="A10" s="56"/>
      <c r="B10" s="1"/>
      <c r="C10" s="1"/>
      <c r="E10" s="6"/>
      <c r="F10" s="1"/>
      <c r="I10"/>
      <c r="L10" s="3"/>
      <c r="M10" s="3"/>
    </row>
    <row r="11" spans="1:21" x14ac:dyDescent="0.55000000000000004">
      <c r="A11" s="56"/>
      <c r="B11" s="1"/>
      <c r="C11" s="1"/>
      <c r="E11" s="6"/>
      <c r="F11" s="1"/>
      <c r="L11" s="3"/>
      <c r="M11" s="3"/>
    </row>
    <row r="12" spans="1:21" x14ac:dyDescent="0.55000000000000004">
      <c r="A12" s="56"/>
      <c r="B12" s="1"/>
      <c r="C12" s="1"/>
      <c r="E12" s="6"/>
      <c r="F12" s="1"/>
      <c r="L12" s="3"/>
      <c r="M12" s="3"/>
    </row>
    <row r="13" spans="1:21" x14ac:dyDescent="0.55000000000000004">
      <c r="A13" s="56"/>
      <c r="B13" s="1"/>
      <c r="C13" s="1"/>
      <c r="E13" s="6"/>
      <c r="F13" s="1"/>
      <c r="L13" s="3"/>
      <c r="M13" s="3"/>
    </row>
    <row r="14" spans="1:21" x14ac:dyDescent="0.55000000000000004">
      <c r="A14" s="56"/>
      <c r="B14" s="1"/>
      <c r="C14" s="1"/>
      <c r="E14" s="6"/>
      <c r="F14" s="1"/>
      <c r="L14" s="3"/>
      <c r="M14" s="3"/>
    </row>
    <row r="15" spans="1:21" x14ac:dyDescent="0.55000000000000004">
      <c r="A15" s="56"/>
      <c r="B15" s="1"/>
      <c r="C15" s="1"/>
      <c r="E15" s="6"/>
      <c r="F15" s="1"/>
      <c r="I15"/>
      <c r="L15" s="3"/>
      <c r="M15" s="3"/>
    </row>
    <row r="16" spans="1:21" x14ac:dyDescent="0.55000000000000004">
      <c r="A16" s="56"/>
      <c r="B16" s="1"/>
      <c r="C16" s="1"/>
      <c r="E16" s="6"/>
      <c r="F16" s="1"/>
      <c r="I16"/>
      <c r="L16" s="3"/>
      <c r="M16" s="3"/>
    </row>
    <row r="17" spans="1:13" x14ac:dyDescent="0.55000000000000004">
      <c r="A17" s="56"/>
      <c r="B17" s="1"/>
      <c r="C17" s="1"/>
      <c r="E17" s="6"/>
      <c r="F17" s="1"/>
      <c r="I17"/>
      <c r="L17" s="3"/>
      <c r="M17" s="3"/>
    </row>
    <row r="18" spans="1:13" x14ac:dyDescent="0.55000000000000004">
      <c r="A18" s="56"/>
      <c r="B18" s="1"/>
      <c r="C18" s="1"/>
      <c r="E18" s="6"/>
      <c r="F18" s="1"/>
      <c r="I18"/>
      <c r="L18" s="3"/>
      <c r="M18" s="3"/>
    </row>
    <row r="19" spans="1:13" x14ac:dyDescent="0.55000000000000004">
      <c r="A19" s="56"/>
      <c r="B19" s="1"/>
      <c r="C19" s="1"/>
      <c r="E19" s="6"/>
      <c r="F19" s="1"/>
      <c r="I19"/>
      <c r="L19" s="3"/>
      <c r="M19" s="3"/>
    </row>
    <row r="20" spans="1:13" x14ac:dyDescent="0.55000000000000004">
      <c r="A20" s="56"/>
      <c r="B20" s="1"/>
      <c r="C20" s="1"/>
      <c r="E20" s="6"/>
      <c r="F20" s="1"/>
      <c r="I20"/>
      <c r="L20" s="3"/>
      <c r="M20" s="3"/>
    </row>
    <row r="21" spans="1:13" x14ac:dyDescent="0.55000000000000004">
      <c r="A21" s="56"/>
      <c r="B21" s="1"/>
      <c r="C21" s="1"/>
      <c r="E21" s="6"/>
      <c r="F21" s="1"/>
      <c r="I21"/>
      <c r="L21" s="3"/>
      <c r="M21" s="3"/>
    </row>
    <row r="22" spans="1:13" x14ac:dyDescent="0.55000000000000004">
      <c r="A22" s="56"/>
      <c r="B22" s="1"/>
      <c r="C22" s="1"/>
      <c r="E22" s="6"/>
      <c r="F22" s="1"/>
      <c r="I22"/>
      <c r="L22" s="3"/>
      <c r="M22" s="3"/>
    </row>
    <row r="23" spans="1:13" x14ac:dyDescent="0.55000000000000004">
      <c r="A23" s="56"/>
      <c r="B23" s="1"/>
      <c r="C23" s="1"/>
      <c r="E23" s="6"/>
      <c r="F23" s="1"/>
      <c r="I23"/>
      <c r="L23" s="3"/>
      <c r="M23" s="3"/>
    </row>
    <row r="24" spans="1:13" x14ac:dyDescent="0.55000000000000004">
      <c r="A24" s="56"/>
      <c r="B24" s="1"/>
      <c r="C24" s="1"/>
      <c r="D24" s="5"/>
      <c r="E24" s="6"/>
      <c r="F24" s="1"/>
      <c r="G24" s="15"/>
      <c r="L24" s="3"/>
      <c r="M24" s="3"/>
    </row>
    <row r="25" spans="1:13" x14ac:dyDescent="0.55000000000000004">
      <c r="A25" s="56"/>
      <c r="B25" s="1"/>
      <c r="C25" s="1"/>
      <c r="D25" s="5"/>
      <c r="E25" s="6"/>
      <c r="F25" s="1"/>
      <c r="G25" s="15"/>
      <c r="L25" s="3"/>
      <c r="M25" s="3"/>
    </row>
    <row r="26" spans="1:13" x14ac:dyDescent="0.55000000000000004">
      <c r="A26" s="56"/>
      <c r="B26" s="1"/>
      <c r="C26" s="1"/>
      <c r="D26" s="5"/>
      <c r="E26" s="6"/>
      <c r="F26" s="1"/>
      <c r="G26" s="15"/>
      <c r="L26" s="3"/>
      <c r="M26" s="3"/>
    </row>
    <row r="27" spans="1:13" x14ac:dyDescent="0.55000000000000004">
      <c r="A27" s="56"/>
      <c r="B27" s="1"/>
      <c r="C27" s="1"/>
      <c r="D27" s="5"/>
      <c r="E27" s="6"/>
      <c r="F27" s="1"/>
      <c r="G27" s="15"/>
      <c r="L27" s="3"/>
      <c r="M27" s="3"/>
    </row>
    <row r="28" spans="1:13" x14ac:dyDescent="0.55000000000000004">
      <c r="A28" s="56"/>
      <c r="B28" s="1"/>
      <c r="C28" s="1"/>
      <c r="D28" s="5"/>
      <c r="E28" s="6"/>
      <c r="F28" s="1"/>
      <c r="G28" s="15"/>
      <c r="L28" s="3"/>
      <c r="M28" s="3"/>
    </row>
    <row r="29" spans="1:13" x14ac:dyDescent="0.55000000000000004">
      <c r="A29" s="56"/>
      <c r="B29" s="1"/>
      <c r="C29" s="1"/>
      <c r="D29" s="5"/>
      <c r="E29" s="6"/>
      <c r="F29" s="1"/>
      <c r="G29" s="15"/>
      <c r="L29" s="3"/>
      <c r="M29" s="3"/>
    </row>
    <row r="30" spans="1:13" x14ac:dyDescent="0.55000000000000004">
      <c r="A30" s="56"/>
      <c r="B30" s="1"/>
      <c r="C30" s="1"/>
      <c r="D30" s="5"/>
      <c r="E30" s="6"/>
      <c r="F30" s="1"/>
      <c r="G30" s="15"/>
      <c r="L30" s="3"/>
      <c r="M30" s="3"/>
    </row>
    <row r="31" spans="1:13" x14ac:dyDescent="0.55000000000000004">
      <c r="A31" s="56"/>
      <c r="B31" s="1"/>
      <c r="C31" s="1"/>
      <c r="D31" s="5"/>
      <c r="E31" s="6"/>
      <c r="F31" s="1"/>
      <c r="G31" s="15"/>
      <c r="L31" s="3"/>
      <c r="M31" s="3"/>
    </row>
    <row r="32" spans="1:13" x14ac:dyDescent="0.55000000000000004">
      <c r="A32" s="56"/>
      <c r="B32" s="1"/>
      <c r="C32" s="1"/>
      <c r="D32" s="5"/>
      <c r="E32" s="6"/>
      <c r="F32" s="1"/>
      <c r="G32" s="15"/>
      <c r="L32" s="3"/>
      <c r="M32" s="3"/>
    </row>
    <row r="33" spans="1:13" x14ac:dyDescent="0.55000000000000004">
      <c r="A33" s="56"/>
      <c r="B33" s="1"/>
      <c r="C33" s="1"/>
      <c r="D33" s="5"/>
      <c r="E33" s="6"/>
      <c r="F33" s="1"/>
      <c r="G33" s="15"/>
      <c r="L33" s="3"/>
      <c r="M33" s="3"/>
    </row>
    <row r="34" spans="1:13" x14ac:dyDescent="0.55000000000000004">
      <c r="A34" s="56"/>
      <c r="B34" s="1"/>
      <c r="C34" s="1"/>
      <c r="D34" s="5"/>
      <c r="E34" s="6"/>
      <c r="F34" s="1"/>
      <c r="G34" s="15"/>
      <c r="L34" s="3"/>
      <c r="M34" s="3"/>
    </row>
    <row r="35" spans="1:13" x14ac:dyDescent="0.55000000000000004">
      <c r="A35" s="56"/>
      <c r="B35" s="1"/>
      <c r="C35" s="1"/>
      <c r="D35" s="5"/>
      <c r="E35" s="6"/>
      <c r="F35" s="1"/>
      <c r="G35" s="15"/>
      <c r="L35" s="3"/>
      <c r="M35" s="3"/>
    </row>
    <row r="36" spans="1:13" x14ac:dyDescent="0.55000000000000004">
      <c r="A36" s="56"/>
      <c r="B36" s="1"/>
      <c r="C36" s="1"/>
      <c r="D36" s="5"/>
      <c r="E36" s="6"/>
      <c r="F36" s="1"/>
      <c r="G36" s="15"/>
      <c r="L36" s="3"/>
      <c r="M36" s="3"/>
    </row>
    <row r="37" spans="1:13" x14ac:dyDescent="0.55000000000000004">
      <c r="A37" s="56"/>
      <c r="B37" s="1"/>
      <c r="C37" s="1"/>
      <c r="D37" s="5"/>
      <c r="E37" s="6"/>
      <c r="F37" s="1"/>
      <c r="G37" s="15"/>
      <c r="L37" s="3"/>
      <c r="M37" s="3"/>
    </row>
    <row r="38" spans="1:13" x14ac:dyDescent="0.55000000000000004">
      <c r="A38" s="56"/>
      <c r="B38" s="1"/>
      <c r="C38" s="1"/>
      <c r="D38" s="5"/>
      <c r="E38" s="6"/>
      <c r="F38" s="1"/>
      <c r="G38" s="15"/>
      <c r="L38" s="3"/>
      <c r="M38" s="3"/>
    </row>
    <row r="39" spans="1:13" x14ac:dyDescent="0.55000000000000004">
      <c r="A39" s="56"/>
      <c r="B39" s="1"/>
      <c r="C39" s="1"/>
      <c r="D39" s="5"/>
      <c r="E39" s="6"/>
      <c r="F39" s="1"/>
      <c r="G39" s="15"/>
      <c r="L39" s="3"/>
      <c r="M39" s="3"/>
    </row>
    <row r="40" spans="1:13" x14ac:dyDescent="0.55000000000000004">
      <c r="A40" s="56"/>
      <c r="B40" s="1"/>
      <c r="C40" s="1"/>
      <c r="D40" s="11"/>
      <c r="E40" s="66"/>
      <c r="F40" s="67"/>
      <c r="G40" s="11"/>
      <c r="H40" s="11"/>
      <c r="I40" s="11"/>
      <c r="J40" s="11"/>
      <c r="K40" s="11"/>
      <c r="L40" s="11"/>
      <c r="M40" s="11"/>
    </row>
    <row r="41" spans="1:13" x14ac:dyDescent="0.55000000000000004">
      <c r="A41" s="56"/>
      <c r="B41" s="1"/>
      <c r="C41" s="1"/>
      <c r="D41" s="11"/>
      <c r="E41" s="66"/>
      <c r="F41" s="67"/>
      <c r="G41" s="11"/>
      <c r="H41" s="11"/>
      <c r="I41" s="11"/>
      <c r="J41" s="11"/>
      <c r="K41" s="11"/>
      <c r="L41" s="11"/>
      <c r="M41" s="11"/>
    </row>
    <row r="42" spans="1:13" x14ac:dyDescent="0.55000000000000004">
      <c r="A42" s="56"/>
      <c r="B42" s="1"/>
      <c r="C42" s="1"/>
      <c r="D42" s="11"/>
      <c r="E42" s="66"/>
      <c r="F42" s="67"/>
      <c r="G42" s="11"/>
      <c r="H42" s="11"/>
      <c r="I42" s="11"/>
      <c r="J42" s="11"/>
      <c r="K42" s="11"/>
      <c r="L42" s="11"/>
      <c r="M42" s="11"/>
    </row>
    <row r="43" spans="1:13" x14ac:dyDescent="0.55000000000000004">
      <c r="A43" s="56"/>
      <c r="B43" s="1"/>
      <c r="C43" s="1"/>
      <c r="D43" s="11"/>
      <c r="E43" s="66"/>
      <c r="F43" s="67"/>
      <c r="G43" s="11"/>
      <c r="H43" s="11"/>
      <c r="I43" s="11"/>
      <c r="J43" s="11"/>
      <c r="K43" s="11"/>
      <c r="L43" s="11"/>
      <c r="M43" s="11"/>
    </row>
    <row r="44" spans="1:13" x14ac:dyDescent="0.55000000000000004">
      <c r="A44" s="56"/>
      <c r="B44" s="1"/>
      <c r="C44" s="1"/>
      <c r="E44" s="6"/>
      <c r="F44" s="16"/>
      <c r="I44"/>
      <c r="L44" s="3"/>
      <c r="M44" s="3"/>
    </row>
    <row r="45" spans="1:13" x14ac:dyDescent="0.55000000000000004">
      <c r="A45" s="56"/>
      <c r="B45" s="1"/>
      <c r="C45" s="1"/>
      <c r="D45" s="11"/>
      <c r="E45" s="66"/>
      <c r="F45" s="67"/>
      <c r="G45" s="11"/>
      <c r="H45" s="11"/>
      <c r="I45" s="11"/>
      <c r="J45" s="11"/>
      <c r="K45" s="11"/>
      <c r="L45" s="11"/>
      <c r="M45" s="11"/>
    </row>
    <row r="46" spans="1:13" x14ac:dyDescent="0.55000000000000004">
      <c r="A46" s="56"/>
      <c r="B46" s="1"/>
      <c r="C46" s="1"/>
      <c r="D46" s="11"/>
      <c r="E46" s="66"/>
      <c r="F46" s="67"/>
      <c r="G46" s="11"/>
      <c r="H46" s="11"/>
      <c r="I46" s="11"/>
      <c r="J46" s="11"/>
      <c r="K46" s="11"/>
      <c r="L46" s="11"/>
      <c r="M46" s="11"/>
    </row>
    <row r="47" spans="1:13" x14ac:dyDescent="0.55000000000000004">
      <c r="A47" s="56"/>
      <c r="B47" s="1"/>
      <c r="C47" s="1"/>
      <c r="D47" s="11"/>
      <c r="E47" s="66"/>
      <c r="F47" s="67"/>
      <c r="G47" s="11"/>
      <c r="H47" s="11"/>
      <c r="I47" s="11"/>
      <c r="J47" s="11"/>
      <c r="K47" s="11"/>
      <c r="L47" s="11"/>
      <c r="M47" s="11"/>
    </row>
    <row r="48" spans="1:13" x14ac:dyDescent="0.55000000000000004">
      <c r="A48" s="56"/>
      <c r="B48" s="1"/>
      <c r="C48" s="1"/>
      <c r="D48" s="11"/>
      <c r="E48" s="66"/>
      <c r="F48" s="67"/>
      <c r="G48" s="11"/>
      <c r="H48" s="11"/>
      <c r="I48" s="11"/>
      <c r="J48" s="11"/>
      <c r="K48" s="11"/>
      <c r="L48" s="11"/>
      <c r="M48" s="11"/>
    </row>
    <row r="49" spans="1:13" x14ac:dyDescent="0.55000000000000004">
      <c r="A49" s="56"/>
      <c r="B49" s="1"/>
      <c r="C49" s="1"/>
      <c r="D49" s="11"/>
      <c r="E49" s="66"/>
      <c r="F49" s="67"/>
      <c r="G49" s="11"/>
      <c r="H49" s="11"/>
      <c r="I49" s="11"/>
      <c r="J49" s="11"/>
      <c r="K49" s="11"/>
      <c r="L49" s="11"/>
      <c r="M49" s="11"/>
    </row>
    <row r="50" spans="1:13" x14ac:dyDescent="0.55000000000000004">
      <c r="A50" s="56"/>
      <c r="B50" s="1"/>
      <c r="C50" s="1"/>
      <c r="D50" s="11"/>
      <c r="E50" s="66"/>
      <c r="F50" s="67"/>
      <c r="G50" s="11"/>
      <c r="H50" s="11"/>
      <c r="I50" s="11"/>
      <c r="J50" s="11"/>
      <c r="K50" s="11"/>
      <c r="L50" s="11"/>
      <c r="M50" s="11"/>
    </row>
    <row r="51" spans="1:13" x14ac:dyDescent="0.55000000000000004">
      <c r="A51" s="56"/>
      <c r="B51" s="1"/>
      <c r="C51" s="1"/>
      <c r="D51" s="11"/>
      <c r="E51" s="66"/>
      <c r="F51" s="67"/>
      <c r="G51" s="11"/>
      <c r="H51" s="11"/>
      <c r="I51" s="11"/>
      <c r="J51" s="11"/>
      <c r="K51" s="11"/>
      <c r="L51" s="11"/>
      <c r="M51" s="11"/>
    </row>
    <row r="52" spans="1:13" x14ac:dyDescent="0.55000000000000004">
      <c r="A52" s="56"/>
      <c r="B52" s="1"/>
      <c r="C52" s="1"/>
      <c r="D52" s="11"/>
      <c r="E52" s="66"/>
      <c r="F52" s="67"/>
      <c r="G52" s="11"/>
      <c r="H52" s="11"/>
      <c r="I52" s="11"/>
      <c r="J52" s="11"/>
      <c r="K52" s="11"/>
      <c r="L52" s="11"/>
      <c r="M52" s="11"/>
    </row>
    <row r="53" spans="1:13" x14ac:dyDescent="0.55000000000000004">
      <c r="A53" s="56"/>
      <c r="B53" s="1"/>
      <c r="C53" s="1"/>
      <c r="D53" s="11"/>
      <c r="E53" s="66"/>
      <c r="F53" s="67"/>
      <c r="G53" s="11"/>
      <c r="H53" s="11"/>
      <c r="I53" s="11"/>
      <c r="J53" s="11"/>
      <c r="K53" s="11"/>
      <c r="L53" s="11"/>
      <c r="M53" s="11"/>
    </row>
    <row r="54" spans="1:13" x14ac:dyDescent="0.55000000000000004">
      <c r="A54" s="56"/>
      <c r="B54" s="1"/>
      <c r="C54" s="1"/>
      <c r="D54" s="11"/>
      <c r="E54" s="66"/>
      <c r="F54" s="67"/>
      <c r="G54" s="11"/>
      <c r="H54" s="11"/>
      <c r="I54" s="11"/>
      <c r="J54" s="11"/>
      <c r="K54" s="11"/>
      <c r="L54" s="11"/>
      <c r="M54" s="11"/>
    </row>
    <row r="55" spans="1:13" x14ac:dyDescent="0.55000000000000004">
      <c r="A55" s="56"/>
      <c r="B55" s="1"/>
      <c r="C55" s="1"/>
      <c r="E55" s="6"/>
      <c r="F55" s="16"/>
      <c r="I55"/>
      <c r="L55" s="3"/>
      <c r="M55" s="3"/>
    </row>
    <row r="56" spans="1:13" x14ac:dyDescent="0.55000000000000004">
      <c r="A56" s="56"/>
      <c r="B56" s="1"/>
      <c r="C56" s="1"/>
      <c r="D56" s="11"/>
      <c r="E56" s="11"/>
      <c r="F56" s="67"/>
      <c r="G56" s="11"/>
      <c r="H56" s="11"/>
      <c r="I56" s="11"/>
      <c r="J56" s="11"/>
      <c r="K56" s="11"/>
      <c r="L56" s="11"/>
      <c r="M56" s="11"/>
    </row>
    <row r="57" spans="1:13" x14ac:dyDescent="0.55000000000000004">
      <c r="A57" s="56"/>
      <c r="B57" s="1"/>
      <c r="C57" s="1"/>
      <c r="D57" s="11"/>
      <c r="E57" s="11"/>
      <c r="F57" s="67"/>
      <c r="G57" s="11"/>
      <c r="H57" s="11"/>
      <c r="I57" s="11"/>
      <c r="J57" s="11"/>
      <c r="K57" s="11"/>
      <c r="L57" s="11"/>
      <c r="M57" s="11"/>
    </row>
    <row r="58" spans="1:13" x14ac:dyDescent="0.55000000000000004">
      <c r="A58" s="56"/>
      <c r="B58" s="1"/>
      <c r="C58" s="1"/>
      <c r="D58" s="11"/>
      <c r="E58" s="11"/>
      <c r="F58" s="67"/>
      <c r="G58" s="11"/>
      <c r="H58" s="11"/>
      <c r="I58" s="11"/>
      <c r="J58" s="11"/>
      <c r="K58" s="11"/>
      <c r="L58" s="11"/>
      <c r="M58" s="11"/>
    </row>
    <row r="59" spans="1:13" x14ac:dyDescent="0.55000000000000004">
      <c r="A59" s="56"/>
      <c r="B59" s="1"/>
      <c r="C59" s="1"/>
      <c r="D59" s="11"/>
      <c r="E59" s="11"/>
      <c r="F59" s="67"/>
      <c r="G59" s="11"/>
      <c r="H59" s="11"/>
      <c r="I59" s="11"/>
      <c r="J59" s="11"/>
      <c r="K59" s="11"/>
      <c r="L59" s="11"/>
      <c r="M59" s="11"/>
    </row>
    <row r="60" spans="1:13" x14ac:dyDescent="0.55000000000000004">
      <c r="A60" s="56"/>
      <c r="B60" s="1"/>
      <c r="C60" s="1"/>
      <c r="D60" s="11"/>
      <c r="E60" s="11"/>
      <c r="F60" s="67"/>
      <c r="G60" s="11"/>
      <c r="H60" s="11"/>
      <c r="I60" s="11"/>
      <c r="J60" s="11"/>
      <c r="K60" s="11"/>
      <c r="L60" s="11"/>
      <c r="M60" s="11"/>
    </row>
    <row r="61" spans="1:13" x14ac:dyDescent="0.55000000000000004">
      <c r="A61" s="56"/>
      <c r="B61" s="1"/>
      <c r="C61" s="1"/>
      <c r="D61" s="11"/>
      <c r="E61" s="11"/>
      <c r="F61" s="67"/>
      <c r="G61" s="11"/>
      <c r="H61" s="11"/>
      <c r="I61" s="11"/>
      <c r="J61" s="11"/>
      <c r="K61" s="11"/>
      <c r="L61" s="11"/>
      <c r="M61" s="11"/>
    </row>
    <row r="62" spans="1:13" x14ac:dyDescent="0.55000000000000004">
      <c r="A62" s="56"/>
      <c r="B62" s="1"/>
      <c r="C62" s="1"/>
      <c r="D62" s="11"/>
      <c r="E62" s="11"/>
      <c r="F62" s="67"/>
      <c r="G62" s="11"/>
      <c r="H62" s="11"/>
      <c r="I62" s="11"/>
      <c r="J62" s="11"/>
      <c r="K62" s="11"/>
      <c r="L62" s="11"/>
      <c r="M62" s="11"/>
    </row>
    <row r="63" spans="1:13" x14ac:dyDescent="0.55000000000000004">
      <c r="A63" s="56"/>
      <c r="B63" s="1"/>
      <c r="C63" s="1"/>
      <c r="D63" s="11"/>
      <c r="E63" s="11"/>
      <c r="F63" s="67"/>
      <c r="G63" s="11"/>
      <c r="H63" s="11"/>
      <c r="I63" s="11"/>
      <c r="J63" s="11"/>
      <c r="K63" s="11"/>
      <c r="L63" s="11"/>
      <c r="M63" s="11"/>
    </row>
    <row r="64" spans="1:13" x14ac:dyDescent="0.55000000000000004">
      <c r="A64" s="56"/>
      <c r="B64" s="1"/>
      <c r="C64" s="1"/>
      <c r="D64" s="11"/>
      <c r="E64" s="11"/>
      <c r="F64" s="67"/>
      <c r="G64" s="11"/>
      <c r="H64" s="11"/>
      <c r="I64" s="11"/>
      <c r="J64" s="11"/>
      <c r="K64" s="11"/>
      <c r="L64" s="11"/>
      <c r="M64" s="11"/>
    </row>
    <row r="65" spans="1:13" x14ac:dyDescent="0.55000000000000004">
      <c r="A65" s="56"/>
      <c r="B65" s="1"/>
      <c r="C65" s="1"/>
      <c r="D65" s="11"/>
      <c r="E65" s="11"/>
      <c r="F65" s="67"/>
      <c r="G65" s="11"/>
      <c r="H65" s="11"/>
      <c r="I65" s="11"/>
      <c r="J65" s="11"/>
      <c r="K65" s="11"/>
      <c r="L65" s="11"/>
      <c r="M65" s="11"/>
    </row>
    <row r="66" spans="1:13" x14ac:dyDescent="0.55000000000000004">
      <c r="A66" s="56"/>
      <c r="B66" s="1"/>
      <c r="C66" s="1"/>
      <c r="D66" s="11"/>
      <c r="E66" s="11"/>
      <c r="F66" s="67"/>
      <c r="G66" s="11"/>
      <c r="H66" s="11"/>
      <c r="I66" s="11"/>
      <c r="J66" s="11"/>
      <c r="K66" s="11"/>
      <c r="L66" s="11"/>
      <c r="M66" s="11"/>
    </row>
    <row r="67" spans="1:13" x14ac:dyDescent="0.55000000000000004">
      <c r="A67" s="56"/>
      <c r="B67" s="1"/>
      <c r="C67" s="1"/>
      <c r="D67" s="11"/>
      <c r="E67" s="11"/>
      <c r="F67" s="67"/>
      <c r="G67" s="11"/>
      <c r="H67" s="11"/>
      <c r="I67" s="11"/>
      <c r="J67" s="11"/>
      <c r="K67" s="11"/>
      <c r="L67" s="11"/>
      <c r="M67" s="11"/>
    </row>
    <row r="68" spans="1:13" x14ac:dyDescent="0.55000000000000004">
      <c r="A68" s="56"/>
      <c r="B68" s="1"/>
      <c r="C68" s="1"/>
      <c r="D68" s="11"/>
      <c r="E68" s="11"/>
      <c r="F68" s="67"/>
      <c r="G68" s="11"/>
      <c r="H68" s="11"/>
      <c r="I68" s="11"/>
      <c r="J68" s="11"/>
      <c r="K68" s="11"/>
      <c r="L68" s="11"/>
      <c r="M68" s="11"/>
    </row>
    <row r="69" spans="1:13" x14ac:dyDescent="0.55000000000000004">
      <c r="A69" s="56"/>
      <c r="B69" s="1"/>
      <c r="C69" s="1"/>
      <c r="D69" s="11"/>
      <c r="E69" s="11"/>
      <c r="F69" s="67"/>
      <c r="G69" s="11"/>
      <c r="H69" s="11"/>
      <c r="I69" s="11"/>
      <c r="J69" s="11"/>
      <c r="K69" s="11"/>
      <c r="L69" s="11"/>
      <c r="M69" s="11"/>
    </row>
    <row r="70" spans="1:13" x14ac:dyDescent="0.55000000000000004">
      <c r="A70" s="56"/>
      <c r="B70" s="1"/>
      <c r="C70" s="1"/>
      <c r="D70" s="11"/>
      <c r="E70" s="11"/>
      <c r="F70" s="67"/>
      <c r="G70" s="11"/>
      <c r="H70" s="11"/>
      <c r="I70" s="11"/>
      <c r="J70" s="11"/>
      <c r="K70" s="11"/>
      <c r="L70" s="11"/>
      <c r="M70" s="11"/>
    </row>
    <row r="71" spans="1:13" x14ac:dyDescent="0.55000000000000004">
      <c r="A71" s="56"/>
      <c r="B71" s="1"/>
      <c r="C71" s="1"/>
      <c r="D71" s="11"/>
      <c r="E71" s="11"/>
      <c r="F71" s="67"/>
      <c r="G71" s="11"/>
      <c r="H71" s="11"/>
      <c r="I71" s="11"/>
      <c r="J71" s="11"/>
      <c r="K71" s="11"/>
      <c r="L71" s="11"/>
      <c r="M71" s="11"/>
    </row>
    <row r="72" spans="1:13" x14ac:dyDescent="0.55000000000000004">
      <c r="A72" s="56"/>
      <c r="B72" s="1"/>
      <c r="C72" s="1"/>
      <c r="D72" s="11"/>
      <c r="E72" s="11"/>
      <c r="F72" s="67"/>
      <c r="G72" s="11"/>
      <c r="H72" s="11"/>
      <c r="I72" s="11"/>
      <c r="J72" s="11"/>
      <c r="K72" s="11"/>
      <c r="L72" s="11"/>
      <c r="M72" s="11"/>
    </row>
    <row r="73" spans="1:13" x14ac:dyDescent="0.55000000000000004">
      <c r="A73" s="56"/>
      <c r="B73" s="1"/>
      <c r="C73" s="1"/>
      <c r="E73" s="6"/>
      <c r="F73" s="1"/>
      <c r="G73" s="15"/>
      <c r="L73" s="3"/>
      <c r="M73" s="3"/>
    </row>
    <row r="74" spans="1:13" x14ac:dyDescent="0.55000000000000004">
      <c r="A74" s="56"/>
      <c r="B74" s="1"/>
      <c r="C74" s="1"/>
      <c r="E74" s="6"/>
      <c r="F74" s="1"/>
      <c r="G74" s="15"/>
      <c r="L74" s="3"/>
      <c r="M74" s="3"/>
    </row>
    <row r="75" spans="1:13" x14ac:dyDescent="0.55000000000000004">
      <c r="A75" s="56"/>
      <c r="B75" s="1"/>
      <c r="C75" s="1"/>
      <c r="E75" s="6"/>
      <c r="F75" s="1"/>
      <c r="G75" s="15"/>
      <c r="L75" s="3"/>
      <c r="M75" s="3"/>
    </row>
    <row r="76" spans="1:13" x14ac:dyDescent="0.55000000000000004">
      <c r="A76" s="56"/>
      <c r="B76" s="1"/>
      <c r="C76" s="1"/>
      <c r="E76" s="6"/>
      <c r="F76" s="1"/>
      <c r="G76" s="15"/>
      <c r="L76" s="3"/>
      <c r="M76" s="3"/>
    </row>
    <row r="77" spans="1:13" x14ac:dyDescent="0.55000000000000004">
      <c r="A77" s="56"/>
      <c r="B77" s="1"/>
      <c r="C77" s="1"/>
      <c r="E77" s="6"/>
      <c r="F77" s="1"/>
      <c r="G77" s="15"/>
      <c r="L77" s="3"/>
      <c r="M77" s="3"/>
    </row>
    <row r="78" spans="1:13" x14ac:dyDescent="0.55000000000000004">
      <c r="A78" s="56"/>
      <c r="B78" s="1"/>
      <c r="C78" s="1"/>
      <c r="E78" s="6"/>
      <c r="F78" s="1"/>
      <c r="G78" s="15"/>
      <c r="L78" s="3"/>
      <c r="M78" s="3"/>
    </row>
    <row r="79" spans="1:13" x14ac:dyDescent="0.55000000000000004">
      <c r="A79" s="56"/>
      <c r="B79" s="1"/>
      <c r="C79" s="1"/>
      <c r="E79" s="6"/>
      <c r="F79" s="1"/>
      <c r="G79" s="15"/>
      <c r="L79" s="3"/>
      <c r="M79" s="3"/>
    </row>
    <row r="80" spans="1:13" x14ac:dyDescent="0.55000000000000004">
      <c r="A80" s="56"/>
      <c r="B80" s="1"/>
      <c r="C80" s="1"/>
      <c r="E80" s="6"/>
      <c r="F80" s="1"/>
      <c r="G80" s="15"/>
      <c r="L80" s="3"/>
      <c r="M80" s="3"/>
    </row>
    <row r="81" spans="1:13" x14ac:dyDescent="0.55000000000000004">
      <c r="A81" s="56"/>
      <c r="B81" s="1"/>
      <c r="C81" s="1"/>
      <c r="E81" s="6"/>
      <c r="F81" s="1"/>
      <c r="G81" s="15"/>
      <c r="L81" s="3"/>
      <c r="M81" s="3"/>
    </row>
    <row r="82" spans="1:13" x14ac:dyDescent="0.55000000000000004">
      <c r="A82" s="56"/>
      <c r="B82" s="1"/>
      <c r="C82" s="1"/>
      <c r="D82" s="11"/>
      <c r="E82" s="66"/>
      <c r="F82" s="67"/>
      <c r="G82" s="67"/>
      <c r="H82" s="11"/>
      <c r="I82" s="84"/>
      <c r="J82" s="11"/>
      <c r="K82" s="11"/>
      <c r="L82" s="11"/>
      <c r="M82" s="11"/>
    </row>
    <row r="83" spans="1:13" x14ac:dyDescent="0.55000000000000004">
      <c r="A83" s="56"/>
      <c r="B83" s="1"/>
      <c r="C83" s="1"/>
      <c r="D83" s="11"/>
      <c r="E83" s="66"/>
      <c r="F83" s="67"/>
      <c r="G83" s="11"/>
      <c r="H83" s="11"/>
      <c r="I83" s="84"/>
      <c r="J83" s="11"/>
      <c r="K83" s="11"/>
      <c r="L83" s="11"/>
      <c r="M83" s="11"/>
    </row>
    <row r="84" spans="1:13" x14ac:dyDescent="0.55000000000000004">
      <c r="A84" s="56"/>
      <c r="B84" s="1"/>
      <c r="C84" s="1"/>
      <c r="E84" s="6"/>
      <c r="F84" s="1"/>
      <c r="G84" s="16"/>
      <c r="L84" s="3"/>
      <c r="M84" s="3"/>
    </row>
    <row r="85" spans="1:13" x14ac:dyDescent="0.55000000000000004">
      <c r="A85" s="56"/>
      <c r="B85" s="1"/>
      <c r="C85" s="1"/>
      <c r="E85" s="6"/>
      <c r="F85" s="1"/>
      <c r="L85" s="3"/>
      <c r="M85" s="3"/>
    </row>
    <row r="86" spans="1:13" x14ac:dyDescent="0.55000000000000004">
      <c r="A86" s="56"/>
      <c r="B86" s="1"/>
      <c r="C86" s="1"/>
      <c r="E86" s="6"/>
      <c r="F86" s="1"/>
      <c r="L86" s="3"/>
      <c r="M86" s="3"/>
    </row>
    <row r="87" spans="1:13" x14ac:dyDescent="0.55000000000000004">
      <c r="A87" s="56"/>
      <c r="B87" s="1"/>
      <c r="C87" s="1"/>
      <c r="E87" s="6"/>
      <c r="F87" s="1"/>
      <c r="L87" s="3"/>
      <c r="M87" s="3"/>
    </row>
    <row r="88" spans="1:13" x14ac:dyDescent="0.55000000000000004">
      <c r="A88" s="56"/>
      <c r="B88" s="1"/>
      <c r="C88" s="1"/>
      <c r="E88" s="6"/>
      <c r="F88" s="1"/>
      <c r="L88" s="3"/>
      <c r="M88" s="3"/>
    </row>
    <row r="89" spans="1:13" x14ac:dyDescent="0.55000000000000004">
      <c r="A89" s="56"/>
      <c r="B89" s="1"/>
      <c r="C89" s="1"/>
      <c r="E89" s="6"/>
      <c r="F89" s="1"/>
      <c r="L89" s="3"/>
      <c r="M89" s="3"/>
    </row>
    <row r="90" spans="1:13" x14ac:dyDescent="0.55000000000000004">
      <c r="A90" s="56"/>
      <c r="B90" s="1"/>
      <c r="C90" s="1"/>
      <c r="E90" s="6"/>
      <c r="F90" s="1"/>
      <c r="L90" s="3"/>
      <c r="M90" s="3"/>
    </row>
    <row r="91" spans="1:13" x14ac:dyDescent="0.55000000000000004">
      <c r="A91" s="56"/>
      <c r="B91" s="1"/>
      <c r="C91" s="1"/>
      <c r="E91" s="6"/>
      <c r="F91" s="1"/>
      <c r="L91" s="3"/>
      <c r="M91" s="3"/>
    </row>
  </sheetData>
  <autoFilter ref="A1:U91" xr:uid="{9EED2059-B9F7-4F5E-A7E0-15D49C887BAD}"/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A754-665C-4196-A5D2-9177CB763C94}">
  <dimension ref="A1:AB261"/>
  <sheetViews>
    <sheetView workbookViewId="0">
      <selection activeCell="J13" sqref="J13"/>
    </sheetView>
  </sheetViews>
  <sheetFormatPr defaultRowHeight="18" x14ac:dyDescent="0.55000000000000004"/>
  <cols>
    <col min="1" max="1" width="12.58203125" style="1" customWidth="1"/>
    <col min="2" max="12" width="12.58203125" customWidth="1"/>
    <col min="13" max="23" width="10.58203125" customWidth="1"/>
    <col min="24" max="24" width="4.75" customWidth="1"/>
    <col min="25" max="26" width="10.58203125" customWidth="1"/>
    <col min="28" max="28" width="10.58203125" customWidth="1"/>
  </cols>
  <sheetData>
    <row r="1" spans="1:28" s="2" customFormat="1" x14ac:dyDescent="0.55000000000000004">
      <c r="A1" s="80" t="s">
        <v>11</v>
      </c>
      <c r="B1" s="80" t="s">
        <v>0</v>
      </c>
      <c r="C1" s="80" t="s">
        <v>1</v>
      </c>
      <c r="D1" s="80" t="s">
        <v>2</v>
      </c>
      <c r="E1" s="80" t="s">
        <v>59</v>
      </c>
      <c r="F1" s="80" t="s">
        <v>13</v>
      </c>
      <c r="G1" s="80" t="s">
        <v>6</v>
      </c>
      <c r="H1" s="80" t="s">
        <v>269</v>
      </c>
      <c r="I1" s="2" t="s">
        <v>60</v>
      </c>
      <c r="J1" s="2" t="s">
        <v>14</v>
      </c>
      <c r="K1" s="2" t="s">
        <v>61</v>
      </c>
      <c r="L1" s="2" t="s">
        <v>14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Y1" s="2" t="s">
        <v>73</v>
      </c>
      <c r="Z1" s="2" t="s">
        <v>74</v>
      </c>
      <c r="AB1" s="2" t="s">
        <v>75</v>
      </c>
    </row>
    <row r="2" spans="1:28" x14ac:dyDescent="0.55000000000000004">
      <c r="A2" s="56" t="s">
        <v>40</v>
      </c>
      <c r="B2" s="1" t="str">
        <f>_xlfn.XLOOKUP($A2,基本情報!$A$2:$A$238,基本情報!B$2:B$238,0,0,1)</f>
        <v>A団体</v>
      </c>
      <c r="C2" s="1" t="str">
        <f>_xlfn.XLOOKUP($A2,基本情報!$A$2:$A$238,基本情報!C$2:C$238,0,0,1)</f>
        <v>B生産者</v>
      </c>
      <c r="D2" s="82" t="str">
        <f>_xlfn.XLOOKUP($A2,基本情報!$A$2:$A$238,基本情報!D$2:D$238,0,0,1)</f>
        <v>１番圃場</v>
      </c>
      <c r="E2" s="6">
        <f>_xlfn.XLOOKUP($A2,基本情報!$A$2:$A$238,基本情報!E$2:E$238,0,0,1)</f>
        <v>8400</v>
      </c>
      <c r="F2" t="str">
        <f>_xlfn.XLOOKUP($A2,基本情報!$A$2:$A$238,基本情報!G$2:G$238,0,0,1)</f>
        <v>キャベツ</v>
      </c>
      <c r="G2" t="str">
        <f>_xlfn.XLOOKUP($A2,基本情報!$A$2:$A$238,基本情報!H$2:H$238,0,0,1)</f>
        <v>露地</v>
      </c>
      <c r="H2" s="3" t="str">
        <f>_xlfn.XLOOKUP($A2,基本情報!$A$2:$A$238,基本情報!L$2:L$238,0,0,1)</f>
        <v>○</v>
      </c>
      <c r="I2" s="1" t="s">
        <v>168</v>
      </c>
      <c r="K2" s="1"/>
      <c r="M2" s="55">
        <f>_xlfn.XLOOKUP($I2,肥培管理パターン一覧!$A$2:$A$75,肥培管理パターン一覧!N$2:N$75,0,0,1)</f>
        <v>9.6999999999999993</v>
      </c>
      <c r="N2" s="55">
        <f>_xlfn.XLOOKUP($I2,肥培管理パターン一覧!$A$2:$A$75,肥培管理パターン一覧!O$2:O$75,0,0,1)</f>
        <v>10.6</v>
      </c>
      <c r="O2" s="55">
        <f>_xlfn.XLOOKUP($I2,肥培管理パターン一覧!$A$2:$A$75,肥培管理パターン一覧!P$2:P$75,0,0,1)</f>
        <v>5.3</v>
      </c>
      <c r="P2" s="6">
        <f>_xlfn.XLOOKUP($I2,肥培管理パターン一覧!$A$2:$A$75,肥培管理パターン一覧!L$2:L$75,0,0,1)</f>
        <v>267.60000000000002</v>
      </c>
      <c r="Q2" s="6">
        <f>_xlfn.XLOOKUP($I2,肥培管理パターン一覧!$A$2:$A$75,肥培管理パターン一覧!M$2:M$75,0,0,1)</f>
        <v>14308</v>
      </c>
      <c r="R2">
        <f>_xlfn.XLOOKUP($K2,肥培管理パターン一覧!$A$2:$A$75,肥培管理パターン一覧!N$2:N$75,0,0,1)</f>
        <v>0</v>
      </c>
      <c r="S2">
        <f>_xlfn.XLOOKUP($K2,肥培管理パターン一覧!$A$2:$A$75,肥培管理パターン一覧!O$2:O$75,0,0,1)</f>
        <v>0</v>
      </c>
      <c r="T2">
        <f>_xlfn.XLOOKUP($K2,肥培管理パターン一覧!$A$2:$A$75,肥培管理パターン一覧!P$2:P$75,0,0,1)</f>
        <v>0</v>
      </c>
      <c r="U2">
        <f>_xlfn.XLOOKUP($K2,肥培管理パターン一覧!$A$2:$A$75,肥培管理パターン一覧!L$2:L$75,0,0,1)</f>
        <v>0</v>
      </c>
      <c r="V2">
        <f>_xlfn.XLOOKUP($K2,肥培管理パターン一覧!$A$2:$A$75,肥培管理パターン一覧!M$2:M$75,0,0,1)</f>
        <v>0</v>
      </c>
      <c r="W2" s="7">
        <f>Q2+V2</f>
        <v>14308</v>
      </c>
      <c r="X2" s="7"/>
      <c r="Y2" s="6">
        <f>_xlfn.XLOOKUP($I2,肥培管理パターン一覧!$A$2:$A$75,肥培管理パターン一覧!Q$2:Q$75,0,0,1)*($E2/1000)</f>
        <v>840</v>
      </c>
      <c r="Z2" s="6">
        <f>_xlfn.XLOOKUP($I2,肥培管理パターン一覧!$A$2:$A$75,肥培管理パターン一覧!R$2:R$75,0,0,1)*($E2/1000)</f>
        <v>840</v>
      </c>
    </row>
    <row r="3" spans="1:28" x14ac:dyDescent="0.55000000000000004">
      <c r="A3" s="56" t="s">
        <v>41</v>
      </c>
      <c r="B3" s="1" t="str">
        <f>_xlfn.XLOOKUP($A3,基本情報!$A$2:$A$238,基本情報!B$2:B$238,0,0,1)</f>
        <v>A団体</v>
      </c>
      <c r="C3" s="1" t="str">
        <f>_xlfn.XLOOKUP($A3,基本情報!$A$2:$A$238,基本情報!C$2:C$238,0,0,1)</f>
        <v>B生産者</v>
      </c>
      <c r="D3" s="82" t="str">
        <f>_xlfn.XLOOKUP($A3,基本情報!$A$2:$A$238,基本情報!D$2:D$238,0,0,1)</f>
        <v>２番圃場</v>
      </c>
      <c r="E3" s="6">
        <f>_xlfn.XLOOKUP($A3,基本情報!$A$2:$A$238,基本情報!E$2:E$238,0,0,1)</f>
        <v>6000</v>
      </c>
      <c r="F3" t="str">
        <f>_xlfn.XLOOKUP($A3,基本情報!$A$2:$A$238,基本情報!G$2:G$238,0,0,1)</f>
        <v>キャベツ</v>
      </c>
      <c r="G3" t="str">
        <f>_xlfn.XLOOKUP($A3,基本情報!$A$2:$A$238,基本情報!H$2:H$238,0,0,1)</f>
        <v>露地</v>
      </c>
      <c r="H3" s="3" t="str">
        <f>_xlfn.XLOOKUP($A3,基本情報!$A$2:$A$238,基本情報!L$2:L$238,0,0,1)</f>
        <v>○</v>
      </c>
      <c r="I3" s="1" t="s">
        <v>168</v>
      </c>
      <c r="K3" s="1"/>
      <c r="M3" s="55">
        <f>_xlfn.XLOOKUP($I3,肥培管理パターン一覧!$A$2:$A$75,肥培管理パターン一覧!N$2:N$75,0,0,1)</f>
        <v>9.6999999999999993</v>
      </c>
      <c r="N3" s="55">
        <f>_xlfn.XLOOKUP($I3,肥培管理パターン一覧!$A$2:$A$75,肥培管理パターン一覧!O$2:O$75,0,0,1)</f>
        <v>10.6</v>
      </c>
      <c r="O3" s="55">
        <f>_xlfn.XLOOKUP($I3,肥培管理パターン一覧!$A$2:$A$75,肥培管理パターン一覧!P$2:P$75,0,0,1)</f>
        <v>5.3</v>
      </c>
      <c r="P3" s="6">
        <f>_xlfn.XLOOKUP($I3,肥培管理パターン一覧!$A$2:$A$75,肥培管理パターン一覧!L$2:L$75,0,0,1)</f>
        <v>267.60000000000002</v>
      </c>
      <c r="Q3" s="6">
        <f>_xlfn.XLOOKUP($I3,肥培管理パターン一覧!$A$2:$A$75,肥培管理パターン一覧!M$2:M$75,0,0,1)</f>
        <v>14308</v>
      </c>
      <c r="R3">
        <f>_xlfn.XLOOKUP($K3,肥培管理パターン一覧!$A$2:$A$75,肥培管理パターン一覧!N$2:N$75,0,0,1)</f>
        <v>0</v>
      </c>
      <c r="S3">
        <f>_xlfn.XLOOKUP($K3,肥培管理パターン一覧!$A$2:$A$75,肥培管理パターン一覧!O$2:O$75,0,0,1)</f>
        <v>0</v>
      </c>
      <c r="T3">
        <f>_xlfn.XLOOKUP($K3,肥培管理パターン一覧!$A$2:$A$75,肥培管理パターン一覧!P$2:P$75,0,0,1)</f>
        <v>0</v>
      </c>
      <c r="U3">
        <f>_xlfn.XLOOKUP($K3,肥培管理パターン一覧!$A$2:$A$75,肥培管理パターン一覧!L$2:L$75,0,0,1)</f>
        <v>0</v>
      </c>
      <c r="V3">
        <f>_xlfn.XLOOKUP($K3,肥培管理パターン一覧!$A$2:$A$75,肥培管理パターン一覧!M$2:M$75,0,0,1)</f>
        <v>0</v>
      </c>
      <c r="W3" s="7">
        <f>Q3+V3</f>
        <v>14308</v>
      </c>
      <c r="X3" s="7"/>
      <c r="Y3" s="6">
        <f>_xlfn.XLOOKUP($I3,肥培管理パターン一覧!$A$2:$A$75,肥培管理パターン一覧!Q$2:Q$75,0,0,1)*($E3/1000)</f>
        <v>600</v>
      </c>
      <c r="Z3" s="6">
        <f>_xlfn.XLOOKUP($I3,肥培管理パターン一覧!$A$2:$A$75,肥培管理パターン一覧!R$2:R$75,0,0,1)*($E3/1000)</f>
        <v>600</v>
      </c>
    </row>
    <row r="4" spans="1:28" x14ac:dyDescent="0.55000000000000004">
      <c r="A4" s="56" t="s">
        <v>42</v>
      </c>
      <c r="B4" s="1" t="str">
        <f>_xlfn.XLOOKUP($A4,基本情報!$A$2:$A$238,基本情報!B$2:B$238,0,0,1)</f>
        <v>A団体</v>
      </c>
      <c r="C4" s="1" t="str">
        <f>_xlfn.XLOOKUP($A4,基本情報!$A$2:$A$238,基本情報!C$2:C$238,0,0,1)</f>
        <v>B生産者</v>
      </c>
      <c r="D4" t="str">
        <f>_xlfn.XLOOKUP($A4,基本情報!$A$2:$A$238,基本情報!D$2:D$238,0,0,1)</f>
        <v>３番圃場</v>
      </c>
      <c r="E4" s="6">
        <f>_xlfn.XLOOKUP($A4,基本情報!$A$2:$A$238,基本情報!E$2:E$238,0,0,1)</f>
        <v>7400</v>
      </c>
      <c r="F4" t="str">
        <f>_xlfn.XLOOKUP($A4,基本情報!$A$2:$A$238,基本情報!G$2:G$238,0,0,1)</f>
        <v>キャベツ</v>
      </c>
      <c r="G4" t="str">
        <f>_xlfn.XLOOKUP($A4,基本情報!$A$2:$A$238,基本情報!H$2:H$238,0,0,1)</f>
        <v>露地</v>
      </c>
      <c r="H4" s="3" t="str">
        <f>_xlfn.XLOOKUP($A4,基本情報!$A$2:$A$238,基本情報!L$2:L$238,0,0,1)</f>
        <v>○</v>
      </c>
      <c r="I4" s="1" t="s">
        <v>168</v>
      </c>
      <c r="K4" s="1"/>
      <c r="M4" s="55">
        <f>_xlfn.XLOOKUP($I4,肥培管理パターン一覧!$A$2:$A$75,肥培管理パターン一覧!N$2:N$75,0,0,1)</f>
        <v>9.6999999999999993</v>
      </c>
      <c r="N4" s="55">
        <f>_xlfn.XLOOKUP($I4,肥培管理パターン一覧!$A$2:$A$75,肥培管理パターン一覧!O$2:O$75,0,0,1)</f>
        <v>10.6</v>
      </c>
      <c r="O4" s="55">
        <f>_xlfn.XLOOKUP($I4,肥培管理パターン一覧!$A$2:$A$75,肥培管理パターン一覧!P$2:P$75,0,0,1)</f>
        <v>5.3</v>
      </c>
      <c r="P4" s="6">
        <f>_xlfn.XLOOKUP($I4,肥培管理パターン一覧!$A$2:$A$75,肥培管理パターン一覧!L$2:L$75,0,0,1)</f>
        <v>267.60000000000002</v>
      </c>
      <c r="Q4" s="6">
        <f>_xlfn.XLOOKUP($I4,肥培管理パターン一覧!$A$2:$A$75,肥培管理パターン一覧!M$2:M$75,0,0,1)</f>
        <v>14308</v>
      </c>
      <c r="R4">
        <f>_xlfn.XLOOKUP($K4,肥培管理パターン一覧!$A$2:$A$75,肥培管理パターン一覧!N$2:N$75,0,0,1)</f>
        <v>0</v>
      </c>
      <c r="S4">
        <f>_xlfn.XLOOKUP($K4,肥培管理パターン一覧!$A$2:$A$75,肥培管理パターン一覧!O$2:O$75,0,0,1)</f>
        <v>0</v>
      </c>
      <c r="T4">
        <f>_xlfn.XLOOKUP($K4,肥培管理パターン一覧!$A$2:$A$75,肥培管理パターン一覧!P$2:P$75,0,0,1)</f>
        <v>0</v>
      </c>
      <c r="U4">
        <f>_xlfn.XLOOKUP($K4,肥培管理パターン一覧!$A$2:$A$75,肥培管理パターン一覧!L$2:L$75,0,0,1)</f>
        <v>0</v>
      </c>
      <c r="V4">
        <f>_xlfn.XLOOKUP($K4,肥培管理パターン一覧!$A$2:$A$75,肥培管理パターン一覧!M$2:M$75,0,0,1)</f>
        <v>0</v>
      </c>
      <c r="W4" s="7">
        <f>Q4+V4</f>
        <v>14308</v>
      </c>
      <c r="X4" s="7"/>
      <c r="Y4" s="6">
        <f>_xlfn.XLOOKUP($I4,肥培管理パターン一覧!$A$2:$A$75,肥培管理パターン一覧!Q$2:Q$75,0,0,1)*($E4/1000)</f>
        <v>740</v>
      </c>
      <c r="Z4" s="6">
        <f>_xlfn.XLOOKUP($I4,肥培管理パターン一覧!$A$2:$A$75,肥培管理パターン一覧!R$2:R$75,0,0,1)*($E4/1000)</f>
        <v>740</v>
      </c>
    </row>
    <row r="5" spans="1:28" x14ac:dyDescent="0.55000000000000004">
      <c r="A5" s="56" t="s">
        <v>43</v>
      </c>
      <c r="B5" s="1" t="str">
        <f>_xlfn.XLOOKUP($A5,基本情報!$A$2:$A$238,基本情報!B$2:B$238,0,0,1)</f>
        <v>A団体</v>
      </c>
      <c r="C5" s="1" t="str">
        <f>_xlfn.XLOOKUP($A5,基本情報!$A$2:$A$238,基本情報!C$2:C$238,0,0,1)</f>
        <v>B生産者</v>
      </c>
      <c r="D5" s="82" t="str">
        <f>_xlfn.XLOOKUP($A5,基本情報!$A$2:$A$238,基本情報!D$2:D$238,0,0,1)</f>
        <v>４番圃場</v>
      </c>
      <c r="E5" s="6">
        <f>_xlfn.XLOOKUP($A5,基本情報!$A$2:$A$238,基本情報!E$2:E$238,0,0,1)</f>
        <v>340</v>
      </c>
      <c r="F5" t="str">
        <f>_xlfn.XLOOKUP($A5,基本情報!$A$2:$A$238,基本情報!G$2:G$238,0,0,1)</f>
        <v>青ネギ</v>
      </c>
      <c r="G5" t="str">
        <f>_xlfn.XLOOKUP($A5,基本情報!$A$2:$A$238,基本情報!H$2:H$238,0,0,1)</f>
        <v>雨よけハウス</v>
      </c>
      <c r="H5" s="3" t="str">
        <f>_xlfn.XLOOKUP($A5,基本情報!$A$2:$A$238,基本情報!L$2:L$238,0,0,1)</f>
        <v>○</v>
      </c>
      <c r="I5" s="56" t="s">
        <v>177</v>
      </c>
      <c r="K5" s="1"/>
      <c r="M5" s="55">
        <f>_xlfn.XLOOKUP($I5,肥培管理パターン一覧!$A$2:$A$75,肥培管理パターン一覧!N$2:N$75,0,0,1)</f>
        <v>1.48</v>
      </c>
      <c r="N5" s="55">
        <f>_xlfn.XLOOKUP($I5,肥培管理パターン一覧!$A$2:$A$75,肥培管理パターン一覧!O$2:O$75,0,0,1)</f>
        <v>1.52</v>
      </c>
      <c r="O5" s="55">
        <f>_xlfn.XLOOKUP($I5,肥培管理パターン一覧!$A$2:$A$75,肥培管理パターン一覧!P$2:P$75,0,0,1)</f>
        <v>0.2</v>
      </c>
      <c r="P5" s="6">
        <f>_xlfn.XLOOKUP($I5,肥培管理パターン一覧!$A$2:$A$75,肥培管理パターン一覧!L$2:L$75,0,0,1)</f>
        <v>19</v>
      </c>
      <c r="Q5" s="6">
        <f>_xlfn.XLOOKUP($I5,肥培管理パターン一覧!$A$2:$A$75,肥培管理パターン一覧!M$2:M$75,0,0,1)</f>
        <v>760</v>
      </c>
      <c r="R5">
        <f>_xlfn.XLOOKUP($K5,肥培管理パターン一覧!$A$2:$A$75,肥培管理パターン一覧!N$2:N$75,0,0,1)</f>
        <v>0</v>
      </c>
      <c r="S5">
        <f>_xlfn.XLOOKUP($K5,肥培管理パターン一覧!$A$2:$A$75,肥培管理パターン一覧!O$2:O$75,0,0,1)</f>
        <v>0</v>
      </c>
      <c r="T5">
        <f>_xlfn.XLOOKUP($K5,肥培管理パターン一覧!$A$2:$A$75,肥培管理パターン一覧!P$2:P$75,0,0,1)</f>
        <v>0</v>
      </c>
      <c r="U5">
        <f>_xlfn.XLOOKUP($K5,肥培管理パターン一覧!$A$2:$A$75,肥培管理パターン一覧!L$2:L$75,0,0,1)</f>
        <v>0</v>
      </c>
      <c r="V5">
        <f>_xlfn.XLOOKUP($K5,肥培管理パターン一覧!$A$2:$A$75,肥培管理パターン一覧!M$2:M$75,0,0,1)</f>
        <v>0</v>
      </c>
      <c r="W5" s="7">
        <f>Q5+V5</f>
        <v>760</v>
      </c>
      <c r="X5" s="7"/>
      <c r="Y5" s="6">
        <f>_xlfn.XLOOKUP($I5,肥培管理パターン一覧!$A$2:$A$75,肥培管理パターン一覧!Q$2:Q$75,0,0,1)*($E5/1000)</f>
        <v>13.600000000000001</v>
      </c>
      <c r="Z5" s="6">
        <f>_xlfn.XLOOKUP($I5,肥培管理パターン一覧!$A$2:$A$75,肥培管理パターン一覧!R$2:R$75,0,0,1)*($E5/1000)</f>
        <v>0</v>
      </c>
    </row>
    <row r="6" spans="1:28" x14ac:dyDescent="0.55000000000000004">
      <c r="A6" s="56" t="s">
        <v>44</v>
      </c>
      <c r="B6" s="1" t="str">
        <f>_xlfn.XLOOKUP($A6,基本情報!$A$2:$A$238,基本情報!B$2:B$238,0,0,1)</f>
        <v>A団体</v>
      </c>
      <c r="C6" s="1" t="str">
        <f>_xlfn.XLOOKUP($A6,基本情報!$A$2:$A$238,基本情報!C$2:C$238,0,0,1)</f>
        <v>B生産者</v>
      </c>
      <c r="D6" s="82" t="str">
        <f>_xlfn.XLOOKUP($A6,基本情報!$A$2:$A$238,基本情報!D$2:D$238,0,0,1)</f>
        <v>５番圃場</v>
      </c>
      <c r="E6" s="6">
        <f>_xlfn.XLOOKUP($A6,基本情報!$A$2:$A$238,基本情報!E$2:E$238,0,0,1)</f>
        <v>340</v>
      </c>
      <c r="F6" t="str">
        <f>_xlfn.XLOOKUP($A6,基本情報!$A$2:$A$238,基本情報!G$2:G$238,0,0,1)</f>
        <v>青ネギ</v>
      </c>
      <c r="G6" t="str">
        <f>_xlfn.XLOOKUP($A6,基本情報!$A$2:$A$238,基本情報!H$2:H$238,0,0,1)</f>
        <v>雨よけハウス</v>
      </c>
      <c r="H6" s="3" t="str">
        <f>_xlfn.XLOOKUP($A6,基本情報!$A$2:$A$238,基本情報!L$2:L$238,0,0,1)</f>
        <v>○</v>
      </c>
      <c r="I6" s="56" t="s">
        <v>177</v>
      </c>
      <c r="K6" s="1"/>
      <c r="M6" s="55">
        <f>_xlfn.XLOOKUP($I6,肥培管理パターン一覧!$A$2:$A$75,肥培管理パターン一覧!N$2:N$75,0,0,1)</f>
        <v>1.48</v>
      </c>
      <c r="N6" s="55">
        <f>_xlfn.XLOOKUP($I6,肥培管理パターン一覧!$A$2:$A$75,肥培管理パターン一覧!O$2:O$75,0,0,1)</f>
        <v>1.52</v>
      </c>
      <c r="O6" s="55">
        <f>_xlfn.XLOOKUP($I6,肥培管理パターン一覧!$A$2:$A$75,肥培管理パターン一覧!P$2:P$75,0,0,1)</f>
        <v>0.2</v>
      </c>
      <c r="P6" s="6">
        <f>_xlfn.XLOOKUP($I6,肥培管理パターン一覧!$A$2:$A$75,肥培管理パターン一覧!L$2:L$75,0,0,1)</f>
        <v>19</v>
      </c>
      <c r="Q6" s="6">
        <f>_xlfn.XLOOKUP($I6,肥培管理パターン一覧!$A$2:$A$75,肥培管理パターン一覧!M$2:M$75,0,0,1)</f>
        <v>760</v>
      </c>
      <c r="R6">
        <f>_xlfn.XLOOKUP($K6,肥培管理パターン一覧!$A$2:$A$75,肥培管理パターン一覧!N$2:N$75,0,0,1)</f>
        <v>0</v>
      </c>
      <c r="S6">
        <f>_xlfn.XLOOKUP($K6,肥培管理パターン一覧!$A$2:$A$75,肥培管理パターン一覧!O$2:O$75,0,0,1)</f>
        <v>0</v>
      </c>
      <c r="T6">
        <f>_xlfn.XLOOKUP($K6,肥培管理パターン一覧!$A$2:$A$75,肥培管理パターン一覧!P$2:P$75,0,0,1)</f>
        <v>0</v>
      </c>
      <c r="U6">
        <f>_xlfn.XLOOKUP($K6,肥培管理パターン一覧!$A$2:$A$75,肥培管理パターン一覧!L$2:L$75,0,0,1)</f>
        <v>0</v>
      </c>
      <c r="V6">
        <f>_xlfn.XLOOKUP($K6,肥培管理パターン一覧!$A$2:$A$75,肥培管理パターン一覧!M$2:M$75,0,0,1)</f>
        <v>0</v>
      </c>
      <c r="W6" s="7">
        <f>Q6+V6</f>
        <v>760</v>
      </c>
      <c r="X6" s="7"/>
      <c r="Y6" s="6">
        <f>_xlfn.XLOOKUP($I6,肥培管理パターン一覧!$A$2:$A$75,肥培管理パターン一覧!Q$2:Q$75,0,0,1)*($E6/1000)</f>
        <v>13.600000000000001</v>
      </c>
      <c r="Z6" s="6">
        <f>_xlfn.XLOOKUP($I6,肥培管理パターン一覧!$A$2:$A$75,肥培管理パターン一覧!R$2:R$75,0,0,1)*($E6/1000)</f>
        <v>0</v>
      </c>
    </row>
    <row r="7" spans="1:28" s="15" customFormat="1" x14ac:dyDescent="0.55000000000000004">
      <c r="A7" s="16"/>
      <c r="B7" s="16"/>
      <c r="C7" s="16"/>
      <c r="E7" s="87"/>
      <c r="H7" s="88"/>
      <c r="I7" s="16"/>
      <c r="K7" s="16"/>
      <c r="M7" s="72"/>
      <c r="N7" s="72"/>
      <c r="O7" s="72"/>
      <c r="P7" s="87"/>
      <c r="Q7" s="87"/>
      <c r="W7" s="89"/>
      <c r="X7" s="89"/>
      <c r="Y7" s="87"/>
      <c r="Z7" s="87"/>
    </row>
    <row r="8" spans="1:28" s="15" customFormat="1" x14ac:dyDescent="0.55000000000000004">
      <c r="A8" s="16"/>
      <c r="B8" s="16"/>
      <c r="C8" s="16"/>
      <c r="E8" s="87"/>
      <c r="H8" s="88"/>
      <c r="I8" s="16"/>
      <c r="K8" s="16"/>
      <c r="M8" s="72"/>
      <c r="N8" s="72"/>
      <c r="O8" s="72"/>
      <c r="P8" s="87"/>
      <c r="Q8" s="87"/>
      <c r="W8" s="89"/>
      <c r="X8" s="89"/>
      <c r="Y8" s="87"/>
      <c r="Z8" s="87"/>
    </row>
    <row r="9" spans="1:28" s="15" customFormat="1" x14ac:dyDescent="0.55000000000000004">
      <c r="A9" s="16"/>
      <c r="B9" s="16"/>
      <c r="C9" s="16"/>
      <c r="E9" s="87"/>
      <c r="H9" s="88"/>
      <c r="I9" s="16"/>
      <c r="K9" s="16"/>
      <c r="M9" s="72"/>
      <c r="N9" s="72"/>
      <c r="O9" s="72"/>
      <c r="P9" s="87"/>
      <c r="Q9" s="87"/>
      <c r="W9" s="89"/>
      <c r="X9" s="89"/>
      <c r="Y9" s="87"/>
      <c r="Z9" s="87"/>
    </row>
    <row r="10" spans="1:28" s="15" customFormat="1" x14ac:dyDescent="0.55000000000000004">
      <c r="A10" s="16"/>
      <c r="B10" s="16"/>
      <c r="C10" s="16"/>
      <c r="E10" s="87"/>
      <c r="H10" s="88"/>
      <c r="I10" s="16"/>
      <c r="K10" s="16"/>
      <c r="M10" s="72"/>
      <c r="N10" s="72"/>
      <c r="O10" s="72"/>
      <c r="P10" s="87"/>
      <c r="Q10" s="87"/>
      <c r="W10" s="89"/>
      <c r="X10" s="89"/>
      <c r="Y10" s="87"/>
      <c r="Z10" s="87"/>
    </row>
    <row r="11" spans="1:28" s="15" customFormat="1" x14ac:dyDescent="0.55000000000000004">
      <c r="A11" s="16"/>
      <c r="B11" s="16"/>
      <c r="C11" s="16"/>
      <c r="E11" s="87"/>
      <c r="H11" s="88"/>
      <c r="I11" s="16"/>
      <c r="K11" s="16"/>
      <c r="M11" s="72"/>
      <c r="N11" s="72"/>
      <c r="O11" s="72"/>
      <c r="P11" s="87"/>
      <c r="Q11" s="87"/>
      <c r="W11" s="89"/>
      <c r="X11" s="89"/>
      <c r="Y11" s="87"/>
      <c r="Z11" s="87"/>
    </row>
    <row r="12" spans="1:28" s="15" customFormat="1" x14ac:dyDescent="0.55000000000000004">
      <c r="A12" s="16"/>
      <c r="B12" s="16"/>
      <c r="C12" s="16"/>
      <c r="E12" s="87"/>
      <c r="H12" s="88"/>
      <c r="I12" s="16"/>
      <c r="K12" s="16"/>
      <c r="M12" s="72"/>
      <c r="N12" s="72"/>
      <c r="O12" s="72"/>
      <c r="P12" s="87"/>
      <c r="Q12" s="87"/>
      <c r="W12" s="89"/>
      <c r="X12" s="89"/>
      <c r="Y12" s="87"/>
      <c r="Z12" s="87"/>
    </row>
    <row r="13" spans="1:28" s="15" customFormat="1" x14ac:dyDescent="0.55000000000000004">
      <c r="A13" s="16"/>
      <c r="B13" s="16"/>
      <c r="C13" s="16"/>
      <c r="E13" s="87"/>
      <c r="H13" s="88"/>
      <c r="I13" s="16"/>
      <c r="K13" s="16"/>
      <c r="M13" s="72"/>
      <c r="N13" s="72"/>
      <c r="O13" s="72"/>
      <c r="P13" s="87"/>
      <c r="Q13" s="87"/>
      <c r="W13" s="89"/>
      <c r="X13" s="89"/>
      <c r="Y13" s="87"/>
      <c r="Z13" s="87"/>
    </row>
    <row r="14" spans="1:28" s="15" customFormat="1" x14ac:dyDescent="0.55000000000000004">
      <c r="A14" s="16"/>
      <c r="B14" s="16"/>
      <c r="C14" s="16"/>
      <c r="E14" s="87"/>
      <c r="H14" s="88"/>
      <c r="I14" s="16"/>
      <c r="K14" s="16"/>
      <c r="M14" s="72"/>
      <c r="N14" s="72"/>
      <c r="O14" s="72"/>
      <c r="P14" s="87"/>
      <c r="Q14" s="87"/>
      <c r="W14" s="89"/>
      <c r="X14" s="89"/>
      <c r="Y14" s="87"/>
      <c r="Z14" s="87"/>
    </row>
    <row r="15" spans="1:28" s="15" customFormat="1" x14ac:dyDescent="0.55000000000000004">
      <c r="A15" s="16"/>
      <c r="B15" s="16"/>
      <c r="C15" s="16"/>
      <c r="E15" s="87"/>
      <c r="H15" s="88"/>
      <c r="I15" s="16"/>
      <c r="K15" s="16"/>
      <c r="M15" s="72"/>
      <c r="N15" s="72"/>
      <c r="O15" s="72"/>
      <c r="P15" s="87"/>
      <c r="Q15" s="87"/>
      <c r="W15" s="89"/>
      <c r="X15" s="89"/>
      <c r="Y15" s="87"/>
      <c r="Z15" s="87"/>
    </row>
    <row r="16" spans="1:28" s="15" customFormat="1" x14ac:dyDescent="0.55000000000000004">
      <c r="A16" s="16"/>
      <c r="B16" s="16"/>
      <c r="C16" s="16"/>
      <c r="E16" s="87"/>
      <c r="H16" s="88"/>
      <c r="I16" s="16"/>
      <c r="K16" s="16"/>
      <c r="M16" s="72"/>
      <c r="N16" s="72"/>
      <c r="O16" s="72"/>
      <c r="P16" s="87"/>
      <c r="Q16" s="87"/>
      <c r="W16" s="89"/>
      <c r="X16" s="89"/>
      <c r="Y16" s="87"/>
      <c r="Z16" s="87"/>
    </row>
    <row r="17" spans="1:26" s="15" customFormat="1" x14ac:dyDescent="0.55000000000000004">
      <c r="A17" s="16"/>
      <c r="B17" s="16"/>
      <c r="C17" s="16"/>
      <c r="E17" s="87"/>
      <c r="H17" s="88"/>
      <c r="I17" s="16"/>
      <c r="K17" s="16"/>
      <c r="M17" s="72"/>
      <c r="N17" s="72"/>
      <c r="O17" s="72"/>
      <c r="P17" s="87"/>
      <c r="Q17" s="87"/>
      <c r="W17" s="89"/>
      <c r="X17" s="89"/>
      <c r="Y17" s="87"/>
      <c r="Z17" s="87"/>
    </row>
    <row r="18" spans="1:26" s="15" customFormat="1" x14ac:dyDescent="0.55000000000000004">
      <c r="A18" s="16"/>
      <c r="B18" s="16"/>
      <c r="C18" s="16"/>
      <c r="E18" s="87"/>
      <c r="H18" s="88"/>
      <c r="I18" s="16"/>
      <c r="K18" s="16"/>
      <c r="M18" s="72"/>
      <c r="N18" s="72"/>
      <c r="O18" s="72"/>
      <c r="P18" s="87"/>
      <c r="Q18" s="87"/>
      <c r="W18" s="89"/>
      <c r="X18" s="89"/>
      <c r="Y18" s="87"/>
      <c r="Z18" s="87"/>
    </row>
    <row r="19" spans="1:26" s="15" customFormat="1" x14ac:dyDescent="0.55000000000000004">
      <c r="A19" s="16"/>
      <c r="B19" s="16"/>
      <c r="C19" s="16"/>
      <c r="E19" s="87"/>
      <c r="H19" s="88"/>
      <c r="I19" s="16"/>
      <c r="K19" s="16"/>
      <c r="M19" s="72"/>
      <c r="N19" s="72"/>
      <c r="O19" s="72"/>
      <c r="P19" s="87"/>
      <c r="Q19" s="87"/>
      <c r="W19" s="89"/>
      <c r="X19" s="89"/>
      <c r="Y19" s="87"/>
      <c r="Z19" s="87"/>
    </row>
    <row r="20" spans="1:26" s="15" customFormat="1" x14ac:dyDescent="0.55000000000000004">
      <c r="A20" s="16"/>
      <c r="B20" s="16"/>
      <c r="C20" s="16"/>
      <c r="E20" s="87"/>
      <c r="H20" s="88"/>
      <c r="I20" s="16"/>
      <c r="K20" s="16"/>
      <c r="M20" s="72"/>
      <c r="N20" s="72"/>
      <c r="O20" s="72"/>
      <c r="P20" s="87"/>
      <c r="Q20" s="87"/>
      <c r="W20" s="89"/>
      <c r="X20" s="89"/>
      <c r="Y20" s="87"/>
      <c r="Z20" s="87"/>
    </row>
    <row r="21" spans="1:26" s="15" customFormat="1" x14ac:dyDescent="0.55000000000000004">
      <c r="A21" s="16"/>
      <c r="B21" s="16"/>
      <c r="C21" s="16"/>
      <c r="E21" s="87"/>
      <c r="H21" s="88"/>
      <c r="I21" s="16"/>
      <c r="K21" s="16"/>
      <c r="M21" s="72"/>
      <c r="N21" s="72"/>
      <c r="O21" s="72"/>
      <c r="P21" s="87"/>
      <c r="Q21" s="87"/>
      <c r="W21" s="89"/>
      <c r="X21" s="89"/>
      <c r="Y21" s="87"/>
      <c r="Z21" s="87"/>
    </row>
    <row r="22" spans="1:26" s="15" customFormat="1" x14ac:dyDescent="0.55000000000000004">
      <c r="A22" s="16"/>
      <c r="B22" s="16"/>
      <c r="C22" s="16"/>
      <c r="E22" s="87"/>
      <c r="H22" s="88"/>
      <c r="I22" s="16"/>
      <c r="K22" s="16"/>
      <c r="M22" s="72"/>
      <c r="N22" s="72"/>
      <c r="O22" s="72"/>
      <c r="P22" s="87"/>
      <c r="Q22" s="87"/>
      <c r="W22" s="89"/>
      <c r="X22" s="89"/>
      <c r="Y22" s="87"/>
      <c r="Z22" s="87"/>
    </row>
    <row r="23" spans="1:26" s="15" customFormat="1" x14ac:dyDescent="0.55000000000000004">
      <c r="A23" s="16"/>
      <c r="B23" s="16"/>
      <c r="C23" s="16"/>
      <c r="E23" s="87"/>
      <c r="H23" s="88"/>
      <c r="I23" s="16"/>
      <c r="K23" s="16"/>
      <c r="M23" s="72"/>
      <c r="N23" s="72"/>
      <c r="O23" s="72"/>
      <c r="P23" s="87"/>
      <c r="Q23" s="87"/>
      <c r="W23" s="89"/>
      <c r="X23" s="89"/>
      <c r="Y23" s="87"/>
      <c r="Z23" s="87"/>
    </row>
    <row r="24" spans="1:26" s="15" customFormat="1" x14ac:dyDescent="0.55000000000000004">
      <c r="B24" s="16"/>
      <c r="C24" s="16"/>
      <c r="E24" s="87"/>
      <c r="H24" s="88"/>
      <c r="I24" s="16"/>
      <c r="K24" s="16"/>
      <c r="M24" s="72"/>
      <c r="N24" s="72"/>
      <c r="O24" s="72"/>
      <c r="P24" s="87"/>
      <c r="Q24" s="87"/>
      <c r="W24" s="89"/>
      <c r="X24" s="89"/>
      <c r="Y24" s="87"/>
      <c r="Z24" s="87"/>
    </row>
    <row r="25" spans="1:26" s="15" customFormat="1" x14ac:dyDescent="0.55000000000000004">
      <c r="B25" s="16"/>
      <c r="C25" s="16"/>
      <c r="E25" s="87"/>
      <c r="H25" s="88"/>
      <c r="I25" s="16"/>
      <c r="K25" s="16"/>
      <c r="M25" s="72"/>
      <c r="N25" s="72"/>
      <c r="O25" s="72"/>
      <c r="P25" s="87"/>
      <c r="Q25" s="87"/>
      <c r="W25" s="89"/>
      <c r="X25" s="89"/>
      <c r="Y25" s="87"/>
      <c r="Z25" s="87"/>
    </row>
    <row r="26" spans="1:26" s="15" customFormat="1" x14ac:dyDescent="0.55000000000000004">
      <c r="B26" s="16"/>
      <c r="C26" s="16"/>
      <c r="E26" s="87"/>
      <c r="H26" s="88"/>
      <c r="I26" s="16"/>
      <c r="K26" s="16"/>
      <c r="M26" s="72"/>
      <c r="N26" s="72"/>
      <c r="O26" s="72"/>
      <c r="P26" s="87"/>
      <c r="Q26" s="87"/>
      <c r="W26" s="89"/>
      <c r="X26" s="89"/>
      <c r="Y26" s="87"/>
      <c r="Z26" s="87"/>
    </row>
    <row r="27" spans="1:26" s="15" customFormat="1" x14ac:dyDescent="0.55000000000000004">
      <c r="B27" s="16"/>
      <c r="C27" s="16"/>
      <c r="E27" s="87"/>
      <c r="H27" s="88"/>
      <c r="I27" s="16"/>
      <c r="K27" s="16"/>
      <c r="M27" s="72"/>
      <c r="N27" s="72"/>
      <c r="O27" s="72"/>
      <c r="P27" s="87"/>
      <c r="Q27" s="87"/>
      <c r="W27" s="89"/>
      <c r="X27" s="89"/>
      <c r="Y27" s="87"/>
      <c r="Z27" s="87"/>
    </row>
    <row r="28" spans="1:26" s="15" customFormat="1" x14ac:dyDescent="0.55000000000000004">
      <c r="A28" s="16"/>
      <c r="B28" s="16"/>
      <c r="C28" s="16"/>
      <c r="E28" s="87"/>
      <c r="H28" s="88"/>
      <c r="I28" s="16"/>
      <c r="K28" s="16"/>
      <c r="M28" s="72"/>
      <c r="N28" s="72"/>
      <c r="O28" s="72"/>
      <c r="P28" s="87"/>
      <c r="Q28" s="87"/>
      <c r="W28" s="89"/>
      <c r="X28" s="89"/>
      <c r="Y28" s="87"/>
      <c r="Z28" s="87"/>
    </row>
    <row r="29" spans="1:26" s="15" customFormat="1" x14ac:dyDescent="0.55000000000000004">
      <c r="B29" s="16"/>
      <c r="C29" s="16"/>
      <c r="E29" s="87"/>
      <c r="H29" s="88"/>
      <c r="I29" s="16"/>
      <c r="K29" s="16"/>
      <c r="M29" s="72"/>
      <c r="N29" s="72"/>
      <c r="O29" s="72"/>
      <c r="P29" s="87"/>
      <c r="Q29" s="87"/>
      <c r="W29" s="89"/>
      <c r="X29" s="89"/>
      <c r="Y29" s="87"/>
      <c r="Z29" s="87"/>
    </row>
    <row r="30" spans="1:26" s="15" customFormat="1" x14ac:dyDescent="0.55000000000000004">
      <c r="B30" s="16"/>
      <c r="C30" s="16"/>
      <c r="E30" s="87"/>
      <c r="H30" s="88"/>
      <c r="I30" s="16"/>
      <c r="K30" s="16"/>
      <c r="M30" s="72"/>
      <c r="N30" s="72"/>
      <c r="O30" s="72"/>
      <c r="P30" s="87"/>
      <c r="Q30" s="87"/>
      <c r="W30" s="89"/>
      <c r="X30" s="89"/>
      <c r="Y30" s="87"/>
      <c r="Z30" s="87"/>
    </row>
    <row r="31" spans="1:26" s="15" customFormat="1" x14ac:dyDescent="0.55000000000000004">
      <c r="B31" s="16"/>
      <c r="C31" s="16"/>
      <c r="E31" s="87"/>
      <c r="H31" s="88"/>
      <c r="I31" s="16"/>
      <c r="K31" s="16"/>
      <c r="M31" s="72"/>
      <c r="N31" s="72"/>
      <c r="O31" s="72"/>
      <c r="P31" s="87"/>
      <c r="Q31" s="87"/>
      <c r="W31" s="89"/>
      <c r="X31" s="89"/>
      <c r="Y31" s="87"/>
      <c r="Z31" s="87"/>
    </row>
    <row r="32" spans="1:26" s="15" customFormat="1" x14ac:dyDescent="0.55000000000000004">
      <c r="B32" s="16"/>
      <c r="C32" s="16"/>
      <c r="E32" s="87"/>
      <c r="H32" s="88"/>
      <c r="I32" s="16"/>
      <c r="K32" s="16"/>
      <c r="M32" s="72"/>
      <c r="N32" s="72"/>
      <c r="O32" s="72"/>
      <c r="P32" s="87"/>
      <c r="Q32" s="87"/>
      <c r="W32" s="89"/>
      <c r="X32" s="89"/>
      <c r="Y32" s="87"/>
      <c r="Z32" s="87"/>
    </row>
    <row r="33" spans="1:26" s="15" customFormat="1" x14ac:dyDescent="0.55000000000000004">
      <c r="B33" s="16"/>
      <c r="C33" s="16"/>
      <c r="E33" s="87"/>
      <c r="H33" s="88"/>
      <c r="I33" s="16"/>
      <c r="K33" s="16"/>
      <c r="M33" s="72"/>
      <c r="N33" s="72"/>
      <c r="O33" s="72"/>
      <c r="P33" s="87"/>
      <c r="Q33" s="87"/>
      <c r="W33" s="89"/>
      <c r="X33" s="89"/>
      <c r="Y33" s="87"/>
      <c r="Z33" s="87"/>
    </row>
    <row r="34" spans="1:26" s="15" customFormat="1" x14ac:dyDescent="0.55000000000000004">
      <c r="B34" s="16"/>
      <c r="C34" s="16"/>
      <c r="E34" s="87"/>
      <c r="H34" s="88"/>
      <c r="I34" s="16"/>
      <c r="K34" s="16"/>
      <c r="M34" s="72"/>
      <c r="N34" s="72"/>
      <c r="O34" s="72"/>
      <c r="P34" s="87"/>
      <c r="Q34" s="87"/>
      <c r="W34" s="89"/>
      <c r="X34" s="89"/>
      <c r="Y34" s="87"/>
      <c r="Z34" s="87"/>
    </row>
    <row r="35" spans="1:26" s="15" customFormat="1" x14ac:dyDescent="0.55000000000000004">
      <c r="B35" s="16"/>
      <c r="C35" s="16"/>
      <c r="E35" s="87"/>
      <c r="H35" s="88"/>
      <c r="I35" s="16"/>
      <c r="K35" s="16"/>
      <c r="M35" s="72"/>
      <c r="N35" s="72"/>
      <c r="O35" s="72"/>
      <c r="P35" s="87"/>
      <c r="Q35" s="87"/>
      <c r="W35" s="89"/>
      <c r="X35" s="89"/>
      <c r="Y35" s="87"/>
      <c r="Z35" s="87"/>
    </row>
    <row r="36" spans="1:26" s="15" customFormat="1" x14ac:dyDescent="0.55000000000000004">
      <c r="B36" s="16"/>
      <c r="C36" s="16"/>
      <c r="E36" s="87"/>
      <c r="H36" s="88"/>
      <c r="I36" s="16"/>
      <c r="K36" s="16"/>
      <c r="M36" s="72"/>
      <c r="N36" s="72"/>
      <c r="O36" s="72"/>
      <c r="P36" s="87"/>
      <c r="Q36" s="87"/>
      <c r="W36" s="89"/>
      <c r="X36" s="89"/>
      <c r="Y36" s="87"/>
      <c r="Z36" s="87"/>
    </row>
    <row r="37" spans="1:26" s="15" customFormat="1" x14ac:dyDescent="0.55000000000000004">
      <c r="B37" s="16"/>
      <c r="C37" s="16"/>
      <c r="E37" s="87"/>
      <c r="H37" s="88"/>
      <c r="I37" s="16"/>
      <c r="K37" s="16"/>
      <c r="M37" s="72"/>
      <c r="N37" s="72"/>
      <c r="O37" s="72"/>
      <c r="P37" s="87"/>
      <c r="Q37" s="87"/>
      <c r="W37" s="89"/>
      <c r="X37" s="89"/>
      <c r="Y37" s="87"/>
      <c r="Z37" s="87"/>
    </row>
    <row r="38" spans="1:26" s="15" customFormat="1" x14ac:dyDescent="0.55000000000000004">
      <c r="B38" s="16"/>
      <c r="C38" s="16"/>
      <c r="E38" s="87"/>
      <c r="H38" s="88"/>
      <c r="I38" s="16"/>
      <c r="K38" s="16"/>
      <c r="M38" s="72"/>
      <c r="N38" s="72"/>
      <c r="O38" s="72"/>
      <c r="P38" s="87"/>
      <c r="Q38" s="87"/>
      <c r="W38" s="89"/>
      <c r="X38" s="89"/>
      <c r="Y38" s="87"/>
      <c r="Z38" s="87"/>
    </row>
    <row r="39" spans="1:26" s="15" customFormat="1" x14ac:dyDescent="0.55000000000000004">
      <c r="A39" s="16"/>
      <c r="B39" s="16"/>
      <c r="C39" s="16"/>
      <c r="E39" s="87"/>
      <c r="H39" s="88"/>
      <c r="I39" s="16"/>
      <c r="K39" s="16"/>
      <c r="M39" s="72"/>
      <c r="N39" s="72"/>
      <c r="O39" s="72"/>
      <c r="P39" s="87"/>
      <c r="Q39" s="87"/>
      <c r="W39" s="89"/>
      <c r="X39" s="89"/>
      <c r="Y39" s="87"/>
      <c r="Z39" s="87"/>
    </row>
    <row r="40" spans="1:26" s="15" customFormat="1" x14ac:dyDescent="0.55000000000000004">
      <c r="A40" s="16"/>
      <c r="B40" s="16"/>
      <c r="C40" s="16"/>
      <c r="E40" s="87"/>
      <c r="H40" s="88"/>
      <c r="I40" s="16"/>
      <c r="K40" s="16"/>
      <c r="M40" s="72"/>
      <c r="N40" s="72"/>
      <c r="O40" s="72"/>
      <c r="P40" s="87"/>
      <c r="Q40" s="87"/>
      <c r="W40" s="89"/>
      <c r="X40" s="89"/>
      <c r="Y40" s="87"/>
      <c r="Z40" s="87"/>
    </row>
    <row r="41" spans="1:26" s="15" customFormat="1" x14ac:dyDescent="0.55000000000000004">
      <c r="A41" s="16"/>
      <c r="B41" s="16"/>
      <c r="C41" s="16"/>
      <c r="E41" s="87"/>
      <c r="H41" s="88"/>
      <c r="I41" s="16"/>
      <c r="K41" s="16"/>
      <c r="M41" s="72"/>
      <c r="N41" s="72"/>
      <c r="O41" s="72"/>
      <c r="P41" s="87"/>
      <c r="Q41" s="87"/>
      <c r="W41" s="89"/>
      <c r="X41" s="89"/>
      <c r="Y41" s="87"/>
      <c r="Z41" s="87"/>
    </row>
    <row r="42" spans="1:26" s="15" customFormat="1" x14ac:dyDescent="0.55000000000000004">
      <c r="A42" s="16"/>
      <c r="B42" s="16"/>
      <c r="C42" s="16"/>
      <c r="E42" s="87"/>
      <c r="H42" s="88"/>
      <c r="I42" s="16"/>
      <c r="K42" s="16"/>
      <c r="M42" s="72"/>
      <c r="N42" s="72"/>
      <c r="O42" s="72"/>
      <c r="P42" s="87"/>
      <c r="Q42" s="87"/>
      <c r="W42" s="89"/>
      <c r="X42" s="89"/>
      <c r="Y42" s="87"/>
      <c r="Z42" s="87"/>
    </row>
    <row r="43" spans="1:26" s="15" customFormat="1" x14ac:dyDescent="0.55000000000000004">
      <c r="A43" s="16"/>
      <c r="B43" s="16"/>
      <c r="C43" s="16"/>
      <c r="E43" s="87"/>
      <c r="H43" s="88"/>
      <c r="I43" s="16"/>
      <c r="K43" s="16"/>
      <c r="M43" s="72"/>
      <c r="N43" s="72"/>
      <c r="O43" s="72"/>
      <c r="P43" s="87"/>
      <c r="Q43" s="87"/>
      <c r="W43" s="89"/>
      <c r="X43" s="89"/>
      <c r="Y43" s="87"/>
      <c r="Z43" s="87"/>
    </row>
    <row r="44" spans="1:26" s="15" customFormat="1" x14ac:dyDescent="0.55000000000000004">
      <c r="A44" s="16"/>
      <c r="B44" s="16"/>
      <c r="C44" s="16"/>
      <c r="E44" s="87"/>
      <c r="H44" s="88"/>
      <c r="I44" s="16"/>
      <c r="K44" s="16"/>
      <c r="M44" s="72"/>
      <c r="N44" s="72"/>
      <c r="O44" s="72"/>
      <c r="P44" s="87"/>
      <c r="Q44" s="87"/>
      <c r="W44" s="89"/>
      <c r="X44" s="89"/>
      <c r="Y44" s="87"/>
      <c r="Z44" s="87"/>
    </row>
    <row r="45" spans="1:26" s="15" customFormat="1" x14ac:dyDescent="0.55000000000000004">
      <c r="A45" s="16"/>
      <c r="B45" s="16"/>
      <c r="C45" s="16"/>
      <c r="E45" s="87"/>
      <c r="H45" s="88"/>
      <c r="I45" s="16"/>
      <c r="K45" s="16"/>
      <c r="M45" s="72"/>
      <c r="N45" s="72"/>
      <c r="O45" s="72"/>
      <c r="P45" s="87"/>
      <c r="Q45" s="87"/>
      <c r="W45" s="89"/>
      <c r="X45" s="89"/>
      <c r="Y45" s="87"/>
      <c r="Z45" s="87"/>
    </row>
    <row r="46" spans="1:26" s="15" customFormat="1" x14ac:dyDescent="0.55000000000000004">
      <c r="A46" s="16"/>
      <c r="B46" s="16"/>
      <c r="C46" s="16"/>
      <c r="E46" s="87"/>
      <c r="H46" s="88"/>
      <c r="I46" s="16"/>
      <c r="K46" s="16"/>
      <c r="M46" s="72"/>
      <c r="N46" s="72"/>
      <c r="O46" s="72"/>
      <c r="P46" s="87"/>
      <c r="Q46" s="87"/>
      <c r="W46" s="89"/>
      <c r="X46" s="89"/>
      <c r="Y46" s="87"/>
      <c r="Z46" s="87"/>
    </row>
    <row r="47" spans="1:26" s="15" customFormat="1" x14ac:dyDescent="0.55000000000000004">
      <c r="A47" s="16"/>
      <c r="B47" s="16"/>
      <c r="C47" s="16"/>
      <c r="E47" s="87"/>
      <c r="H47" s="88"/>
      <c r="I47" s="16"/>
      <c r="K47" s="16"/>
      <c r="M47" s="72"/>
      <c r="N47" s="72"/>
      <c r="O47" s="72"/>
      <c r="P47" s="87"/>
      <c r="Q47" s="87"/>
      <c r="W47" s="89"/>
      <c r="X47" s="89"/>
      <c r="Y47" s="87"/>
      <c r="Z47" s="87"/>
    </row>
    <row r="48" spans="1:26" s="15" customFormat="1" x14ac:dyDescent="0.55000000000000004">
      <c r="A48" s="16"/>
      <c r="B48" s="16"/>
      <c r="C48" s="16"/>
      <c r="E48" s="87"/>
      <c r="H48" s="88"/>
      <c r="I48" s="16"/>
      <c r="K48" s="16"/>
      <c r="M48" s="72"/>
      <c r="N48" s="72"/>
      <c r="O48" s="72"/>
      <c r="P48" s="87"/>
      <c r="Q48" s="87"/>
      <c r="W48" s="89"/>
      <c r="X48" s="89"/>
      <c r="Y48" s="87"/>
      <c r="Z48" s="87"/>
    </row>
    <row r="49" spans="1:26" s="15" customFormat="1" x14ac:dyDescent="0.55000000000000004">
      <c r="A49" s="16"/>
      <c r="B49" s="16"/>
      <c r="C49" s="16"/>
      <c r="E49" s="87"/>
      <c r="H49" s="88"/>
      <c r="I49" s="16"/>
      <c r="K49" s="16"/>
      <c r="M49" s="72"/>
      <c r="N49" s="72"/>
      <c r="O49" s="72"/>
      <c r="P49" s="87"/>
      <c r="Q49" s="87"/>
      <c r="W49" s="89"/>
      <c r="X49" s="89"/>
      <c r="Y49" s="87"/>
      <c r="Z49" s="87"/>
    </row>
    <row r="50" spans="1:26" s="15" customFormat="1" x14ac:dyDescent="0.55000000000000004">
      <c r="A50" s="16"/>
      <c r="B50" s="16"/>
      <c r="C50" s="16"/>
      <c r="E50" s="87"/>
      <c r="H50" s="88"/>
      <c r="I50" s="16"/>
      <c r="K50" s="16"/>
      <c r="M50" s="72"/>
      <c r="N50" s="72"/>
      <c r="O50" s="72"/>
      <c r="P50" s="87"/>
      <c r="Q50" s="87"/>
      <c r="W50" s="89"/>
      <c r="X50" s="89"/>
      <c r="Y50" s="87"/>
      <c r="Z50" s="87"/>
    </row>
    <row r="51" spans="1:26" s="15" customFormat="1" x14ac:dyDescent="0.55000000000000004">
      <c r="A51" s="16"/>
      <c r="B51" s="16"/>
      <c r="C51" s="16"/>
      <c r="E51" s="87"/>
      <c r="H51" s="88"/>
      <c r="I51" s="16"/>
      <c r="K51" s="16"/>
      <c r="M51" s="72"/>
      <c r="N51" s="72"/>
      <c r="O51" s="72"/>
      <c r="P51" s="87"/>
      <c r="Q51" s="87"/>
      <c r="W51" s="89"/>
      <c r="X51" s="89"/>
      <c r="Y51" s="87"/>
      <c r="Z51" s="87"/>
    </row>
    <row r="52" spans="1:26" s="15" customFormat="1" x14ac:dyDescent="0.55000000000000004">
      <c r="A52" s="16"/>
      <c r="B52" s="16"/>
      <c r="C52" s="16"/>
      <c r="E52" s="87"/>
      <c r="H52" s="88"/>
      <c r="I52" s="16"/>
      <c r="K52" s="16"/>
      <c r="M52" s="72"/>
      <c r="N52" s="72"/>
      <c r="O52" s="72"/>
      <c r="P52" s="87"/>
      <c r="Q52" s="87"/>
      <c r="W52" s="89"/>
      <c r="X52" s="89"/>
      <c r="Y52" s="87"/>
      <c r="Z52" s="87"/>
    </row>
    <row r="53" spans="1:26" s="15" customFormat="1" x14ac:dyDescent="0.55000000000000004">
      <c r="A53" s="16"/>
      <c r="B53" s="16"/>
      <c r="C53" s="16"/>
      <c r="E53" s="87"/>
      <c r="H53" s="88"/>
      <c r="I53" s="16"/>
      <c r="K53" s="16"/>
      <c r="M53" s="72"/>
      <c r="N53" s="72"/>
      <c r="O53" s="72"/>
      <c r="P53" s="87"/>
      <c r="Q53" s="87"/>
      <c r="W53" s="89"/>
      <c r="X53" s="89"/>
      <c r="Y53" s="87"/>
      <c r="Z53" s="87"/>
    </row>
    <row r="54" spans="1:26" s="15" customFormat="1" x14ac:dyDescent="0.55000000000000004">
      <c r="A54" s="16"/>
      <c r="B54" s="16"/>
      <c r="C54" s="16"/>
      <c r="E54" s="87"/>
      <c r="H54" s="88"/>
      <c r="I54" s="16"/>
      <c r="K54" s="16"/>
      <c r="M54" s="72"/>
      <c r="N54" s="72"/>
      <c r="O54" s="72"/>
      <c r="P54" s="87"/>
      <c r="Q54" s="87"/>
      <c r="W54" s="89"/>
      <c r="X54" s="89"/>
      <c r="Y54" s="87"/>
      <c r="Z54" s="87"/>
    </row>
    <row r="55" spans="1:26" s="15" customFormat="1" x14ac:dyDescent="0.55000000000000004">
      <c r="A55" s="16"/>
      <c r="B55" s="16"/>
      <c r="C55" s="16"/>
      <c r="E55" s="87"/>
      <c r="H55" s="88"/>
      <c r="I55" s="16"/>
      <c r="K55" s="16"/>
      <c r="M55" s="72"/>
      <c r="N55" s="72"/>
      <c r="O55" s="72"/>
      <c r="P55" s="87"/>
      <c r="Q55" s="87"/>
      <c r="W55" s="89"/>
      <c r="X55" s="89"/>
      <c r="Y55" s="87"/>
      <c r="Z55" s="87"/>
    </row>
    <row r="56" spans="1:26" s="15" customFormat="1" x14ac:dyDescent="0.55000000000000004">
      <c r="B56" s="16"/>
      <c r="C56" s="16"/>
      <c r="E56" s="87"/>
      <c r="H56" s="88"/>
      <c r="I56" s="16"/>
      <c r="K56" s="16"/>
      <c r="M56" s="72"/>
      <c r="N56" s="72"/>
      <c r="O56" s="72"/>
      <c r="P56" s="87"/>
      <c r="Q56" s="87"/>
      <c r="W56" s="89"/>
      <c r="X56" s="89"/>
      <c r="Y56" s="87"/>
      <c r="Z56" s="87"/>
    </row>
    <row r="57" spans="1:26" s="15" customFormat="1" x14ac:dyDescent="0.55000000000000004">
      <c r="B57" s="16"/>
      <c r="C57" s="16"/>
      <c r="E57" s="87"/>
      <c r="H57" s="88"/>
      <c r="I57" s="16"/>
      <c r="K57" s="16"/>
      <c r="M57" s="72"/>
      <c r="N57" s="72"/>
      <c r="O57" s="72"/>
      <c r="P57" s="87"/>
      <c r="Q57" s="87"/>
      <c r="W57" s="89"/>
      <c r="X57" s="89"/>
      <c r="Y57" s="87"/>
      <c r="Z57" s="87"/>
    </row>
    <row r="58" spans="1:26" s="15" customFormat="1" x14ac:dyDescent="0.55000000000000004">
      <c r="B58" s="16"/>
      <c r="C58" s="16"/>
      <c r="E58" s="87"/>
      <c r="H58" s="88"/>
      <c r="I58" s="16"/>
      <c r="K58" s="16"/>
      <c r="M58" s="72"/>
      <c r="N58" s="72"/>
      <c r="O58" s="72"/>
      <c r="P58" s="87"/>
      <c r="Q58" s="87"/>
      <c r="W58" s="89"/>
      <c r="X58" s="89"/>
      <c r="Y58" s="87"/>
      <c r="Z58" s="87"/>
    </row>
    <row r="59" spans="1:26" s="15" customFormat="1" x14ac:dyDescent="0.55000000000000004">
      <c r="B59" s="16"/>
      <c r="C59" s="16"/>
      <c r="E59" s="87"/>
      <c r="H59" s="88"/>
      <c r="I59" s="16"/>
      <c r="K59" s="16"/>
      <c r="M59" s="72"/>
      <c r="N59" s="72"/>
      <c r="O59" s="72"/>
      <c r="P59" s="87"/>
      <c r="Q59" s="87"/>
      <c r="W59" s="89"/>
      <c r="X59" s="89"/>
      <c r="Y59" s="87"/>
      <c r="Z59" s="87"/>
    </row>
    <row r="60" spans="1:26" s="15" customFormat="1" x14ac:dyDescent="0.55000000000000004">
      <c r="B60" s="16"/>
      <c r="C60" s="16"/>
      <c r="E60" s="87"/>
      <c r="H60" s="88"/>
      <c r="I60" s="16"/>
      <c r="K60" s="16"/>
      <c r="M60" s="72"/>
      <c r="N60" s="72"/>
      <c r="O60" s="72"/>
      <c r="P60" s="87"/>
      <c r="Q60" s="87"/>
      <c r="W60" s="89"/>
      <c r="X60" s="89"/>
      <c r="Y60" s="87"/>
      <c r="Z60" s="87"/>
    </row>
    <row r="61" spans="1:26" s="15" customFormat="1" x14ac:dyDescent="0.55000000000000004">
      <c r="B61" s="16"/>
      <c r="C61" s="16"/>
      <c r="E61" s="87"/>
      <c r="H61" s="88"/>
      <c r="I61" s="16"/>
      <c r="K61" s="16"/>
      <c r="M61" s="72"/>
      <c r="N61" s="72"/>
      <c r="O61" s="72"/>
      <c r="P61" s="87"/>
      <c r="Q61" s="87"/>
      <c r="W61" s="89"/>
      <c r="X61" s="89"/>
      <c r="Y61" s="87"/>
      <c r="Z61" s="87"/>
    </row>
    <row r="62" spans="1:26" s="15" customFormat="1" x14ac:dyDescent="0.55000000000000004">
      <c r="B62" s="16"/>
      <c r="C62" s="16"/>
      <c r="E62" s="87"/>
      <c r="H62" s="88"/>
      <c r="I62" s="16"/>
      <c r="K62" s="16"/>
      <c r="M62" s="72"/>
      <c r="N62" s="72"/>
      <c r="O62" s="72"/>
      <c r="P62" s="87"/>
      <c r="Q62" s="87"/>
      <c r="W62" s="89"/>
      <c r="X62" s="89"/>
      <c r="Y62" s="87"/>
      <c r="Z62" s="87"/>
    </row>
    <row r="63" spans="1:26" s="15" customFormat="1" x14ac:dyDescent="0.55000000000000004">
      <c r="B63" s="16"/>
      <c r="C63" s="16"/>
      <c r="E63" s="87"/>
      <c r="H63" s="88"/>
      <c r="I63" s="16"/>
      <c r="K63" s="16"/>
      <c r="M63" s="72"/>
      <c r="N63" s="72"/>
      <c r="O63" s="72"/>
      <c r="P63" s="87"/>
      <c r="Q63" s="87"/>
      <c r="W63" s="89"/>
      <c r="X63" s="89"/>
      <c r="Y63" s="87"/>
      <c r="Z63" s="87"/>
    </row>
    <row r="64" spans="1:26" s="15" customFormat="1" x14ac:dyDescent="0.55000000000000004">
      <c r="B64" s="16"/>
      <c r="C64" s="16"/>
      <c r="E64" s="87"/>
      <c r="H64" s="88"/>
      <c r="I64" s="16"/>
      <c r="K64" s="16"/>
      <c r="M64" s="72"/>
      <c r="N64" s="72"/>
      <c r="O64" s="72"/>
      <c r="P64" s="87"/>
      <c r="Q64" s="87"/>
      <c r="W64" s="89"/>
      <c r="X64" s="89"/>
      <c r="Y64" s="87"/>
      <c r="Z64" s="87"/>
    </row>
    <row r="65" spans="1:26" s="15" customFormat="1" x14ac:dyDescent="0.55000000000000004">
      <c r="B65" s="16"/>
      <c r="C65" s="16"/>
      <c r="E65" s="87"/>
      <c r="H65" s="88"/>
      <c r="I65" s="16"/>
      <c r="K65" s="16"/>
      <c r="M65" s="72"/>
      <c r="N65" s="72"/>
      <c r="O65" s="72"/>
      <c r="P65" s="87"/>
      <c r="Q65" s="87"/>
      <c r="W65" s="89"/>
      <c r="X65" s="89"/>
      <c r="Y65" s="87"/>
      <c r="Z65" s="87"/>
    </row>
    <row r="66" spans="1:26" s="15" customFormat="1" x14ac:dyDescent="0.55000000000000004">
      <c r="B66" s="16"/>
      <c r="C66" s="16"/>
      <c r="E66" s="87"/>
      <c r="H66" s="88"/>
      <c r="I66" s="16"/>
      <c r="K66" s="16"/>
      <c r="M66" s="72"/>
      <c r="N66" s="72"/>
      <c r="O66" s="72"/>
      <c r="P66" s="87"/>
      <c r="Q66" s="87"/>
      <c r="W66" s="89"/>
      <c r="X66" s="89"/>
      <c r="Y66" s="87"/>
      <c r="Z66" s="87"/>
    </row>
    <row r="67" spans="1:26" s="15" customFormat="1" x14ac:dyDescent="0.55000000000000004">
      <c r="B67" s="16"/>
      <c r="C67" s="16"/>
      <c r="E67" s="87"/>
      <c r="H67" s="88"/>
      <c r="I67" s="16"/>
      <c r="K67" s="16"/>
      <c r="M67" s="72"/>
      <c r="N67" s="72"/>
      <c r="O67" s="72"/>
      <c r="P67" s="87"/>
      <c r="Q67" s="87"/>
      <c r="W67" s="89"/>
      <c r="X67" s="89"/>
      <c r="Y67" s="87"/>
      <c r="Z67" s="87"/>
    </row>
    <row r="68" spans="1:26" s="15" customFormat="1" x14ac:dyDescent="0.55000000000000004">
      <c r="B68" s="16"/>
      <c r="C68" s="16"/>
      <c r="E68" s="87"/>
      <c r="H68" s="88"/>
      <c r="I68" s="16"/>
      <c r="K68" s="16"/>
      <c r="M68" s="72"/>
      <c r="N68" s="72"/>
      <c r="O68" s="72"/>
      <c r="P68" s="87"/>
      <c r="Q68" s="87"/>
      <c r="W68" s="89"/>
      <c r="X68" s="89"/>
      <c r="Y68" s="87"/>
      <c r="Z68" s="87"/>
    </row>
    <row r="69" spans="1:26" s="15" customFormat="1" x14ac:dyDescent="0.55000000000000004">
      <c r="B69" s="16"/>
      <c r="C69" s="16"/>
      <c r="E69" s="87"/>
      <c r="H69" s="88"/>
      <c r="I69" s="16"/>
      <c r="K69" s="16"/>
      <c r="M69" s="72"/>
      <c r="N69" s="72"/>
      <c r="O69" s="72"/>
      <c r="P69" s="87"/>
      <c r="Q69" s="87"/>
      <c r="W69" s="89"/>
      <c r="X69" s="89"/>
      <c r="Y69" s="87"/>
      <c r="Z69" s="87"/>
    </row>
    <row r="70" spans="1:26" s="15" customFormat="1" x14ac:dyDescent="0.55000000000000004">
      <c r="B70" s="16"/>
      <c r="C70" s="16"/>
      <c r="E70" s="87"/>
      <c r="H70" s="88"/>
      <c r="I70" s="16"/>
      <c r="K70" s="16"/>
      <c r="M70" s="72"/>
      <c r="N70" s="72"/>
      <c r="O70" s="72"/>
      <c r="P70" s="87"/>
      <c r="Q70" s="87"/>
      <c r="W70" s="89"/>
      <c r="X70" s="89"/>
      <c r="Y70" s="87"/>
      <c r="Z70" s="87"/>
    </row>
    <row r="71" spans="1:26" s="15" customFormat="1" x14ac:dyDescent="0.55000000000000004">
      <c r="B71" s="16"/>
      <c r="C71" s="16"/>
      <c r="E71" s="87"/>
      <c r="H71" s="88"/>
      <c r="I71" s="16"/>
      <c r="K71" s="16"/>
      <c r="M71" s="72"/>
      <c r="N71" s="72"/>
      <c r="O71" s="72"/>
      <c r="P71" s="87"/>
      <c r="Q71" s="87"/>
      <c r="W71" s="89"/>
      <c r="X71" s="89"/>
      <c r="Y71" s="87"/>
      <c r="Z71" s="87"/>
    </row>
    <row r="72" spans="1:26" s="15" customFormat="1" x14ac:dyDescent="0.55000000000000004">
      <c r="B72" s="16"/>
      <c r="C72" s="16"/>
      <c r="E72" s="87"/>
      <c r="H72" s="88"/>
      <c r="I72" s="16"/>
      <c r="K72" s="16"/>
      <c r="M72" s="72"/>
      <c r="N72" s="72"/>
      <c r="O72" s="72"/>
      <c r="P72" s="87"/>
      <c r="Q72" s="87"/>
      <c r="W72" s="89"/>
      <c r="X72" s="89"/>
      <c r="Y72" s="87"/>
      <c r="Z72" s="87"/>
    </row>
    <row r="73" spans="1:26" s="15" customFormat="1" x14ac:dyDescent="0.55000000000000004">
      <c r="A73" s="16"/>
      <c r="B73" s="16"/>
      <c r="C73" s="16"/>
      <c r="E73" s="87"/>
      <c r="H73" s="88"/>
      <c r="I73" s="16"/>
      <c r="K73" s="16"/>
      <c r="M73" s="72"/>
      <c r="N73" s="72"/>
      <c r="O73" s="72"/>
      <c r="P73" s="87"/>
      <c r="Q73" s="87"/>
      <c r="W73" s="89"/>
      <c r="X73" s="89"/>
      <c r="Y73" s="87"/>
      <c r="Z73" s="87"/>
    </row>
    <row r="74" spans="1:26" s="15" customFormat="1" x14ac:dyDescent="0.55000000000000004">
      <c r="A74" s="16"/>
      <c r="B74" s="16"/>
      <c r="C74" s="16"/>
      <c r="E74" s="87"/>
      <c r="H74" s="88"/>
      <c r="I74" s="16"/>
      <c r="K74" s="16"/>
      <c r="M74" s="72"/>
      <c r="N74" s="72"/>
      <c r="O74" s="72"/>
      <c r="P74" s="87"/>
      <c r="Q74" s="87"/>
      <c r="W74" s="89"/>
      <c r="X74" s="89"/>
      <c r="Y74" s="87"/>
      <c r="Z74" s="87"/>
    </row>
    <row r="75" spans="1:26" s="15" customFormat="1" x14ac:dyDescent="0.55000000000000004">
      <c r="A75" s="16"/>
      <c r="B75" s="16"/>
      <c r="C75" s="16"/>
      <c r="E75" s="87"/>
      <c r="H75" s="88"/>
      <c r="I75" s="16"/>
      <c r="K75" s="16"/>
      <c r="M75" s="72"/>
      <c r="N75" s="72"/>
      <c r="O75" s="72"/>
      <c r="P75" s="87"/>
      <c r="Q75" s="87"/>
      <c r="W75" s="89"/>
      <c r="X75" s="89"/>
      <c r="Y75" s="87"/>
      <c r="Z75" s="87"/>
    </row>
    <row r="76" spans="1:26" s="15" customFormat="1" x14ac:dyDescent="0.55000000000000004">
      <c r="A76" s="16"/>
      <c r="B76" s="16"/>
      <c r="C76" s="16"/>
      <c r="E76" s="87"/>
      <c r="H76" s="88"/>
      <c r="I76" s="16"/>
      <c r="K76" s="16"/>
      <c r="M76" s="72"/>
      <c r="N76" s="72"/>
      <c r="O76" s="72"/>
      <c r="P76" s="87"/>
      <c r="Q76" s="87"/>
      <c r="W76" s="89"/>
      <c r="X76" s="89"/>
      <c r="Y76" s="87"/>
      <c r="Z76" s="87"/>
    </row>
    <row r="77" spans="1:26" s="15" customFormat="1" x14ac:dyDescent="0.55000000000000004">
      <c r="A77" s="16"/>
      <c r="B77" s="16"/>
      <c r="C77" s="16"/>
      <c r="E77" s="87"/>
      <c r="H77" s="88"/>
      <c r="I77" s="16"/>
      <c r="K77" s="16"/>
      <c r="M77" s="72"/>
      <c r="N77" s="72"/>
      <c r="O77" s="72"/>
      <c r="P77" s="87"/>
      <c r="Q77" s="87"/>
      <c r="W77" s="89"/>
      <c r="X77" s="89"/>
      <c r="Y77" s="87"/>
      <c r="Z77" s="87"/>
    </row>
    <row r="78" spans="1:26" s="15" customFormat="1" x14ac:dyDescent="0.55000000000000004">
      <c r="A78" s="16"/>
      <c r="B78" s="16"/>
      <c r="C78" s="16"/>
      <c r="E78" s="87"/>
      <c r="H78" s="88"/>
      <c r="I78" s="16"/>
      <c r="K78" s="16"/>
      <c r="M78" s="72"/>
      <c r="N78" s="72"/>
      <c r="O78" s="72"/>
      <c r="P78" s="87"/>
      <c r="Q78" s="87"/>
      <c r="W78" s="89"/>
      <c r="X78" s="89"/>
      <c r="Y78" s="87"/>
      <c r="Z78" s="87"/>
    </row>
    <row r="79" spans="1:26" s="15" customFormat="1" x14ac:dyDescent="0.55000000000000004">
      <c r="A79" s="16"/>
      <c r="B79" s="16"/>
      <c r="C79" s="16"/>
      <c r="E79" s="87"/>
      <c r="H79" s="88"/>
      <c r="I79" s="16"/>
      <c r="K79" s="16"/>
      <c r="M79" s="72"/>
      <c r="N79" s="72"/>
      <c r="O79" s="72"/>
      <c r="P79" s="87"/>
      <c r="Q79" s="87"/>
      <c r="W79" s="89"/>
      <c r="X79" s="89"/>
      <c r="Y79" s="87"/>
      <c r="Z79" s="87"/>
    </row>
    <row r="80" spans="1:26" s="15" customFormat="1" x14ac:dyDescent="0.55000000000000004">
      <c r="A80" s="16"/>
      <c r="B80" s="16"/>
      <c r="C80" s="16"/>
      <c r="E80" s="87"/>
      <c r="H80" s="88"/>
      <c r="I80" s="16"/>
      <c r="K80" s="16"/>
      <c r="M80" s="72"/>
      <c r="N80" s="72"/>
      <c r="O80" s="72"/>
      <c r="P80" s="87"/>
      <c r="Q80" s="87"/>
      <c r="W80" s="89"/>
      <c r="X80" s="89"/>
      <c r="Y80" s="87"/>
      <c r="Z80" s="87"/>
    </row>
    <row r="81" spans="1:26" s="15" customFormat="1" x14ac:dyDescent="0.55000000000000004">
      <c r="A81" s="16"/>
      <c r="B81" s="16"/>
      <c r="C81" s="16"/>
      <c r="E81" s="87"/>
      <c r="H81" s="88"/>
      <c r="I81" s="16"/>
      <c r="K81" s="16"/>
      <c r="M81" s="72"/>
      <c r="N81" s="72"/>
      <c r="O81" s="72"/>
      <c r="P81" s="87"/>
      <c r="Q81" s="87"/>
      <c r="W81" s="89"/>
      <c r="X81" s="89"/>
      <c r="Y81" s="87"/>
      <c r="Z81" s="87"/>
    </row>
    <row r="82" spans="1:26" s="15" customFormat="1" x14ac:dyDescent="0.55000000000000004">
      <c r="B82" s="16"/>
      <c r="C82" s="16"/>
      <c r="E82" s="87"/>
      <c r="H82" s="88"/>
      <c r="I82" s="16"/>
      <c r="K82" s="16"/>
      <c r="M82" s="72"/>
      <c r="N82" s="72"/>
      <c r="O82" s="72"/>
      <c r="P82" s="87"/>
      <c r="Q82" s="87"/>
      <c r="W82" s="89"/>
      <c r="X82" s="89"/>
      <c r="Y82" s="87"/>
      <c r="Z82" s="87"/>
    </row>
    <row r="83" spans="1:26" s="15" customFormat="1" x14ac:dyDescent="0.55000000000000004">
      <c r="A83" s="16"/>
      <c r="B83" s="16"/>
      <c r="C83" s="16"/>
      <c r="E83" s="87"/>
      <c r="H83" s="88"/>
    </row>
    <row r="84" spans="1:26" s="15" customFormat="1" x14ac:dyDescent="0.55000000000000004">
      <c r="B84" s="16"/>
      <c r="C84" s="16"/>
      <c r="E84" s="87"/>
      <c r="H84" s="88"/>
      <c r="I84" s="16"/>
      <c r="K84" s="16"/>
      <c r="M84" s="72"/>
      <c r="N84" s="72"/>
      <c r="O84" s="72"/>
      <c r="P84" s="87"/>
      <c r="Q84" s="87"/>
      <c r="W84" s="89"/>
      <c r="X84" s="89"/>
      <c r="Y84" s="87"/>
      <c r="Z84" s="87"/>
    </row>
    <row r="85" spans="1:26" s="15" customFormat="1" x14ac:dyDescent="0.55000000000000004">
      <c r="A85" s="16"/>
      <c r="B85" s="16"/>
      <c r="C85" s="16"/>
      <c r="E85" s="87"/>
      <c r="H85" s="88"/>
    </row>
    <row r="86" spans="1:26" s="15" customFormat="1" x14ac:dyDescent="0.55000000000000004">
      <c r="B86" s="16"/>
      <c r="C86" s="16"/>
      <c r="E86" s="87"/>
      <c r="H86" s="88"/>
      <c r="I86" s="16"/>
      <c r="K86" s="16"/>
      <c r="M86" s="72"/>
      <c r="N86" s="72"/>
      <c r="O86" s="72"/>
      <c r="P86" s="87"/>
      <c r="Q86" s="87"/>
      <c r="W86" s="89"/>
      <c r="X86" s="89"/>
      <c r="Y86" s="87"/>
      <c r="Z86" s="87"/>
    </row>
    <row r="87" spans="1:26" s="15" customFormat="1" x14ac:dyDescent="0.55000000000000004">
      <c r="A87" s="16"/>
      <c r="B87" s="16"/>
      <c r="C87" s="16"/>
      <c r="E87" s="87"/>
      <c r="H87" s="88"/>
      <c r="I87" s="16"/>
    </row>
    <row r="88" spans="1:26" s="15" customFormat="1" x14ac:dyDescent="0.55000000000000004">
      <c r="A88" s="16"/>
      <c r="B88" s="16"/>
      <c r="C88" s="16"/>
      <c r="E88" s="87"/>
      <c r="H88" s="88"/>
      <c r="I88" s="16"/>
    </row>
    <row r="89" spans="1:26" s="15" customFormat="1" x14ac:dyDescent="0.55000000000000004">
      <c r="A89" s="16"/>
      <c r="B89" s="16"/>
      <c r="C89" s="16"/>
      <c r="E89" s="87"/>
      <c r="H89" s="88"/>
      <c r="I89" s="16"/>
    </row>
    <row r="90" spans="1:26" s="15" customFormat="1" x14ac:dyDescent="0.55000000000000004">
      <c r="A90" s="16"/>
      <c r="B90" s="16"/>
      <c r="C90" s="16"/>
      <c r="E90" s="87"/>
      <c r="H90" s="88"/>
      <c r="I90" s="16"/>
    </row>
    <row r="91" spans="1:26" s="15" customFormat="1" x14ac:dyDescent="0.55000000000000004">
      <c r="A91" s="16"/>
      <c r="B91" s="16"/>
      <c r="C91" s="16"/>
      <c r="E91" s="87"/>
      <c r="H91" s="88"/>
      <c r="I91" s="16"/>
    </row>
    <row r="92" spans="1:26" s="15" customFormat="1" x14ac:dyDescent="0.55000000000000004">
      <c r="A92" s="16"/>
      <c r="B92" s="16"/>
      <c r="C92" s="16"/>
      <c r="E92" s="87"/>
      <c r="H92" s="88"/>
      <c r="I92" s="16"/>
    </row>
    <row r="93" spans="1:26" s="15" customFormat="1" x14ac:dyDescent="0.55000000000000004">
      <c r="A93" s="16"/>
      <c r="B93" s="16"/>
      <c r="C93" s="16"/>
      <c r="E93" s="87"/>
      <c r="H93" s="88"/>
      <c r="I93" s="16"/>
    </row>
    <row r="94" spans="1:26" s="15" customFormat="1" x14ac:dyDescent="0.55000000000000004">
      <c r="A94" s="16"/>
      <c r="B94" s="16"/>
      <c r="C94" s="16"/>
      <c r="E94" s="87"/>
      <c r="H94" s="88"/>
      <c r="I94" s="16"/>
    </row>
    <row r="95" spans="1:26" s="15" customFormat="1" x14ac:dyDescent="0.55000000000000004">
      <c r="B95" s="16"/>
      <c r="C95" s="16"/>
      <c r="E95" s="87"/>
      <c r="I95" s="16"/>
      <c r="K95" s="16"/>
      <c r="M95" s="72"/>
      <c r="N95" s="72"/>
      <c r="O95" s="72"/>
      <c r="P95" s="87"/>
      <c r="Q95" s="87"/>
      <c r="W95" s="89"/>
      <c r="X95" s="89"/>
      <c r="Y95" s="87"/>
      <c r="Z95" s="87"/>
    </row>
    <row r="96" spans="1:26" s="15" customFormat="1" x14ac:dyDescent="0.55000000000000004">
      <c r="B96" s="16"/>
      <c r="C96" s="16"/>
      <c r="E96" s="87"/>
      <c r="I96" s="16"/>
      <c r="K96" s="16"/>
      <c r="M96" s="72"/>
      <c r="N96" s="72"/>
      <c r="O96" s="72"/>
      <c r="P96" s="87"/>
      <c r="Q96" s="87"/>
      <c r="W96" s="89"/>
      <c r="X96" s="89"/>
      <c r="Y96" s="87"/>
      <c r="Z96" s="87"/>
    </row>
    <row r="97" spans="1:26" s="15" customFormat="1" x14ac:dyDescent="0.55000000000000004">
      <c r="B97" s="16"/>
      <c r="C97" s="16"/>
      <c r="E97" s="87"/>
      <c r="I97" s="16"/>
      <c r="K97" s="16"/>
      <c r="M97" s="72"/>
      <c r="N97" s="72"/>
      <c r="O97" s="72"/>
      <c r="P97" s="87"/>
      <c r="Q97" s="87"/>
      <c r="W97" s="89"/>
      <c r="X97" s="89"/>
      <c r="Y97" s="87"/>
      <c r="Z97" s="87"/>
    </row>
    <row r="98" spans="1:26" s="15" customFormat="1" x14ac:dyDescent="0.55000000000000004">
      <c r="B98" s="16"/>
      <c r="C98" s="16"/>
      <c r="E98" s="87"/>
      <c r="I98" s="16"/>
      <c r="K98" s="16"/>
      <c r="M98" s="72"/>
      <c r="N98" s="72"/>
      <c r="O98" s="72"/>
      <c r="P98" s="87"/>
      <c r="Q98" s="87"/>
      <c r="W98" s="89"/>
      <c r="X98" s="89"/>
      <c r="Y98" s="87"/>
      <c r="Z98" s="87"/>
    </row>
    <row r="99" spans="1:26" s="15" customFormat="1" x14ac:dyDescent="0.55000000000000004">
      <c r="B99" s="16"/>
      <c r="C99" s="16"/>
      <c r="E99" s="87"/>
      <c r="I99" s="16"/>
      <c r="K99" s="16"/>
      <c r="M99" s="72"/>
      <c r="N99" s="72"/>
      <c r="O99" s="72"/>
      <c r="P99" s="87"/>
      <c r="Q99" s="87"/>
      <c r="W99" s="89"/>
      <c r="X99" s="89"/>
      <c r="Y99" s="87"/>
      <c r="Z99" s="87"/>
    </row>
    <row r="100" spans="1:26" s="15" customFormat="1" x14ac:dyDescent="0.55000000000000004">
      <c r="B100" s="16"/>
      <c r="C100" s="16"/>
      <c r="E100" s="87"/>
      <c r="I100" s="16"/>
      <c r="K100" s="16"/>
      <c r="M100" s="72"/>
      <c r="N100" s="72"/>
      <c r="O100" s="72"/>
      <c r="P100" s="87"/>
      <c r="Q100" s="87"/>
      <c r="W100" s="89"/>
      <c r="X100" s="89"/>
      <c r="Y100" s="87"/>
      <c r="Z100" s="87"/>
    </row>
    <row r="101" spans="1:26" s="15" customFormat="1" x14ac:dyDescent="0.55000000000000004">
      <c r="B101" s="16"/>
      <c r="C101" s="16"/>
      <c r="E101" s="87"/>
      <c r="I101" s="16"/>
      <c r="K101" s="16"/>
      <c r="M101" s="72"/>
      <c r="N101" s="72"/>
      <c r="O101" s="72"/>
      <c r="P101" s="87"/>
      <c r="Q101" s="87"/>
      <c r="W101" s="89"/>
      <c r="X101" s="89"/>
      <c r="Y101" s="87"/>
      <c r="Z101" s="87"/>
    </row>
    <row r="102" spans="1:26" s="15" customFormat="1" x14ac:dyDescent="0.55000000000000004">
      <c r="B102" s="16"/>
      <c r="C102" s="16"/>
      <c r="E102" s="87"/>
      <c r="I102" s="16"/>
      <c r="K102" s="16"/>
      <c r="M102" s="72"/>
      <c r="N102" s="72"/>
      <c r="O102" s="72"/>
      <c r="P102" s="87"/>
      <c r="Q102" s="87"/>
      <c r="W102" s="89"/>
      <c r="X102" s="89"/>
      <c r="Y102" s="87"/>
      <c r="Z102" s="87"/>
    </row>
    <row r="103" spans="1:26" s="15" customFormat="1" x14ac:dyDescent="0.55000000000000004">
      <c r="B103" s="16"/>
      <c r="C103" s="16"/>
      <c r="E103" s="87"/>
      <c r="I103" s="16"/>
      <c r="K103" s="16"/>
      <c r="M103" s="72"/>
      <c r="N103" s="72"/>
      <c r="O103" s="72"/>
      <c r="P103" s="87"/>
      <c r="Q103" s="87"/>
      <c r="W103" s="89"/>
      <c r="X103" s="89"/>
      <c r="Y103" s="87"/>
      <c r="Z103" s="87"/>
    </row>
    <row r="104" spans="1:26" s="15" customFormat="1" x14ac:dyDescent="0.55000000000000004">
      <c r="B104" s="16"/>
      <c r="C104" s="16"/>
      <c r="E104" s="87"/>
      <c r="I104" s="16"/>
      <c r="K104" s="16"/>
      <c r="M104" s="72"/>
      <c r="N104" s="72"/>
      <c r="O104" s="72"/>
      <c r="P104" s="87"/>
      <c r="Q104" s="87"/>
      <c r="W104" s="89"/>
      <c r="X104" s="89"/>
      <c r="Y104" s="87"/>
      <c r="Z104" s="87"/>
    </row>
    <row r="105" spans="1:26" s="15" customFormat="1" x14ac:dyDescent="0.55000000000000004">
      <c r="B105" s="16"/>
      <c r="C105" s="16"/>
      <c r="E105" s="87"/>
      <c r="I105" s="16"/>
      <c r="K105" s="16"/>
      <c r="M105" s="72"/>
      <c r="N105" s="72"/>
      <c r="O105" s="72"/>
      <c r="P105" s="87"/>
      <c r="Q105" s="87"/>
      <c r="W105" s="89"/>
      <c r="X105" s="89"/>
      <c r="Y105" s="87"/>
      <c r="Z105" s="87"/>
    </row>
    <row r="106" spans="1:26" s="15" customFormat="1" x14ac:dyDescent="0.55000000000000004">
      <c r="B106" s="16"/>
      <c r="C106" s="16"/>
      <c r="E106" s="87"/>
      <c r="I106" s="16"/>
      <c r="K106" s="16"/>
      <c r="M106" s="72"/>
      <c r="N106" s="72"/>
      <c r="O106" s="72"/>
      <c r="P106" s="87"/>
      <c r="Q106" s="87"/>
      <c r="W106" s="89"/>
      <c r="X106" s="89"/>
      <c r="Y106" s="87"/>
      <c r="Z106" s="87"/>
    </row>
    <row r="107" spans="1:26" s="15" customFormat="1" x14ac:dyDescent="0.55000000000000004">
      <c r="B107" s="16"/>
      <c r="C107" s="16"/>
      <c r="E107" s="87"/>
      <c r="I107" s="16"/>
      <c r="K107" s="16"/>
      <c r="M107" s="72"/>
      <c r="N107" s="72"/>
      <c r="O107" s="72"/>
      <c r="P107" s="87"/>
      <c r="Q107" s="87"/>
      <c r="W107" s="89"/>
      <c r="X107" s="89"/>
      <c r="Y107" s="87"/>
      <c r="Z107" s="87"/>
    </row>
    <row r="108" spans="1:26" s="15" customFormat="1" x14ac:dyDescent="0.55000000000000004">
      <c r="B108" s="16"/>
      <c r="C108" s="16"/>
      <c r="E108" s="87"/>
      <c r="I108" s="16"/>
      <c r="K108" s="16"/>
      <c r="M108" s="72"/>
      <c r="N108" s="72"/>
      <c r="O108" s="72"/>
      <c r="P108" s="87"/>
      <c r="Q108" s="87"/>
      <c r="W108" s="89"/>
      <c r="X108" s="89"/>
      <c r="Y108" s="87"/>
      <c r="Z108" s="87"/>
    </row>
    <row r="109" spans="1:26" s="15" customFormat="1" x14ac:dyDescent="0.55000000000000004">
      <c r="B109" s="16"/>
      <c r="C109" s="16"/>
      <c r="E109" s="87"/>
      <c r="I109" s="16"/>
      <c r="K109" s="16"/>
      <c r="M109" s="72"/>
      <c r="N109" s="72"/>
      <c r="O109" s="72"/>
      <c r="P109" s="87"/>
      <c r="Q109" s="87"/>
      <c r="W109" s="89"/>
      <c r="X109" s="89"/>
      <c r="Y109" s="87"/>
      <c r="Z109" s="87"/>
    </row>
    <row r="110" spans="1:26" s="15" customFormat="1" x14ac:dyDescent="0.55000000000000004">
      <c r="B110" s="16"/>
      <c r="C110" s="16"/>
      <c r="E110" s="87"/>
      <c r="I110" s="16"/>
      <c r="K110" s="16"/>
      <c r="M110" s="72"/>
      <c r="N110" s="72"/>
      <c r="O110" s="72"/>
      <c r="P110" s="87"/>
      <c r="Q110" s="87"/>
      <c r="W110" s="89"/>
      <c r="X110" s="89"/>
      <c r="Y110" s="87"/>
      <c r="Z110" s="87"/>
    </row>
    <row r="111" spans="1:26" x14ac:dyDescent="0.55000000000000004">
      <c r="A111"/>
      <c r="B111" s="1">
        <f>_xlfn.XLOOKUP($A111,基本情報!$A$2:$A$238,基本情報!B$2:B$238,0,0,1)</f>
        <v>0</v>
      </c>
      <c r="C111" s="1">
        <f>_xlfn.XLOOKUP($A111,基本情報!$A$2:$A$238,基本情報!C$2:C$238,0,0,1)</f>
        <v>0</v>
      </c>
      <c r="D111">
        <f>_xlfn.XLOOKUP($A111,基本情報!$A$2:$A$238,基本情報!D$2:D$238,0,0,1)</f>
        <v>0</v>
      </c>
      <c r="E111" s="6">
        <f>_xlfn.XLOOKUP($A111,基本情報!$A$2:$A$238,基本情報!E$2:E$238,0,0,1)</f>
        <v>0</v>
      </c>
      <c r="F111">
        <f>_xlfn.XLOOKUP($A111,基本情報!$A$2:$A$238,基本情報!G$2:G$238,0,0,1)</f>
        <v>0</v>
      </c>
      <c r="G111">
        <f>_xlfn.XLOOKUP($A111,基本情報!$A$2:$A$238,基本情報!H$2:H$238,0,0,1)</f>
        <v>0</v>
      </c>
      <c r="I111" s="1"/>
      <c r="K111" s="1"/>
      <c r="M111" s="55">
        <f>_xlfn.XLOOKUP($I111,肥培管理パターン一覧!$A$2:$A$75,肥培管理パターン一覧!N$2:N$75,0,0,1)</f>
        <v>0</v>
      </c>
      <c r="N111" s="55">
        <f>_xlfn.XLOOKUP($I111,肥培管理パターン一覧!$A$2:$A$75,肥培管理パターン一覧!O$2:O$75,0,0,1)</f>
        <v>0</v>
      </c>
      <c r="O111" s="55">
        <f>_xlfn.XLOOKUP($I111,肥培管理パターン一覧!$A$2:$A$75,肥培管理パターン一覧!P$2:P$75,0,0,1)</f>
        <v>0</v>
      </c>
      <c r="P111" s="6">
        <f>_xlfn.XLOOKUP($I111,肥培管理パターン一覧!$A$2:$A$75,肥培管理パターン一覧!L$2:L$75,0,0,1)</f>
        <v>0</v>
      </c>
      <c r="Q111" s="6">
        <f>_xlfn.XLOOKUP($I111,肥培管理パターン一覧!$A$2:$A$75,肥培管理パターン一覧!M$2:M$75,0,0,1)</f>
        <v>0</v>
      </c>
      <c r="R111">
        <f>_xlfn.XLOOKUP($K111,肥培管理パターン一覧!$A$2:$A$75,肥培管理パターン一覧!N$2:N$75,0,0,1)</f>
        <v>0</v>
      </c>
      <c r="S111">
        <f>_xlfn.XLOOKUP($K111,肥培管理パターン一覧!$A$2:$A$75,肥培管理パターン一覧!O$2:O$75,0,0,1)</f>
        <v>0</v>
      </c>
      <c r="T111">
        <f>_xlfn.XLOOKUP($K111,肥培管理パターン一覧!$A$2:$A$75,肥培管理パターン一覧!P$2:P$75,0,0,1)</f>
        <v>0</v>
      </c>
      <c r="U111">
        <f>_xlfn.XLOOKUP($K111,肥培管理パターン一覧!$A$2:$A$75,肥培管理パターン一覧!L$2:L$75,0,0,1)</f>
        <v>0</v>
      </c>
      <c r="V111">
        <f>_xlfn.XLOOKUP($K111,肥培管理パターン一覧!$A$2:$A$75,肥培管理パターン一覧!M$2:M$75,0,0,1)</f>
        <v>0</v>
      </c>
      <c r="W111" s="7">
        <f t="shared" ref="W111:W142" si="0">Q111+V111</f>
        <v>0</v>
      </c>
      <c r="X111" s="7"/>
      <c r="Y111" s="6">
        <f>_xlfn.XLOOKUP($I111,肥培管理パターン一覧!$A$2:$A$75,肥培管理パターン一覧!Q$2:Q$75,0,0,1)*($E111/1000)</f>
        <v>0</v>
      </c>
      <c r="Z111" s="6">
        <f>_xlfn.XLOOKUP($I111,肥培管理パターン一覧!$A$2:$A$75,肥培管理パターン一覧!R$2:R$75,0,0,1)*($E111/1000)</f>
        <v>0</v>
      </c>
    </row>
    <row r="112" spans="1:26" x14ac:dyDescent="0.55000000000000004">
      <c r="A112"/>
      <c r="B112" s="1">
        <f>_xlfn.XLOOKUP($A112,基本情報!$A$2:$A$238,基本情報!B$2:B$238,0,0,1)</f>
        <v>0</v>
      </c>
      <c r="C112" s="1">
        <f>_xlfn.XLOOKUP($A112,基本情報!$A$2:$A$238,基本情報!C$2:C$238,0,0,1)</f>
        <v>0</v>
      </c>
      <c r="D112">
        <f>_xlfn.XLOOKUP($A112,基本情報!$A$2:$A$238,基本情報!D$2:D$238,0,0,1)</f>
        <v>0</v>
      </c>
      <c r="E112" s="6">
        <f>_xlfn.XLOOKUP($A112,基本情報!$A$2:$A$238,基本情報!E$2:E$238,0,0,1)</f>
        <v>0</v>
      </c>
      <c r="F112">
        <f>_xlfn.XLOOKUP($A112,基本情報!$A$2:$A$238,基本情報!G$2:G$238,0,0,1)</f>
        <v>0</v>
      </c>
      <c r="G112">
        <f>_xlfn.XLOOKUP($A112,基本情報!$A$2:$A$238,基本情報!H$2:H$238,0,0,1)</f>
        <v>0</v>
      </c>
      <c r="I112" s="1"/>
      <c r="K112" s="1"/>
      <c r="M112" s="55">
        <f>_xlfn.XLOOKUP($I112,肥培管理パターン一覧!$A$2:$A$75,肥培管理パターン一覧!N$2:N$75,0,0,1)</f>
        <v>0</v>
      </c>
      <c r="N112" s="55">
        <f>_xlfn.XLOOKUP($I112,肥培管理パターン一覧!$A$2:$A$75,肥培管理パターン一覧!O$2:O$75,0,0,1)</f>
        <v>0</v>
      </c>
      <c r="O112" s="55">
        <f>_xlfn.XLOOKUP($I112,肥培管理パターン一覧!$A$2:$A$75,肥培管理パターン一覧!P$2:P$75,0,0,1)</f>
        <v>0</v>
      </c>
      <c r="P112" s="6">
        <f>_xlfn.XLOOKUP($I112,肥培管理パターン一覧!$A$2:$A$75,肥培管理パターン一覧!L$2:L$75,0,0,1)</f>
        <v>0</v>
      </c>
      <c r="Q112" s="6">
        <f>_xlfn.XLOOKUP($I112,肥培管理パターン一覧!$A$2:$A$75,肥培管理パターン一覧!M$2:M$75,0,0,1)</f>
        <v>0</v>
      </c>
      <c r="R112">
        <f>_xlfn.XLOOKUP($K112,肥培管理パターン一覧!$A$2:$A$75,肥培管理パターン一覧!N$2:N$75,0,0,1)</f>
        <v>0</v>
      </c>
      <c r="S112">
        <f>_xlfn.XLOOKUP($K112,肥培管理パターン一覧!$A$2:$A$75,肥培管理パターン一覧!O$2:O$75,0,0,1)</f>
        <v>0</v>
      </c>
      <c r="T112">
        <f>_xlfn.XLOOKUP($K112,肥培管理パターン一覧!$A$2:$A$75,肥培管理パターン一覧!P$2:P$75,0,0,1)</f>
        <v>0</v>
      </c>
      <c r="U112">
        <f>_xlfn.XLOOKUP($K112,肥培管理パターン一覧!$A$2:$A$75,肥培管理パターン一覧!L$2:L$75,0,0,1)</f>
        <v>0</v>
      </c>
      <c r="V112">
        <f>_xlfn.XLOOKUP($K112,肥培管理パターン一覧!$A$2:$A$75,肥培管理パターン一覧!M$2:M$75,0,0,1)</f>
        <v>0</v>
      </c>
      <c r="W112" s="7">
        <f t="shared" si="0"/>
        <v>0</v>
      </c>
      <c r="X112" s="7"/>
      <c r="Y112" s="6">
        <f>_xlfn.XLOOKUP($I112,肥培管理パターン一覧!$A$2:$A$75,肥培管理パターン一覧!Q$2:Q$75,0,0,1)*($E112/1000)</f>
        <v>0</v>
      </c>
      <c r="Z112" s="6">
        <f>_xlfn.XLOOKUP($I112,肥培管理パターン一覧!$A$2:$A$75,肥培管理パターン一覧!R$2:R$75,0,0,1)*($E112/1000)</f>
        <v>0</v>
      </c>
    </row>
    <row r="113" spans="1:26" x14ac:dyDescent="0.55000000000000004">
      <c r="A113"/>
      <c r="B113" s="1">
        <f>_xlfn.XLOOKUP($A113,基本情報!$A$2:$A$238,基本情報!B$2:B$238,0,0,1)</f>
        <v>0</v>
      </c>
      <c r="C113" s="1">
        <f>_xlfn.XLOOKUP($A113,基本情報!$A$2:$A$238,基本情報!C$2:C$238,0,0,1)</f>
        <v>0</v>
      </c>
      <c r="D113">
        <f>_xlfn.XLOOKUP($A113,基本情報!$A$2:$A$238,基本情報!D$2:D$238,0,0,1)</f>
        <v>0</v>
      </c>
      <c r="E113" s="6">
        <f>_xlfn.XLOOKUP($A113,基本情報!$A$2:$A$238,基本情報!E$2:E$238,0,0,1)</f>
        <v>0</v>
      </c>
      <c r="F113">
        <f>_xlfn.XLOOKUP($A113,基本情報!$A$2:$A$238,基本情報!G$2:G$238,0,0,1)</f>
        <v>0</v>
      </c>
      <c r="G113">
        <f>_xlfn.XLOOKUP($A113,基本情報!$A$2:$A$238,基本情報!H$2:H$238,0,0,1)</f>
        <v>0</v>
      </c>
      <c r="I113" s="1"/>
      <c r="K113" s="1"/>
      <c r="M113" s="55">
        <f>_xlfn.XLOOKUP($I113,肥培管理パターン一覧!$A$2:$A$75,肥培管理パターン一覧!N$2:N$75,0,0,1)</f>
        <v>0</v>
      </c>
      <c r="N113" s="55">
        <f>_xlfn.XLOOKUP($I113,肥培管理パターン一覧!$A$2:$A$75,肥培管理パターン一覧!O$2:O$75,0,0,1)</f>
        <v>0</v>
      </c>
      <c r="O113" s="55">
        <f>_xlfn.XLOOKUP($I113,肥培管理パターン一覧!$A$2:$A$75,肥培管理パターン一覧!P$2:P$75,0,0,1)</f>
        <v>0</v>
      </c>
      <c r="P113" s="6">
        <f>_xlfn.XLOOKUP($I113,肥培管理パターン一覧!$A$2:$A$75,肥培管理パターン一覧!L$2:L$75,0,0,1)</f>
        <v>0</v>
      </c>
      <c r="Q113" s="6">
        <f>_xlfn.XLOOKUP($I113,肥培管理パターン一覧!$A$2:$A$75,肥培管理パターン一覧!M$2:M$75,0,0,1)</f>
        <v>0</v>
      </c>
      <c r="R113">
        <f>_xlfn.XLOOKUP($K113,肥培管理パターン一覧!$A$2:$A$75,肥培管理パターン一覧!N$2:N$75,0,0,1)</f>
        <v>0</v>
      </c>
      <c r="S113">
        <f>_xlfn.XLOOKUP($K113,肥培管理パターン一覧!$A$2:$A$75,肥培管理パターン一覧!O$2:O$75,0,0,1)</f>
        <v>0</v>
      </c>
      <c r="T113">
        <f>_xlfn.XLOOKUP($K113,肥培管理パターン一覧!$A$2:$A$75,肥培管理パターン一覧!P$2:P$75,0,0,1)</f>
        <v>0</v>
      </c>
      <c r="U113">
        <f>_xlfn.XLOOKUP($K113,肥培管理パターン一覧!$A$2:$A$75,肥培管理パターン一覧!L$2:L$75,0,0,1)</f>
        <v>0</v>
      </c>
      <c r="V113">
        <f>_xlfn.XLOOKUP($K113,肥培管理パターン一覧!$A$2:$A$75,肥培管理パターン一覧!M$2:M$75,0,0,1)</f>
        <v>0</v>
      </c>
      <c r="W113" s="7">
        <f t="shared" si="0"/>
        <v>0</v>
      </c>
      <c r="X113" s="7"/>
      <c r="Y113" s="6">
        <f>_xlfn.XLOOKUP($I113,肥培管理パターン一覧!$A$2:$A$75,肥培管理パターン一覧!Q$2:Q$75,0,0,1)*($E113/1000)</f>
        <v>0</v>
      </c>
      <c r="Z113" s="6">
        <f>_xlfn.XLOOKUP($I113,肥培管理パターン一覧!$A$2:$A$75,肥培管理パターン一覧!R$2:R$75,0,0,1)*($E113/1000)</f>
        <v>0</v>
      </c>
    </row>
    <row r="114" spans="1:26" x14ac:dyDescent="0.55000000000000004">
      <c r="A114"/>
      <c r="B114" s="1">
        <f>_xlfn.XLOOKUP($A114,基本情報!$A$2:$A$238,基本情報!B$2:B$238,0,0,1)</f>
        <v>0</v>
      </c>
      <c r="C114" s="1">
        <f>_xlfn.XLOOKUP($A114,基本情報!$A$2:$A$238,基本情報!C$2:C$238,0,0,1)</f>
        <v>0</v>
      </c>
      <c r="D114">
        <f>_xlfn.XLOOKUP($A114,基本情報!$A$2:$A$238,基本情報!D$2:D$238,0,0,1)</f>
        <v>0</v>
      </c>
      <c r="E114" s="6">
        <f>_xlfn.XLOOKUP($A114,基本情報!$A$2:$A$238,基本情報!E$2:E$238,0,0,1)</f>
        <v>0</v>
      </c>
      <c r="F114">
        <f>_xlfn.XLOOKUP($A114,基本情報!$A$2:$A$238,基本情報!G$2:G$238,0,0,1)</f>
        <v>0</v>
      </c>
      <c r="G114">
        <f>_xlfn.XLOOKUP($A114,基本情報!$A$2:$A$238,基本情報!H$2:H$238,0,0,1)</f>
        <v>0</v>
      </c>
      <c r="I114" s="1"/>
      <c r="K114" s="1"/>
      <c r="M114" s="55">
        <f>_xlfn.XLOOKUP($I114,肥培管理パターン一覧!$A$2:$A$75,肥培管理パターン一覧!N$2:N$75,0,0,1)</f>
        <v>0</v>
      </c>
      <c r="N114" s="55">
        <f>_xlfn.XLOOKUP($I114,肥培管理パターン一覧!$A$2:$A$75,肥培管理パターン一覧!O$2:O$75,0,0,1)</f>
        <v>0</v>
      </c>
      <c r="O114" s="55">
        <f>_xlfn.XLOOKUP($I114,肥培管理パターン一覧!$A$2:$A$75,肥培管理パターン一覧!P$2:P$75,0,0,1)</f>
        <v>0</v>
      </c>
      <c r="P114" s="6">
        <f>_xlfn.XLOOKUP($I114,肥培管理パターン一覧!$A$2:$A$75,肥培管理パターン一覧!L$2:L$75,0,0,1)</f>
        <v>0</v>
      </c>
      <c r="Q114" s="6">
        <f>_xlfn.XLOOKUP($I114,肥培管理パターン一覧!$A$2:$A$75,肥培管理パターン一覧!M$2:M$75,0,0,1)</f>
        <v>0</v>
      </c>
      <c r="R114">
        <f>_xlfn.XLOOKUP($K114,肥培管理パターン一覧!$A$2:$A$75,肥培管理パターン一覧!N$2:N$75,0,0,1)</f>
        <v>0</v>
      </c>
      <c r="S114">
        <f>_xlfn.XLOOKUP($K114,肥培管理パターン一覧!$A$2:$A$75,肥培管理パターン一覧!O$2:O$75,0,0,1)</f>
        <v>0</v>
      </c>
      <c r="T114">
        <f>_xlfn.XLOOKUP($K114,肥培管理パターン一覧!$A$2:$A$75,肥培管理パターン一覧!P$2:P$75,0,0,1)</f>
        <v>0</v>
      </c>
      <c r="U114">
        <f>_xlfn.XLOOKUP($K114,肥培管理パターン一覧!$A$2:$A$75,肥培管理パターン一覧!L$2:L$75,0,0,1)</f>
        <v>0</v>
      </c>
      <c r="V114">
        <f>_xlfn.XLOOKUP($K114,肥培管理パターン一覧!$A$2:$A$75,肥培管理パターン一覧!M$2:M$75,0,0,1)</f>
        <v>0</v>
      </c>
      <c r="W114" s="7">
        <f t="shared" si="0"/>
        <v>0</v>
      </c>
      <c r="X114" s="7"/>
      <c r="Y114" s="6">
        <f>_xlfn.XLOOKUP($I114,肥培管理パターン一覧!$A$2:$A$75,肥培管理パターン一覧!Q$2:Q$75,0,0,1)*($E114/1000)</f>
        <v>0</v>
      </c>
      <c r="Z114" s="6">
        <f>_xlfn.XLOOKUP($I114,肥培管理パターン一覧!$A$2:$A$75,肥培管理パターン一覧!R$2:R$75,0,0,1)*($E114/1000)</f>
        <v>0</v>
      </c>
    </row>
    <row r="115" spans="1:26" x14ac:dyDescent="0.55000000000000004">
      <c r="A115"/>
      <c r="B115" s="1">
        <f>_xlfn.XLOOKUP($A115,基本情報!$A$2:$A$238,基本情報!B$2:B$238,0,0,1)</f>
        <v>0</v>
      </c>
      <c r="C115" s="1">
        <f>_xlfn.XLOOKUP($A115,基本情報!$A$2:$A$238,基本情報!C$2:C$238,0,0,1)</f>
        <v>0</v>
      </c>
      <c r="D115">
        <f>_xlfn.XLOOKUP($A115,基本情報!$A$2:$A$238,基本情報!D$2:D$238,0,0,1)</f>
        <v>0</v>
      </c>
      <c r="E115" s="6">
        <f>_xlfn.XLOOKUP($A115,基本情報!$A$2:$A$238,基本情報!E$2:E$238,0,0,1)</f>
        <v>0</v>
      </c>
      <c r="F115">
        <f>_xlfn.XLOOKUP($A115,基本情報!$A$2:$A$238,基本情報!G$2:G$238,0,0,1)</f>
        <v>0</v>
      </c>
      <c r="G115">
        <f>_xlfn.XLOOKUP($A115,基本情報!$A$2:$A$238,基本情報!H$2:H$238,0,0,1)</f>
        <v>0</v>
      </c>
      <c r="I115" s="1"/>
      <c r="K115" s="1"/>
      <c r="M115" s="55">
        <f>_xlfn.XLOOKUP($I115,肥培管理パターン一覧!$A$2:$A$75,肥培管理パターン一覧!N$2:N$75,0,0,1)</f>
        <v>0</v>
      </c>
      <c r="N115" s="55">
        <f>_xlfn.XLOOKUP($I115,肥培管理パターン一覧!$A$2:$A$75,肥培管理パターン一覧!O$2:O$75,0,0,1)</f>
        <v>0</v>
      </c>
      <c r="O115" s="55">
        <f>_xlfn.XLOOKUP($I115,肥培管理パターン一覧!$A$2:$A$75,肥培管理パターン一覧!P$2:P$75,0,0,1)</f>
        <v>0</v>
      </c>
      <c r="P115" s="6">
        <f>_xlfn.XLOOKUP($I115,肥培管理パターン一覧!$A$2:$A$75,肥培管理パターン一覧!L$2:L$75,0,0,1)</f>
        <v>0</v>
      </c>
      <c r="Q115" s="6">
        <f>_xlfn.XLOOKUP($I115,肥培管理パターン一覧!$A$2:$A$75,肥培管理パターン一覧!M$2:M$75,0,0,1)</f>
        <v>0</v>
      </c>
      <c r="R115">
        <f>_xlfn.XLOOKUP($K115,肥培管理パターン一覧!$A$2:$A$75,肥培管理パターン一覧!N$2:N$75,0,0,1)</f>
        <v>0</v>
      </c>
      <c r="S115">
        <f>_xlfn.XLOOKUP($K115,肥培管理パターン一覧!$A$2:$A$75,肥培管理パターン一覧!O$2:O$75,0,0,1)</f>
        <v>0</v>
      </c>
      <c r="T115">
        <f>_xlfn.XLOOKUP($K115,肥培管理パターン一覧!$A$2:$A$75,肥培管理パターン一覧!P$2:P$75,0,0,1)</f>
        <v>0</v>
      </c>
      <c r="U115">
        <f>_xlfn.XLOOKUP($K115,肥培管理パターン一覧!$A$2:$A$75,肥培管理パターン一覧!L$2:L$75,0,0,1)</f>
        <v>0</v>
      </c>
      <c r="V115">
        <f>_xlfn.XLOOKUP($K115,肥培管理パターン一覧!$A$2:$A$75,肥培管理パターン一覧!M$2:M$75,0,0,1)</f>
        <v>0</v>
      </c>
      <c r="W115" s="7">
        <f t="shared" si="0"/>
        <v>0</v>
      </c>
      <c r="X115" s="7"/>
      <c r="Y115" s="6">
        <f>_xlfn.XLOOKUP($I115,肥培管理パターン一覧!$A$2:$A$75,肥培管理パターン一覧!Q$2:Q$75,0,0,1)*($E115/1000)</f>
        <v>0</v>
      </c>
      <c r="Z115" s="6">
        <f>_xlfn.XLOOKUP($I115,肥培管理パターン一覧!$A$2:$A$75,肥培管理パターン一覧!R$2:R$75,0,0,1)*($E115/1000)</f>
        <v>0</v>
      </c>
    </row>
    <row r="116" spans="1:26" x14ac:dyDescent="0.55000000000000004">
      <c r="A116"/>
      <c r="B116" s="1">
        <f>_xlfn.XLOOKUP($A116,基本情報!$A$2:$A$238,基本情報!B$2:B$238,0,0,1)</f>
        <v>0</v>
      </c>
      <c r="C116" s="1">
        <f>_xlfn.XLOOKUP($A116,基本情報!$A$2:$A$238,基本情報!C$2:C$238,0,0,1)</f>
        <v>0</v>
      </c>
      <c r="D116">
        <f>_xlfn.XLOOKUP($A116,基本情報!$A$2:$A$238,基本情報!D$2:D$238,0,0,1)</f>
        <v>0</v>
      </c>
      <c r="E116" s="6">
        <f>_xlfn.XLOOKUP($A116,基本情報!$A$2:$A$238,基本情報!E$2:E$238,0,0,1)</f>
        <v>0</v>
      </c>
      <c r="F116">
        <f>_xlfn.XLOOKUP($A116,基本情報!$A$2:$A$238,基本情報!G$2:G$238,0,0,1)</f>
        <v>0</v>
      </c>
      <c r="G116">
        <f>_xlfn.XLOOKUP($A116,基本情報!$A$2:$A$238,基本情報!H$2:H$238,0,0,1)</f>
        <v>0</v>
      </c>
      <c r="I116" s="1"/>
      <c r="K116" s="1"/>
      <c r="M116" s="55">
        <f>_xlfn.XLOOKUP($I116,肥培管理パターン一覧!$A$2:$A$75,肥培管理パターン一覧!N$2:N$75,0,0,1)</f>
        <v>0</v>
      </c>
      <c r="N116" s="55">
        <f>_xlfn.XLOOKUP($I116,肥培管理パターン一覧!$A$2:$A$75,肥培管理パターン一覧!O$2:O$75,0,0,1)</f>
        <v>0</v>
      </c>
      <c r="O116" s="55">
        <f>_xlfn.XLOOKUP($I116,肥培管理パターン一覧!$A$2:$A$75,肥培管理パターン一覧!P$2:P$75,0,0,1)</f>
        <v>0</v>
      </c>
      <c r="P116" s="6">
        <f>_xlfn.XLOOKUP($I116,肥培管理パターン一覧!$A$2:$A$75,肥培管理パターン一覧!L$2:L$75,0,0,1)</f>
        <v>0</v>
      </c>
      <c r="Q116" s="6">
        <f>_xlfn.XLOOKUP($I116,肥培管理パターン一覧!$A$2:$A$75,肥培管理パターン一覧!M$2:M$75,0,0,1)</f>
        <v>0</v>
      </c>
      <c r="R116">
        <f>_xlfn.XLOOKUP($K116,肥培管理パターン一覧!$A$2:$A$75,肥培管理パターン一覧!N$2:N$75,0,0,1)</f>
        <v>0</v>
      </c>
      <c r="S116">
        <f>_xlfn.XLOOKUP($K116,肥培管理パターン一覧!$A$2:$A$75,肥培管理パターン一覧!O$2:O$75,0,0,1)</f>
        <v>0</v>
      </c>
      <c r="T116">
        <f>_xlfn.XLOOKUP($K116,肥培管理パターン一覧!$A$2:$A$75,肥培管理パターン一覧!P$2:P$75,0,0,1)</f>
        <v>0</v>
      </c>
      <c r="U116">
        <f>_xlfn.XLOOKUP($K116,肥培管理パターン一覧!$A$2:$A$75,肥培管理パターン一覧!L$2:L$75,0,0,1)</f>
        <v>0</v>
      </c>
      <c r="V116">
        <f>_xlfn.XLOOKUP($K116,肥培管理パターン一覧!$A$2:$A$75,肥培管理パターン一覧!M$2:M$75,0,0,1)</f>
        <v>0</v>
      </c>
      <c r="W116" s="7">
        <f t="shared" si="0"/>
        <v>0</v>
      </c>
      <c r="X116" s="7"/>
      <c r="Y116" s="6">
        <f>_xlfn.XLOOKUP($I116,肥培管理パターン一覧!$A$2:$A$75,肥培管理パターン一覧!Q$2:Q$75,0,0,1)*($E116/1000)</f>
        <v>0</v>
      </c>
      <c r="Z116" s="6">
        <f>_xlfn.XLOOKUP($I116,肥培管理パターン一覧!$A$2:$A$75,肥培管理パターン一覧!R$2:R$75,0,0,1)*($E116/1000)</f>
        <v>0</v>
      </c>
    </row>
    <row r="117" spans="1:26" x14ac:dyDescent="0.55000000000000004">
      <c r="A117"/>
      <c r="B117" s="1">
        <f>_xlfn.XLOOKUP($A117,基本情報!$A$2:$A$238,基本情報!B$2:B$238,0,0,1)</f>
        <v>0</v>
      </c>
      <c r="C117" s="1">
        <f>_xlfn.XLOOKUP($A117,基本情報!$A$2:$A$238,基本情報!C$2:C$238,0,0,1)</f>
        <v>0</v>
      </c>
      <c r="D117">
        <f>_xlfn.XLOOKUP($A117,基本情報!$A$2:$A$238,基本情報!D$2:D$238,0,0,1)</f>
        <v>0</v>
      </c>
      <c r="E117" s="6">
        <f>_xlfn.XLOOKUP($A117,基本情報!$A$2:$A$238,基本情報!E$2:E$238,0,0,1)</f>
        <v>0</v>
      </c>
      <c r="F117">
        <f>_xlfn.XLOOKUP($A117,基本情報!$A$2:$A$238,基本情報!G$2:G$238,0,0,1)</f>
        <v>0</v>
      </c>
      <c r="G117">
        <f>_xlfn.XLOOKUP($A117,基本情報!$A$2:$A$238,基本情報!H$2:H$238,0,0,1)</f>
        <v>0</v>
      </c>
      <c r="I117" s="1"/>
      <c r="K117" s="1"/>
      <c r="M117" s="55">
        <f>_xlfn.XLOOKUP($I117,肥培管理パターン一覧!$A$2:$A$75,肥培管理パターン一覧!N$2:N$75,0,0,1)</f>
        <v>0</v>
      </c>
      <c r="N117" s="55">
        <f>_xlfn.XLOOKUP($I117,肥培管理パターン一覧!$A$2:$A$75,肥培管理パターン一覧!O$2:O$75,0,0,1)</f>
        <v>0</v>
      </c>
      <c r="O117" s="55">
        <f>_xlfn.XLOOKUP($I117,肥培管理パターン一覧!$A$2:$A$75,肥培管理パターン一覧!P$2:P$75,0,0,1)</f>
        <v>0</v>
      </c>
      <c r="P117" s="6">
        <f>_xlfn.XLOOKUP($I117,肥培管理パターン一覧!$A$2:$A$75,肥培管理パターン一覧!L$2:L$75,0,0,1)</f>
        <v>0</v>
      </c>
      <c r="Q117" s="6">
        <f>_xlfn.XLOOKUP($I117,肥培管理パターン一覧!$A$2:$A$75,肥培管理パターン一覧!M$2:M$75,0,0,1)</f>
        <v>0</v>
      </c>
      <c r="R117">
        <f>_xlfn.XLOOKUP($K117,肥培管理パターン一覧!$A$2:$A$75,肥培管理パターン一覧!N$2:N$75,0,0,1)</f>
        <v>0</v>
      </c>
      <c r="S117">
        <f>_xlfn.XLOOKUP($K117,肥培管理パターン一覧!$A$2:$A$75,肥培管理パターン一覧!O$2:O$75,0,0,1)</f>
        <v>0</v>
      </c>
      <c r="T117">
        <f>_xlfn.XLOOKUP($K117,肥培管理パターン一覧!$A$2:$A$75,肥培管理パターン一覧!P$2:P$75,0,0,1)</f>
        <v>0</v>
      </c>
      <c r="U117">
        <f>_xlfn.XLOOKUP($K117,肥培管理パターン一覧!$A$2:$A$75,肥培管理パターン一覧!L$2:L$75,0,0,1)</f>
        <v>0</v>
      </c>
      <c r="V117">
        <f>_xlfn.XLOOKUP($K117,肥培管理パターン一覧!$A$2:$A$75,肥培管理パターン一覧!M$2:M$75,0,0,1)</f>
        <v>0</v>
      </c>
      <c r="W117" s="7">
        <f t="shared" si="0"/>
        <v>0</v>
      </c>
      <c r="X117" s="7"/>
      <c r="Y117" s="6">
        <f>_xlfn.XLOOKUP($I117,肥培管理パターン一覧!$A$2:$A$75,肥培管理パターン一覧!Q$2:Q$75,0,0,1)*($E117/1000)</f>
        <v>0</v>
      </c>
      <c r="Z117" s="6">
        <f>_xlfn.XLOOKUP($I117,肥培管理パターン一覧!$A$2:$A$75,肥培管理パターン一覧!R$2:R$75,0,0,1)*($E117/1000)</f>
        <v>0</v>
      </c>
    </row>
    <row r="118" spans="1:26" x14ac:dyDescent="0.55000000000000004">
      <c r="A118"/>
      <c r="B118" s="1">
        <f>_xlfn.XLOOKUP($A118,基本情報!$A$2:$A$238,基本情報!B$2:B$238,0,0,1)</f>
        <v>0</v>
      </c>
      <c r="C118" s="1">
        <f>_xlfn.XLOOKUP($A118,基本情報!$A$2:$A$238,基本情報!C$2:C$238,0,0,1)</f>
        <v>0</v>
      </c>
      <c r="D118">
        <f>_xlfn.XLOOKUP($A118,基本情報!$A$2:$A$238,基本情報!D$2:D$238,0,0,1)</f>
        <v>0</v>
      </c>
      <c r="E118" s="6">
        <f>_xlfn.XLOOKUP($A118,基本情報!$A$2:$A$238,基本情報!E$2:E$238,0,0,1)</f>
        <v>0</v>
      </c>
      <c r="F118">
        <f>_xlfn.XLOOKUP($A118,基本情報!$A$2:$A$238,基本情報!G$2:G$238,0,0,1)</f>
        <v>0</v>
      </c>
      <c r="G118">
        <f>_xlfn.XLOOKUP($A118,基本情報!$A$2:$A$238,基本情報!H$2:H$238,0,0,1)</f>
        <v>0</v>
      </c>
      <c r="I118" s="1"/>
      <c r="K118" s="1"/>
      <c r="M118" s="55">
        <f>_xlfn.XLOOKUP($I118,肥培管理パターン一覧!$A$2:$A$75,肥培管理パターン一覧!N$2:N$75,0,0,1)</f>
        <v>0</v>
      </c>
      <c r="N118" s="55">
        <f>_xlfn.XLOOKUP($I118,肥培管理パターン一覧!$A$2:$A$75,肥培管理パターン一覧!O$2:O$75,0,0,1)</f>
        <v>0</v>
      </c>
      <c r="O118" s="55">
        <f>_xlfn.XLOOKUP($I118,肥培管理パターン一覧!$A$2:$A$75,肥培管理パターン一覧!P$2:P$75,0,0,1)</f>
        <v>0</v>
      </c>
      <c r="P118" s="6">
        <f>_xlfn.XLOOKUP($I118,肥培管理パターン一覧!$A$2:$A$75,肥培管理パターン一覧!L$2:L$75,0,0,1)</f>
        <v>0</v>
      </c>
      <c r="Q118" s="6">
        <f>_xlfn.XLOOKUP($I118,肥培管理パターン一覧!$A$2:$A$75,肥培管理パターン一覧!M$2:M$75,0,0,1)</f>
        <v>0</v>
      </c>
      <c r="R118">
        <f>_xlfn.XLOOKUP($K118,肥培管理パターン一覧!$A$2:$A$75,肥培管理パターン一覧!N$2:N$75,0,0,1)</f>
        <v>0</v>
      </c>
      <c r="S118">
        <f>_xlfn.XLOOKUP($K118,肥培管理パターン一覧!$A$2:$A$75,肥培管理パターン一覧!O$2:O$75,0,0,1)</f>
        <v>0</v>
      </c>
      <c r="T118">
        <f>_xlfn.XLOOKUP($K118,肥培管理パターン一覧!$A$2:$A$75,肥培管理パターン一覧!P$2:P$75,0,0,1)</f>
        <v>0</v>
      </c>
      <c r="U118">
        <f>_xlfn.XLOOKUP($K118,肥培管理パターン一覧!$A$2:$A$75,肥培管理パターン一覧!L$2:L$75,0,0,1)</f>
        <v>0</v>
      </c>
      <c r="V118">
        <f>_xlfn.XLOOKUP($K118,肥培管理パターン一覧!$A$2:$A$75,肥培管理パターン一覧!M$2:M$75,0,0,1)</f>
        <v>0</v>
      </c>
      <c r="W118" s="7">
        <f t="shared" si="0"/>
        <v>0</v>
      </c>
      <c r="X118" s="7"/>
      <c r="Y118" s="6">
        <f>_xlfn.XLOOKUP($I118,肥培管理パターン一覧!$A$2:$A$75,肥培管理パターン一覧!Q$2:Q$75,0,0,1)*($E118/1000)</f>
        <v>0</v>
      </c>
      <c r="Z118" s="6">
        <f>_xlfn.XLOOKUP($I118,肥培管理パターン一覧!$A$2:$A$75,肥培管理パターン一覧!R$2:R$75,0,0,1)*($E118/1000)</f>
        <v>0</v>
      </c>
    </row>
    <row r="119" spans="1:26" x14ac:dyDescent="0.55000000000000004">
      <c r="A119"/>
      <c r="B119" s="1">
        <f>_xlfn.XLOOKUP($A119,基本情報!$A$2:$A$238,基本情報!B$2:B$238,0,0,1)</f>
        <v>0</v>
      </c>
      <c r="C119" s="1">
        <f>_xlfn.XLOOKUP($A119,基本情報!$A$2:$A$238,基本情報!C$2:C$238,0,0,1)</f>
        <v>0</v>
      </c>
      <c r="D119">
        <f>_xlfn.XLOOKUP($A119,基本情報!$A$2:$A$238,基本情報!D$2:D$238,0,0,1)</f>
        <v>0</v>
      </c>
      <c r="E119" s="6">
        <f>_xlfn.XLOOKUP($A119,基本情報!$A$2:$A$238,基本情報!E$2:E$238,0,0,1)</f>
        <v>0</v>
      </c>
      <c r="F119">
        <f>_xlfn.XLOOKUP($A119,基本情報!$A$2:$A$238,基本情報!G$2:G$238,0,0,1)</f>
        <v>0</v>
      </c>
      <c r="G119">
        <f>_xlfn.XLOOKUP($A119,基本情報!$A$2:$A$238,基本情報!H$2:H$238,0,0,1)</f>
        <v>0</v>
      </c>
      <c r="I119" s="1"/>
      <c r="K119" s="1"/>
      <c r="M119" s="55">
        <f>_xlfn.XLOOKUP($I119,肥培管理パターン一覧!$A$2:$A$75,肥培管理パターン一覧!N$2:N$75,0,0,1)</f>
        <v>0</v>
      </c>
      <c r="N119" s="55">
        <f>_xlfn.XLOOKUP($I119,肥培管理パターン一覧!$A$2:$A$75,肥培管理パターン一覧!O$2:O$75,0,0,1)</f>
        <v>0</v>
      </c>
      <c r="O119" s="55">
        <f>_xlfn.XLOOKUP($I119,肥培管理パターン一覧!$A$2:$A$75,肥培管理パターン一覧!P$2:P$75,0,0,1)</f>
        <v>0</v>
      </c>
      <c r="P119" s="6">
        <f>_xlfn.XLOOKUP($I119,肥培管理パターン一覧!$A$2:$A$75,肥培管理パターン一覧!L$2:L$75,0,0,1)</f>
        <v>0</v>
      </c>
      <c r="Q119" s="6">
        <f>_xlfn.XLOOKUP($I119,肥培管理パターン一覧!$A$2:$A$75,肥培管理パターン一覧!M$2:M$75,0,0,1)</f>
        <v>0</v>
      </c>
      <c r="R119">
        <f>_xlfn.XLOOKUP($K119,肥培管理パターン一覧!$A$2:$A$75,肥培管理パターン一覧!N$2:N$75,0,0,1)</f>
        <v>0</v>
      </c>
      <c r="S119">
        <f>_xlfn.XLOOKUP($K119,肥培管理パターン一覧!$A$2:$A$75,肥培管理パターン一覧!O$2:O$75,0,0,1)</f>
        <v>0</v>
      </c>
      <c r="T119">
        <f>_xlfn.XLOOKUP($K119,肥培管理パターン一覧!$A$2:$A$75,肥培管理パターン一覧!P$2:P$75,0,0,1)</f>
        <v>0</v>
      </c>
      <c r="U119">
        <f>_xlfn.XLOOKUP($K119,肥培管理パターン一覧!$A$2:$A$75,肥培管理パターン一覧!L$2:L$75,0,0,1)</f>
        <v>0</v>
      </c>
      <c r="V119">
        <f>_xlfn.XLOOKUP($K119,肥培管理パターン一覧!$A$2:$A$75,肥培管理パターン一覧!M$2:M$75,0,0,1)</f>
        <v>0</v>
      </c>
      <c r="W119" s="7">
        <f t="shared" si="0"/>
        <v>0</v>
      </c>
      <c r="X119" s="7"/>
      <c r="Y119" s="6">
        <f>_xlfn.XLOOKUP($I119,肥培管理パターン一覧!$A$2:$A$75,肥培管理パターン一覧!Q$2:Q$75,0,0,1)*($E119/1000)</f>
        <v>0</v>
      </c>
      <c r="Z119" s="6">
        <f>_xlfn.XLOOKUP($I119,肥培管理パターン一覧!$A$2:$A$75,肥培管理パターン一覧!R$2:R$75,0,0,1)*($E119/1000)</f>
        <v>0</v>
      </c>
    </row>
    <row r="120" spans="1:26" x14ac:dyDescent="0.55000000000000004">
      <c r="A120"/>
      <c r="B120" s="1">
        <f>_xlfn.XLOOKUP($A120,基本情報!$A$2:$A$238,基本情報!B$2:B$238,0,0,1)</f>
        <v>0</v>
      </c>
      <c r="C120" s="1">
        <f>_xlfn.XLOOKUP($A120,基本情報!$A$2:$A$238,基本情報!C$2:C$238,0,0,1)</f>
        <v>0</v>
      </c>
      <c r="D120">
        <f>_xlfn.XLOOKUP($A120,基本情報!$A$2:$A$238,基本情報!D$2:D$238,0,0,1)</f>
        <v>0</v>
      </c>
      <c r="E120" s="6">
        <f>_xlfn.XLOOKUP($A120,基本情報!$A$2:$A$238,基本情報!E$2:E$238,0,0,1)</f>
        <v>0</v>
      </c>
      <c r="F120">
        <f>_xlfn.XLOOKUP($A120,基本情報!$A$2:$A$238,基本情報!G$2:G$238,0,0,1)</f>
        <v>0</v>
      </c>
      <c r="G120">
        <f>_xlfn.XLOOKUP($A120,基本情報!$A$2:$A$238,基本情報!H$2:H$238,0,0,1)</f>
        <v>0</v>
      </c>
      <c r="I120" s="1"/>
      <c r="K120" s="1"/>
      <c r="M120" s="55">
        <f>_xlfn.XLOOKUP($I120,肥培管理パターン一覧!$A$2:$A$75,肥培管理パターン一覧!N$2:N$75,0,0,1)</f>
        <v>0</v>
      </c>
      <c r="N120" s="55">
        <f>_xlfn.XLOOKUP($I120,肥培管理パターン一覧!$A$2:$A$75,肥培管理パターン一覧!O$2:O$75,0,0,1)</f>
        <v>0</v>
      </c>
      <c r="O120" s="55">
        <f>_xlfn.XLOOKUP($I120,肥培管理パターン一覧!$A$2:$A$75,肥培管理パターン一覧!P$2:P$75,0,0,1)</f>
        <v>0</v>
      </c>
      <c r="P120" s="6">
        <f>_xlfn.XLOOKUP($I120,肥培管理パターン一覧!$A$2:$A$75,肥培管理パターン一覧!L$2:L$75,0,0,1)</f>
        <v>0</v>
      </c>
      <c r="Q120" s="6">
        <f>_xlfn.XLOOKUP($I120,肥培管理パターン一覧!$A$2:$A$75,肥培管理パターン一覧!M$2:M$75,0,0,1)</f>
        <v>0</v>
      </c>
      <c r="R120">
        <f>_xlfn.XLOOKUP($K120,肥培管理パターン一覧!$A$2:$A$75,肥培管理パターン一覧!N$2:N$75,0,0,1)</f>
        <v>0</v>
      </c>
      <c r="S120">
        <f>_xlfn.XLOOKUP($K120,肥培管理パターン一覧!$A$2:$A$75,肥培管理パターン一覧!O$2:O$75,0,0,1)</f>
        <v>0</v>
      </c>
      <c r="T120">
        <f>_xlfn.XLOOKUP($K120,肥培管理パターン一覧!$A$2:$A$75,肥培管理パターン一覧!P$2:P$75,0,0,1)</f>
        <v>0</v>
      </c>
      <c r="U120">
        <f>_xlfn.XLOOKUP($K120,肥培管理パターン一覧!$A$2:$A$75,肥培管理パターン一覧!L$2:L$75,0,0,1)</f>
        <v>0</v>
      </c>
      <c r="V120">
        <f>_xlfn.XLOOKUP($K120,肥培管理パターン一覧!$A$2:$A$75,肥培管理パターン一覧!M$2:M$75,0,0,1)</f>
        <v>0</v>
      </c>
      <c r="W120" s="7">
        <f t="shared" si="0"/>
        <v>0</v>
      </c>
      <c r="X120" s="7"/>
      <c r="Y120" s="6">
        <f>_xlfn.XLOOKUP($I120,肥培管理パターン一覧!$A$2:$A$75,肥培管理パターン一覧!Q$2:Q$75,0,0,1)*($E120/1000)</f>
        <v>0</v>
      </c>
      <c r="Z120" s="6">
        <f>_xlfn.XLOOKUP($I120,肥培管理パターン一覧!$A$2:$A$75,肥培管理パターン一覧!R$2:R$75,0,0,1)*($E120/1000)</f>
        <v>0</v>
      </c>
    </row>
    <row r="121" spans="1:26" x14ac:dyDescent="0.55000000000000004">
      <c r="A121"/>
      <c r="B121" s="1">
        <f>_xlfn.XLOOKUP($A121,基本情報!$A$2:$A$238,基本情報!B$2:B$238,0,0,1)</f>
        <v>0</v>
      </c>
      <c r="C121" s="1">
        <f>_xlfn.XLOOKUP($A121,基本情報!$A$2:$A$238,基本情報!C$2:C$238,0,0,1)</f>
        <v>0</v>
      </c>
      <c r="D121">
        <f>_xlfn.XLOOKUP($A121,基本情報!$A$2:$A$238,基本情報!D$2:D$238,0,0,1)</f>
        <v>0</v>
      </c>
      <c r="E121" s="6">
        <f>_xlfn.XLOOKUP($A121,基本情報!$A$2:$A$238,基本情報!E$2:E$238,0,0,1)</f>
        <v>0</v>
      </c>
      <c r="F121">
        <f>_xlfn.XLOOKUP($A121,基本情報!$A$2:$A$238,基本情報!G$2:G$238,0,0,1)</f>
        <v>0</v>
      </c>
      <c r="G121">
        <f>_xlfn.XLOOKUP($A121,基本情報!$A$2:$A$238,基本情報!H$2:H$238,0,0,1)</f>
        <v>0</v>
      </c>
      <c r="I121" s="1"/>
      <c r="K121" s="1"/>
      <c r="M121" s="55">
        <f>_xlfn.XLOOKUP($I121,肥培管理パターン一覧!$A$2:$A$75,肥培管理パターン一覧!N$2:N$75,0,0,1)</f>
        <v>0</v>
      </c>
      <c r="N121" s="55">
        <f>_xlfn.XLOOKUP($I121,肥培管理パターン一覧!$A$2:$A$75,肥培管理パターン一覧!O$2:O$75,0,0,1)</f>
        <v>0</v>
      </c>
      <c r="O121" s="55">
        <f>_xlfn.XLOOKUP($I121,肥培管理パターン一覧!$A$2:$A$75,肥培管理パターン一覧!P$2:P$75,0,0,1)</f>
        <v>0</v>
      </c>
      <c r="P121" s="6">
        <f>_xlfn.XLOOKUP($I121,肥培管理パターン一覧!$A$2:$A$75,肥培管理パターン一覧!L$2:L$75,0,0,1)</f>
        <v>0</v>
      </c>
      <c r="Q121" s="6">
        <f>_xlfn.XLOOKUP($I121,肥培管理パターン一覧!$A$2:$A$75,肥培管理パターン一覧!M$2:M$75,0,0,1)</f>
        <v>0</v>
      </c>
      <c r="R121">
        <f>_xlfn.XLOOKUP($K121,肥培管理パターン一覧!$A$2:$A$75,肥培管理パターン一覧!N$2:N$75,0,0,1)</f>
        <v>0</v>
      </c>
      <c r="S121">
        <f>_xlfn.XLOOKUP($K121,肥培管理パターン一覧!$A$2:$A$75,肥培管理パターン一覧!O$2:O$75,0,0,1)</f>
        <v>0</v>
      </c>
      <c r="T121">
        <f>_xlfn.XLOOKUP($K121,肥培管理パターン一覧!$A$2:$A$75,肥培管理パターン一覧!P$2:P$75,0,0,1)</f>
        <v>0</v>
      </c>
      <c r="U121">
        <f>_xlfn.XLOOKUP($K121,肥培管理パターン一覧!$A$2:$A$75,肥培管理パターン一覧!L$2:L$75,0,0,1)</f>
        <v>0</v>
      </c>
      <c r="V121">
        <f>_xlfn.XLOOKUP($K121,肥培管理パターン一覧!$A$2:$A$75,肥培管理パターン一覧!M$2:M$75,0,0,1)</f>
        <v>0</v>
      </c>
      <c r="W121" s="7">
        <f t="shared" si="0"/>
        <v>0</v>
      </c>
      <c r="X121" s="7"/>
      <c r="Y121" s="6">
        <f>_xlfn.XLOOKUP($I121,肥培管理パターン一覧!$A$2:$A$75,肥培管理パターン一覧!Q$2:Q$75,0,0,1)*($E121/1000)</f>
        <v>0</v>
      </c>
      <c r="Z121" s="6">
        <f>_xlfn.XLOOKUP($I121,肥培管理パターン一覧!$A$2:$A$75,肥培管理パターン一覧!R$2:R$75,0,0,1)*($E121/1000)</f>
        <v>0</v>
      </c>
    </row>
    <row r="122" spans="1:26" x14ac:dyDescent="0.55000000000000004">
      <c r="A122"/>
      <c r="B122" s="1">
        <f>_xlfn.XLOOKUP($A122,基本情報!$A$2:$A$238,基本情報!B$2:B$238,0,0,1)</f>
        <v>0</v>
      </c>
      <c r="C122" s="1">
        <f>_xlfn.XLOOKUP($A122,基本情報!$A$2:$A$238,基本情報!C$2:C$238,0,0,1)</f>
        <v>0</v>
      </c>
      <c r="D122">
        <f>_xlfn.XLOOKUP($A122,基本情報!$A$2:$A$238,基本情報!D$2:D$238,0,0,1)</f>
        <v>0</v>
      </c>
      <c r="E122" s="6">
        <f>_xlfn.XLOOKUP($A122,基本情報!$A$2:$A$238,基本情報!E$2:E$238,0,0,1)</f>
        <v>0</v>
      </c>
      <c r="F122">
        <f>_xlfn.XLOOKUP($A122,基本情報!$A$2:$A$238,基本情報!G$2:G$238,0,0,1)</f>
        <v>0</v>
      </c>
      <c r="G122">
        <f>_xlfn.XLOOKUP($A122,基本情報!$A$2:$A$238,基本情報!H$2:H$238,0,0,1)</f>
        <v>0</v>
      </c>
      <c r="I122" s="1"/>
      <c r="K122" s="1"/>
      <c r="M122" s="55">
        <f>_xlfn.XLOOKUP($I122,肥培管理パターン一覧!$A$2:$A$75,肥培管理パターン一覧!N$2:N$75,0,0,1)</f>
        <v>0</v>
      </c>
      <c r="N122" s="55">
        <f>_xlfn.XLOOKUP($I122,肥培管理パターン一覧!$A$2:$A$75,肥培管理パターン一覧!O$2:O$75,0,0,1)</f>
        <v>0</v>
      </c>
      <c r="O122" s="55">
        <f>_xlfn.XLOOKUP($I122,肥培管理パターン一覧!$A$2:$A$75,肥培管理パターン一覧!P$2:P$75,0,0,1)</f>
        <v>0</v>
      </c>
      <c r="P122" s="6">
        <f>_xlfn.XLOOKUP($I122,肥培管理パターン一覧!$A$2:$A$75,肥培管理パターン一覧!L$2:L$75,0,0,1)</f>
        <v>0</v>
      </c>
      <c r="Q122" s="6">
        <f>_xlfn.XLOOKUP($I122,肥培管理パターン一覧!$A$2:$A$75,肥培管理パターン一覧!M$2:M$75,0,0,1)</f>
        <v>0</v>
      </c>
      <c r="R122">
        <f>_xlfn.XLOOKUP($K122,肥培管理パターン一覧!$A$2:$A$75,肥培管理パターン一覧!N$2:N$75,0,0,1)</f>
        <v>0</v>
      </c>
      <c r="S122">
        <f>_xlfn.XLOOKUP($K122,肥培管理パターン一覧!$A$2:$A$75,肥培管理パターン一覧!O$2:O$75,0,0,1)</f>
        <v>0</v>
      </c>
      <c r="T122">
        <f>_xlfn.XLOOKUP($K122,肥培管理パターン一覧!$A$2:$A$75,肥培管理パターン一覧!P$2:P$75,0,0,1)</f>
        <v>0</v>
      </c>
      <c r="U122">
        <f>_xlfn.XLOOKUP($K122,肥培管理パターン一覧!$A$2:$A$75,肥培管理パターン一覧!L$2:L$75,0,0,1)</f>
        <v>0</v>
      </c>
      <c r="V122">
        <f>_xlfn.XLOOKUP($K122,肥培管理パターン一覧!$A$2:$A$75,肥培管理パターン一覧!M$2:M$75,0,0,1)</f>
        <v>0</v>
      </c>
      <c r="W122" s="7">
        <f t="shared" si="0"/>
        <v>0</v>
      </c>
      <c r="X122" s="7"/>
      <c r="Y122" s="6">
        <f>_xlfn.XLOOKUP($I122,肥培管理パターン一覧!$A$2:$A$75,肥培管理パターン一覧!Q$2:Q$75,0,0,1)*($E122/1000)</f>
        <v>0</v>
      </c>
      <c r="Z122" s="6">
        <f>_xlfn.XLOOKUP($I122,肥培管理パターン一覧!$A$2:$A$75,肥培管理パターン一覧!R$2:R$75,0,0,1)*($E122/1000)</f>
        <v>0</v>
      </c>
    </row>
    <row r="123" spans="1:26" x14ac:dyDescent="0.55000000000000004">
      <c r="A123"/>
      <c r="B123" s="1">
        <f>_xlfn.XLOOKUP($A123,基本情報!$A$2:$A$238,基本情報!B$2:B$238,0,0,1)</f>
        <v>0</v>
      </c>
      <c r="C123" s="1">
        <f>_xlfn.XLOOKUP($A123,基本情報!$A$2:$A$238,基本情報!C$2:C$238,0,0,1)</f>
        <v>0</v>
      </c>
      <c r="D123">
        <f>_xlfn.XLOOKUP($A123,基本情報!$A$2:$A$238,基本情報!D$2:D$238,0,0,1)</f>
        <v>0</v>
      </c>
      <c r="E123" s="6">
        <f>_xlfn.XLOOKUP($A123,基本情報!$A$2:$A$238,基本情報!E$2:E$238,0,0,1)</f>
        <v>0</v>
      </c>
      <c r="F123">
        <f>_xlfn.XLOOKUP($A123,基本情報!$A$2:$A$238,基本情報!G$2:G$238,0,0,1)</f>
        <v>0</v>
      </c>
      <c r="G123">
        <f>_xlfn.XLOOKUP($A123,基本情報!$A$2:$A$238,基本情報!H$2:H$238,0,0,1)</f>
        <v>0</v>
      </c>
      <c r="I123" s="1"/>
      <c r="K123" s="1"/>
      <c r="M123" s="55">
        <f>_xlfn.XLOOKUP($I123,肥培管理パターン一覧!$A$2:$A$75,肥培管理パターン一覧!N$2:N$75,0,0,1)</f>
        <v>0</v>
      </c>
      <c r="N123" s="55">
        <f>_xlfn.XLOOKUP($I123,肥培管理パターン一覧!$A$2:$A$75,肥培管理パターン一覧!O$2:O$75,0,0,1)</f>
        <v>0</v>
      </c>
      <c r="O123" s="55">
        <f>_xlfn.XLOOKUP($I123,肥培管理パターン一覧!$A$2:$A$75,肥培管理パターン一覧!P$2:P$75,0,0,1)</f>
        <v>0</v>
      </c>
      <c r="P123" s="6">
        <f>_xlfn.XLOOKUP($I123,肥培管理パターン一覧!$A$2:$A$75,肥培管理パターン一覧!L$2:L$75,0,0,1)</f>
        <v>0</v>
      </c>
      <c r="Q123" s="6">
        <f>_xlfn.XLOOKUP($I123,肥培管理パターン一覧!$A$2:$A$75,肥培管理パターン一覧!M$2:M$75,0,0,1)</f>
        <v>0</v>
      </c>
      <c r="R123">
        <f>_xlfn.XLOOKUP($K123,肥培管理パターン一覧!$A$2:$A$75,肥培管理パターン一覧!N$2:N$75,0,0,1)</f>
        <v>0</v>
      </c>
      <c r="S123">
        <f>_xlfn.XLOOKUP($K123,肥培管理パターン一覧!$A$2:$A$75,肥培管理パターン一覧!O$2:O$75,0,0,1)</f>
        <v>0</v>
      </c>
      <c r="T123">
        <f>_xlfn.XLOOKUP($K123,肥培管理パターン一覧!$A$2:$A$75,肥培管理パターン一覧!P$2:P$75,0,0,1)</f>
        <v>0</v>
      </c>
      <c r="U123">
        <f>_xlfn.XLOOKUP($K123,肥培管理パターン一覧!$A$2:$A$75,肥培管理パターン一覧!L$2:L$75,0,0,1)</f>
        <v>0</v>
      </c>
      <c r="V123">
        <f>_xlfn.XLOOKUP($K123,肥培管理パターン一覧!$A$2:$A$75,肥培管理パターン一覧!M$2:M$75,0,0,1)</f>
        <v>0</v>
      </c>
      <c r="W123" s="7">
        <f t="shared" si="0"/>
        <v>0</v>
      </c>
      <c r="X123" s="7"/>
      <c r="Y123" s="6">
        <f>_xlfn.XLOOKUP($I123,肥培管理パターン一覧!$A$2:$A$75,肥培管理パターン一覧!Q$2:Q$75,0,0,1)*($E123/1000)</f>
        <v>0</v>
      </c>
      <c r="Z123" s="6">
        <f>_xlfn.XLOOKUP($I123,肥培管理パターン一覧!$A$2:$A$75,肥培管理パターン一覧!R$2:R$75,0,0,1)*($E123/1000)</f>
        <v>0</v>
      </c>
    </row>
    <row r="124" spans="1:26" x14ac:dyDescent="0.55000000000000004">
      <c r="A124"/>
      <c r="B124" s="1">
        <f>_xlfn.XLOOKUP($A124,基本情報!$A$2:$A$238,基本情報!B$2:B$238,0,0,1)</f>
        <v>0</v>
      </c>
      <c r="C124" s="1">
        <f>_xlfn.XLOOKUP($A124,基本情報!$A$2:$A$238,基本情報!C$2:C$238,0,0,1)</f>
        <v>0</v>
      </c>
      <c r="D124">
        <f>_xlfn.XLOOKUP($A124,基本情報!$A$2:$A$238,基本情報!D$2:D$238,0,0,1)</f>
        <v>0</v>
      </c>
      <c r="E124" s="6">
        <f>_xlfn.XLOOKUP($A124,基本情報!$A$2:$A$238,基本情報!E$2:E$238,0,0,1)</f>
        <v>0</v>
      </c>
      <c r="F124">
        <f>_xlfn.XLOOKUP($A124,基本情報!$A$2:$A$238,基本情報!G$2:G$238,0,0,1)</f>
        <v>0</v>
      </c>
      <c r="G124">
        <f>_xlfn.XLOOKUP($A124,基本情報!$A$2:$A$238,基本情報!H$2:H$238,0,0,1)</f>
        <v>0</v>
      </c>
      <c r="I124" s="1"/>
      <c r="K124" s="1"/>
      <c r="M124" s="55">
        <f>_xlfn.XLOOKUP($I124,肥培管理パターン一覧!$A$2:$A$75,肥培管理パターン一覧!N$2:N$75,0,0,1)</f>
        <v>0</v>
      </c>
      <c r="N124" s="55">
        <f>_xlfn.XLOOKUP($I124,肥培管理パターン一覧!$A$2:$A$75,肥培管理パターン一覧!O$2:O$75,0,0,1)</f>
        <v>0</v>
      </c>
      <c r="O124" s="55">
        <f>_xlfn.XLOOKUP($I124,肥培管理パターン一覧!$A$2:$A$75,肥培管理パターン一覧!P$2:P$75,0,0,1)</f>
        <v>0</v>
      </c>
      <c r="P124" s="6">
        <f>_xlfn.XLOOKUP($I124,肥培管理パターン一覧!$A$2:$A$75,肥培管理パターン一覧!L$2:L$75,0,0,1)</f>
        <v>0</v>
      </c>
      <c r="Q124" s="6">
        <f>_xlfn.XLOOKUP($I124,肥培管理パターン一覧!$A$2:$A$75,肥培管理パターン一覧!M$2:M$75,0,0,1)</f>
        <v>0</v>
      </c>
      <c r="R124">
        <f>_xlfn.XLOOKUP($K124,肥培管理パターン一覧!$A$2:$A$75,肥培管理パターン一覧!N$2:N$75,0,0,1)</f>
        <v>0</v>
      </c>
      <c r="S124">
        <f>_xlfn.XLOOKUP($K124,肥培管理パターン一覧!$A$2:$A$75,肥培管理パターン一覧!O$2:O$75,0,0,1)</f>
        <v>0</v>
      </c>
      <c r="T124">
        <f>_xlfn.XLOOKUP($K124,肥培管理パターン一覧!$A$2:$A$75,肥培管理パターン一覧!P$2:P$75,0,0,1)</f>
        <v>0</v>
      </c>
      <c r="U124">
        <f>_xlfn.XLOOKUP($K124,肥培管理パターン一覧!$A$2:$A$75,肥培管理パターン一覧!L$2:L$75,0,0,1)</f>
        <v>0</v>
      </c>
      <c r="V124">
        <f>_xlfn.XLOOKUP($K124,肥培管理パターン一覧!$A$2:$A$75,肥培管理パターン一覧!M$2:M$75,0,0,1)</f>
        <v>0</v>
      </c>
      <c r="W124" s="7">
        <f t="shared" si="0"/>
        <v>0</v>
      </c>
      <c r="X124" s="7"/>
      <c r="Y124" s="6">
        <f>_xlfn.XLOOKUP($I124,肥培管理パターン一覧!$A$2:$A$75,肥培管理パターン一覧!Q$2:Q$75,0,0,1)*($E124/1000)</f>
        <v>0</v>
      </c>
      <c r="Z124" s="6">
        <f>_xlfn.XLOOKUP($I124,肥培管理パターン一覧!$A$2:$A$75,肥培管理パターン一覧!R$2:R$75,0,0,1)*($E124/1000)</f>
        <v>0</v>
      </c>
    </row>
    <row r="125" spans="1:26" x14ac:dyDescent="0.55000000000000004">
      <c r="A125"/>
      <c r="B125" s="1">
        <f>_xlfn.XLOOKUP($A125,基本情報!$A$2:$A$238,基本情報!B$2:B$238,0,0,1)</f>
        <v>0</v>
      </c>
      <c r="C125" s="1">
        <f>_xlfn.XLOOKUP($A125,基本情報!$A$2:$A$238,基本情報!C$2:C$238,0,0,1)</f>
        <v>0</v>
      </c>
      <c r="D125">
        <f>_xlfn.XLOOKUP($A125,基本情報!$A$2:$A$238,基本情報!D$2:D$238,0,0,1)</f>
        <v>0</v>
      </c>
      <c r="E125" s="6">
        <f>_xlfn.XLOOKUP($A125,基本情報!$A$2:$A$238,基本情報!E$2:E$238,0,0,1)</f>
        <v>0</v>
      </c>
      <c r="F125">
        <f>_xlfn.XLOOKUP($A125,基本情報!$A$2:$A$238,基本情報!G$2:G$238,0,0,1)</f>
        <v>0</v>
      </c>
      <c r="G125">
        <f>_xlfn.XLOOKUP($A125,基本情報!$A$2:$A$238,基本情報!H$2:H$238,0,0,1)</f>
        <v>0</v>
      </c>
      <c r="I125" s="1"/>
      <c r="K125" s="1"/>
      <c r="M125" s="55">
        <f>_xlfn.XLOOKUP($I125,肥培管理パターン一覧!$A$2:$A$75,肥培管理パターン一覧!N$2:N$75,0,0,1)</f>
        <v>0</v>
      </c>
      <c r="N125" s="55">
        <f>_xlfn.XLOOKUP($I125,肥培管理パターン一覧!$A$2:$A$75,肥培管理パターン一覧!O$2:O$75,0,0,1)</f>
        <v>0</v>
      </c>
      <c r="O125" s="55">
        <f>_xlfn.XLOOKUP($I125,肥培管理パターン一覧!$A$2:$A$75,肥培管理パターン一覧!P$2:P$75,0,0,1)</f>
        <v>0</v>
      </c>
      <c r="P125" s="6">
        <f>_xlfn.XLOOKUP($I125,肥培管理パターン一覧!$A$2:$A$75,肥培管理パターン一覧!L$2:L$75,0,0,1)</f>
        <v>0</v>
      </c>
      <c r="Q125" s="6">
        <f>_xlfn.XLOOKUP($I125,肥培管理パターン一覧!$A$2:$A$75,肥培管理パターン一覧!M$2:M$75,0,0,1)</f>
        <v>0</v>
      </c>
      <c r="R125">
        <f>_xlfn.XLOOKUP($K125,肥培管理パターン一覧!$A$2:$A$75,肥培管理パターン一覧!N$2:N$75,0,0,1)</f>
        <v>0</v>
      </c>
      <c r="S125">
        <f>_xlfn.XLOOKUP($K125,肥培管理パターン一覧!$A$2:$A$75,肥培管理パターン一覧!O$2:O$75,0,0,1)</f>
        <v>0</v>
      </c>
      <c r="T125">
        <f>_xlfn.XLOOKUP($K125,肥培管理パターン一覧!$A$2:$A$75,肥培管理パターン一覧!P$2:P$75,0,0,1)</f>
        <v>0</v>
      </c>
      <c r="U125">
        <f>_xlfn.XLOOKUP($K125,肥培管理パターン一覧!$A$2:$A$75,肥培管理パターン一覧!L$2:L$75,0,0,1)</f>
        <v>0</v>
      </c>
      <c r="V125">
        <f>_xlfn.XLOOKUP($K125,肥培管理パターン一覧!$A$2:$A$75,肥培管理パターン一覧!M$2:M$75,0,0,1)</f>
        <v>0</v>
      </c>
      <c r="W125" s="7">
        <f t="shared" si="0"/>
        <v>0</v>
      </c>
      <c r="X125" s="7"/>
      <c r="Y125" s="6">
        <f>_xlfn.XLOOKUP($I125,肥培管理パターン一覧!$A$2:$A$75,肥培管理パターン一覧!Q$2:Q$75,0,0,1)*($E125/1000)</f>
        <v>0</v>
      </c>
      <c r="Z125" s="6">
        <f>_xlfn.XLOOKUP($I125,肥培管理パターン一覧!$A$2:$A$75,肥培管理パターン一覧!R$2:R$75,0,0,1)*($E125/1000)</f>
        <v>0</v>
      </c>
    </row>
    <row r="126" spans="1:26" x14ac:dyDescent="0.55000000000000004">
      <c r="A126"/>
      <c r="B126" s="1">
        <f>_xlfn.XLOOKUP($A126,基本情報!$A$2:$A$238,基本情報!B$2:B$238,0,0,1)</f>
        <v>0</v>
      </c>
      <c r="C126" s="1">
        <f>_xlfn.XLOOKUP($A126,基本情報!$A$2:$A$238,基本情報!C$2:C$238,0,0,1)</f>
        <v>0</v>
      </c>
      <c r="D126">
        <f>_xlfn.XLOOKUP($A126,基本情報!$A$2:$A$238,基本情報!D$2:D$238,0,0,1)</f>
        <v>0</v>
      </c>
      <c r="E126" s="6">
        <f>_xlfn.XLOOKUP($A126,基本情報!$A$2:$A$238,基本情報!E$2:E$238,0,0,1)</f>
        <v>0</v>
      </c>
      <c r="F126">
        <f>_xlfn.XLOOKUP($A126,基本情報!$A$2:$A$238,基本情報!G$2:G$238,0,0,1)</f>
        <v>0</v>
      </c>
      <c r="G126">
        <f>_xlfn.XLOOKUP($A126,基本情報!$A$2:$A$238,基本情報!H$2:H$238,0,0,1)</f>
        <v>0</v>
      </c>
      <c r="I126" s="1"/>
      <c r="K126" s="1"/>
      <c r="M126" s="55">
        <f>_xlfn.XLOOKUP($I126,肥培管理パターン一覧!$A$2:$A$75,肥培管理パターン一覧!N$2:N$75,0,0,1)</f>
        <v>0</v>
      </c>
      <c r="N126" s="55">
        <f>_xlfn.XLOOKUP($I126,肥培管理パターン一覧!$A$2:$A$75,肥培管理パターン一覧!O$2:O$75,0,0,1)</f>
        <v>0</v>
      </c>
      <c r="O126" s="55">
        <f>_xlfn.XLOOKUP($I126,肥培管理パターン一覧!$A$2:$A$75,肥培管理パターン一覧!P$2:P$75,0,0,1)</f>
        <v>0</v>
      </c>
      <c r="P126" s="6">
        <f>_xlfn.XLOOKUP($I126,肥培管理パターン一覧!$A$2:$A$75,肥培管理パターン一覧!L$2:L$75,0,0,1)</f>
        <v>0</v>
      </c>
      <c r="Q126" s="6">
        <f>_xlfn.XLOOKUP($I126,肥培管理パターン一覧!$A$2:$A$75,肥培管理パターン一覧!M$2:M$75,0,0,1)</f>
        <v>0</v>
      </c>
      <c r="R126">
        <f>_xlfn.XLOOKUP($K126,肥培管理パターン一覧!$A$2:$A$75,肥培管理パターン一覧!N$2:N$75,0,0,1)</f>
        <v>0</v>
      </c>
      <c r="S126">
        <f>_xlfn.XLOOKUP($K126,肥培管理パターン一覧!$A$2:$A$75,肥培管理パターン一覧!O$2:O$75,0,0,1)</f>
        <v>0</v>
      </c>
      <c r="T126">
        <f>_xlfn.XLOOKUP($K126,肥培管理パターン一覧!$A$2:$A$75,肥培管理パターン一覧!P$2:P$75,0,0,1)</f>
        <v>0</v>
      </c>
      <c r="U126">
        <f>_xlfn.XLOOKUP($K126,肥培管理パターン一覧!$A$2:$A$75,肥培管理パターン一覧!L$2:L$75,0,0,1)</f>
        <v>0</v>
      </c>
      <c r="V126">
        <f>_xlfn.XLOOKUP($K126,肥培管理パターン一覧!$A$2:$A$75,肥培管理パターン一覧!M$2:M$75,0,0,1)</f>
        <v>0</v>
      </c>
      <c r="W126" s="7">
        <f t="shared" si="0"/>
        <v>0</v>
      </c>
      <c r="X126" s="7"/>
      <c r="Y126" s="6">
        <f>_xlfn.XLOOKUP($I126,肥培管理パターン一覧!$A$2:$A$75,肥培管理パターン一覧!Q$2:Q$75,0,0,1)*($E126/1000)</f>
        <v>0</v>
      </c>
      <c r="Z126" s="6">
        <f>_xlfn.XLOOKUP($I126,肥培管理パターン一覧!$A$2:$A$75,肥培管理パターン一覧!R$2:R$75,0,0,1)*($E126/1000)</f>
        <v>0</v>
      </c>
    </row>
    <row r="127" spans="1:26" x14ac:dyDescent="0.55000000000000004">
      <c r="A127"/>
      <c r="B127" s="1">
        <f>_xlfn.XLOOKUP($A127,基本情報!$A$2:$A$238,基本情報!B$2:B$238,0,0,1)</f>
        <v>0</v>
      </c>
      <c r="C127" s="1">
        <f>_xlfn.XLOOKUP($A127,基本情報!$A$2:$A$238,基本情報!C$2:C$238,0,0,1)</f>
        <v>0</v>
      </c>
      <c r="D127">
        <f>_xlfn.XLOOKUP($A127,基本情報!$A$2:$A$238,基本情報!D$2:D$238,0,0,1)</f>
        <v>0</v>
      </c>
      <c r="E127" s="6">
        <f>_xlfn.XLOOKUP($A127,基本情報!$A$2:$A$238,基本情報!E$2:E$238,0,0,1)</f>
        <v>0</v>
      </c>
      <c r="F127">
        <f>_xlfn.XLOOKUP($A127,基本情報!$A$2:$A$238,基本情報!G$2:G$238,0,0,1)</f>
        <v>0</v>
      </c>
      <c r="G127">
        <f>_xlfn.XLOOKUP($A127,基本情報!$A$2:$A$238,基本情報!H$2:H$238,0,0,1)</f>
        <v>0</v>
      </c>
      <c r="I127" s="1"/>
      <c r="K127" s="1"/>
      <c r="M127" s="55">
        <f>_xlfn.XLOOKUP($I127,肥培管理パターン一覧!$A$2:$A$75,肥培管理パターン一覧!N$2:N$75,0,0,1)</f>
        <v>0</v>
      </c>
      <c r="N127" s="55">
        <f>_xlfn.XLOOKUP($I127,肥培管理パターン一覧!$A$2:$A$75,肥培管理パターン一覧!O$2:O$75,0,0,1)</f>
        <v>0</v>
      </c>
      <c r="O127" s="55">
        <f>_xlfn.XLOOKUP($I127,肥培管理パターン一覧!$A$2:$A$75,肥培管理パターン一覧!P$2:P$75,0,0,1)</f>
        <v>0</v>
      </c>
      <c r="P127" s="6">
        <f>_xlfn.XLOOKUP($I127,肥培管理パターン一覧!$A$2:$A$75,肥培管理パターン一覧!L$2:L$75,0,0,1)</f>
        <v>0</v>
      </c>
      <c r="Q127" s="6">
        <f>_xlfn.XLOOKUP($I127,肥培管理パターン一覧!$A$2:$A$75,肥培管理パターン一覧!M$2:M$75,0,0,1)</f>
        <v>0</v>
      </c>
      <c r="R127">
        <f>_xlfn.XLOOKUP($K127,肥培管理パターン一覧!$A$2:$A$75,肥培管理パターン一覧!N$2:N$75,0,0,1)</f>
        <v>0</v>
      </c>
      <c r="S127">
        <f>_xlfn.XLOOKUP($K127,肥培管理パターン一覧!$A$2:$A$75,肥培管理パターン一覧!O$2:O$75,0,0,1)</f>
        <v>0</v>
      </c>
      <c r="T127">
        <f>_xlfn.XLOOKUP($K127,肥培管理パターン一覧!$A$2:$A$75,肥培管理パターン一覧!P$2:P$75,0,0,1)</f>
        <v>0</v>
      </c>
      <c r="U127">
        <f>_xlfn.XLOOKUP($K127,肥培管理パターン一覧!$A$2:$A$75,肥培管理パターン一覧!L$2:L$75,0,0,1)</f>
        <v>0</v>
      </c>
      <c r="V127">
        <f>_xlfn.XLOOKUP($K127,肥培管理パターン一覧!$A$2:$A$75,肥培管理パターン一覧!M$2:M$75,0,0,1)</f>
        <v>0</v>
      </c>
      <c r="W127" s="7">
        <f t="shared" si="0"/>
        <v>0</v>
      </c>
      <c r="X127" s="7"/>
      <c r="Y127" s="6">
        <f>_xlfn.XLOOKUP($I127,肥培管理パターン一覧!$A$2:$A$75,肥培管理パターン一覧!Q$2:Q$75,0,0,1)*($E127/1000)</f>
        <v>0</v>
      </c>
      <c r="Z127" s="6">
        <f>_xlfn.XLOOKUP($I127,肥培管理パターン一覧!$A$2:$A$75,肥培管理パターン一覧!R$2:R$75,0,0,1)*($E127/1000)</f>
        <v>0</v>
      </c>
    </row>
    <row r="128" spans="1:26" x14ac:dyDescent="0.55000000000000004">
      <c r="A128"/>
      <c r="B128" s="1">
        <f>_xlfn.XLOOKUP($A128,基本情報!$A$2:$A$238,基本情報!B$2:B$238,0,0,1)</f>
        <v>0</v>
      </c>
      <c r="C128" s="1">
        <f>_xlfn.XLOOKUP($A128,基本情報!$A$2:$A$238,基本情報!C$2:C$238,0,0,1)</f>
        <v>0</v>
      </c>
      <c r="D128">
        <f>_xlfn.XLOOKUP($A128,基本情報!$A$2:$A$238,基本情報!D$2:D$238,0,0,1)</f>
        <v>0</v>
      </c>
      <c r="E128" s="6">
        <f>_xlfn.XLOOKUP($A128,基本情報!$A$2:$A$238,基本情報!E$2:E$238,0,0,1)</f>
        <v>0</v>
      </c>
      <c r="F128">
        <f>_xlfn.XLOOKUP($A128,基本情報!$A$2:$A$238,基本情報!G$2:G$238,0,0,1)</f>
        <v>0</v>
      </c>
      <c r="G128">
        <f>_xlfn.XLOOKUP($A128,基本情報!$A$2:$A$238,基本情報!H$2:H$238,0,0,1)</f>
        <v>0</v>
      </c>
      <c r="I128" s="1"/>
      <c r="K128" s="1"/>
      <c r="M128" s="55">
        <f>_xlfn.XLOOKUP($I128,肥培管理パターン一覧!$A$2:$A$75,肥培管理パターン一覧!N$2:N$75,0,0,1)</f>
        <v>0</v>
      </c>
      <c r="N128" s="55">
        <f>_xlfn.XLOOKUP($I128,肥培管理パターン一覧!$A$2:$A$75,肥培管理パターン一覧!O$2:O$75,0,0,1)</f>
        <v>0</v>
      </c>
      <c r="O128" s="55">
        <f>_xlfn.XLOOKUP($I128,肥培管理パターン一覧!$A$2:$A$75,肥培管理パターン一覧!P$2:P$75,0,0,1)</f>
        <v>0</v>
      </c>
      <c r="P128" s="6">
        <f>_xlfn.XLOOKUP($I128,肥培管理パターン一覧!$A$2:$A$75,肥培管理パターン一覧!L$2:L$75,0,0,1)</f>
        <v>0</v>
      </c>
      <c r="Q128" s="6">
        <f>_xlfn.XLOOKUP($I128,肥培管理パターン一覧!$A$2:$A$75,肥培管理パターン一覧!M$2:M$75,0,0,1)</f>
        <v>0</v>
      </c>
      <c r="R128">
        <f>_xlfn.XLOOKUP($K128,肥培管理パターン一覧!$A$2:$A$75,肥培管理パターン一覧!N$2:N$75,0,0,1)</f>
        <v>0</v>
      </c>
      <c r="S128">
        <f>_xlfn.XLOOKUP($K128,肥培管理パターン一覧!$A$2:$A$75,肥培管理パターン一覧!O$2:O$75,0,0,1)</f>
        <v>0</v>
      </c>
      <c r="T128">
        <f>_xlfn.XLOOKUP($K128,肥培管理パターン一覧!$A$2:$A$75,肥培管理パターン一覧!P$2:P$75,0,0,1)</f>
        <v>0</v>
      </c>
      <c r="U128">
        <f>_xlfn.XLOOKUP($K128,肥培管理パターン一覧!$A$2:$A$75,肥培管理パターン一覧!L$2:L$75,0,0,1)</f>
        <v>0</v>
      </c>
      <c r="V128">
        <f>_xlfn.XLOOKUP($K128,肥培管理パターン一覧!$A$2:$A$75,肥培管理パターン一覧!M$2:M$75,0,0,1)</f>
        <v>0</v>
      </c>
      <c r="W128" s="7">
        <f t="shared" si="0"/>
        <v>0</v>
      </c>
      <c r="X128" s="7"/>
      <c r="Y128" s="6">
        <f>_xlfn.XLOOKUP($I128,肥培管理パターン一覧!$A$2:$A$75,肥培管理パターン一覧!Q$2:Q$75,0,0,1)*($E128/1000)</f>
        <v>0</v>
      </c>
      <c r="Z128" s="6">
        <f>_xlfn.XLOOKUP($I128,肥培管理パターン一覧!$A$2:$A$75,肥培管理パターン一覧!R$2:R$75,0,0,1)*($E128/1000)</f>
        <v>0</v>
      </c>
    </row>
    <row r="129" spans="1:26" x14ac:dyDescent="0.55000000000000004">
      <c r="A129"/>
      <c r="B129" s="1">
        <f>_xlfn.XLOOKUP($A129,基本情報!$A$2:$A$238,基本情報!B$2:B$238,0,0,1)</f>
        <v>0</v>
      </c>
      <c r="C129" s="1">
        <f>_xlfn.XLOOKUP($A129,基本情報!$A$2:$A$238,基本情報!C$2:C$238,0,0,1)</f>
        <v>0</v>
      </c>
      <c r="D129">
        <f>_xlfn.XLOOKUP($A129,基本情報!$A$2:$A$238,基本情報!D$2:D$238,0,0,1)</f>
        <v>0</v>
      </c>
      <c r="E129" s="6">
        <f>_xlfn.XLOOKUP($A129,基本情報!$A$2:$A$238,基本情報!E$2:E$238,0,0,1)</f>
        <v>0</v>
      </c>
      <c r="F129">
        <f>_xlfn.XLOOKUP($A129,基本情報!$A$2:$A$238,基本情報!G$2:G$238,0,0,1)</f>
        <v>0</v>
      </c>
      <c r="G129">
        <f>_xlfn.XLOOKUP($A129,基本情報!$A$2:$A$238,基本情報!H$2:H$238,0,0,1)</f>
        <v>0</v>
      </c>
      <c r="I129" s="1"/>
      <c r="K129" s="1"/>
      <c r="M129" s="55">
        <f>_xlfn.XLOOKUP($I129,肥培管理パターン一覧!$A$2:$A$75,肥培管理パターン一覧!N$2:N$75,0,0,1)</f>
        <v>0</v>
      </c>
      <c r="N129" s="55">
        <f>_xlfn.XLOOKUP($I129,肥培管理パターン一覧!$A$2:$A$75,肥培管理パターン一覧!O$2:O$75,0,0,1)</f>
        <v>0</v>
      </c>
      <c r="O129" s="55">
        <f>_xlfn.XLOOKUP($I129,肥培管理パターン一覧!$A$2:$A$75,肥培管理パターン一覧!P$2:P$75,0,0,1)</f>
        <v>0</v>
      </c>
      <c r="P129" s="6">
        <f>_xlfn.XLOOKUP($I129,肥培管理パターン一覧!$A$2:$A$75,肥培管理パターン一覧!L$2:L$75,0,0,1)</f>
        <v>0</v>
      </c>
      <c r="Q129" s="6">
        <f>_xlfn.XLOOKUP($I129,肥培管理パターン一覧!$A$2:$A$75,肥培管理パターン一覧!M$2:M$75,0,0,1)</f>
        <v>0</v>
      </c>
      <c r="R129">
        <f>_xlfn.XLOOKUP($K129,肥培管理パターン一覧!$A$2:$A$75,肥培管理パターン一覧!N$2:N$75,0,0,1)</f>
        <v>0</v>
      </c>
      <c r="S129">
        <f>_xlfn.XLOOKUP($K129,肥培管理パターン一覧!$A$2:$A$75,肥培管理パターン一覧!O$2:O$75,0,0,1)</f>
        <v>0</v>
      </c>
      <c r="T129">
        <f>_xlfn.XLOOKUP($K129,肥培管理パターン一覧!$A$2:$A$75,肥培管理パターン一覧!P$2:P$75,0,0,1)</f>
        <v>0</v>
      </c>
      <c r="U129">
        <f>_xlfn.XLOOKUP($K129,肥培管理パターン一覧!$A$2:$A$75,肥培管理パターン一覧!L$2:L$75,0,0,1)</f>
        <v>0</v>
      </c>
      <c r="V129">
        <f>_xlfn.XLOOKUP($K129,肥培管理パターン一覧!$A$2:$A$75,肥培管理パターン一覧!M$2:M$75,0,0,1)</f>
        <v>0</v>
      </c>
      <c r="W129" s="7">
        <f t="shared" si="0"/>
        <v>0</v>
      </c>
      <c r="X129" s="7"/>
      <c r="Y129" s="6">
        <f>_xlfn.XLOOKUP($I129,肥培管理パターン一覧!$A$2:$A$75,肥培管理パターン一覧!Q$2:Q$75,0,0,1)*($E129/1000)</f>
        <v>0</v>
      </c>
      <c r="Z129" s="6">
        <f>_xlfn.XLOOKUP($I129,肥培管理パターン一覧!$A$2:$A$75,肥培管理パターン一覧!R$2:R$75,0,0,1)*($E129/1000)</f>
        <v>0</v>
      </c>
    </row>
    <row r="130" spans="1:26" x14ac:dyDescent="0.55000000000000004">
      <c r="A130"/>
      <c r="B130" s="1">
        <f>_xlfn.XLOOKUP($A130,基本情報!$A$2:$A$238,基本情報!B$2:B$238,0,0,1)</f>
        <v>0</v>
      </c>
      <c r="C130" s="1">
        <f>_xlfn.XLOOKUP($A130,基本情報!$A$2:$A$238,基本情報!C$2:C$238,0,0,1)</f>
        <v>0</v>
      </c>
      <c r="D130">
        <f>_xlfn.XLOOKUP($A130,基本情報!$A$2:$A$238,基本情報!D$2:D$238,0,0,1)</f>
        <v>0</v>
      </c>
      <c r="E130" s="6">
        <f>_xlfn.XLOOKUP($A130,基本情報!$A$2:$A$238,基本情報!E$2:E$238,0,0,1)</f>
        <v>0</v>
      </c>
      <c r="F130">
        <f>_xlfn.XLOOKUP($A130,基本情報!$A$2:$A$238,基本情報!G$2:G$238,0,0,1)</f>
        <v>0</v>
      </c>
      <c r="G130">
        <f>_xlfn.XLOOKUP($A130,基本情報!$A$2:$A$238,基本情報!H$2:H$238,0,0,1)</f>
        <v>0</v>
      </c>
      <c r="I130" s="1"/>
      <c r="K130" s="1"/>
      <c r="M130" s="55">
        <f>_xlfn.XLOOKUP($I130,肥培管理パターン一覧!$A$2:$A$75,肥培管理パターン一覧!N$2:N$75,0,0,1)</f>
        <v>0</v>
      </c>
      <c r="N130" s="55">
        <f>_xlfn.XLOOKUP($I130,肥培管理パターン一覧!$A$2:$A$75,肥培管理パターン一覧!O$2:O$75,0,0,1)</f>
        <v>0</v>
      </c>
      <c r="O130" s="55">
        <f>_xlfn.XLOOKUP($I130,肥培管理パターン一覧!$A$2:$A$75,肥培管理パターン一覧!P$2:P$75,0,0,1)</f>
        <v>0</v>
      </c>
      <c r="P130" s="6">
        <f>_xlfn.XLOOKUP($I130,肥培管理パターン一覧!$A$2:$A$75,肥培管理パターン一覧!L$2:L$75,0,0,1)</f>
        <v>0</v>
      </c>
      <c r="Q130" s="6">
        <f>_xlfn.XLOOKUP($I130,肥培管理パターン一覧!$A$2:$A$75,肥培管理パターン一覧!M$2:M$75,0,0,1)</f>
        <v>0</v>
      </c>
      <c r="R130">
        <f>_xlfn.XLOOKUP($K130,肥培管理パターン一覧!$A$2:$A$75,肥培管理パターン一覧!N$2:N$75,0,0,1)</f>
        <v>0</v>
      </c>
      <c r="S130">
        <f>_xlfn.XLOOKUP($K130,肥培管理パターン一覧!$A$2:$A$75,肥培管理パターン一覧!O$2:O$75,0,0,1)</f>
        <v>0</v>
      </c>
      <c r="T130">
        <f>_xlfn.XLOOKUP($K130,肥培管理パターン一覧!$A$2:$A$75,肥培管理パターン一覧!P$2:P$75,0,0,1)</f>
        <v>0</v>
      </c>
      <c r="U130">
        <f>_xlfn.XLOOKUP($K130,肥培管理パターン一覧!$A$2:$A$75,肥培管理パターン一覧!L$2:L$75,0,0,1)</f>
        <v>0</v>
      </c>
      <c r="V130">
        <f>_xlfn.XLOOKUP($K130,肥培管理パターン一覧!$A$2:$A$75,肥培管理パターン一覧!M$2:M$75,0,0,1)</f>
        <v>0</v>
      </c>
      <c r="W130" s="7">
        <f t="shared" si="0"/>
        <v>0</v>
      </c>
      <c r="X130" s="7"/>
      <c r="Y130" s="6">
        <f>_xlfn.XLOOKUP($I130,肥培管理パターン一覧!$A$2:$A$75,肥培管理パターン一覧!Q$2:Q$75,0,0,1)*($E130/1000)</f>
        <v>0</v>
      </c>
      <c r="Z130" s="6">
        <f>_xlfn.XLOOKUP($I130,肥培管理パターン一覧!$A$2:$A$75,肥培管理パターン一覧!R$2:R$75,0,0,1)*($E130/1000)</f>
        <v>0</v>
      </c>
    </row>
    <row r="131" spans="1:26" x14ac:dyDescent="0.55000000000000004">
      <c r="A131"/>
      <c r="B131" s="1">
        <f>_xlfn.XLOOKUP($A131,基本情報!$A$2:$A$238,基本情報!B$2:B$238,0,0,1)</f>
        <v>0</v>
      </c>
      <c r="C131" s="1">
        <f>_xlfn.XLOOKUP($A131,基本情報!$A$2:$A$238,基本情報!C$2:C$238,0,0,1)</f>
        <v>0</v>
      </c>
      <c r="D131">
        <f>_xlfn.XLOOKUP($A131,基本情報!$A$2:$A$238,基本情報!D$2:D$238,0,0,1)</f>
        <v>0</v>
      </c>
      <c r="E131" s="6">
        <f>_xlfn.XLOOKUP($A131,基本情報!$A$2:$A$238,基本情報!E$2:E$238,0,0,1)</f>
        <v>0</v>
      </c>
      <c r="F131">
        <f>_xlfn.XLOOKUP($A131,基本情報!$A$2:$A$238,基本情報!G$2:G$238,0,0,1)</f>
        <v>0</v>
      </c>
      <c r="G131">
        <f>_xlfn.XLOOKUP($A131,基本情報!$A$2:$A$238,基本情報!H$2:H$238,0,0,1)</f>
        <v>0</v>
      </c>
      <c r="I131" s="1"/>
      <c r="K131" s="1"/>
      <c r="M131" s="55">
        <f>_xlfn.XLOOKUP($I131,肥培管理パターン一覧!$A$2:$A$75,肥培管理パターン一覧!N$2:N$75,0,0,1)</f>
        <v>0</v>
      </c>
      <c r="N131" s="55">
        <f>_xlfn.XLOOKUP($I131,肥培管理パターン一覧!$A$2:$A$75,肥培管理パターン一覧!O$2:O$75,0,0,1)</f>
        <v>0</v>
      </c>
      <c r="O131" s="55">
        <f>_xlfn.XLOOKUP($I131,肥培管理パターン一覧!$A$2:$A$75,肥培管理パターン一覧!P$2:P$75,0,0,1)</f>
        <v>0</v>
      </c>
      <c r="P131" s="6">
        <f>_xlfn.XLOOKUP($I131,肥培管理パターン一覧!$A$2:$A$75,肥培管理パターン一覧!L$2:L$75,0,0,1)</f>
        <v>0</v>
      </c>
      <c r="Q131" s="6">
        <f>_xlfn.XLOOKUP($I131,肥培管理パターン一覧!$A$2:$A$75,肥培管理パターン一覧!M$2:M$75,0,0,1)</f>
        <v>0</v>
      </c>
      <c r="R131">
        <f>_xlfn.XLOOKUP($K131,肥培管理パターン一覧!$A$2:$A$75,肥培管理パターン一覧!N$2:N$75,0,0,1)</f>
        <v>0</v>
      </c>
      <c r="S131">
        <f>_xlfn.XLOOKUP($K131,肥培管理パターン一覧!$A$2:$A$75,肥培管理パターン一覧!O$2:O$75,0,0,1)</f>
        <v>0</v>
      </c>
      <c r="T131">
        <f>_xlfn.XLOOKUP($K131,肥培管理パターン一覧!$A$2:$A$75,肥培管理パターン一覧!P$2:P$75,0,0,1)</f>
        <v>0</v>
      </c>
      <c r="U131">
        <f>_xlfn.XLOOKUP($K131,肥培管理パターン一覧!$A$2:$A$75,肥培管理パターン一覧!L$2:L$75,0,0,1)</f>
        <v>0</v>
      </c>
      <c r="V131">
        <f>_xlfn.XLOOKUP($K131,肥培管理パターン一覧!$A$2:$A$75,肥培管理パターン一覧!M$2:M$75,0,0,1)</f>
        <v>0</v>
      </c>
      <c r="W131" s="7">
        <f t="shared" si="0"/>
        <v>0</v>
      </c>
      <c r="X131" s="7"/>
      <c r="Y131" s="6">
        <f>_xlfn.XLOOKUP($I131,肥培管理パターン一覧!$A$2:$A$75,肥培管理パターン一覧!Q$2:Q$75,0,0,1)*($E131/1000)</f>
        <v>0</v>
      </c>
      <c r="Z131" s="6">
        <f>_xlfn.XLOOKUP($I131,肥培管理パターン一覧!$A$2:$A$75,肥培管理パターン一覧!R$2:R$75,0,0,1)*($E131/1000)</f>
        <v>0</v>
      </c>
    </row>
    <row r="132" spans="1:26" x14ac:dyDescent="0.55000000000000004">
      <c r="A132"/>
      <c r="B132" s="1">
        <f>_xlfn.XLOOKUP($A132,基本情報!$A$2:$A$238,基本情報!B$2:B$238,0,0,1)</f>
        <v>0</v>
      </c>
      <c r="C132" s="1">
        <f>_xlfn.XLOOKUP($A132,基本情報!$A$2:$A$238,基本情報!C$2:C$238,0,0,1)</f>
        <v>0</v>
      </c>
      <c r="D132">
        <f>_xlfn.XLOOKUP($A132,基本情報!$A$2:$A$238,基本情報!D$2:D$238,0,0,1)</f>
        <v>0</v>
      </c>
      <c r="E132" s="6">
        <f>_xlfn.XLOOKUP($A132,基本情報!$A$2:$A$238,基本情報!E$2:E$238,0,0,1)</f>
        <v>0</v>
      </c>
      <c r="F132">
        <f>_xlfn.XLOOKUP($A132,基本情報!$A$2:$A$238,基本情報!G$2:G$238,0,0,1)</f>
        <v>0</v>
      </c>
      <c r="G132">
        <f>_xlfn.XLOOKUP($A132,基本情報!$A$2:$A$238,基本情報!H$2:H$238,0,0,1)</f>
        <v>0</v>
      </c>
      <c r="I132" s="1"/>
      <c r="K132" s="1"/>
      <c r="M132" s="55">
        <f>_xlfn.XLOOKUP($I132,肥培管理パターン一覧!$A$2:$A$75,肥培管理パターン一覧!N$2:N$75,0,0,1)</f>
        <v>0</v>
      </c>
      <c r="N132" s="55">
        <f>_xlfn.XLOOKUP($I132,肥培管理パターン一覧!$A$2:$A$75,肥培管理パターン一覧!O$2:O$75,0,0,1)</f>
        <v>0</v>
      </c>
      <c r="O132" s="55">
        <f>_xlfn.XLOOKUP($I132,肥培管理パターン一覧!$A$2:$A$75,肥培管理パターン一覧!P$2:P$75,0,0,1)</f>
        <v>0</v>
      </c>
      <c r="P132" s="6">
        <f>_xlfn.XLOOKUP($I132,肥培管理パターン一覧!$A$2:$A$75,肥培管理パターン一覧!L$2:L$75,0,0,1)</f>
        <v>0</v>
      </c>
      <c r="Q132" s="6">
        <f>_xlfn.XLOOKUP($I132,肥培管理パターン一覧!$A$2:$A$75,肥培管理パターン一覧!M$2:M$75,0,0,1)</f>
        <v>0</v>
      </c>
      <c r="R132">
        <f>_xlfn.XLOOKUP($K132,肥培管理パターン一覧!$A$2:$A$75,肥培管理パターン一覧!N$2:N$75,0,0,1)</f>
        <v>0</v>
      </c>
      <c r="S132">
        <f>_xlfn.XLOOKUP($K132,肥培管理パターン一覧!$A$2:$A$75,肥培管理パターン一覧!O$2:O$75,0,0,1)</f>
        <v>0</v>
      </c>
      <c r="T132">
        <f>_xlfn.XLOOKUP($K132,肥培管理パターン一覧!$A$2:$A$75,肥培管理パターン一覧!P$2:P$75,0,0,1)</f>
        <v>0</v>
      </c>
      <c r="U132">
        <f>_xlfn.XLOOKUP($K132,肥培管理パターン一覧!$A$2:$A$75,肥培管理パターン一覧!L$2:L$75,0,0,1)</f>
        <v>0</v>
      </c>
      <c r="V132">
        <f>_xlfn.XLOOKUP($K132,肥培管理パターン一覧!$A$2:$A$75,肥培管理パターン一覧!M$2:M$75,0,0,1)</f>
        <v>0</v>
      </c>
      <c r="W132" s="7">
        <f t="shared" si="0"/>
        <v>0</v>
      </c>
      <c r="X132" s="7"/>
      <c r="Y132" s="6">
        <f>_xlfn.XLOOKUP($I132,肥培管理パターン一覧!$A$2:$A$75,肥培管理パターン一覧!Q$2:Q$75,0,0,1)*($E132/1000)</f>
        <v>0</v>
      </c>
      <c r="Z132" s="6">
        <f>_xlfn.XLOOKUP($I132,肥培管理パターン一覧!$A$2:$A$75,肥培管理パターン一覧!R$2:R$75,0,0,1)*($E132/1000)</f>
        <v>0</v>
      </c>
    </row>
    <row r="133" spans="1:26" x14ac:dyDescent="0.55000000000000004">
      <c r="A133"/>
      <c r="B133" s="1">
        <f>_xlfn.XLOOKUP($A133,基本情報!$A$2:$A$238,基本情報!B$2:B$238,0,0,1)</f>
        <v>0</v>
      </c>
      <c r="C133" s="1">
        <f>_xlfn.XLOOKUP($A133,基本情報!$A$2:$A$238,基本情報!C$2:C$238,0,0,1)</f>
        <v>0</v>
      </c>
      <c r="D133">
        <f>_xlfn.XLOOKUP($A133,基本情報!$A$2:$A$238,基本情報!D$2:D$238,0,0,1)</f>
        <v>0</v>
      </c>
      <c r="E133" s="6">
        <f>_xlfn.XLOOKUP($A133,基本情報!$A$2:$A$238,基本情報!E$2:E$238,0,0,1)</f>
        <v>0</v>
      </c>
      <c r="F133">
        <f>_xlfn.XLOOKUP($A133,基本情報!$A$2:$A$238,基本情報!G$2:G$238,0,0,1)</f>
        <v>0</v>
      </c>
      <c r="G133">
        <f>_xlfn.XLOOKUP($A133,基本情報!$A$2:$A$238,基本情報!H$2:H$238,0,0,1)</f>
        <v>0</v>
      </c>
      <c r="I133" s="1"/>
      <c r="K133" s="1"/>
      <c r="M133" s="55">
        <f>_xlfn.XLOOKUP($I133,肥培管理パターン一覧!$A$2:$A$75,肥培管理パターン一覧!N$2:N$75,0,0,1)</f>
        <v>0</v>
      </c>
      <c r="N133" s="55">
        <f>_xlfn.XLOOKUP($I133,肥培管理パターン一覧!$A$2:$A$75,肥培管理パターン一覧!O$2:O$75,0,0,1)</f>
        <v>0</v>
      </c>
      <c r="O133" s="55">
        <f>_xlfn.XLOOKUP($I133,肥培管理パターン一覧!$A$2:$A$75,肥培管理パターン一覧!P$2:P$75,0,0,1)</f>
        <v>0</v>
      </c>
      <c r="P133" s="6">
        <f>_xlfn.XLOOKUP($I133,肥培管理パターン一覧!$A$2:$A$75,肥培管理パターン一覧!L$2:L$75,0,0,1)</f>
        <v>0</v>
      </c>
      <c r="Q133" s="6">
        <f>_xlfn.XLOOKUP($I133,肥培管理パターン一覧!$A$2:$A$75,肥培管理パターン一覧!M$2:M$75,0,0,1)</f>
        <v>0</v>
      </c>
      <c r="R133">
        <f>_xlfn.XLOOKUP($K133,肥培管理パターン一覧!$A$2:$A$75,肥培管理パターン一覧!N$2:N$75,0,0,1)</f>
        <v>0</v>
      </c>
      <c r="S133">
        <f>_xlfn.XLOOKUP($K133,肥培管理パターン一覧!$A$2:$A$75,肥培管理パターン一覧!O$2:O$75,0,0,1)</f>
        <v>0</v>
      </c>
      <c r="T133">
        <f>_xlfn.XLOOKUP($K133,肥培管理パターン一覧!$A$2:$A$75,肥培管理パターン一覧!P$2:P$75,0,0,1)</f>
        <v>0</v>
      </c>
      <c r="U133">
        <f>_xlfn.XLOOKUP($K133,肥培管理パターン一覧!$A$2:$A$75,肥培管理パターン一覧!L$2:L$75,0,0,1)</f>
        <v>0</v>
      </c>
      <c r="V133">
        <f>_xlfn.XLOOKUP($K133,肥培管理パターン一覧!$A$2:$A$75,肥培管理パターン一覧!M$2:M$75,0,0,1)</f>
        <v>0</v>
      </c>
      <c r="W133" s="7">
        <f t="shared" si="0"/>
        <v>0</v>
      </c>
      <c r="X133" s="7"/>
      <c r="Y133" s="6">
        <f>_xlfn.XLOOKUP($I133,肥培管理パターン一覧!$A$2:$A$75,肥培管理パターン一覧!Q$2:Q$75,0,0,1)*($E133/1000)</f>
        <v>0</v>
      </c>
      <c r="Z133" s="6">
        <f>_xlfn.XLOOKUP($I133,肥培管理パターン一覧!$A$2:$A$75,肥培管理パターン一覧!R$2:R$75,0,0,1)*($E133/1000)</f>
        <v>0</v>
      </c>
    </row>
    <row r="134" spans="1:26" x14ac:dyDescent="0.55000000000000004">
      <c r="A134"/>
      <c r="B134" s="1">
        <f>_xlfn.XLOOKUP($A134,基本情報!$A$2:$A$238,基本情報!B$2:B$238,0,0,1)</f>
        <v>0</v>
      </c>
      <c r="C134" s="1">
        <f>_xlfn.XLOOKUP($A134,基本情報!$A$2:$A$238,基本情報!C$2:C$238,0,0,1)</f>
        <v>0</v>
      </c>
      <c r="D134">
        <f>_xlfn.XLOOKUP($A134,基本情報!$A$2:$A$238,基本情報!D$2:D$238,0,0,1)</f>
        <v>0</v>
      </c>
      <c r="E134" s="6">
        <f>_xlfn.XLOOKUP($A134,基本情報!$A$2:$A$238,基本情報!E$2:E$238,0,0,1)</f>
        <v>0</v>
      </c>
      <c r="F134">
        <f>_xlfn.XLOOKUP($A134,基本情報!$A$2:$A$238,基本情報!G$2:G$238,0,0,1)</f>
        <v>0</v>
      </c>
      <c r="G134">
        <f>_xlfn.XLOOKUP($A134,基本情報!$A$2:$A$238,基本情報!H$2:H$238,0,0,1)</f>
        <v>0</v>
      </c>
      <c r="I134" s="1"/>
      <c r="K134" s="1"/>
      <c r="M134" s="55">
        <f>_xlfn.XLOOKUP($I134,肥培管理パターン一覧!$A$2:$A$75,肥培管理パターン一覧!N$2:N$75,0,0,1)</f>
        <v>0</v>
      </c>
      <c r="N134" s="55">
        <f>_xlfn.XLOOKUP($I134,肥培管理パターン一覧!$A$2:$A$75,肥培管理パターン一覧!O$2:O$75,0,0,1)</f>
        <v>0</v>
      </c>
      <c r="O134" s="55">
        <f>_xlfn.XLOOKUP($I134,肥培管理パターン一覧!$A$2:$A$75,肥培管理パターン一覧!P$2:P$75,0,0,1)</f>
        <v>0</v>
      </c>
      <c r="P134" s="6">
        <f>_xlfn.XLOOKUP($I134,肥培管理パターン一覧!$A$2:$A$75,肥培管理パターン一覧!L$2:L$75,0,0,1)</f>
        <v>0</v>
      </c>
      <c r="Q134" s="6">
        <f>_xlfn.XLOOKUP($I134,肥培管理パターン一覧!$A$2:$A$75,肥培管理パターン一覧!M$2:M$75,0,0,1)</f>
        <v>0</v>
      </c>
      <c r="R134">
        <f>_xlfn.XLOOKUP($K134,肥培管理パターン一覧!$A$2:$A$75,肥培管理パターン一覧!N$2:N$75,0,0,1)</f>
        <v>0</v>
      </c>
      <c r="S134">
        <f>_xlfn.XLOOKUP($K134,肥培管理パターン一覧!$A$2:$A$75,肥培管理パターン一覧!O$2:O$75,0,0,1)</f>
        <v>0</v>
      </c>
      <c r="T134">
        <f>_xlfn.XLOOKUP($K134,肥培管理パターン一覧!$A$2:$A$75,肥培管理パターン一覧!P$2:P$75,0,0,1)</f>
        <v>0</v>
      </c>
      <c r="U134">
        <f>_xlfn.XLOOKUP($K134,肥培管理パターン一覧!$A$2:$A$75,肥培管理パターン一覧!L$2:L$75,0,0,1)</f>
        <v>0</v>
      </c>
      <c r="V134">
        <f>_xlfn.XLOOKUP($K134,肥培管理パターン一覧!$A$2:$A$75,肥培管理パターン一覧!M$2:M$75,0,0,1)</f>
        <v>0</v>
      </c>
      <c r="W134" s="7">
        <f t="shared" si="0"/>
        <v>0</v>
      </c>
      <c r="X134" s="7"/>
      <c r="Y134" s="6">
        <f>_xlfn.XLOOKUP($I134,肥培管理パターン一覧!$A$2:$A$75,肥培管理パターン一覧!Q$2:Q$75,0,0,1)*($E134/1000)</f>
        <v>0</v>
      </c>
      <c r="Z134" s="6">
        <f>_xlfn.XLOOKUP($I134,肥培管理パターン一覧!$A$2:$A$75,肥培管理パターン一覧!R$2:R$75,0,0,1)*($E134/1000)</f>
        <v>0</v>
      </c>
    </row>
    <row r="135" spans="1:26" x14ac:dyDescent="0.55000000000000004">
      <c r="A135"/>
      <c r="B135" s="1">
        <f>_xlfn.XLOOKUP($A135,基本情報!$A$2:$A$238,基本情報!B$2:B$238,0,0,1)</f>
        <v>0</v>
      </c>
      <c r="C135" s="1">
        <f>_xlfn.XLOOKUP($A135,基本情報!$A$2:$A$238,基本情報!C$2:C$238,0,0,1)</f>
        <v>0</v>
      </c>
      <c r="D135">
        <f>_xlfn.XLOOKUP($A135,基本情報!$A$2:$A$238,基本情報!D$2:D$238,0,0,1)</f>
        <v>0</v>
      </c>
      <c r="E135" s="6">
        <f>_xlfn.XLOOKUP($A135,基本情報!$A$2:$A$238,基本情報!E$2:E$238,0,0,1)</f>
        <v>0</v>
      </c>
      <c r="F135">
        <f>_xlfn.XLOOKUP($A135,基本情報!$A$2:$A$238,基本情報!G$2:G$238,0,0,1)</f>
        <v>0</v>
      </c>
      <c r="G135">
        <f>_xlfn.XLOOKUP($A135,基本情報!$A$2:$A$238,基本情報!H$2:H$238,0,0,1)</f>
        <v>0</v>
      </c>
      <c r="I135" s="1"/>
      <c r="K135" s="1"/>
      <c r="M135" s="55">
        <f>_xlfn.XLOOKUP($I135,肥培管理パターン一覧!$A$2:$A$75,肥培管理パターン一覧!N$2:N$75,0,0,1)</f>
        <v>0</v>
      </c>
      <c r="N135" s="55">
        <f>_xlfn.XLOOKUP($I135,肥培管理パターン一覧!$A$2:$A$75,肥培管理パターン一覧!O$2:O$75,0,0,1)</f>
        <v>0</v>
      </c>
      <c r="O135" s="55">
        <f>_xlfn.XLOOKUP($I135,肥培管理パターン一覧!$A$2:$A$75,肥培管理パターン一覧!P$2:P$75,0,0,1)</f>
        <v>0</v>
      </c>
      <c r="P135" s="6">
        <f>_xlfn.XLOOKUP($I135,肥培管理パターン一覧!$A$2:$A$75,肥培管理パターン一覧!L$2:L$75,0,0,1)</f>
        <v>0</v>
      </c>
      <c r="Q135" s="6">
        <f>_xlfn.XLOOKUP($I135,肥培管理パターン一覧!$A$2:$A$75,肥培管理パターン一覧!M$2:M$75,0,0,1)</f>
        <v>0</v>
      </c>
      <c r="R135">
        <f>_xlfn.XLOOKUP($K135,肥培管理パターン一覧!$A$2:$A$75,肥培管理パターン一覧!N$2:N$75,0,0,1)</f>
        <v>0</v>
      </c>
      <c r="S135">
        <f>_xlfn.XLOOKUP($K135,肥培管理パターン一覧!$A$2:$A$75,肥培管理パターン一覧!O$2:O$75,0,0,1)</f>
        <v>0</v>
      </c>
      <c r="T135">
        <f>_xlfn.XLOOKUP($K135,肥培管理パターン一覧!$A$2:$A$75,肥培管理パターン一覧!P$2:P$75,0,0,1)</f>
        <v>0</v>
      </c>
      <c r="U135">
        <f>_xlfn.XLOOKUP($K135,肥培管理パターン一覧!$A$2:$A$75,肥培管理パターン一覧!L$2:L$75,0,0,1)</f>
        <v>0</v>
      </c>
      <c r="V135">
        <f>_xlfn.XLOOKUP($K135,肥培管理パターン一覧!$A$2:$A$75,肥培管理パターン一覧!M$2:M$75,0,0,1)</f>
        <v>0</v>
      </c>
      <c r="W135" s="7">
        <f t="shared" si="0"/>
        <v>0</v>
      </c>
      <c r="X135" s="7"/>
      <c r="Y135" s="6">
        <f>_xlfn.XLOOKUP($I135,肥培管理パターン一覧!$A$2:$A$75,肥培管理パターン一覧!Q$2:Q$75,0,0,1)*($E135/1000)</f>
        <v>0</v>
      </c>
      <c r="Z135" s="6">
        <f>_xlfn.XLOOKUP($I135,肥培管理パターン一覧!$A$2:$A$75,肥培管理パターン一覧!R$2:R$75,0,0,1)*($E135/1000)</f>
        <v>0</v>
      </c>
    </row>
    <row r="136" spans="1:26" x14ac:dyDescent="0.55000000000000004">
      <c r="A136"/>
      <c r="B136" s="1">
        <f>_xlfn.XLOOKUP($A136,基本情報!$A$2:$A$238,基本情報!B$2:B$238,0,0,1)</f>
        <v>0</v>
      </c>
      <c r="C136" s="1">
        <f>_xlfn.XLOOKUP($A136,基本情報!$A$2:$A$238,基本情報!C$2:C$238,0,0,1)</f>
        <v>0</v>
      </c>
      <c r="D136">
        <f>_xlfn.XLOOKUP($A136,基本情報!$A$2:$A$238,基本情報!D$2:D$238,0,0,1)</f>
        <v>0</v>
      </c>
      <c r="E136" s="6">
        <f>_xlfn.XLOOKUP($A136,基本情報!$A$2:$A$238,基本情報!E$2:E$238,0,0,1)</f>
        <v>0</v>
      </c>
      <c r="F136">
        <f>_xlfn.XLOOKUP($A136,基本情報!$A$2:$A$238,基本情報!G$2:G$238,0,0,1)</f>
        <v>0</v>
      </c>
      <c r="G136">
        <f>_xlfn.XLOOKUP($A136,基本情報!$A$2:$A$238,基本情報!H$2:H$238,0,0,1)</f>
        <v>0</v>
      </c>
      <c r="I136" s="1"/>
      <c r="K136" s="1"/>
      <c r="M136" s="55">
        <f>_xlfn.XLOOKUP($I136,肥培管理パターン一覧!$A$2:$A$75,肥培管理パターン一覧!N$2:N$75,0,0,1)</f>
        <v>0</v>
      </c>
      <c r="N136" s="55">
        <f>_xlfn.XLOOKUP($I136,肥培管理パターン一覧!$A$2:$A$75,肥培管理パターン一覧!O$2:O$75,0,0,1)</f>
        <v>0</v>
      </c>
      <c r="O136" s="55">
        <f>_xlfn.XLOOKUP($I136,肥培管理パターン一覧!$A$2:$A$75,肥培管理パターン一覧!P$2:P$75,0,0,1)</f>
        <v>0</v>
      </c>
      <c r="P136" s="6">
        <f>_xlfn.XLOOKUP($I136,肥培管理パターン一覧!$A$2:$A$75,肥培管理パターン一覧!L$2:L$75,0,0,1)</f>
        <v>0</v>
      </c>
      <c r="Q136" s="6">
        <f>_xlfn.XLOOKUP($I136,肥培管理パターン一覧!$A$2:$A$75,肥培管理パターン一覧!M$2:M$75,0,0,1)</f>
        <v>0</v>
      </c>
      <c r="R136">
        <f>_xlfn.XLOOKUP($K136,肥培管理パターン一覧!$A$2:$A$75,肥培管理パターン一覧!N$2:N$75,0,0,1)</f>
        <v>0</v>
      </c>
      <c r="S136">
        <f>_xlfn.XLOOKUP($K136,肥培管理パターン一覧!$A$2:$A$75,肥培管理パターン一覧!O$2:O$75,0,0,1)</f>
        <v>0</v>
      </c>
      <c r="T136">
        <f>_xlfn.XLOOKUP($K136,肥培管理パターン一覧!$A$2:$A$75,肥培管理パターン一覧!P$2:P$75,0,0,1)</f>
        <v>0</v>
      </c>
      <c r="U136">
        <f>_xlfn.XLOOKUP($K136,肥培管理パターン一覧!$A$2:$A$75,肥培管理パターン一覧!L$2:L$75,0,0,1)</f>
        <v>0</v>
      </c>
      <c r="V136">
        <f>_xlfn.XLOOKUP($K136,肥培管理パターン一覧!$A$2:$A$75,肥培管理パターン一覧!M$2:M$75,0,0,1)</f>
        <v>0</v>
      </c>
      <c r="W136" s="7">
        <f t="shared" si="0"/>
        <v>0</v>
      </c>
      <c r="X136" s="7"/>
      <c r="Y136" s="6">
        <f>_xlfn.XLOOKUP($I136,肥培管理パターン一覧!$A$2:$A$75,肥培管理パターン一覧!Q$2:Q$75,0,0,1)*($E136/1000)</f>
        <v>0</v>
      </c>
      <c r="Z136" s="6">
        <f>_xlfn.XLOOKUP($I136,肥培管理パターン一覧!$A$2:$A$75,肥培管理パターン一覧!R$2:R$75,0,0,1)*($E136/1000)</f>
        <v>0</v>
      </c>
    </row>
    <row r="137" spans="1:26" x14ac:dyDescent="0.55000000000000004">
      <c r="A137"/>
      <c r="B137" s="1">
        <f>_xlfn.XLOOKUP($A137,基本情報!$A$2:$A$238,基本情報!B$2:B$238,0,0,1)</f>
        <v>0</v>
      </c>
      <c r="C137" s="1">
        <f>_xlfn.XLOOKUP($A137,基本情報!$A$2:$A$238,基本情報!C$2:C$238,0,0,1)</f>
        <v>0</v>
      </c>
      <c r="D137">
        <f>_xlfn.XLOOKUP($A137,基本情報!$A$2:$A$238,基本情報!D$2:D$238,0,0,1)</f>
        <v>0</v>
      </c>
      <c r="E137" s="6">
        <f>_xlfn.XLOOKUP($A137,基本情報!$A$2:$A$238,基本情報!E$2:E$238,0,0,1)</f>
        <v>0</v>
      </c>
      <c r="F137">
        <f>_xlfn.XLOOKUP($A137,基本情報!$A$2:$A$238,基本情報!G$2:G$238,0,0,1)</f>
        <v>0</v>
      </c>
      <c r="G137">
        <f>_xlfn.XLOOKUP($A137,基本情報!$A$2:$A$238,基本情報!H$2:H$238,0,0,1)</f>
        <v>0</v>
      </c>
      <c r="I137" s="1"/>
      <c r="K137" s="1"/>
      <c r="M137" s="55">
        <f>_xlfn.XLOOKUP($I137,肥培管理パターン一覧!$A$2:$A$75,肥培管理パターン一覧!N$2:N$75,0,0,1)</f>
        <v>0</v>
      </c>
      <c r="N137" s="55">
        <f>_xlfn.XLOOKUP($I137,肥培管理パターン一覧!$A$2:$A$75,肥培管理パターン一覧!O$2:O$75,0,0,1)</f>
        <v>0</v>
      </c>
      <c r="O137" s="55">
        <f>_xlfn.XLOOKUP($I137,肥培管理パターン一覧!$A$2:$A$75,肥培管理パターン一覧!P$2:P$75,0,0,1)</f>
        <v>0</v>
      </c>
      <c r="P137" s="6">
        <f>_xlfn.XLOOKUP($I137,肥培管理パターン一覧!$A$2:$A$75,肥培管理パターン一覧!L$2:L$75,0,0,1)</f>
        <v>0</v>
      </c>
      <c r="Q137" s="6">
        <f>_xlfn.XLOOKUP($I137,肥培管理パターン一覧!$A$2:$A$75,肥培管理パターン一覧!M$2:M$75,0,0,1)</f>
        <v>0</v>
      </c>
      <c r="R137">
        <f>_xlfn.XLOOKUP($K137,肥培管理パターン一覧!$A$2:$A$75,肥培管理パターン一覧!N$2:N$75,0,0,1)</f>
        <v>0</v>
      </c>
      <c r="S137">
        <f>_xlfn.XLOOKUP($K137,肥培管理パターン一覧!$A$2:$A$75,肥培管理パターン一覧!O$2:O$75,0,0,1)</f>
        <v>0</v>
      </c>
      <c r="T137">
        <f>_xlfn.XLOOKUP($K137,肥培管理パターン一覧!$A$2:$A$75,肥培管理パターン一覧!P$2:P$75,0,0,1)</f>
        <v>0</v>
      </c>
      <c r="U137">
        <f>_xlfn.XLOOKUP($K137,肥培管理パターン一覧!$A$2:$A$75,肥培管理パターン一覧!L$2:L$75,0,0,1)</f>
        <v>0</v>
      </c>
      <c r="V137">
        <f>_xlfn.XLOOKUP($K137,肥培管理パターン一覧!$A$2:$A$75,肥培管理パターン一覧!M$2:M$75,0,0,1)</f>
        <v>0</v>
      </c>
      <c r="W137" s="7">
        <f t="shared" si="0"/>
        <v>0</v>
      </c>
      <c r="X137" s="7"/>
      <c r="Y137" s="6">
        <f>_xlfn.XLOOKUP($I137,肥培管理パターン一覧!$A$2:$A$75,肥培管理パターン一覧!Q$2:Q$75,0,0,1)*($E137/1000)</f>
        <v>0</v>
      </c>
      <c r="Z137" s="6">
        <f>_xlfn.XLOOKUP($I137,肥培管理パターン一覧!$A$2:$A$75,肥培管理パターン一覧!R$2:R$75,0,0,1)*($E137/1000)</f>
        <v>0</v>
      </c>
    </row>
    <row r="138" spans="1:26" x14ac:dyDescent="0.55000000000000004">
      <c r="A138"/>
      <c r="B138" s="1">
        <f>_xlfn.XLOOKUP($A138,基本情報!$A$2:$A$238,基本情報!B$2:B$238,0,0,1)</f>
        <v>0</v>
      </c>
      <c r="C138" s="1">
        <f>_xlfn.XLOOKUP($A138,基本情報!$A$2:$A$238,基本情報!C$2:C$238,0,0,1)</f>
        <v>0</v>
      </c>
      <c r="D138">
        <f>_xlfn.XLOOKUP($A138,基本情報!$A$2:$A$238,基本情報!D$2:D$238,0,0,1)</f>
        <v>0</v>
      </c>
      <c r="E138" s="6">
        <f>_xlfn.XLOOKUP($A138,基本情報!$A$2:$A$238,基本情報!E$2:E$238,0,0,1)</f>
        <v>0</v>
      </c>
      <c r="F138">
        <f>_xlfn.XLOOKUP($A138,基本情報!$A$2:$A$238,基本情報!G$2:G$238,0,0,1)</f>
        <v>0</v>
      </c>
      <c r="G138">
        <f>_xlfn.XLOOKUP($A138,基本情報!$A$2:$A$238,基本情報!H$2:H$238,0,0,1)</f>
        <v>0</v>
      </c>
      <c r="I138" s="1"/>
      <c r="K138" s="1"/>
      <c r="M138" s="55">
        <f>_xlfn.XLOOKUP($I138,肥培管理パターン一覧!$A$2:$A$75,肥培管理パターン一覧!N$2:N$75,0,0,1)</f>
        <v>0</v>
      </c>
      <c r="N138" s="55">
        <f>_xlfn.XLOOKUP($I138,肥培管理パターン一覧!$A$2:$A$75,肥培管理パターン一覧!O$2:O$75,0,0,1)</f>
        <v>0</v>
      </c>
      <c r="O138" s="55">
        <f>_xlfn.XLOOKUP($I138,肥培管理パターン一覧!$A$2:$A$75,肥培管理パターン一覧!P$2:P$75,0,0,1)</f>
        <v>0</v>
      </c>
      <c r="P138" s="6">
        <f>_xlfn.XLOOKUP($I138,肥培管理パターン一覧!$A$2:$A$75,肥培管理パターン一覧!L$2:L$75,0,0,1)</f>
        <v>0</v>
      </c>
      <c r="Q138" s="6">
        <f>_xlfn.XLOOKUP($I138,肥培管理パターン一覧!$A$2:$A$75,肥培管理パターン一覧!M$2:M$75,0,0,1)</f>
        <v>0</v>
      </c>
      <c r="R138">
        <f>_xlfn.XLOOKUP($K138,肥培管理パターン一覧!$A$2:$A$75,肥培管理パターン一覧!N$2:N$75,0,0,1)</f>
        <v>0</v>
      </c>
      <c r="S138">
        <f>_xlfn.XLOOKUP($K138,肥培管理パターン一覧!$A$2:$A$75,肥培管理パターン一覧!O$2:O$75,0,0,1)</f>
        <v>0</v>
      </c>
      <c r="T138">
        <f>_xlfn.XLOOKUP($K138,肥培管理パターン一覧!$A$2:$A$75,肥培管理パターン一覧!P$2:P$75,0,0,1)</f>
        <v>0</v>
      </c>
      <c r="U138">
        <f>_xlfn.XLOOKUP($K138,肥培管理パターン一覧!$A$2:$A$75,肥培管理パターン一覧!L$2:L$75,0,0,1)</f>
        <v>0</v>
      </c>
      <c r="V138">
        <f>_xlfn.XLOOKUP($K138,肥培管理パターン一覧!$A$2:$A$75,肥培管理パターン一覧!M$2:M$75,0,0,1)</f>
        <v>0</v>
      </c>
      <c r="W138" s="7">
        <f t="shared" si="0"/>
        <v>0</v>
      </c>
      <c r="X138" s="7"/>
      <c r="Y138" s="6">
        <f>_xlfn.XLOOKUP($I138,肥培管理パターン一覧!$A$2:$A$75,肥培管理パターン一覧!Q$2:Q$75,0,0,1)*($E138/1000)</f>
        <v>0</v>
      </c>
      <c r="Z138" s="6">
        <f>_xlfn.XLOOKUP($I138,肥培管理パターン一覧!$A$2:$A$75,肥培管理パターン一覧!R$2:R$75,0,0,1)*($E138/1000)</f>
        <v>0</v>
      </c>
    </row>
    <row r="139" spans="1:26" x14ac:dyDescent="0.55000000000000004">
      <c r="A139"/>
      <c r="B139" s="1">
        <f>_xlfn.XLOOKUP($A139,基本情報!$A$2:$A$238,基本情報!B$2:B$238,0,0,1)</f>
        <v>0</v>
      </c>
      <c r="C139" s="1">
        <f>_xlfn.XLOOKUP($A139,基本情報!$A$2:$A$238,基本情報!C$2:C$238,0,0,1)</f>
        <v>0</v>
      </c>
      <c r="D139">
        <f>_xlfn.XLOOKUP($A139,基本情報!$A$2:$A$238,基本情報!D$2:D$238,0,0,1)</f>
        <v>0</v>
      </c>
      <c r="E139" s="6">
        <f>_xlfn.XLOOKUP($A139,基本情報!$A$2:$A$238,基本情報!E$2:E$238,0,0,1)</f>
        <v>0</v>
      </c>
      <c r="F139">
        <f>_xlfn.XLOOKUP($A139,基本情報!$A$2:$A$238,基本情報!G$2:G$238,0,0,1)</f>
        <v>0</v>
      </c>
      <c r="G139">
        <f>_xlfn.XLOOKUP($A139,基本情報!$A$2:$A$238,基本情報!H$2:H$238,0,0,1)</f>
        <v>0</v>
      </c>
      <c r="I139" s="1"/>
      <c r="K139" s="1"/>
      <c r="M139" s="55">
        <f>_xlfn.XLOOKUP($I139,肥培管理パターン一覧!$A$2:$A$75,肥培管理パターン一覧!N$2:N$75,0,0,1)</f>
        <v>0</v>
      </c>
      <c r="N139" s="55">
        <f>_xlfn.XLOOKUP($I139,肥培管理パターン一覧!$A$2:$A$75,肥培管理パターン一覧!O$2:O$75,0,0,1)</f>
        <v>0</v>
      </c>
      <c r="O139" s="55">
        <f>_xlfn.XLOOKUP($I139,肥培管理パターン一覧!$A$2:$A$75,肥培管理パターン一覧!P$2:P$75,0,0,1)</f>
        <v>0</v>
      </c>
      <c r="P139" s="6">
        <f>_xlfn.XLOOKUP($I139,肥培管理パターン一覧!$A$2:$A$75,肥培管理パターン一覧!L$2:L$75,0,0,1)</f>
        <v>0</v>
      </c>
      <c r="Q139" s="6">
        <f>_xlfn.XLOOKUP($I139,肥培管理パターン一覧!$A$2:$A$75,肥培管理パターン一覧!M$2:M$75,0,0,1)</f>
        <v>0</v>
      </c>
      <c r="R139">
        <f>_xlfn.XLOOKUP($K139,肥培管理パターン一覧!$A$2:$A$75,肥培管理パターン一覧!N$2:N$75,0,0,1)</f>
        <v>0</v>
      </c>
      <c r="S139">
        <f>_xlfn.XLOOKUP($K139,肥培管理パターン一覧!$A$2:$A$75,肥培管理パターン一覧!O$2:O$75,0,0,1)</f>
        <v>0</v>
      </c>
      <c r="T139">
        <f>_xlfn.XLOOKUP($K139,肥培管理パターン一覧!$A$2:$A$75,肥培管理パターン一覧!P$2:P$75,0,0,1)</f>
        <v>0</v>
      </c>
      <c r="U139">
        <f>_xlfn.XLOOKUP($K139,肥培管理パターン一覧!$A$2:$A$75,肥培管理パターン一覧!L$2:L$75,0,0,1)</f>
        <v>0</v>
      </c>
      <c r="V139">
        <f>_xlfn.XLOOKUP($K139,肥培管理パターン一覧!$A$2:$A$75,肥培管理パターン一覧!M$2:M$75,0,0,1)</f>
        <v>0</v>
      </c>
      <c r="W139" s="7">
        <f t="shared" si="0"/>
        <v>0</v>
      </c>
      <c r="X139" s="7"/>
      <c r="Y139" s="6">
        <f>_xlfn.XLOOKUP($I139,肥培管理パターン一覧!$A$2:$A$75,肥培管理パターン一覧!Q$2:Q$75,0,0,1)*($E139/1000)</f>
        <v>0</v>
      </c>
      <c r="Z139" s="6">
        <f>_xlfn.XLOOKUP($I139,肥培管理パターン一覧!$A$2:$A$75,肥培管理パターン一覧!R$2:R$75,0,0,1)*($E139/1000)</f>
        <v>0</v>
      </c>
    </row>
    <row r="140" spans="1:26" x14ac:dyDescent="0.55000000000000004">
      <c r="A140"/>
      <c r="B140" s="1">
        <f>_xlfn.XLOOKUP($A140,基本情報!$A$2:$A$238,基本情報!B$2:B$238,0,0,1)</f>
        <v>0</v>
      </c>
      <c r="C140" s="1">
        <f>_xlfn.XLOOKUP($A140,基本情報!$A$2:$A$238,基本情報!C$2:C$238,0,0,1)</f>
        <v>0</v>
      </c>
      <c r="D140">
        <f>_xlfn.XLOOKUP($A140,基本情報!$A$2:$A$238,基本情報!D$2:D$238,0,0,1)</f>
        <v>0</v>
      </c>
      <c r="E140" s="6">
        <f>_xlfn.XLOOKUP($A140,基本情報!$A$2:$A$238,基本情報!E$2:E$238,0,0,1)</f>
        <v>0</v>
      </c>
      <c r="F140">
        <f>_xlfn.XLOOKUP($A140,基本情報!$A$2:$A$238,基本情報!G$2:G$238,0,0,1)</f>
        <v>0</v>
      </c>
      <c r="G140">
        <f>_xlfn.XLOOKUP($A140,基本情報!$A$2:$A$238,基本情報!H$2:H$238,0,0,1)</f>
        <v>0</v>
      </c>
      <c r="I140" s="1"/>
      <c r="K140" s="1"/>
      <c r="M140" s="55">
        <f>_xlfn.XLOOKUP($I140,肥培管理パターン一覧!$A$2:$A$75,肥培管理パターン一覧!N$2:N$75,0,0,1)</f>
        <v>0</v>
      </c>
      <c r="N140" s="55">
        <f>_xlfn.XLOOKUP($I140,肥培管理パターン一覧!$A$2:$A$75,肥培管理パターン一覧!O$2:O$75,0,0,1)</f>
        <v>0</v>
      </c>
      <c r="O140" s="55">
        <f>_xlfn.XLOOKUP($I140,肥培管理パターン一覧!$A$2:$A$75,肥培管理パターン一覧!P$2:P$75,0,0,1)</f>
        <v>0</v>
      </c>
      <c r="P140" s="6">
        <f>_xlfn.XLOOKUP($I140,肥培管理パターン一覧!$A$2:$A$75,肥培管理パターン一覧!L$2:L$75,0,0,1)</f>
        <v>0</v>
      </c>
      <c r="Q140" s="6">
        <f>_xlfn.XLOOKUP($I140,肥培管理パターン一覧!$A$2:$A$75,肥培管理パターン一覧!M$2:M$75,0,0,1)</f>
        <v>0</v>
      </c>
      <c r="R140">
        <f>_xlfn.XLOOKUP($K140,肥培管理パターン一覧!$A$2:$A$75,肥培管理パターン一覧!N$2:N$75,0,0,1)</f>
        <v>0</v>
      </c>
      <c r="S140">
        <f>_xlfn.XLOOKUP($K140,肥培管理パターン一覧!$A$2:$A$75,肥培管理パターン一覧!O$2:O$75,0,0,1)</f>
        <v>0</v>
      </c>
      <c r="T140">
        <f>_xlfn.XLOOKUP($K140,肥培管理パターン一覧!$A$2:$A$75,肥培管理パターン一覧!P$2:P$75,0,0,1)</f>
        <v>0</v>
      </c>
      <c r="U140">
        <f>_xlfn.XLOOKUP($K140,肥培管理パターン一覧!$A$2:$A$75,肥培管理パターン一覧!L$2:L$75,0,0,1)</f>
        <v>0</v>
      </c>
      <c r="V140">
        <f>_xlfn.XLOOKUP($K140,肥培管理パターン一覧!$A$2:$A$75,肥培管理パターン一覧!M$2:M$75,0,0,1)</f>
        <v>0</v>
      </c>
      <c r="W140" s="7">
        <f t="shared" si="0"/>
        <v>0</v>
      </c>
      <c r="X140" s="7"/>
      <c r="Y140" s="6">
        <f>_xlfn.XLOOKUP($I140,肥培管理パターン一覧!$A$2:$A$75,肥培管理パターン一覧!Q$2:Q$75,0,0,1)*($E140/1000)</f>
        <v>0</v>
      </c>
      <c r="Z140" s="6">
        <f>_xlfn.XLOOKUP($I140,肥培管理パターン一覧!$A$2:$A$75,肥培管理パターン一覧!R$2:R$75,0,0,1)*($E140/1000)</f>
        <v>0</v>
      </c>
    </row>
    <row r="141" spans="1:26" x14ac:dyDescent="0.55000000000000004">
      <c r="A141"/>
      <c r="B141" s="1">
        <f>_xlfn.XLOOKUP($A141,基本情報!$A$2:$A$238,基本情報!B$2:B$238,0,0,1)</f>
        <v>0</v>
      </c>
      <c r="C141" s="1">
        <f>_xlfn.XLOOKUP($A141,基本情報!$A$2:$A$238,基本情報!C$2:C$238,0,0,1)</f>
        <v>0</v>
      </c>
      <c r="D141">
        <f>_xlfn.XLOOKUP($A141,基本情報!$A$2:$A$238,基本情報!D$2:D$238,0,0,1)</f>
        <v>0</v>
      </c>
      <c r="E141" s="6">
        <f>_xlfn.XLOOKUP($A141,基本情報!$A$2:$A$238,基本情報!E$2:E$238,0,0,1)</f>
        <v>0</v>
      </c>
      <c r="F141">
        <f>_xlfn.XLOOKUP($A141,基本情報!$A$2:$A$238,基本情報!G$2:G$238,0,0,1)</f>
        <v>0</v>
      </c>
      <c r="G141">
        <f>_xlfn.XLOOKUP($A141,基本情報!$A$2:$A$238,基本情報!H$2:H$238,0,0,1)</f>
        <v>0</v>
      </c>
      <c r="I141" s="1"/>
      <c r="K141" s="1"/>
      <c r="M141" s="55">
        <f>_xlfn.XLOOKUP($I141,肥培管理パターン一覧!$A$2:$A$75,肥培管理パターン一覧!N$2:N$75,0,0,1)</f>
        <v>0</v>
      </c>
      <c r="N141" s="55">
        <f>_xlfn.XLOOKUP($I141,肥培管理パターン一覧!$A$2:$A$75,肥培管理パターン一覧!O$2:O$75,0,0,1)</f>
        <v>0</v>
      </c>
      <c r="O141" s="55">
        <f>_xlfn.XLOOKUP($I141,肥培管理パターン一覧!$A$2:$A$75,肥培管理パターン一覧!P$2:P$75,0,0,1)</f>
        <v>0</v>
      </c>
      <c r="P141" s="6">
        <f>_xlfn.XLOOKUP($I141,肥培管理パターン一覧!$A$2:$A$75,肥培管理パターン一覧!L$2:L$75,0,0,1)</f>
        <v>0</v>
      </c>
      <c r="Q141" s="6">
        <f>_xlfn.XLOOKUP($I141,肥培管理パターン一覧!$A$2:$A$75,肥培管理パターン一覧!M$2:M$75,0,0,1)</f>
        <v>0</v>
      </c>
      <c r="R141">
        <f>_xlfn.XLOOKUP($K141,肥培管理パターン一覧!$A$2:$A$75,肥培管理パターン一覧!N$2:N$75,0,0,1)</f>
        <v>0</v>
      </c>
      <c r="S141">
        <f>_xlfn.XLOOKUP($K141,肥培管理パターン一覧!$A$2:$A$75,肥培管理パターン一覧!O$2:O$75,0,0,1)</f>
        <v>0</v>
      </c>
      <c r="T141">
        <f>_xlfn.XLOOKUP($K141,肥培管理パターン一覧!$A$2:$A$75,肥培管理パターン一覧!P$2:P$75,0,0,1)</f>
        <v>0</v>
      </c>
      <c r="U141">
        <f>_xlfn.XLOOKUP($K141,肥培管理パターン一覧!$A$2:$A$75,肥培管理パターン一覧!L$2:L$75,0,0,1)</f>
        <v>0</v>
      </c>
      <c r="V141">
        <f>_xlfn.XLOOKUP($K141,肥培管理パターン一覧!$A$2:$A$75,肥培管理パターン一覧!M$2:M$75,0,0,1)</f>
        <v>0</v>
      </c>
      <c r="W141" s="7">
        <f t="shared" si="0"/>
        <v>0</v>
      </c>
      <c r="X141" s="7"/>
      <c r="Y141" s="6">
        <f>_xlfn.XLOOKUP($I141,肥培管理パターン一覧!$A$2:$A$75,肥培管理パターン一覧!Q$2:Q$75,0,0,1)*($E141/1000)</f>
        <v>0</v>
      </c>
      <c r="Z141" s="6">
        <f>_xlfn.XLOOKUP($I141,肥培管理パターン一覧!$A$2:$A$75,肥培管理パターン一覧!R$2:R$75,0,0,1)*($E141/1000)</f>
        <v>0</v>
      </c>
    </row>
    <row r="142" spans="1:26" x14ac:dyDescent="0.55000000000000004">
      <c r="A142"/>
      <c r="B142" s="1">
        <f>_xlfn.XLOOKUP($A142,基本情報!$A$2:$A$238,基本情報!B$2:B$238,0,0,1)</f>
        <v>0</v>
      </c>
      <c r="C142" s="1">
        <f>_xlfn.XLOOKUP($A142,基本情報!$A$2:$A$238,基本情報!C$2:C$238,0,0,1)</f>
        <v>0</v>
      </c>
      <c r="D142">
        <f>_xlfn.XLOOKUP($A142,基本情報!$A$2:$A$238,基本情報!D$2:D$238,0,0,1)</f>
        <v>0</v>
      </c>
      <c r="E142" s="6">
        <f>_xlfn.XLOOKUP($A142,基本情報!$A$2:$A$238,基本情報!E$2:E$238,0,0,1)</f>
        <v>0</v>
      </c>
      <c r="F142">
        <f>_xlfn.XLOOKUP($A142,基本情報!$A$2:$A$238,基本情報!G$2:G$238,0,0,1)</f>
        <v>0</v>
      </c>
      <c r="G142">
        <f>_xlfn.XLOOKUP($A142,基本情報!$A$2:$A$238,基本情報!H$2:H$238,0,0,1)</f>
        <v>0</v>
      </c>
      <c r="I142" s="1"/>
      <c r="K142" s="1"/>
      <c r="M142" s="55">
        <f>_xlfn.XLOOKUP($I142,肥培管理パターン一覧!$A$2:$A$75,肥培管理パターン一覧!N$2:N$75,0,0,1)</f>
        <v>0</v>
      </c>
      <c r="N142" s="55">
        <f>_xlfn.XLOOKUP($I142,肥培管理パターン一覧!$A$2:$A$75,肥培管理パターン一覧!O$2:O$75,0,0,1)</f>
        <v>0</v>
      </c>
      <c r="O142" s="55">
        <f>_xlfn.XLOOKUP($I142,肥培管理パターン一覧!$A$2:$A$75,肥培管理パターン一覧!P$2:P$75,0,0,1)</f>
        <v>0</v>
      </c>
      <c r="P142" s="6">
        <f>_xlfn.XLOOKUP($I142,肥培管理パターン一覧!$A$2:$A$75,肥培管理パターン一覧!L$2:L$75,0,0,1)</f>
        <v>0</v>
      </c>
      <c r="Q142" s="6">
        <f>_xlfn.XLOOKUP($I142,肥培管理パターン一覧!$A$2:$A$75,肥培管理パターン一覧!M$2:M$75,0,0,1)</f>
        <v>0</v>
      </c>
      <c r="R142">
        <f>_xlfn.XLOOKUP($K142,肥培管理パターン一覧!$A$2:$A$75,肥培管理パターン一覧!N$2:N$75,0,0,1)</f>
        <v>0</v>
      </c>
      <c r="S142">
        <f>_xlfn.XLOOKUP($K142,肥培管理パターン一覧!$A$2:$A$75,肥培管理パターン一覧!O$2:O$75,0,0,1)</f>
        <v>0</v>
      </c>
      <c r="T142">
        <f>_xlfn.XLOOKUP($K142,肥培管理パターン一覧!$A$2:$A$75,肥培管理パターン一覧!P$2:P$75,0,0,1)</f>
        <v>0</v>
      </c>
      <c r="U142">
        <f>_xlfn.XLOOKUP($K142,肥培管理パターン一覧!$A$2:$A$75,肥培管理パターン一覧!L$2:L$75,0,0,1)</f>
        <v>0</v>
      </c>
      <c r="V142">
        <f>_xlfn.XLOOKUP($K142,肥培管理パターン一覧!$A$2:$A$75,肥培管理パターン一覧!M$2:M$75,0,0,1)</f>
        <v>0</v>
      </c>
      <c r="W142" s="7">
        <f t="shared" si="0"/>
        <v>0</v>
      </c>
      <c r="X142" s="7"/>
      <c r="Y142" s="6">
        <f>_xlfn.XLOOKUP($I142,肥培管理パターン一覧!$A$2:$A$75,肥培管理パターン一覧!Q$2:Q$75,0,0,1)*($E142/1000)</f>
        <v>0</v>
      </c>
      <c r="Z142" s="6">
        <f>_xlfn.XLOOKUP($I142,肥培管理パターン一覧!$A$2:$A$75,肥培管理パターン一覧!R$2:R$75,0,0,1)*($E142/1000)</f>
        <v>0</v>
      </c>
    </row>
    <row r="143" spans="1:26" x14ac:dyDescent="0.55000000000000004">
      <c r="A143"/>
      <c r="B143" s="1">
        <f>_xlfn.XLOOKUP($A143,基本情報!$A$2:$A$238,基本情報!B$2:B$238,0,0,1)</f>
        <v>0</v>
      </c>
      <c r="C143" s="1">
        <f>_xlfn.XLOOKUP($A143,基本情報!$A$2:$A$238,基本情報!C$2:C$238,0,0,1)</f>
        <v>0</v>
      </c>
      <c r="D143">
        <f>_xlfn.XLOOKUP($A143,基本情報!$A$2:$A$238,基本情報!D$2:D$238,0,0,1)</f>
        <v>0</v>
      </c>
      <c r="E143" s="6">
        <f>_xlfn.XLOOKUP($A143,基本情報!$A$2:$A$238,基本情報!E$2:E$238,0,0,1)</f>
        <v>0</v>
      </c>
      <c r="F143">
        <f>_xlfn.XLOOKUP($A143,基本情報!$A$2:$A$238,基本情報!G$2:G$238,0,0,1)</f>
        <v>0</v>
      </c>
      <c r="G143">
        <f>_xlfn.XLOOKUP($A143,基本情報!$A$2:$A$238,基本情報!H$2:H$238,0,0,1)</f>
        <v>0</v>
      </c>
      <c r="I143" s="1"/>
      <c r="K143" s="1"/>
      <c r="M143" s="55">
        <f>_xlfn.XLOOKUP($I143,肥培管理パターン一覧!$A$2:$A$75,肥培管理パターン一覧!N$2:N$75,0,0,1)</f>
        <v>0</v>
      </c>
      <c r="N143" s="55">
        <f>_xlfn.XLOOKUP($I143,肥培管理パターン一覧!$A$2:$A$75,肥培管理パターン一覧!O$2:O$75,0,0,1)</f>
        <v>0</v>
      </c>
      <c r="O143" s="55">
        <f>_xlfn.XLOOKUP($I143,肥培管理パターン一覧!$A$2:$A$75,肥培管理パターン一覧!P$2:P$75,0,0,1)</f>
        <v>0</v>
      </c>
      <c r="P143" s="6">
        <f>_xlfn.XLOOKUP($I143,肥培管理パターン一覧!$A$2:$A$75,肥培管理パターン一覧!L$2:L$75,0,0,1)</f>
        <v>0</v>
      </c>
      <c r="Q143" s="6">
        <f>_xlfn.XLOOKUP($I143,肥培管理パターン一覧!$A$2:$A$75,肥培管理パターン一覧!M$2:M$75,0,0,1)</f>
        <v>0</v>
      </c>
      <c r="R143">
        <f>_xlfn.XLOOKUP($K143,肥培管理パターン一覧!$A$2:$A$75,肥培管理パターン一覧!N$2:N$75,0,0,1)</f>
        <v>0</v>
      </c>
      <c r="S143">
        <f>_xlfn.XLOOKUP($K143,肥培管理パターン一覧!$A$2:$A$75,肥培管理パターン一覧!O$2:O$75,0,0,1)</f>
        <v>0</v>
      </c>
      <c r="T143">
        <f>_xlfn.XLOOKUP($K143,肥培管理パターン一覧!$A$2:$A$75,肥培管理パターン一覧!P$2:P$75,0,0,1)</f>
        <v>0</v>
      </c>
      <c r="U143">
        <f>_xlfn.XLOOKUP($K143,肥培管理パターン一覧!$A$2:$A$75,肥培管理パターン一覧!L$2:L$75,0,0,1)</f>
        <v>0</v>
      </c>
      <c r="V143">
        <f>_xlfn.XLOOKUP($K143,肥培管理パターン一覧!$A$2:$A$75,肥培管理パターン一覧!M$2:M$75,0,0,1)</f>
        <v>0</v>
      </c>
      <c r="W143" s="7">
        <f t="shared" ref="W143:W174" si="1">Q143+V143</f>
        <v>0</v>
      </c>
      <c r="X143" s="7"/>
      <c r="Y143" s="6">
        <f>_xlfn.XLOOKUP($I143,肥培管理パターン一覧!$A$2:$A$75,肥培管理パターン一覧!Q$2:Q$75,0,0,1)*($E143/1000)</f>
        <v>0</v>
      </c>
      <c r="Z143" s="6">
        <f>_xlfn.XLOOKUP($I143,肥培管理パターン一覧!$A$2:$A$75,肥培管理パターン一覧!R$2:R$75,0,0,1)*($E143/1000)</f>
        <v>0</v>
      </c>
    </row>
    <row r="144" spans="1:26" x14ac:dyDescent="0.55000000000000004">
      <c r="A144"/>
      <c r="B144" s="1">
        <f>_xlfn.XLOOKUP($A144,基本情報!$A$2:$A$238,基本情報!B$2:B$238,0,0,1)</f>
        <v>0</v>
      </c>
      <c r="C144" s="1">
        <f>_xlfn.XLOOKUP($A144,基本情報!$A$2:$A$238,基本情報!C$2:C$238,0,0,1)</f>
        <v>0</v>
      </c>
      <c r="D144">
        <f>_xlfn.XLOOKUP($A144,基本情報!$A$2:$A$238,基本情報!D$2:D$238,0,0,1)</f>
        <v>0</v>
      </c>
      <c r="E144" s="6">
        <f>_xlfn.XLOOKUP($A144,基本情報!$A$2:$A$238,基本情報!E$2:E$238,0,0,1)</f>
        <v>0</v>
      </c>
      <c r="F144">
        <f>_xlfn.XLOOKUP($A144,基本情報!$A$2:$A$238,基本情報!G$2:G$238,0,0,1)</f>
        <v>0</v>
      </c>
      <c r="G144">
        <f>_xlfn.XLOOKUP($A144,基本情報!$A$2:$A$238,基本情報!H$2:H$238,0,0,1)</f>
        <v>0</v>
      </c>
      <c r="I144" s="1"/>
      <c r="K144" s="1"/>
      <c r="M144" s="55">
        <f>_xlfn.XLOOKUP($I144,肥培管理パターン一覧!$A$2:$A$75,肥培管理パターン一覧!N$2:N$75,0,0,1)</f>
        <v>0</v>
      </c>
      <c r="N144" s="55">
        <f>_xlfn.XLOOKUP($I144,肥培管理パターン一覧!$A$2:$A$75,肥培管理パターン一覧!O$2:O$75,0,0,1)</f>
        <v>0</v>
      </c>
      <c r="O144" s="55">
        <f>_xlfn.XLOOKUP($I144,肥培管理パターン一覧!$A$2:$A$75,肥培管理パターン一覧!P$2:P$75,0,0,1)</f>
        <v>0</v>
      </c>
      <c r="P144" s="6">
        <f>_xlfn.XLOOKUP($I144,肥培管理パターン一覧!$A$2:$A$75,肥培管理パターン一覧!L$2:L$75,0,0,1)</f>
        <v>0</v>
      </c>
      <c r="Q144" s="6">
        <f>_xlfn.XLOOKUP($I144,肥培管理パターン一覧!$A$2:$A$75,肥培管理パターン一覧!M$2:M$75,0,0,1)</f>
        <v>0</v>
      </c>
      <c r="R144">
        <f>_xlfn.XLOOKUP($K144,肥培管理パターン一覧!$A$2:$A$75,肥培管理パターン一覧!N$2:N$75,0,0,1)</f>
        <v>0</v>
      </c>
      <c r="S144">
        <f>_xlfn.XLOOKUP($K144,肥培管理パターン一覧!$A$2:$A$75,肥培管理パターン一覧!O$2:O$75,0,0,1)</f>
        <v>0</v>
      </c>
      <c r="T144">
        <f>_xlfn.XLOOKUP($K144,肥培管理パターン一覧!$A$2:$A$75,肥培管理パターン一覧!P$2:P$75,0,0,1)</f>
        <v>0</v>
      </c>
      <c r="U144">
        <f>_xlfn.XLOOKUP($K144,肥培管理パターン一覧!$A$2:$A$75,肥培管理パターン一覧!L$2:L$75,0,0,1)</f>
        <v>0</v>
      </c>
      <c r="V144">
        <f>_xlfn.XLOOKUP($K144,肥培管理パターン一覧!$A$2:$A$75,肥培管理パターン一覧!M$2:M$75,0,0,1)</f>
        <v>0</v>
      </c>
      <c r="W144" s="7">
        <f t="shared" si="1"/>
        <v>0</v>
      </c>
      <c r="X144" s="7"/>
      <c r="Y144" s="6">
        <f>_xlfn.XLOOKUP($I144,肥培管理パターン一覧!$A$2:$A$75,肥培管理パターン一覧!Q$2:Q$75,0,0,1)*($E144/1000)</f>
        <v>0</v>
      </c>
      <c r="Z144" s="6">
        <f>_xlfn.XLOOKUP($I144,肥培管理パターン一覧!$A$2:$A$75,肥培管理パターン一覧!R$2:R$75,0,0,1)*($E144/1000)</f>
        <v>0</v>
      </c>
    </row>
    <row r="145" spans="1:26" x14ac:dyDescent="0.55000000000000004">
      <c r="A145"/>
      <c r="B145" s="1">
        <f>_xlfn.XLOOKUP($A145,基本情報!$A$2:$A$238,基本情報!B$2:B$238,0,0,1)</f>
        <v>0</v>
      </c>
      <c r="C145" s="1">
        <f>_xlfn.XLOOKUP($A145,基本情報!$A$2:$A$238,基本情報!C$2:C$238,0,0,1)</f>
        <v>0</v>
      </c>
      <c r="D145">
        <f>_xlfn.XLOOKUP($A145,基本情報!$A$2:$A$238,基本情報!D$2:D$238,0,0,1)</f>
        <v>0</v>
      </c>
      <c r="E145" s="6">
        <f>_xlfn.XLOOKUP($A145,基本情報!$A$2:$A$238,基本情報!E$2:E$238,0,0,1)</f>
        <v>0</v>
      </c>
      <c r="F145">
        <f>_xlfn.XLOOKUP($A145,基本情報!$A$2:$A$238,基本情報!G$2:G$238,0,0,1)</f>
        <v>0</v>
      </c>
      <c r="G145">
        <f>_xlfn.XLOOKUP($A145,基本情報!$A$2:$A$238,基本情報!H$2:H$238,0,0,1)</f>
        <v>0</v>
      </c>
      <c r="I145" s="1"/>
      <c r="K145" s="1"/>
      <c r="M145" s="55">
        <f>_xlfn.XLOOKUP($I145,肥培管理パターン一覧!$A$2:$A$75,肥培管理パターン一覧!N$2:N$75,0,0,1)</f>
        <v>0</v>
      </c>
      <c r="N145" s="55">
        <f>_xlfn.XLOOKUP($I145,肥培管理パターン一覧!$A$2:$A$75,肥培管理パターン一覧!O$2:O$75,0,0,1)</f>
        <v>0</v>
      </c>
      <c r="O145" s="55">
        <f>_xlfn.XLOOKUP($I145,肥培管理パターン一覧!$A$2:$A$75,肥培管理パターン一覧!P$2:P$75,0,0,1)</f>
        <v>0</v>
      </c>
      <c r="P145" s="6">
        <f>_xlfn.XLOOKUP($I145,肥培管理パターン一覧!$A$2:$A$75,肥培管理パターン一覧!L$2:L$75,0,0,1)</f>
        <v>0</v>
      </c>
      <c r="Q145" s="6">
        <f>_xlfn.XLOOKUP($I145,肥培管理パターン一覧!$A$2:$A$75,肥培管理パターン一覧!M$2:M$75,0,0,1)</f>
        <v>0</v>
      </c>
      <c r="R145">
        <f>_xlfn.XLOOKUP($K145,肥培管理パターン一覧!$A$2:$A$75,肥培管理パターン一覧!N$2:N$75,0,0,1)</f>
        <v>0</v>
      </c>
      <c r="S145">
        <f>_xlfn.XLOOKUP($K145,肥培管理パターン一覧!$A$2:$A$75,肥培管理パターン一覧!O$2:O$75,0,0,1)</f>
        <v>0</v>
      </c>
      <c r="T145">
        <f>_xlfn.XLOOKUP($K145,肥培管理パターン一覧!$A$2:$A$75,肥培管理パターン一覧!P$2:P$75,0,0,1)</f>
        <v>0</v>
      </c>
      <c r="U145">
        <f>_xlfn.XLOOKUP($K145,肥培管理パターン一覧!$A$2:$A$75,肥培管理パターン一覧!L$2:L$75,0,0,1)</f>
        <v>0</v>
      </c>
      <c r="V145">
        <f>_xlfn.XLOOKUP($K145,肥培管理パターン一覧!$A$2:$A$75,肥培管理パターン一覧!M$2:M$75,0,0,1)</f>
        <v>0</v>
      </c>
      <c r="W145" s="7">
        <f t="shared" si="1"/>
        <v>0</v>
      </c>
      <c r="X145" s="7"/>
      <c r="Y145" s="6">
        <f>_xlfn.XLOOKUP($I145,肥培管理パターン一覧!$A$2:$A$75,肥培管理パターン一覧!Q$2:Q$75,0,0,1)*($E145/1000)</f>
        <v>0</v>
      </c>
      <c r="Z145" s="6">
        <f>_xlfn.XLOOKUP($I145,肥培管理パターン一覧!$A$2:$A$75,肥培管理パターン一覧!R$2:R$75,0,0,1)*($E145/1000)</f>
        <v>0</v>
      </c>
    </row>
    <row r="146" spans="1:26" x14ac:dyDescent="0.55000000000000004">
      <c r="A146"/>
      <c r="B146" s="1">
        <f>_xlfn.XLOOKUP($A146,基本情報!$A$2:$A$238,基本情報!B$2:B$238,0,0,1)</f>
        <v>0</v>
      </c>
      <c r="C146" s="1">
        <f>_xlfn.XLOOKUP($A146,基本情報!$A$2:$A$238,基本情報!C$2:C$238,0,0,1)</f>
        <v>0</v>
      </c>
      <c r="D146">
        <f>_xlfn.XLOOKUP($A146,基本情報!$A$2:$A$238,基本情報!D$2:D$238,0,0,1)</f>
        <v>0</v>
      </c>
      <c r="E146" s="6">
        <f>_xlfn.XLOOKUP($A146,基本情報!$A$2:$A$238,基本情報!E$2:E$238,0,0,1)</f>
        <v>0</v>
      </c>
      <c r="F146">
        <f>_xlfn.XLOOKUP($A146,基本情報!$A$2:$A$238,基本情報!G$2:G$238,0,0,1)</f>
        <v>0</v>
      </c>
      <c r="G146">
        <f>_xlfn.XLOOKUP($A146,基本情報!$A$2:$A$238,基本情報!H$2:H$238,0,0,1)</f>
        <v>0</v>
      </c>
      <c r="I146" s="1"/>
      <c r="K146" s="1"/>
      <c r="M146" s="55">
        <f>_xlfn.XLOOKUP($I146,肥培管理パターン一覧!$A$2:$A$75,肥培管理パターン一覧!N$2:N$75,0,0,1)</f>
        <v>0</v>
      </c>
      <c r="N146" s="55">
        <f>_xlfn.XLOOKUP($I146,肥培管理パターン一覧!$A$2:$A$75,肥培管理パターン一覧!O$2:O$75,0,0,1)</f>
        <v>0</v>
      </c>
      <c r="O146" s="55">
        <f>_xlfn.XLOOKUP($I146,肥培管理パターン一覧!$A$2:$A$75,肥培管理パターン一覧!P$2:P$75,0,0,1)</f>
        <v>0</v>
      </c>
      <c r="P146" s="6">
        <f>_xlfn.XLOOKUP($I146,肥培管理パターン一覧!$A$2:$A$75,肥培管理パターン一覧!L$2:L$75,0,0,1)</f>
        <v>0</v>
      </c>
      <c r="Q146" s="6">
        <f>_xlfn.XLOOKUP($I146,肥培管理パターン一覧!$A$2:$A$75,肥培管理パターン一覧!M$2:M$75,0,0,1)</f>
        <v>0</v>
      </c>
      <c r="R146">
        <f>_xlfn.XLOOKUP($K146,肥培管理パターン一覧!$A$2:$A$75,肥培管理パターン一覧!N$2:N$75,0,0,1)</f>
        <v>0</v>
      </c>
      <c r="S146">
        <f>_xlfn.XLOOKUP($K146,肥培管理パターン一覧!$A$2:$A$75,肥培管理パターン一覧!O$2:O$75,0,0,1)</f>
        <v>0</v>
      </c>
      <c r="T146">
        <f>_xlfn.XLOOKUP($K146,肥培管理パターン一覧!$A$2:$A$75,肥培管理パターン一覧!P$2:P$75,0,0,1)</f>
        <v>0</v>
      </c>
      <c r="U146">
        <f>_xlfn.XLOOKUP($K146,肥培管理パターン一覧!$A$2:$A$75,肥培管理パターン一覧!L$2:L$75,0,0,1)</f>
        <v>0</v>
      </c>
      <c r="V146">
        <f>_xlfn.XLOOKUP($K146,肥培管理パターン一覧!$A$2:$A$75,肥培管理パターン一覧!M$2:M$75,0,0,1)</f>
        <v>0</v>
      </c>
      <c r="W146" s="7">
        <f t="shared" si="1"/>
        <v>0</v>
      </c>
      <c r="X146" s="7"/>
      <c r="Y146" s="6">
        <f>_xlfn.XLOOKUP($I146,肥培管理パターン一覧!$A$2:$A$75,肥培管理パターン一覧!Q$2:Q$75,0,0,1)*($E146/1000)</f>
        <v>0</v>
      </c>
      <c r="Z146" s="6">
        <f>_xlfn.XLOOKUP($I146,肥培管理パターン一覧!$A$2:$A$75,肥培管理パターン一覧!R$2:R$75,0,0,1)*($E146/1000)</f>
        <v>0</v>
      </c>
    </row>
    <row r="147" spans="1:26" x14ac:dyDescent="0.55000000000000004">
      <c r="A147"/>
      <c r="B147" s="1">
        <f>_xlfn.XLOOKUP($A147,基本情報!$A$2:$A$238,基本情報!B$2:B$238,0,0,1)</f>
        <v>0</v>
      </c>
      <c r="C147" s="1">
        <f>_xlfn.XLOOKUP($A147,基本情報!$A$2:$A$238,基本情報!C$2:C$238,0,0,1)</f>
        <v>0</v>
      </c>
      <c r="D147">
        <f>_xlfn.XLOOKUP($A147,基本情報!$A$2:$A$238,基本情報!D$2:D$238,0,0,1)</f>
        <v>0</v>
      </c>
      <c r="E147" s="6">
        <f>_xlfn.XLOOKUP($A147,基本情報!$A$2:$A$238,基本情報!E$2:E$238,0,0,1)</f>
        <v>0</v>
      </c>
      <c r="F147">
        <f>_xlfn.XLOOKUP($A147,基本情報!$A$2:$A$238,基本情報!G$2:G$238,0,0,1)</f>
        <v>0</v>
      </c>
      <c r="G147">
        <f>_xlfn.XLOOKUP($A147,基本情報!$A$2:$A$238,基本情報!H$2:H$238,0,0,1)</f>
        <v>0</v>
      </c>
      <c r="I147" s="1"/>
      <c r="K147" s="1"/>
      <c r="M147" s="55">
        <f>_xlfn.XLOOKUP($I147,肥培管理パターン一覧!$A$2:$A$75,肥培管理パターン一覧!N$2:N$75,0,0,1)</f>
        <v>0</v>
      </c>
      <c r="N147" s="55">
        <f>_xlfn.XLOOKUP($I147,肥培管理パターン一覧!$A$2:$A$75,肥培管理パターン一覧!O$2:O$75,0,0,1)</f>
        <v>0</v>
      </c>
      <c r="O147" s="55">
        <f>_xlfn.XLOOKUP($I147,肥培管理パターン一覧!$A$2:$A$75,肥培管理パターン一覧!P$2:P$75,0,0,1)</f>
        <v>0</v>
      </c>
      <c r="P147" s="6">
        <f>_xlfn.XLOOKUP($I147,肥培管理パターン一覧!$A$2:$A$75,肥培管理パターン一覧!L$2:L$75,0,0,1)</f>
        <v>0</v>
      </c>
      <c r="Q147" s="6">
        <f>_xlfn.XLOOKUP($I147,肥培管理パターン一覧!$A$2:$A$75,肥培管理パターン一覧!M$2:M$75,0,0,1)</f>
        <v>0</v>
      </c>
      <c r="R147">
        <f>_xlfn.XLOOKUP($K147,肥培管理パターン一覧!$A$2:$A$75,肥培管理パターン一覧!N$2:N$75,0,0,1)</f>
        <v>0</v>
      </c>
      <c r="S147">
        <f>_xlfn.XLOOKUP($K147,肥培管理パターン一覧!$A$2:$A$75,肥培管理パターン一覧!O$2:O$75,0,0,1)</f>
        <v>0</v>
      </c>
      <c r="T147">
        <f>_xlfn.XLOOKUP($K147,肥培管理パターン一覧!$A$2:$A$75,肥培管理パターン一覧!P$2:P$75,0,0,1)</f>
        <v>0</v>
      </c>
      <c r="U147">
        <f>_xlfn.XLOOKUP($K147,肥培管理パターン一覧!$A$2:$A$75,肥培管理パターン一覧!L$2:L$75,0,0,1)</f>
        <v>0</v>
      </c>
      <c r="V147">
        <f>_xlfn.XLOOKUP($K147,肥培管理パターン一覧!$A$2:$A$75,肥培管理パターン一覧!M$2:M$75,0,0,1)</f>
        <v>0</v>
      </c>
      <c r="W147" s="7">
        <f t="shared" si="1"/>
        <v>0</v>
      </c>
      <c r="X147" s="7"/>
      <c r="Y147" s="6">
        <f>_xlfn.XLOOKUP($I147,肥培管理パターン一覧!$A$2:$A$75,肥培管理パターン一覧!Q$2:Q$75,0,0,1)*($E147/1000)</f>
        <v>0</v>
      </c>
      <c r="Z147" s="6">
        <f>_xlfn.XLOOKUP($I147,肥培管理パターン一覧!$A$2:$A$75,肥培管理パターン一覧!R$2:R$75,0,0,1)*($E147/1000)</f>
        <v>0</v>
      </c>
    </row>
    <row r="148" spans="1:26" x14ac:dyDescent="0.55000000000000004">
      <c r="A148"/>
      <c r="B148" s="1">
        <f>_xlfn.XLOOKUP($A148,基本情報!$A$2:$A$238,基本情報!B$2:B$238,0,0,1)</f>
        <v>0</v>
      </c>
      <c r="C148" s="1">
        <f>_xlfn.XLOOKUP($A148,基本情報!$A$2:$A$238,基本情報!C$2:C$238,0,0,1)</f>
        <v>0</v>
      </c>
      <c r="D148">
        <f>_xlfn.XLOOKUP($A148,基本情報!$A$2:$A$238,基本情報!D$2:D$238,0,0,1)</f>
        <v>0</v>
      </c>
      <c r="E148" s="6">
        <f>_xlfn.XLOOKUP($A148,基本情報!$A$2:$A$238,基本情報!E$2:E$238,0,0,1)</f>
        <v>0</v>
      </c>
      <c r="F148">
        <f>_xlfn.XLOOKUP($A148,基本情報!$A$2:$A$238,基本情報!G$2:G$238,0,0,1)</f>
        <v>0</v>
      </c>
      <c r="G148">
        <f>_xlfn.XLOOKUP($A148,基本情報!$A$2:$A$238,基本情報!H$2:H$238,0,0,1)</f>
        <v>0</v>
      </c>
      <c r="I148" s="1"/>
      <c r="K148" s="1"/>
      <c r="M148" s="55">
        <f>_xlfn.XLOOKUP($I148,肥培管理パターン一覧!$A$2:$A$75,肥培管理パターン一覧!N$2:N$75,0,0,1)</f>
        <v>0</v>
      </c>
      <c r="N148" s="55">
        <f>_xlfn.XLOOKUP($I148,肥培管理パターン一覧!$A$2:$A$75,肥培管理パターン一覧!O$2:O$75,0,0,1)</f>
        <v>0</v>
      </c>
      <c r="O148" s="55">
        <f>_xlfn.XLOOKUP($I148,肥培管理パターン一覧!$A$2:$A$75,肥培管理パターン一覧!P$2:P$75,0,0,1)</f>
        <v>0</v>
      </c>
      <c r="P148" s="6">
        <f>_xlfn.XLOOKUP($I148,肥培管理パターン一覧!$A$2:$A$75,肥培管理パターン一覧!L$2:L$75,0,0,1)</f>
        <v>0</v>
      </c>
      <c r="Q148" s="6">
        <f>_xlfn.XLOOKUP($I148,肥培管理パターン一覧!$A$2:$A$75,肥培管理パターン一覧!M$2:M$75,0,0,1)</f>
        <v>0</v>
      </c>
      <c r="R148">
        <f>_xlfn.XLOOKUP($K148,肥培管理パターン一覧!$A$2:$A$75,肥培管理パターン一覧!N$2:N$75,0,0,1)</f>
        <v>0</v>
      </c>
      <c r="S148">
        <f>_xlfn.XLOOKUP($K148,肥培管理パターン一覧!$A$2:$A$75,肥培管理パターン一覧!O$2:O$75,0,0,1)</f>
        <v>0</v>
      </c>
      <c r="T148">
        <f>_xlfn.XLOOKUP($K148,肥培管理パターン一覧!$A$2:$A$75,肥培管理パターン一覧!P$2:P$75,0,0,1)</f>
        <v>0</v>
      </c>
      <c r="U148">
        <f>_xlfn.XLOOKUP($K148,肥培管理パターン一覧!$A$2:$A$75,肥培管理パターン一覧!L$2:L$75,0,0,1)</f>
        <v>0</v>
      </c>
      <c r="V148">
        <f>_xlfn.XLOOKUP($K148,肥培管理パターン一覧!$A$2:$A$75,肥培管理パターン一覧!M$2:M$75,0,0,1)</f>
        <v>0</v>
      </c>
      <c r="W148" s="7">
        <f t="shared" si="1"/>
        <v>0</v>
      </c>
      <c r="X148" s="7"/>
      <c r="Y148" s="6">
        <f>_xlfn.XLOOKUP($I148,肥培管理パターン一覧!$A$2:$A$75,肥培管理パターン一覧!Q$2:Q$75,0,0,1)*($E148/1000)</f>
        <v>0</v>
      </c>
      <c r="Z148" s="6">
        <f>_xlfn.XLOOKUP($I148,肥培管理パターン一覧!$A$2:$A$75,肥培管理パターン一覧!R$2:R$75,0,0,1)*($E148/1000)</f>
        <v>0</v>
      </c>
    </row>
    <row r="149" spans="1:26" x14ac:dyDescent="0.55000000000000004">
      <c r="A149"/>
      <c r="B149" s="1">
        <f>_xlfn.XLOOKUP($A149,基本情報!$A$2:$A$238,基本情報!B$2:B$238,0,0,1)</f>
        <v>0</v>
      </c>
      <c r="C149" s="1">
        <f>_xlfn.XLOOKUP($A149,基本情報!$A$2:$A$238,基本情報!C$2:C$238,0,0,1)</f>
        <v>0</v>
      </c>
      <c r="D149">
        <f>_xlfn.XLOOKUP($A149,基本情報!$A$2:$A$238,基本情報!D$2:D$238,0,0,1)</f>
        <v>0</v>
      </c>
      <c r="E149" s="6">
        <f>_xlfn.XLOOKUP($A149,基本情報!$A$2:$A$238,基本情報!E$2:E$238,0,0,1)</f>
        <v>0</v>
      </c>
      <c r="F149">
        <f>_xlfn.XLOOKUP($A149,基本情報!$A$2:$A$238,基本情報!G$2:G$238,0,0,1)</f>
        <v>0</v>
      </c>
      <c r="G149">
        <f>_xlfn.XLOOKUP($A149,基本情報!$A$2:$A$238,基本情報!H$2:H$238,0,0,1)</f>
        <v>0</v>
      </c>
      <c r="I149" s="1"/>
      <c r="K149" s="1"/>
      <c r="M149" s="55">
        <f>_xlfn.XLOOKUP($I149,肥培管理パターン一覧!$A$2:$A$75,肥培管理パターン一覧!N$2:N$75,0,0,1)</f>
        <v>0</v>
      </c>
      <c r="N149" s="55">
        <f>_xlfn.XLOOKUP($I149,肥培管理パターン一覧!$A$2:$A$75,肥培管理パターン一覧!O$2:O$75,0,0,1)</f>
        <v>0</v>
      </c>
      <c r="O149" s="55">
        <f>_xlfn.XLOOKUP($I149,肥培管理パターン一覧!$A$2:$A$75,肥培管理パターン一覧!P$2:P$75,0,0,1)</f>
        <v>0</v>
      </c>
      <c r="P149" s="6">
        <f>_xlfn.XLOOKUP($I149,肥培管理パターン一覧!$A$2:$A$75,肥培管理パターン一覧!L$2:L$75,0,0,1)</f>
        <v>0</v>
      </c>
      <c r="Q149" s="6">
        <f>_xlfn.XLOOKUP($I149,肥培管理パターン一覧!$A$2:$A$75,肥培管理パターン一覧!M$2:M$75,0,0,1)</f>
        <v>0</v>
      </c>
      <c r="R149">
        <f>_xlfn.XLOOKUP($K149,肥培管理パターン一覧!$A$2:$A$75,肥培管理パターン一覧!N$2:N$75,0,0,1)</f>
        <v>0</v>
      </c>
      <c r="S149">
        <f>_xlfn.XLOOKUP($K149,肥培管理パターン一覧!$A$2:$A$75,肥培管理パターン一覧!O$2:O$75,0,0,1)</f>
        <v>0</v>
      </c>
      <c r="T149">
        <f>_xlfn.XLOOKUP($K149,肥培管理パターン一覧!$A$2:$A$75,肥培管理パターン一覧!P$2:P$75,0,0,1)</f>
        <v>0</v>
      </c>
      <c r="U149">
        <f>_xlfn.XLOOKUP($K149,肥培管理パターン一覧!$A$2:$A$75,肥培管理パターン一覧!L$2:L$75,0,0,1)</f>
        <v>0</v>
      </c>
      <c r="V149">
        <f>_xlfn.XLOOKUP($K149,肥培管理パターン一覧!$A$2:$A$75,肥培管理パターン一覧!M$2:M$75,0,0,1)</f>
        <v>0</v>
      </c>
      <c r="W149" s="7">
        <f t="shared" si="1"/>
        <v>0</v>
      </c>
      <c r="X149" s="7"/>
      <c r="Y149" s="6">
        <f>_xlfn.XLOOKUP($I149,肥培管理パターン一覧!$A$2:$A$75,肥培管理パターン一覧!Q$2:Q$75,0,0,1)*($E149/1000)</f>
        <v>0</v>
      </c>
      <c r="Z149" s="6">
        <f>_xlfn.XLOOKUP($I149,肥培管理パターン一覧!$A$2:$A$75,肥培管理パターン一覧!R$2:R$75,0,0,1)*($E149/1000)</f>
        <v>0</v>
      </c>
    </row>
    <row r="150" spans="1:26" x14ac:dyDescent="0.55000000000000004">
      <c r="A150"/>
      <c r="B150" s="1">
        <f>_xlfn.XLOOKUP($A150,基本情報!$A$2:$A$238,基本情報!B$2:B$238,0,0,1)</f>
        <v>0</v>
      </c>
      <c r="C150" s="1">
        <f>_xlfn.XLOOKUP($A150,基本情報!$A$2:$A$238,基本情報!C$2:C$238,0,0,1)</f>
        <v>0</v>
      </c>
      <c r="D150">
        <f>_xlfn.XLOOKUP($A150,基本情報!$A$2:$A$238,基本情報!D$2:D$238,0,0,1)</f>
        <v>0</v>
      </c>
      <c r="E150" s="6">
        <f>_xlfn.XLOOKUP($A150,基本情報!$A$2:$A$238,基本情報!E$2:E$238,0,0,1)</f>
        <v>0</v>
      </c>
      <c r="F150">
        <f>_xlfn.XLOOKUP($A150,基本情報!$A$2:$A$238,基本情報!G$2:G$238,0,0,1)</f>
        <v>0</v>
      </c>
      <c r="G150">
        <f>_xlfn.XLOOKUP($A150,基本情報!$A$2:$A$238,基本情報!H$2:H$238,0,0,1)</f>
        <v>0</v>
      </c>
      <c r="I150" s="1"/>
      <c r="K150" s="1"/>
      <c r="M150" s="55">
        <f>_xlfn.XLOOKUP($I150,肥培管理パターン一覧!$A$2:$A$75,肥培管理パターン一覧!N$2:N$75,0,0,1)</f>
        <v>0</v>
      </c>
      <c r="N150" s="55">
        <f>_xlfn.XLOOKUP($I150,肥培管理パターン一覧!$A$2:$A$75,肥培管理パターン一覧!O$2:O$75,0,0,1)</f>
        <v>0</v>
      </c>
      <c r="O150" s="55">
        <f>_xlfn.XLOOKUP($I150,肥培管理パターン一覧!$A$2:$A$75,肥培管理パターン一覧!P$2:P$75,0,0,1)</f>
        <v>0</v>
      </c>
      <c r="P150" s="6">
        <f>_xlfn.XLOOKUP($I150,肥培管理パターン一覧!$A$2:$A$75,肥培管理パターン一覧!L$2:L$75,0,0,1)</f>
        <v>0</v>
      </c>
      <c r="Q150" s="6">
        <f>_xlfn.XLOOKUP($I150,肥培管理パターン一覧!$A$2:$A$75,肥培管理パターン一覧!M$2:M$75,0,0,1)</f>
        <v>0</v>
      </c>
      <c r="R150">
        <f>_xlfn.XLOOKUP($K150,肥培管理パターン一覧!$A$2:$A$75,肥培管理パターン一覧!N$2:N$75,0,0,1)</f>
        <v>0</v>
      </c>
      <c r="S150">
        <f>_xlfn.XLOOKUP($K150,肥培管理パターン一覧!$A$2:$A$75,肥培管理パターン一覧!O$2:O$75,0,0,1)</f>
        <v>0</v>
      </c>
      <c r="T150">
        <f>_xlfn.XLOOKUP($K150,肥培管理パターン一覧!$A$2:$A$75,肥培管理パターン一覧!P$2:P$75,0,0,1)</f>
        <v>0</v>
      </c>
      <c r="U150">
        <f>_xlfn.XLOOKUP($K150,肥培管理パターン一覧!$A$2:$A$75,肥培管理パターン一覧!L$2:L$75,0,0,1)</f>
        <v>0</v>
      </c>
      <c r="V150">
        <f>_xlfn.XLOOKUP($K150,肥培管理パターン一覧!$A$2:$A$75,肥培管理パターン一覧!M$2:M$75,0,0,1)</f>
        <v>0</v>
      </c>
      <c r="W150" s="7">
        <f t="shared" si="1"/>
        <v>0</v>
      </c>
      <c r="X150" s="7"/>
      <c r="Y150" s="6">
        <f>_xlfn.XLOOKUP($I150,肥培管理パターン一覧!$A$2:$A$75,肥培管理パターン一覧!Q$2:Q$75,0,0,1)*($E150/1000)</f>
        <v>0</v>
      </c>
      <c r="Z150" s="6">
        <f>_xlfn.XLOOKUP($I150,肥培管理パターン一覧!$A$2:$A$75,肥培管理パターン一覧!R$2:R$75,0,0,1)*($E150/1000)</f>
        <v>0</v>
      </c>
    </row>
    <row r="151" spans="1:26" x14ac:dyDescent="0.55000000000000004">
      <c r="A151"/>
      <c r="B151" s="1">
        <f>_xlfn.XLOOKUP($A151,基本情報!$A$2:$A$238,基本情報!B$2:B$238,0,0,1)</f>
        <v>0</v>
      </c>
      <c r="C151" s="1">
        <f>_xlfn.XLOOKUP($A151,基本情報!$A$2:$A$238,基本情報!C$2:C$238,0,0,1)</f>
        <v>0</v>
      </c>
      <c r="D151">
        <f>_xlfn.XLOOKUP($A151,基本情報!$A$2:$A$238,基本情報!D$2:D$238,0,0,1)</f>
        <v>0</v>
      </c>
      <c r="E151" s="6">
        <f>_xlfn.XLOOKUP($A151,基本情報!$A$2:$A$238,基本情報!E$2:E$238,0,0,1)</f>
        <v>0</v>
      </c>
      <c r="F151">
        <f>_xlfn.XLOOKUP($A151,基本情報!$A$2:$A$238,基本情報!G$2:G$238,0,0,1)</f>
        <v>0</v>
      </c>
      <c r="G151">
        <f>_xlfn.XLOOKUP($A151,基本情報!$A$2:$A$238,基本情報!H$2:H$238,0,0,1)</f>
        <v>0</v>
      </c>
      <c r="I151" s="1"/>
      <c r="K151" s="1"/>
      <c r="M151" s="55">
        <f>_xlfn.XLOOKUP($I151,肥培管理パターン一覧!$A$2:$A$75,肥培管理パターン一覧!N$2:N$75,0,0,1)</f>
        <v>0</v>
      </c>
      <c r="N151" s="55">
        <f>_xlfn.XLOOKUP($I151,肥培管理パターン一覧!$A$2:$A$75,肥培管理パターン一覧!O$2:O$75,0,0,1)</f>
        <v>0</v>
      </c>
      <c r="O151" s="55">
        <f>_xlfn.XLOOKUP($I151,肥培管理パターン一覧!$A$2:$A$75,肥培管理パターン一覧!P$2:P$75,0,0,1)</f>
        <v>0</v>
      </c>
      <c r="P151" s="6">
        <f>_xlfn.XLOOKUP($I151,肥培管理パターン一覧!$A$2:$A$75,肥培管理パターン一覧!L$2:L$75,0,0,1)</f>
        <v>0</v>
      </c>
      <c r="Q151" s="6">
        <f>_xlfn.XLOOKUP($I151,肥培管理パターン一覧!$A$2:$A$75,肥培管理パターン一覧!M$2:M$75,0,0,1)</f>
        <v>0</v>
      </c>
      <c r="R151">
        <f>_xlfn.XLOOKUP($K151,肥培管理パターン一覧!$A$2:$A$75,肥培管理パターン一覧!N$2:N$75,0,0,1)</f>
        <v>0</v>
      </c>
      <c r="S151">
        <f>_xlfn.XLOOKUP($K151,肥培管理パターン一覧!$A$2:$A$75,肥培管理パターン一覧!O$2:O$75,0,0,1)</f>
        <v>0</v>
      </c>
      <c r="T151">
        <f>_xlfn.XLOOKUP($K151,肥培管理パターン一覧!$A$2:$A$75,肥培管理パターン一覧!P$2:P$75,0,0,1)</f>
        <v>0</v>
      </c>
      <c r="U151">
        <f>_xlfn.XLOOKUP($K151,肥培管理パターン一覧!$A$2:$A$75,肥培管理パターン一覧!L$2:L$75,0,0,1)</f>
        <v>0</v>
      </c>
      <c r="V151">
        <f>_xlfn.XLOOKUP($K151,肥培管理パターン一覧!$A$2:$A$75,肥培管理パターン一覧!M$2:M$75,0,0,1)</f>
        <v>0</v>
      </c>
      <c r="W151" s="7">
        <f t="shared" si="1"/>
        <v>0</v>
      </c>
      <c r="X151" s="7"/>
      <c r="Y151" s="6">
        <f>_xlfn.XLOOKUP($I151,肥培管理パターン一覧!$A$2:$A$75,肥培管理パターン一覧!Q$2:Q$75,0,0,1)*($E151/1000)</f>
        <v>0</v>
      </c>
      <c r="Z151" s="6">
        <f>_xlfn.XLOOKUP($I151,肥培管理パターン一覧!$A$2:$A$75,肥培管理パターン一覧!R$2:R$75,0,0,1)*($E151/1000)</f>
        <v>0</v>
      </c>
    </row>
    <row r="152" spans="1:26" x14ac:dyDescent="0.55000000000000004">
      <c r="A152"/>
      <c r="B152" s="1">
        <f>_xlfn.XLOOKUP($A152,基本情報!$A$2:$A$238,基本情報!B$2:B$238,0,0,1)</f>
        <v>0</v>
      </c>
      <c r="C152" s="1">
        <f>_xlfn.XLOOKUP($A152,基本情報!$A$2:$A$238,基本情報!C$2:C$238,0,0,1)</f>
        <v>0</v>
      </c>
      <c r="D152">
        <f>_xlfn.XLOOKUP($A152,基本情報!$A$2:$A$238,基本情報!D$2:D$238,0,0,1)</f>
        <v>0</v>
      </c>
      <c r="E152" s="6">
        <f>_xlfn.XLOOKUP($A152,基本情報!$A$2:$A$238,基本情報!E$2:E$238,0,0,1)</f>
        <v>0</v>
      </c>
      <c r="F152">
        <f>_xlfn.XLOOKUP($A152,基本情報!$A$2:$A$238,基本情報!G$2:G$238,0,0,1)</f>
        <v>0</v>
      </c>
      <c r="G152">
        <f>_xlfn.XLOOKUP($A152,基本情報!$A$2:$A$238,基本情報!H$2:H$238,0,0,1)</f>
        <v>0</v>
      </c>
      <c r="I152" s="1"/>
      <c r="K152" s="1"/>
      <c r="M152" s="55">
        <f>_xlfn.XLOOKUP($I152,肥培管理パターン一覧!$A$2:$A$75,肥培管理パターン一覧!N$2:N$75,0,0,1)</f>
        <v>0</v>
      </c>
      <c r="N152" s="55">
        <f>_xlfn.XLOOKUP($I152,肥培管理パターン一覧!$A$2:$A$75,肥培管理パターン一覧!O$2:O$75,0,0,1)</f>
        <v>0</v>
      </c>
      <c r="O152" s="55">
        <f>_xlfn.XLOOKUP($I152,肥培管理パターン一覧!$A$2:$A$75,肥培管理パターン一覧!P$2:P$75,0,0,1)</f>
        <v>0</v>
      </c>
      <c r="P152" s="6">
        <f>_xlfn.XLOOKUP($I152,肥培管理パターン一覧!$A$2:$A$75,肥培管理パターン一覧!L$2:L$75,0,0,1)</f>
        <v>0</v>
      </c>
      <c r="Q152" s="6">
        <f>_xlfn.XLOOKUP($I152,肥培管理パターン一覧!$A$2:$A$75,肥培管理パターン一覧!M$2:M$75,0,0,1)</f>
        <v>0</v>
      </c>
      <c r="R152">
        <f>_xlfn.XLOOKUP($K152,肥培管理パターン一覧!$A$2:$A$75,肥培管理パターン一覧!N$2:N$75,0,0,1)</f>
        <v>0</v>
      </c>
      <c r="S152">
        <f>_xlfn.XLOOKUP($K152,肥培管理パターン一覧!$A$2:$A$75,肥培管理パターン一覧!O$2:O$75,0,0,1)</f>
        <v>0</v>
      </c>
      <c r="T152">
        <f>_xlfn.XLOOKUP($K152,肥培管理パターン一覧!$A$2:$A$75,肥培管理パターン一覧!P$2:P$75,0,0,1)</f>
        <v>0</v>
      </c>
      <c r="U152">
        <f>_xlfn.XLOOKUP($K152,肥培管理パターン一覧!$A$2:$A$75,肥培管理パターン一覧!L$2:L$75,0,0,1)</f>
        <v>0</v>
      </c>
      <c r="V152">
        <f>_xlfn.XLOOKUP($K152,肥培管理パターン一覧!$A$2:$A$75,肥培管理パターン一覧!M$2:M$75,0,0,1)</f>
        <v>0</v>
      </c>
      <c r="W152" s="7">
        <f t="shared" si="1"/>
        <v>0</v>
      </c>
      <c r="X152" s="7"/>
      <c r="Y152" s="6">
        <f>_xlfn.XLOOKUP($I152,肥培管理パターン一覧!$A$2:$A$75,肥培管理パターン一覧!Q$2:Q$75,0,0,1)*($E152/1000)</f>
        <v>0</v>
      </c>
      <c r="Z152" s="6">
        <f>_xlfn.XLOOKUP($I152,肥培管理パターン一覧!$A$2:$A$75,肥培管理パターン一覧!R$2:R$75,0,0,1)*($E152/1000)</f>
        <v>0</v>
      </c>
    </row>
    <row r="153" spans="1:26" x14ac:dyDescent="0.55000000000000004">
      <c r="A153"/>
      <c r="B153" s="1">
        <f>_xlfn.XLOOKUP($A153,基本情報!$A$2:$A$238,基本情報!B$2:B$238,0,0,1)</f>
        <v>0</v>
      </c>
      <c r="C153" s="1">
        <f>_xlfn.XLOOKUP($A153,基本情報!$A$2:$A$238,基本情報!C$2:C$238,0,0,1)</f>
        <v>0</v>
      </c>
      <c r="D153">
        <f>_xlfn.XLOOKUP($A153,基本情報!$A$2:$A$238,基本情報!D$2:D$238,0,0,1)</f>
        <v>0</v>
      </c>
      <c r="E153" s="6">
        <f>_xlfn.XLOOKUP($A153,基本情報!$A$2:$A$238,基本情報!E$2:E$238,0,0,1)</f>
        <v>0</v>
      </c>
      <c r="F153">
        <f>_xlfn.XLOOKUP($A153,基本情報!$A$2:$A$238,基本情報!G$2:G$238,0,0,1)</f>
        <v>0</v>
      </c>
      <c r="G153">
        <f>_xlfn.XLOOKUP($A153,基本情報!$A$2:$A$238,基本情報!H$2:H$238,0,0,1)</f>
        <v>0</v>
      </c>
      <c r="I153" s="1"/>
      <c r="K153" s="1"/>
      <c r="M153" s="55">
        <f>_xlfn.XLOOKUP($I153,肥培管理パターン一覧!$A$2:$A$75,肥培管理パターン一覧!N$2:N$75,0,0,1)</f>
        <v>0</v>
      </c>
      <c r="N153" s="55">
        <f>_xlfn.XLOOKUP($I153,肥培管理パターン一覧!$A$2:$A$75,肥培管理パターン一覧!O$2:O$75,0,0,1)</f>
        <v>0</v>
      </c>
      <c r="O153" s="55">
        <f>_xlfn.XLOOKUP($I153,肥培管理パターン一覧!$A$2:$A$75,肥培管理パターン一覧!P$2:P$75,0,0,1)</f>
        <v>0</v>
      </c>
      <c r="P153" s="6">
        <f>_xlfn.XLOOKUP($I153,肥培管理パターン一覧!$A$2:$A$75,肥培管理パターン一覧!L$2:L$75,0,0,1)</f>
        <v>0</v>
      </c>
      <c r="Q153" s="6">
        <f>_xlfn.XLOOKUP($I153,肥培管理パターン一覧!$A$2:$A$75,肥培管理パターン一覧!M$2:M$75,0,0,1)</f>
        <v>0</v>
      </c>
      <c r="R153">
        <f>_xlfn.XLOOKUP($K153,肥培管理パターン一覧!$A$2:$A$75,肥培管理パターン一覧!N$2:N$75,0,0,1)</f>
        <v>0</v>
      </c>
      <c r="S153">
        <f>_xlfn.XLOOKUP($K153,肥培管理パターン一覧!$A$2:$A$75,肥培管理パターン一覧!O$2:O$75,0,0,1)</f>
        <v>0</v>
      </c>
      <c r="T153">
        <f>_xlfn.XLOOKUP($K153,肥培管理パターン一覧!$A$2:$A$75,肥培管理パターン一覧!P$2:P$75,0,0,1)</f>
        <v>0</v>
      </c>
      <c r="U153">
        <f>_xlfn.XLOOKUP($K153,肥培管理パターン一覧!$A$2:$A$75,肥培管理パターン一覧!L$2:L$75,0,0,1)</f>
        <v>0</v>
      </c>
      <c r="V153">
        <f>_xlfn.XLOOKUP($K153,肥培管理パターン一覧!$A$2:$A$75,肥培管理パターン一覧!M$2:M$75,0,0,1)</f>
        <v>0</v>
      </c>
      <c r="W153" s="7">
        <f t="shared" si="1"/>
        <v>0</v>
      </c>
      <c r="X153" s="7"/>
      <c r="Y153" s="6">
        <f>_xlfn.XLOOKUP($I153,肥培管理パターン一覧!$A$2:$A$75,肥培管理パターン一覧!Q$2:Q$75,0,0,1)*($E153/1000)</f>
        <v>0</v>
      </c>
      <c r="Z153" s="6">
        <f>_xlfn.XLOOKUP($I153,肥培管理パターン一覧!$A$2:$A$75,肥培管理パターン一覧!R$2:R$75,0,0,1)*($E153/1000)</f>
        <v>0</v>
      </c>
    </row>
    <row r="154" spans="1:26" x14ac:dyDescent="0.55000000000000004">
      <c r="A154"/>
      <c r="B154" s="1">
        <f>_xlfn.XLOOKUP($A154,基本情報!$A$2:$A$238,基本情報!B$2:B$238,0,0,1)</f>
        <v>0</v>
      </c>
      <c r="C154" s="1">
        <f>_xlfn.XLOOKUP($A154,基本情報!$A$2:$A$238,基本情報!C$2:C$238,0,0,1)</f>
        <v>0</v>
      </c>
      <c r="D154">
        <f>_xlfn.XLOOKUP($A154,基本情報!$A$2:$A$238,基本情報!D$2:D$238,0,0,1)</f>
        <v>0</v>
      </c>
      <c r="E154" s="6">
        <f>_xlfn.XLOOKUP($A154,基本情報!$A$2:$A$238,基本情報!E$2:E$238,0,0,1)</f>
        <v>0</v>
      </c>
      <c r="F154">
        <f>_xlfn.XLOOKUP($A154,基本情報!$A$2:$A$238,基本情報!G$2:G$238,0,0,1)</f>
        <v>0</v>
      </c>
      <c r="G154">
        <f>_xlfn.XLOOKUP($A154,基本情報!$A$2:$A$238,基本情報!H$2:H$238,0,0,1)</f>
        <v>0</v>
      </c>
      <c r="I154" s="1"/>
      <c r="K154" s="1"/>
      <c r="M154" s="55">
        <f>_xlfn.XLOOKUP($I154,肥培管理パターン一覧!$A$2:$A$75,肥培管理パターン一覧!N$2:N$75,0,0,1)</f>
        <v>0</v>
      </c>
      <c r="N154" s="55">
        <f>_xlfn.XLOOKUP($I154,肥培管理パターン一覧!$A$2:$A$75,肥培管理パターン一覧!O$2:O$75,0,0,1)</f>
        <v>0</v>
      </c>
      <c r="O154" s="55">
        <f>_xlfn.XLOOKUP($I154,肥培管理パターン一覧!$A$2:$A$75,肥培管理パターン一覧!P$2:P$75,0,0,1)</f>
        <v>0</v>
      </c>
      <c r="P154" s="6">
        <f>_xlfn.XLOOKUP($I154,肥培管理パターン一覧!$A$2:$A$75,肥培管理パターン一覧!L$2:L$75,0,0,1)</f>
        <v>0</v>
      </c>
      <c r="Q154" s="6">
        <f>_xlfn.XLOOKUP($I154,肥培管理パターン一覧!$A$2:$A$75,肥培管理パターン一覧!M$2:M$75,0,0,1)</f>
        <v>0</v>
      </c>
      <c r="R154">
        <f>_xlfn.XLOOKUP($K154,肥培管理パターン一覧!$A$2:$A$75,肥培管理パターン一覧!N$2:N$75,0,0,1)</f>
        <v>0</v>
      </c>
      <c r="S154">
        <f>_xlfn.XLOOKUP($K154,肥培管理パターン一覧!$A$2:$A$75,肥培管理パターン一覧!O$2:O$75,0,0,1)</f>
        <v>0</v>
      </c>
      <c r="T154">
        <f>_xlfn.XLOOKUP($K154,肥培管理パターン一覧!$A$2:$A$75,肥培管理パターン一覧!P$2:P$75,0,0,1)</f>
        <v>0</v>
      </c>
      <c r="U154">
        <f>_xlfn.XLOOKUP($K154,肥培管理パターン一覧!$A$2:$A$75,肥培管理パターン一覧!L$2:L$75,0,0,1)</f>
        <v>0</v>
      </c>
      <c r="V154">
        <f>_xlfn.XLOOKUP($K154,肥培管理パターン一覧!$A$2:$A$75,肥培管理パターン一覧!M$2:M$75,0,0,1)</f>
        <v>0</v>
      </c>
      <c r="W154" s="7">
        <f t="shared" si="1"/>
        <v>0</v>
      </c>
      <c r="X154" s="7"/>
      <c r="Y154" s="6">
        <f>_xlfn.XLOOKUP($I154,肥培管理パターン一覧!$A$2:$A$75,肥培管理パターン一覧!Q$2:Q$75,0,0,1)*($E154/1000)</f>
        <v>0</v>
      </c>
      <c r="Z154" s="6">
        <f>_xlfn.XLOOKUP($I154,肥培管理パターン一覧!$A$2:$A$75,肥培管理パターン一覧!R$2:R$75,0,0,1)*($E154/1000)</f>
        <v>0</v>
      </c>
    </row>
    <row r="155" spans="1:26" x14ac:dyDescent="0.55000000000000004">
      <c r="A155"/>
      <c r="B155" s="1">
        <f>_xlfn.XLOOKUP($A155,基本情報!$A$2:$A$238,基本情報!B$2:B$238,0,0,1)</f>
        <v>0</v>
      </c>
      <c r="C155" s="1">
        <f>_xlfn.XLOOKUP($A155,基本情報!$A$2:$A$238,基本情報!C$2:C$238,0,0,1)</f>
        <v>0</v>
      </c>
      <c r="D155">
        <f>_xlfn.XLOOKUP($A155,基本情報!$A$2:$A$238,基本情報!D$2:D$238,0,0,1)</f>
        <v>0</v>
      </c>
      <c r="E155" s="6">
        <f>_xlfn.XLOOKUP($A155,基本情報!$A$2:$A$238,基本情報!E$2:E$238,0,0,1)</f>
        <v>0</v>
      </c>
      <c r="F155">
        <f>_xlfn.XLOOKUP($A155,基本情報!$A$2:$A$238,基本情報!G$2:G$238,0,0,1)</f>
        <v>0</v>
      </c>
      <c r="G155">
        <f>_xlfn.XLOOKUP($A155,基本情報!$A$2:$A$238,基本情報!H$2:H$238,0,0,1)</f>
        <v>0</v>
      </c>
      <c r="I155" s="1"/>
      <c r="K155" s="1"/>
      <c r="M155" s="55">
        <f>_xlfn.XLOOKUP($I155,肥培管理パターン一覧!$A$2:$A$75,肥培管理パターン一覧!N$2:N$75,0,0,1)</f>
        <v>0</v>
      </c>
      <c r="N155" s="55">
        <f>_xlfn.XLOOKUP($I155,肥培管理パターン一覧!$A$2:$A$75,肥培管理パターン一覧!O$2:O$75,0,0,1)</f>
        <v>0</v>
      </c>
      <c r="O155" s="55">
        <f>_xlfn.XLOOKUP($I155,肥培管理パターン一覧!$A$2:$A$75,肥培管理パターン一覧!P$2:P$75,0,0,1)</f>
        <v>0</v>
      </c>
      <c r="P155" s="6">
        <f>_xlfn.XLOOKUP($I155,肥培管理パターン一覧!$A$2:$A$75,肥培管理パターン一覧!L$2:L$75,0,0,1)</f>
        <v>0</v>
      </c>
      <c r="Q155" s="6">
        <f>_xlfn.XLOOKUP($I155,肥培管理パターン一覧!$A$2:$A$75,肥培管理パターン一覧!M$2:M$75,0,0,1)</f>
        <v>0</v>
      </c>
      <c r="R155">
        <f>_xlfn.XLOOKUP($K155,肥培管理パターン一覧!$A$2:$A$75,肥培管理パターン一覧!N$2:N$75,0,0,1)</f>
        <v>0</v>
      </c>
      <c r="S155">
        <f>_xlfn.XLOOKUP($K155,肥培管理パターン一覧!$A$2:$A$75,肥培管理パターン一覧!O$2:O$75,0,0,1)</f>
        <v>0</v>
      </c>
      <c r="T155">
        <f>_xlfn.XLOOKUP($K155,肥培管理パターン一覧!$A$2:$A$75,肥培管理パターン一覧!P$2:P$75,0,0,1)</f>
        <v>0</v>
      </c>
      <c r="U155">
        <f>_xlfn.XLOOKUP($K155,肥培管理パターン一覧!$A$2:$A$75,肥培管理パターン一覧!L$2:L$75,0,0,1)</f>
        <v>0</v>
      </c>
      <c r="V155">
        <f>_xlfn.XLOOKUP($K155,肥培管理パターン一覧!$A$2:$A$75,肥培管理パターン一覧!M$2:M$75,0,0,1)</f>
        <v>0</v>
      </c>
      <c r="W155" s="7">
        <f t="shared" si="1"/>
        <v>0</v>
      </c>
      <c r="X155" s="7"/>
      <c r="Y155" s="6">
        <f>_xlfn.XLOOKUP($I155,肥培管理パターン一覧!$A$2:$A$75,肥培管理パターン一覧!Q$2:Q$75,0,0,1)*($E155/1000)</f>
        <v>0</v>
      </c>
      <c r="Z155" s="6">
        <f>_xlfn.XLOOKUP($I155,肥培管理パターン一覧!$A$2:$A$75,肥培管理パターン一覧!R$2:R$75,0,0,1)*($E155/1000)</f>
        <v>0</v>
      </c>
    </row>
    <row r="156" spans="1:26" x14ac:dyDescent="0.55000000000000004">
      <c r="A156"/>
      <c r="B156" s="1">
        <f>_xlfn.XLOOKUP($A156,基本情報!$A$2:$A$238,基本情報!B$2:B$238,0,0,1)</f>
        <v>0</v>
      </c>
      <c r="C156" s="1">
        <f>_xlfn.XLOOKUP($A156,基本情報!$A$2:$A$238,基本情報!C$2:C$238,0,0,1)</f>
        <v>0</v>
      </c>
      <c r="D156">
        <f>_xlfn.XLOOKUP($A156,基本情報!$A$2:$A$238,基本情報!D$2:D$238,0,0,1)</f>
        <v>0</v>
      </c>
      <c r="E156" s="6">
        <f>_xlfn.XLOOKUP($A156,基本情報!$A$2:$A$238,基本情報!E$2:E$238,0,0,1)</f>
        <v>0</v>
      </c>
      <c r="F156">
        <f>_xlfn.XLOOKUP($A156,基本情報!$A$2:$A$238,基本情報!G$2:G$238,0,0,1)</f>
        <v>0</v>
      </c>
      <c r="G156">
        <f>_xlfn.XLOOKUP($A156,基本情報!$A$2:$A$238,基本情報!H$2:H$238,0,0,1)</f>
        <v>0</v>
      </c>
      <c r="I156" s="1"/>
      <c r="K156" s="1"/>
      <c r="M156" s="55">
        <f>_xlfn.XLOOKUP($I156,肥培管理パターン一覧!$A$2:$A$75,肥培管理パターン一覧!N$2:N$75,0,0,1)</f>
        <v>0</v>
      </c>
      <c r="N156" s="55">
        <f>_xlfn.XLOOKUP($I156,肥培管理パターン一覧!$A$2:$A$75,肥培管理パターン一覧!O$2:O$75,0,0,1)</f>
        <v>0</v>
      </c>
      <c r="O156" s="55">
        <f>_xlfn.XLOOKUP($I156,肥培管理パターン一覧!$A$2:$A$75,肥培管理パターン一覧!P$2:P$75,0,0,1)</f>
        <v>0</v>
      </c>
      <c r="P156" s="6">
        <f>_xlfn.XLOOKUP($I156,肥培管理パターン一覧!$A$2:$A$75,肥培管理パターン一覧!L$2:L$75,0,0,1)</f>
        <v>0</v>
      </c>
      <c r="Q156" s="6">
        <f>_xlfn.XLOOKUP($I156,肥培管理パターン一覧!$A$2:$A$75,肥培管理パターン一覧!M$2:M$75,0,0,1)</f>
        <v>0</v>
      </c>
      <c r="R156">
        <f>_xlfn.XLOOKUP($K156,肥培管理パターン一覧!$A$2:$A$75,肥培管理パターン一覧!N$2:N$75,0,0,1)</f>
        <v>0</v>
      </c>
      <c r="S156">
        <f>_xlfn.XLOOKUP($K156,肥培管理パターン一覧!$A$2:$A$75,肥培管理パターン一覧!O$2:O$75,0,0,1)</f>
        <v>0</v>
      </c>
      <c r="T156">
        <f>_xlfn.XLOOKUP($K156,肥培管理パターン一覧!$A$2:$A$75,肥培管理パターン一覧!P$2:P$75,0,0,1)</f>
        <v>0</v>
      </c>
      <c r="U156">
        <f>_xlfn.XLOOKUP($K156,肥培管理パターン一覧!$A$2:$A$75,肥培管理パターン一覧!L$2:L$75,0,0,1)</f>
        <v>0</v>
      </c>
      <c r="V156">
        <f>_xlfn.XLOOKUP($K156,肥培管理パターン一覧!$A$2:$A$75,肥培管理パターン一覧!M$2:M$75,0,0,1)</f>
        <v>0</v>
      </c>
      <c r="W156" s="7">
        <f t="shared" si="1"/>
        <v>0</v>
      </c>
      <c r="X156" s="7"/>
      <c r="Y156" s="6">
        <f>_xlfn.XLOOKUP($I156,肥培管理パターン一覧!$A$2:$A$75,肥培管理パターン一覧!Q$2:Q$75,0,0,1)*($E156/1000)</f>
        <v>0</v>
      </c>
      <c r="Z156" s="6">
        <f>_xlfn.XLOOKUP($I156,肥培管理パターン一覧!$A$2:$A$75,肥培管理パターン一覧!R$2:R$75,0,0,1)*($E156/1000)</f>
        <v>0</v>
      </c>
    </row>
    <row r="157" spans="1:26" x14ac:dyDescent="0.55000000000000004">
      <c r="A157"/>
      <c r="B157" s="1">
        <f>_xlfn.XLOOKUP($A157,基本情報!$A$2:$A$238,基本情報!B$2:B$238,0,0,1)</f>
        <v>0</v>
      </c>
      <c r="C157" s="1">
        <f>_xlfn.XLOOKUP($A157,基本情報!$A$2:$A$238,基本情報!C$2:C$238,0,0,1)</f>
        <v>0</v>
      </c>
      <c r="D157">
        <f>_xlfn.XLOOKUP($A157,基本情報!$A$2:$A$238,基本情報!D$2:D$238,0,0,1)</f>
        <v>0</v>
      </c>
      <c r="E157" s="6">
        <f>_xlfn.XLOOKUP($A157,基本情報!$A$2:$A$238,基本情報!E$2:E$238,0,0,1)</f>
        <v>0</v>
      </c>
      <c r="F157">
        <f>_xlfn.XLOOKUP($A157,基本情報!$A$2:$A$238,基本情報!G$2:G$238,0,0,1)</f>
        <v>0</v>
      </c>
      <c r="G157">
        <f>_xlfn.XLOOKUP($A157,基本情報!$A$2:$A$238,基本情報!H$2:H$238,0,0,1)</f>
        <v>0</v>
      </c>
      <c r="I157" s="1"/>
      <c r="K157" s="1"/>
      <c r="M157" s="55">
        <f>_xlfn.XLOOKUP($I157,肥培管理パターン一覧!$A$2:$A$75,肥培管理パターン一覧!N$2:N$75,0,0,1)</f>
        <v>0</v>
      </c>
      <c r="N157" s="55">
        <f>_xlfn.XLOOKUP($I157,肥培管理パターン一覧!$A$2:$A$75,肥培管理パターン一覧!O$2:O$75,0,0,1)</f>
        <v>0</v>
      </c>
      <c r="O157" s="55">
        <f>_xlfn.XLOOKUP($I157,肥培管理パターン一覧!$A$2:$A$75,肥培管理パターン一覧!P$2:P$75,0,0,1)</f>
        <v>0</v>
      </c>
      <c r="P157" s="6">
        <f>_xlfn.XLOOKUP($I157,肥培管理パターン一覧!$A$2:$A$75,肥培管理パターン一覧!L$2:L$75,0,0,1)</f>
        <v>0</v>
      </c>
      <c r="Q157" s="6">
        <f>_xlfn.XLOOKUP($I157,肥培管理パターン一覧!$A$2:$A$75,肥培管理パターン一覧!M$2:M$75,0,0,1)</f>
        <v>0</v>
      </c>
      <c r="R157">
        <f>_xlfn.XLOOKUP($K157,肥培管理パターン一覧!$A$2:$A$75,肥培管理パターン一覧!N$2:N$75,0,0,1)</f>
        <v>0</v>
      </c>
      <c r="S157">
        <f>_xlfn.XLOOKUP($K157,肥培管理パターン一覧!$A$2:$A$75,肥培管理パターン一覧!O$2:O$75,0,0,1)</f>
        <v>0</v>
      </c>
      <c r="T157">
        <f>_xlfn.XLOOKUP($K157,肥培管理パターン一覧!$A$2:$A$75,肥培管理パターン一覧!P$2:P$75,0,0,1)</f>
        <v>0</v>
      </c>
      <c r="U157">
        <f>_xlfn.XLOOKUP($K157,肥培管理パターン一覧!$A$2:$A$75,肥培管理パターン一覧!L$2:L$75,0,0,1)</f>
        <v>0</v>
      </c>
      <c r="V157">
        <f>_xlfn.XLOOKUP($K157,肥培管理パターン一覧!$A$2:$A$75,肥培管理パターン一覧!M$2:M$75,0,0,1)</f>
        <v>0</v>
      </c>
      <c r="W157" s="7">
        <f t="shared" si="1"/>
        <v>0</v>
      </c>
      <c r="X157" s="7"/>
      <c r="Y157" s="6">
        <f>_xlfn.XLOOKUP($I157,肥培管理パターン一覧!$A$2:$A$75,肥培管理パターン一覧!Q$2:Q$75,0,0,1)*($E157/1000)</f>
        <v>0</v>
      </c>
      <c r="Z157" s="6">
        <f>_xlfn.XLOOKUP($I157,肥培管理パターン一覧!$A$2:$A$75,肥培管理パターン一覧!R$2:R$75,0,0,1)*($E157/1000)</f>
        <v>0</v>
      </c>
    </row>
    <row r="158" spans="1:26" x14ac:dyDescent="0.55000000000000004">
      <c r="A158"/>
      <c r="B158" s="1">
        <f>_xlfn.XLOOKUP($A158,基本情報!$A$2:$A$238,基本情報!B$2:B$238,0,0,1)</f>
        <v>0</v>
      </c>
      <c r="C158" s="1">
        <f>_xlfn.XLOOKUP($A158,基本情報!$A$2:$A$238,基本情報!C$2:C$238,0,0,1)</f>
        <v>0</v>
      </c>
      <c r="D158">
        <f>_xlfn.XLOOKUP($A158,基本情報!$A$2:$A$238,基本情報!D$2:D$238,0,0,1)</f>
        <v>0</v>
      </c>
      <c r="E158" s="6">
        <f>_xlfn.XLOOKUP($A158,基本情報!$A$2:$A$238,基本情報!E$2:E$238,0,0,1)</f>
        <v>0</v>
      </c>
      <c r="F158">
        <f>_xlfn.XLOOKUP($A158,基本情報!$A$2:$A$238,基本情報!G$2:G$238,0,0,1)</f>
        <v>0</v>
      </c>
      <c r="G158">
        <f>_xlfn.XLOOKUP($A158,基本情報!$A$2:$A$238,基本情報!H$2:H$238,0,0,1)</f>
        <v>0</v>
      </c>
      <c r="I158" s="1"/>
      <c r="K158" s="1"/>
      <c r="M158" s="55">
        <f>_xlfn.XLOOKUP($I158,肥培管理パターン一覧!$A$2:$A$75,肥培管理パターン一覧!N$2:N$75,0,0,1)</f>
        <v>0</v>
      </c>
      <c r="N158" s="55">
        <f>_xlfn.XLOOKUP($I158,肥培管理パターン一覧!$A$2:$A$75,肥培管理パターン一覧!O$2:O$75,0,0,1)</f>
        <v>0</v>
      </c>
      <c r="O158" s="55">
        <f>_xlfn.XLOOKUP($I158,肥培管理パターン一覧!$A$2:$A$75,肥培管理パターン一覧!P$2:P$75,0,0,1)</f>
        <v>0</v>
      </c>
      <c r="P158" s="6">
        <f>_xlfn.XLOOKUP($I158,肥培管理パターン一覧!$A$2:$A$75,肥培管理パターン一覧!L$2:L$75,0,0,1)</f>
        <v>0</v>
      </c>
      <c r="Q158" s="6">
        <f>_xlfn.XLOOKUP($I158,肥培管理パターン一覧!$A$2:$A$75,肥培管理パターン一覧!M$2:M$75,0,0,1)</f>
        <v>0</v>
      </c>
      <c r="R158">
        <f>_xlfn.XLOOKUP($K158,肥培管理パターン一覧!$A$2:$A$75,肥培管理パターン一覧!N$2:N$75,0,0,1)</f>
        <v>0</v>
      </c>
      <c r="S158">
        <f>_xlfn.XLOOKUP($K158,肥培管理パターン一覧!$A$2:$A$75,肥培管理パターン一覧!O$2:O$75,0,0,1)</f>
        <v>0</v>
      </c>
      <c r="T158">
        <f>_xlfn.XLOOKUP($K158,肥培管理パターン一覧!$A$2:$A$75,肥培管理パターン一覧!P$2:P$75,0,0,1)</f>
        <v>0</v>
      </c>
      <c r="U158">
        <f>_xlfn.XLOOKUP($K158,肥培管理パターン一覧!$A$2:$A$75,肥培管理パターン一覧!L$2:L$75,0,0,1)</f>
        <v>0</v>
      </c>
      <c r="V158">
        <f>_xlfn.XLOOKUP($K158,肥培管理パターン一覧!$A$2:$A$75,肥培管理パターン一覧!M$2:M$75,0,0,1)</f>
        <v>0</v>
      </c>
      <c r="W158" s="7">
        <f t="shared" si="1"/>
        <v>0</v>
      </c>
      <c r="X158" s="7"/>
      <c r="Y158" s="6">
        <f>_xlfn.XLOOKUP($I158,肥培管理パターン一覧!$A$2:$A$75,肥培管理パターン一覧!Q$2:Q$75,0,0,1)*($E158/1000)</f>
        <v>0</v>
      </c>
      <c r="Z158" s="6">
        <f>_xlfn.XLOOKUP($I158,肥培管理パターン一覧!$A$2:$A$75,肥培管理パターン一覧!R$2:R$75,0,0,1)*($E158/1000)</f>
        <v>0</v>
      </c>
    </row>
    <row r="159" spans="1:26" x14ac:dyDescent="0.55000000000000004">
      <c r="A159"/>
      <c r="B159" s="1">
        <f>_xlfn.XLOOKUP($A159,基本情報!$A$2:$A$238,基本情報!B$2:B$238,0,0,1)</f>
        <v>0</v>
      </c>
      <c r="C159" s="1">
        <f>_xlfn.XLOOKUP($A159,基本情報!$A$2:$A$238,基本情報!C$2:C$238,0,0,1)</f>
        <v>0</v>
      </c>
      <c r="D159">
        <f>_xlfn.XLOOKUP($A159,基本情報!$A$2:$A$238,基本情報!D$2:D$238,0,0,1)</f>
        <v>0</v>
      </c>
      <c r="E159" s="6">
        <f>_xlfn.XLOOKUP($A159,基本情報!$A$2:$A$238,基本情報!E$2:E$238,0,0,1)</f>
        <v>0</v>
      </c>
      <c r="F159">
        <f>_xlfn.XLOOKUP($A159,基本情報!$A$2:$A$238,基本情報!G$2:G$238,0,0,1)</f>
        <v>0</v>
      </c>
      <c r="G159">
        <f>_xlfn.XLOOKUP($A159,基本情報!$A$2:$A$238,基本情報!H$2:H$238,0,0,1)</f>
        <v>0</v>
      </c>
      <c r="I159" s="1"/>
      <c r="K159" s="1"/>
      <c r="M159" s="55">
        <f>_xlfn.XLOOKUP($I159,肥培管理パターン一覧!$A$2:$A$75,肥培管理パターン一覧!N$2:N$75,0,0,1)</f>
        <v>0</v>
      </c>
      <c r="N159" s="55">
        <f>_xlfn.XLOOKUP($I159,肥培管理パターン一覧!$A$2:$A$75,肥培管理パターン一覧!O$2:O$75,0,0,1)</f>
        <v>0</v>
      </c>
      <c r="O159" s="55">
        <f>_xlfn.XLOOKUP($I159,肥培管理パターン一覧!$A$2:$A$75,肥培管理パターン一覧!P$2:P$75,0,0,1)</f>
        <v>0</v>
      </c>
      <c r="P159" s="6">
        <f>_xlfn.XLOOKUP($I159,肥培管理パターン一覧!$A$2:$A$75,肥培管理パターン一覧!L$2:L$75,0,0,1)</f>
        <v>0</v>
      </c>
      <c r="Q159" s="6">
        <f>_xlfn.XLOOKUP($I159,肥培管理パターン一覧!$A$2:$A$75,肥培管理パターン一覧!M$2:M$75,0,0,1)</f>
        <v>0</v>
      </c>
      <c r="R159">
        <f>_xlfn.XLOOKUP($K159,肥培管理パターン一覧!$A$2:$A$75,肥培管理パターン一覧!N$2:N$75,0,0,1)</f>
        <v>0</v>
      </c>
      <c r="S159">
        <f>_xlfn.XLOOKUP($K159,肥培管理パターン一覧!$A$2:$A$75,肥培管理パターン一覧!O$2:O$75,0,0,1)</f>
        <v>0</v>
      </c>
      <c r="T159">
        <f>_xlfn.XLOOKUP($K159,肥培管理パターン一覧!$A$2:$A$75,肥培管理パターン一覧!P$2:P$75,0,0,1)</f>
        <v>0</v>
      </c>
      <c r="U159">
        <f>_xlfn.XLOOKUP($K159,肥培管理パターン一覧!$A$2:$A$75,肥培管理パターン一覧!L$2:L$75,0,0,1)</f>
        <v>0</v>
      </c>
      <c r="V159">
        <f>_xlfn.XLOOKUP($K159,肥培管理パターン一覧!$A$2:$A$75,肥培管理パターン一覧!M$2:M$75,0,0,1)</f>
        <v>0</v>
      </c>
      <c r="W159" s="7">
        <f t="shared" si="1"/>
        <v>0</v>
      </c>
      <c r="X159" s="7"/>
      <c r="Y159" s="6">
        <f>_xlfn.XLOOKUP($I159,肥培管理パターン一覧!$A$2:$A$75,肥培管理パターン一覧!Q$2:Q$75,0,0,1)*($E159/1000)</f>
        <v>0</v>
      </c>
      <c r="Z159" s="6">
        <f>_xlfn.XLOOKUP($I159,肥培管理パターン一覧!$A$2:$A$75,肥培管理パターン一覧!R$2:R$75,0,0,1)*($E159/1000)</f>
        <v>0</v>
      </c>
    </row>
    <row r="160" spans="1:26" x14ac:dyDescent="0.55000000000000004">
      <c r="A160"/>
      <c r="B160" s="1">
        <f>_xlfn.XLOOKUP($A160,基本情報!$A$2:$A$238,基本情報!B$2:B$238,0,0,1)</f>
        <v>0</v>
      </c>
      <c r="C160" s="1">
        <f>_xlfn.XLOOKUP($A160,基本情報!$A$2:$A$238,基本情報!C$2:C$238,0,0,1)</f>
        <v>0</v>
      </c>
      <c r="D160">
        <f>_xlfn.XLOOKUP($A160,基本情報!$A$2:$A$238,基本情報!D$2:D$238,0,0,1)</f>
        <v>0</v>
      </c>
      <c r="E160" s="6">
        <f>_xlfn.XLOOKUP($A160,基本情報!$A$2:$A$238,基本情報!E$2:E$238,0,0,1)</f>
        <v>0</v>
      </c>
      <c r="F160">
        <f>_xlfn.XLOOKUP($A160,基本情報!$A$2:$A$238,基本情報!G$2:G$238,0,0,1)</f>
        <v>0</v>
      </c>
      <c r="G160">
        <f>_xlfn.XLOOKUP($A160,基本情報!$A$2:$A$238,基本情報!H$2:H$238,0,0,1)</f>
        <v>0</v>
      </c>
      <c r="I160" s="1"/>
      <c r="K160" s="1"/>
      <c r="M160" s="55">
        <f>_xlfn.XLOOKUP($I160,肥培管理パターン一覧!$A$2:$A$75,肥培管理パターン一覧!N$2:N$75,0,0,1)</f>
        <v>0</v>
      </c>
      <c r="N160" s="55">
        <f>_xlfn.XLOOKUP($I160,肥培管理パターン一覧!$A$2:$A$75,肥培管理パターン一覧!O$2:O$75,0,0,1)</f>
        <v>0</v>
      </c>
      <c r="O160" s="55">
        <f>_xlfn.XLOOKUP($I160,肥培管理パターン一覧!$A$2:$A$75,肥培管理パターン一覧!P$2:P$75,0,0,1)</f>
        <v>0</v>
      </c>
      <c r="P160" s="6">
        <f>_xlfn.XLOOKUP($I160,肥培管理パターン一覧!$A$2:$A$75,肥培管理パターン一覧!L$2:L$75,0,0,1)</f>
        <v>0</v>
      </c>
      <c r="Q160" s="6">
        <f>_xlfn.XLOOKUP($I160,肥培管理パターン一覧!$A$2:$A$75,肥培管理パターン一覧!M$2:M$75,0,0,1)</f>
        <v>0</v>
      </c>
      <c r="R160">
        <f>_xlfn.XLOOKUP($K160,肥培管理パターン一覧!$A$2:$A$75,肥培管理パターン一覧!N$2:N$75,0,0,1)</f>
        <v>0</v>
      </c>
      <c r="S160">
        <f>_xlfn.XLOOKUP($K160,肥培管理パターン一覧!$A$2:$A$75,肥培管理パターン一覧!O$2:O$75,0,0,1)</f>
        <v>0</v>
      </c>
      <c r="T160">
        <f>_xlfn.XLOOKUP($K160,肥培管理パターン一覧!$A$2:$A$75,肥培管理パターン一覧!P$2:P$75,0,0,1)</f>
        <v>0</v>
      </c>
      <c r="U160">
        <f>_xlfn.XLOOKUP($K160,肥培管理パターン一覧!$A$2:$A$75,肥培管理パターン一覧!L$2:L$75,0,0,1)</f>
        <v>0</v>
      </c>
      <c r="V160">
        <f>_xlfn.XLOOKUP($K160,肥培管理パターン一覧!$A$2:$A$75,肥培管理パターン一覧!M$2:M$75,0,0,1)</f>
        <v>0</v>
      </c>
      <c r="W160" s="7">
        <f t="shared" si="1"/>
        <v>0</v>
      </c>
      <c r="X160" s="7"/>
      <c r="Y160" s="6">
        <f>_xlfn.XLOOKUP($I160,肥培管理パターン一覧!$A$2:$A$75,肥培管理パターン一覧!Q$2:Q$75,0,0,1)*($E160/1000)</f>
        <v>0</v>
      </c>
      <c r="Z160" s="6">
        <f>_xlfn.XLOOKUP($I160,肥培管理パターン一覧!$A$2:$A$75,肥培管理パターン一覧!R$2:R$75,0,0,1)*($E160/1000)</f>
        <v>0</v>
      </c>
    </row>
    <row r="161" spans="1:26" x14ac:dyDescent="0.55000000000000004">
      <c r="A161"/>
      <c r="B161" s="1">
        <f>_xlfn.XLOOKUP($A161,基本情報!$A$2:$A$238,基本情報!B$2:B$238,0,0,1)</f>
        <v>0</v>
      </c>
      <c r="C161" s="1">
        <f>_xlfn.XLOOKUP($A161,基本情報!$A$2:$A$238,基本情報!C$2:C$238,0,0,1)</f>
        <v>0</v>
      </c>
      <c r="D161">
        <f>_xlfn.XLOOKUP($A161,基本情報!$A$2:$A$238,基本情報!D$2:D$238,0,0,1)</f>
        <v>0</v>
      </c>
      <c r="E161" s="6">
        <f>_xlfn.XLOOKUP($A161,基本情報!$A$2:$A$238,基本情報!E$2:E$238,0,0,1)</f>
        <v>0</v>
      </c>
      <c r="F161">
        <f>_xlfn.XLOOKUP($A161,基本情報!$A$2:$A$238,基本情報!G$2:G$238,0,0,1)</f>
        <v>0</v>
      </c>
      <c r="G161">
        <f>_xlfn.XLOOKUP($A161,基本情報!$A$2:$A$238,基本情報!H$2:H$238,0,0,1)</f>
        <v>0</v>
      </c>
      <c r="I161" s="1"/>
      <c r="K161" s="1"/>
      <c r="M161" s="55">
        <f>_xlfn.XLOOKUP($I161,肥培管理パターン一覧!$A$2:$A$75,肥培管理パターン一覧!N$2:N$75,0,0,1)</f>
        <v>0</v>
      </c>
      <c r="N161" s="55">
        <f>_xlfn.XLOOKUP($I161,肥培管理パターン一覧!$A$2:$A$75,肥培管理パターン一覧!O$2:O$75,0,0,1)</f>
        <v>0</v>
      </c>
      <c r="O161" s="55">
        <f>_xlfn.XLOOKUP($I161,肥培管理パターン一覧!$A$2:$A$75,肥培管理パターン一覧!P$2:P$75,0,0,1)</f>
        <v>0</v>
      </c>
      <c r="P161" s="6">
        <f>_xlfn.XLOOKUP($I161,肥培管理パターン一覧!$A$2:$A$75,肥培管理パターン一覧!L$2:L$75,0,0,1)</f>
        <v>0</v>
      </c>
      <c r="Q161" s="6">
        <f>_xlfn.XLOOKUP($I161,肥培管理パターン一覧!$A$2:$A$75,肥培管理パターン一覧!M$2:M$75,0,0,1)</f>
        <v>0</v>
      </c>
      <c r="R161">
        <f>_xlfn.XLOOKUP($K161,肥培管理パターン一覧!$A$2:$A$75,肥培管理パターン一覧!N$2:N$75,0,0,1)</f>
        <v>0</v>
      </c>
      <c r="S161">
        <f>_xlfn.XLOOKUP($K161,肥培管理パターン一覧!$A$2:$A$75,肥培管理パターン一覧!O$2:O$75,0,0,1)</f>
        <v>0</v>
      </c>
      <c r="T161">
        <f>_xlfn.XLOOKUP($K161,肥培管理パターン一覧!$A$2:$A$75,肥培管理パターン一覧!P$2:P$75,0,0,1)</f>
        <v>0</v>
      </c>
      <c r="U161">
        <f>_xlfn.XLOOKUP($K161,肥培管理パターン一覧!$A$2:$A$75,肥培管理パターン一覧!L$2:L$75,0,0,1)</f>
        <v>0</v>
      </c>
      <c r="V161">
        <f>_xlfn.XLOOKUP($K161,肥培管理パターン一覧!$A$2:$A$75,肥培管理パターン一覧!M$2:M$75,0,0,1)</f>
        <v>0</v>
      </c>
      <c r="W161" s="7">
        <f t="shared" si="1"/>
        <v>0</v>
      </c>
      <c r="X161" s="7"/>
      <c r="Y161" s="6">
        <f>_xlfn.XLOOKUP($I161,肥培管理パターン一覧!$A$2:$A$75,肥培管理パターン一覧!Q$2:Q$75,0,0,1)*($E161/1000)</f>
        <v>0</v>
      </c>
      <c r="Z161" s="6">
        <f>_xlfn.XLOOKUP($I161,肥培管理パターン一覧!$A$2:$A$75,肥培管理パターン一覧!R$2:R$75,0,0,1)*($E161/1000)</f>
        <v>0</v>
      </c>
    </row>
    <row r="162" spans="1:26" x14ac:dyDescent="0.55000000000000004">
      <c r="A162"/>
      <c r="B162" s="1">
        <f>_xlfn.XLOOKUP($A162,基本情報!$A$2:$A$238,基本情報!B$2:B$238,0,0,1)</f>
        <v>0</v>
      </c>
      <c r="C162" s="1">
        <f>_xlfn.XLOOKUP($A162,基本情報!$A$2:$A$238,基本情報!C$2:C$238,0,0,1)</f>
        <v>0</v>
      </c>
      <c r="D162">
        <f>_xlfn.XLOOKUP($A162,基本情報!$A$2:$A$238,基本情報!D$2:D$238,0,0,1)</f>
        <v>0</v>
      </c>
      <c r="E162" s="6">
        <f>_xlfn.XLOOKUP($A162,基本情報!$A$2:$A$238,基本情報!E$2:E$238,0,0,1)</f>
        <v>0</v>
      </c>
      <c r="F162">
        <f>_xlfn.XLOOKUP($A162,基本情報!$A$2:$A$238,基本情報!G$2:G$238,0,0,1)</f>
        <v>0</v>
      </c>
      <c r="G162">
        <f>_xlfn.XLOOKUP($A162,基本情報!$A$2:$A$238,基本情報!H$2:H$238,0,0,1)</f>
        <v>0</v>
      </c>
      <c r="I162" s="1"/>
      <c r="K162" s="1"/>
      <c r="M162" s="55">
        <f>_xlfn.XLOOKUP($I162,肥培管理パターン一覧!$A$2:$A$75,肥培管理パターン一覧!N$2:N$75,0,0,1)</f>
        <v>0</v>
      </c>
      <c r="N162" s="55">
        <f>_xlfn.XLOOKUP($I162,肥培管理パターン一覧!$A$2:$A$75,肥培管理パターン一覧!O$2:O$75,0,0,1)</f>
        <v>0</v>
      </c>
      <c r="O162" s="55">
        <f>_xlfn.XLOOKUP($I162,肥培管理パターン一覧!$A$2:$A$75,肥培管理パターン一覧!P$2:P$75,0,0,1)</f>
        <v>0</v>
      </c>
      <c r="P162" s="6">
        <f>_xlfn.XLOOKUP($I162,肥培管理パターン一覧!$A$2:$A$75,肥培管理パターン一覧!L$2:L$75,0,0,1)</f>
        <v>0</v>
      </c>
      <c r="Q162" s="6">
        <f>_xlfn.XLOOKUP($I162,肥培管理パターン一覧!$A$2:$A$75,肥培管理パターン一覧!M$2:M$75,0,0,1)</f>
        <v>0</v>
      </c>
      <c r="R162">
        <f>_xlfn.XLOOKUP($K162,肥培管理パターン一覧!$A$2:$A$75,肥培管理パターン一覧!N$2:N$75,0,0,1)</f>
        <v>0</v>
      </c>
      <c r="S162">
        <f>_xlfn.XLOOKUP($K162,肥培管理パターン一覧!$A$2:$A$75,肥培管理パターン一覧!O$2:O$75,0,0,1)</f>
        <v>0</v>
      </c>
      <c r="T162">
        <f>_xlfn.XLOOKUP($K162,肥培管理パターン一覧!$A$2:$A$75,肥培管理パターン一覧!P$2:P$75,0,0,1)</f>
        <v>0</v>
      </c>
      <c r="U162">
        <f>_xlfn.XLOOKUP($K162,肥培管理パターン一覧!$A$2:$A$75,肥培管理パターン一覧!L$2:L$75,0,0,1)</f>
        <v>0</v>
      </c>
      <c r="V162">
        <f>_xlfn.XLOOKUP($K162,肥培管理パターン一覧!$A$2:$A$75,肥培管理パターン一覧!M$2:M$75,0,0,1)</f>
        <v>0</v>
      </c>
      <c r="W162" s="7">
        <f t="shared" si="1"/>
        <v>0</v>
      </c>
      <c r="X162" s="7"/>
      <c r="Y162" s="6">
        <f>_xlfn.XLOOKUP($I162,肥培管理パターン一覧!$A$2:$A$75,肥培管理パターン一覧!Q$2:Q$75,0,0,1)*($E162/1000)</f>
        <v>0</v>
      </c>
      <c r="Z162" s="6">
        <f>_xlfn.XLOOKUP($I162,肥培管理パターン一覧!$A$2:$A$75,肥培管理パターン一覧!R$2:R$75,0,0,1)*($E162/1000)</f>
        <v>0</v>
      </c>
    </row>
    <row r="163" spans="1:26" x14ac:dyDescent="0.55000000000000004">
      <c r="A163"/>
      <c r="B163" s="1">
        <f>_xlfn.XLOOKUP($A163,基本情報!$A$2:$A$238,基本情報!B$2:B$238,0,0,1)</f>
        <v>0</v>
      </c>
      <c r="C163" s="1">
        <f>_xlfn.XLOOKUP($A163,基本情報!$A$2:$A$238,基本情報!C$2:C$238,0,0,1)</f>
        <v>0</v>
      </c>
      <c r="D163">
        <f>_xlfn.XLOOKUP($A163,基本情報!$A$2:$A$238,基本情報!D$2:D$238,0,0,1)</f>
        <v>0</v>
      </c>
      <c r="E163" s="6">
        <f>_xlfn.XLOOKUP($A163,基本情報!$A$2:$A$238,基本情報!E$2:E$238,0,0,1)</f>
        <v>0</v>
      </c>
      <c r="F163">
        <f>_xlfn.XLOOKUP($A163,基本情報!$A$2:$A$238,基本情報!G$2:G$238,0,0,1)</f>
        <v>0</v>
      </c>
      <c r="G163">
        <f>_xlfn.XLOOKUP($A163,基本情報!$A$2:$A$238,基本情報!H$2:H$238,0,0,1)</f>
        <v>0</v>
      </c>
      <c r="I163" s="1"/>
      <c r="K163" s="1"/>
      <c r="M163" s="55">
        <f>_xlfn.XLOOKUP($I163,肥培管理パターン一覧!$A$2:$A$75,肥培管理パターン一覧!N$2:N$75,0,0,1)</f>
        <v>0</v>
      </c>
      <c r="N163" s="55">
        <f>_xlfn.XLOOKUP($I163,肥培管理パターン一覧!$A$2:$A$75,肥培管理パターン一覧!O$2:O$75,0,0,1)</f>
        <v>0</v>
      </c>
      <c r="O163" s="55">
        <f>_xlfn.XLOOKUP($I163,肥培管理パターン一覧!$A$2:$A$75,肥培管理パターン一覧!P$2:P$75,0,0,1)</f>
        <v>0</v>
      </c>
      <c r="P163" s="6">
        <f>_xlfn.XLOOKUP($I163,肥培管理パターン一覧!$A$2:$A$75,肥培管理パターン一覧!L$2:L$75,0,0,1)</f>
        <v>0</v>
      </c>
      <c r="Q163" s="6">
        <f>_xlfn.XLOOKUP($I163,肥培管理パターン一覧!$A$2:$A$75,肥培管理パターン一覧!M$2:M$75,0,0,1)</f>
        <v>0</v>
      </c>
      <c r="R163">
        <f>_xlfn.XLOOKUP($K163,肥培管理パターン一覧!$A$2:$A$75,肥培管理パターン一覧!N$2:N$75,0,0,1)</f>
        <v>0</v>
      </c>
      <c r="S163">
        <f>_xlfn.XLOOKUP($K163,肥培管理パターン一覧!$A$2:$A$75,肥培管理パターン一覧!O$2:O$75,0,0,1)</f>
        <v>0</v>
      </c>
      <c r="T163">
        <f>_xlfn.XLOOKUP($K163,肥培管理パターン一覧!$A$2:$A$75,肥培管理パターン一覧!P$2:P$75,0,0,1)</f>
        <v>0</v>
      </c>
      <c r="U163">
        <f>_xlfn.XLOOKUP($K163,肥培管理パターン一覧!$A$2:$A$75,肥培管理パターン一覧!L$2:L$75,0,0,1)</f>
        <v>0</v>
      </c>
      <c r="V163">
        <f>_xlfn.XLOOKUP($K163,肥培管理パターン一覧!$A$2:$A$75,肥培管理パターン一覧!M$2:M$75,0,0,1)</f>
        <v>0</v>
      </c>
      <c r="W163" s="7">
        <f t="shared" si="1"/>
        <v>0</v>
      </c>
      <c r="X163" s="7"/>
      <c r="Y163" s="6">
        <f>_xlfn.XLOOKUP($I163,肥培管理パターン一覧!$A$2:$A$75,肥培管理パターン一覧!Q$2:Q$75,0,0,1)*($E163/1000)</f>
        <v>0</v>
      </c>
      <c r="Z163" s="6">
        <f>_xlfn.XLOOKUP($I163,肥培管理パターン一覧!$A$2:$A$75,肥培管理パターン一覧!R$2:R$75,0,0,1)*($E163/1000)</f>
        <v>0</v>
      </c>
    </row>
    <row r="164" spans="1:26" x14ac:dyDescent="0.55000000000000004">
      <c r="A164"/>
      <c r="B164" s="1">
        <f>_xlfn.XLOOKUP($A164,基本情報!$A$2:$A$238,基本情報!B$2:B$238,0,0,1)</f>
        <v>0</v>
      </c>
      <c r="C164" s="1">
        <f>_xlfn.XLOOKUP($A164,基本情報!$A$2:$A$238,基本情報!C$2:C$238,0,0,1)</f>
        <v>0</v>
      </c>
      <c r="D164">
        <f>_xlfn.XLOOKUP($A164,基本情報!$A$2:$A$238,基本情報!D$2:D$238,0,0,1)</f>
        <v>0</v>
      </c>
      <c r="E164" s="6">
        <f>_xlfn.XLOOKUP($A164,基本情報!$A$2:$A$238,基本情報!E$2:E$238,0,0,1)</f>
        <v>0</v>
      </c>
      <c r="F164">
        <f>_xlfn.XLOOKUP($A164,基本情報!$A$2:$A$238,基本情報!G$2:G$238,0,0,1)</f>
        <v>0</v>
      </c>
      <c r="G164">
        <f>_xlfn.XLOOKUP($A164,基本情報!$A$2:$A$238,基本情報!H$2:H$238,0,0,1)</f>
        <v>0</v>
      </c>
      <c r="I164" s="1"/>
      <c r="K164" s="1"/>
      <c r="M164" s="55">
        <f>_xlfn.XLOOKUP($I164,肥培管理パターン一覧!$A$2:$A$75,肥培管理パターン一覧!N$2:N$75,0,0,1)</f>
        <v>0</v>
      </c>
      <c r="N164" s="55">
        <f>_xlfn.XLOOKUP($I164,肥培管理パターン一覧!$A$2:$A$75,肥培管理パターン一覧!O$2:O$75,0,0,1)</f>
        <v>0</v>
      </c>
      <c r="O164" s="55">
        <f>_xlfn.XLOOKUP($I164,肥培管理パターン一覧!$A$2:$A$75,肥培管理パターン一覧!P$2:P$75,0,0,1)</f>
        <v>0</v>
      </c>
      <c r="P164" s="6">
        <f>_xlfn.XLOOKUP($I164,肥培管理パターン一覧!$A$2:$A$75,肥培管理パターン一覧!L$2:L$75,0,0,1)</f>
        <v>0</v>
      </c>
      <c r="Q164" s="6">
        <f>_xlfn.XLOOKUP($I164,肥培管理パターン一覧!$A$2:$A$75,肥培管理パターン一覧!M$2:M$75,0,0,1)</f>
        <v>0</v>
      </c>
      <c r="R164">
        <f>_xlfn.XLOOKUP($K164,肥培管理パターン一覧!$A$2:$A$75,肥培管理パターン一覧!N$2:N$75,0,0,1)</f>
        <v>0</v>
      </c>
      <c r="S164">
        <f>_xlfn.XLOOKUP($K164,肥培管理パターン一覧!$A$2:$A$75,肥培管理パターン一覧!O$2:O$75,0,0,1)</f>
        <v>0</v>
      </c>
      <c r="T164">
        <f>_xlfn.XLOOKUP($K164,肥培管理パターン一覧!$A$2:$A$75,肥培管理パターン一覧!P$2:P$75,0,0,1)</f>
        <v>0</v>
      </c>
      <c r="U164">
        <f>_xlfn.XLOOKUP($K164,肥培管理パターン一覧!$A$2:$A$75,肥培管理パターン一覧!L$2:L$75,0,0,1)</f>
        <v>0</v>
      </c>
      <c r="V164">
        <f>_xlfn.XLOOKUP($K164,肥培管理パターン一覧!$A$2:$A$75,肥培管理パターン一覧!M$2:M$75,0,0,1)</f>
        <v>0</v>
      </c>
      <c r="W164" s="7">
        <f t="shared" si="1"/>
        <v>0</v>
      </c>
      <c r="X164" s="7"/>
      <c r="Y164" s="6">
        <f>_xlfn.XLOOKUP($I164,肥培管理パターン一覧!$A$2:$A$75,肥培管理パターン一覧!Q$2:Q$75,0,0,1)*($E164/1000)</f>
        <v>0</v>
      </c>
      <c r="Z164" s="6">
        <f>_xlfn.XLOOKUP($I164,肥培管理パターン一覧!$A$2:$A$75,肥培管理パターン一覧!R$2:R$75,0,0,1)*($E164/1000)</f>
        <v>0</v>
      </c>
    </row>
    <row r="165" spans="1:26" x14ac:dyDescent="0.55000000000000004">
      <c r="A165"/>
      <c r="B165" s="1">
        <f>_xlfn.XLOOKUP($A165,基本情報!$A$2:$A$238,基本情報!B$2:B$238,0,0,1)</f>
        <v>0</v>
      </c>
      <c r="C165" s="1">
        <f>_xlfn.XLOOKUP($A165,基本情報!$A$2:$A$238,基本情報!C$2:C$238,0,0,1)</f>
        <v>0</v>
      </c>
      <c r="D165">
        <f>_xlfn.XLOOKUP($A165,基本情報!$A$2:$A$238,基本情報!D$2:D$238,0,0,1)</f>
        <v>0</v>
      </c>
      <c r="E165" s="6">
        <f>_xlfn.XLOOKUP($A165,基本情報!$A$2:$A$238,基本情報!E$2:E$238,0,0,1)</f>
        <v>0</v>
      </c>
      <c r="F165">
        <f>_xlfn.XLOOKUP($A165,基本情報!$A$2:$A$238,基本情報!G$2:G$238,0,0,1)</f>
        <v>0</v>
      </c>
      <c r="G165">
        <f>_xlfn.XLOOKUP($A165,基本情報!$A$2:$A$238,基本情報!H$2:H$238,0,0,1)</f>
        <v>0</v>
      </c>
      <c r="I165" s="1"/>
      <c r="K165" s="1"/>
      <c r="M165" s="55">
        <f>_xlfn.XLOOKUP($I165,肥培管理パターン一覧!$A$2:$A$75,肥培管理パターン一覧!N$2:N$75,0,0,1)</f>
        <v>0</v>
      </c>
      <c r="N165" s="55">
        <f>_xlfn.XLOOKUP($I165,肥培管理パターン一覧!$A$2:$A$75,肥培管理パターン一覧!O$2:O$75,0,0,1)</f>
        <v>0</v>
      </c>
      <c r="O165" s="55">
        <f>_xlfn.XLOOKUP($I165,肥培管理パターン一覧!$A$2:$A$75,肥培管理パターン一覧!P$2:P$75,0,0,1)</f>
        <v>0</v>
      </c>
      <c r="P165" s="6">
        <f>_xlfn.XLOOKUP($I165,肥培管理パターン一覧!$A$2:$A$75,肥培管理パターン一覧!L$2:L$75,0,0,1)</f>
        <v>0</v>
      </c>
      <c r="Q165" s="6">
        <f>_xlfn.XLOOKUP($I165,肥培管理パターン一覧!$A$2:$A$75,肥培管理パターン一覧!M$2:M$75,0,0,1)</f>
        <v>0</v>
      </c>
      <c r="R165">
        <f>_xlfn.XLOOKUP($K165,肥培管理パターン一覧!$A$2:$A$75,肥培管理パターン一覧!N$2:N$75,0,0,1)</f>
        <v>0</v>
      </c>
      <c r="S165">
        <f>_xlfn.XLOOKUP($K165,肥培管理パターン一覧!$A$2:$A$75,肥培管理パターン一覧!O$2:O$75,0,0,1)</f>
        <v>0</v>
      </c>
      <c r="T165">
        <f>_xlfn.XLOOKUP($K165,肥培管理パターン一覧!$A$2:$A$75,肥培管理パターン一覧!P$2:P$75,0,0,1)</f>
        <v>0</v>
      </c>
      <c r="U165">
        <f>_xlfn.XLOOKUP($K165,肥培管理パターン一覧!$A$2:$A$75,肥培管理パターン一覧!L$2:L$75,0,0,1)</f>
        <v>0</v>
      </c>
      <c r="V165">
        <f>_xlfn.XLOOKUP($K165,肥培管理パターン一覧!$A$2:$A$75,肥培管理パターン一覧!M$2:M$75,0,0,1)</f>
        <v>0</v>
      </c>
      <c r="W165" s="7">
        <f t="shared" si="1"/>
        <v>0</v>
      </c>
      <c r="X165" s="7"/>
      <c r="Y165" s="6">
        <f>_xlfn.XLOOKUP($I165,肥培管理パターン一覧!$A$2:$A$75,肥培管理パターン一覧!Q$2:Q$75,0,0,1)*($E165/1000)</f>
        <v>0</v>
      </c>
      <c r="Z165" s="6">
        <f>_xlfn.XLOOKUP($I165,肥培管理パターン一覧!$A$2:$A$75,肥培管理パターン一覧!R$2:R$75,0,0,1)*($E165/1000)</f>
        <v>0</v>
      </c>
    </row>
    <row r="166" spans="1:26" x14ac:dyDescent="0.55000000000000004">
      <c r="A166"/>
      <c r="B166" s="1">
        <f>_xlfn.XLOOKUP($A166,基本情報!$A$2:$A$238,基本情報!B$2:B$238,0,0,1)</f>
        <v>0</v>
      </c>
      <c r="C166" s="1">
        <f>_xlfn.XLOOKUP($A166,基本情報!$A$2:$A$238,基本情報!C$2:C$238,0,0,1)</f>
        <v>0</v>
      </c>
      <c r="D166">
        <f>_xlfn.XLOOKUP($A166,基本情報!$A$2:$A$238,基本情報!D$2:D$238,0,0,1)</f>
        <v>0</v>
      </c>
      <c r="E166" s="6">
        <f>_xlfn.XLOOKUP($A166,基本情報!$A$2:$A$238,基本情報!E$2:E$238,0,0,1)</f>
        <v>0</v>
      </c>
      <c r="F166">
        <f>_xlfn.XLOOKUP($A166,基本情報!$A$2:$A$238,基本情報!G$2:G$238,0,0,1)</f>
        <v>0</v>
      </c>
      <c r="G166">
        <f>_xlfn.XLOOKUP($A166,基本情報!$A$2:$A$238,基本情報!H$2:H$238,0,0,1)</f>
        <v>0</v>
      </c>
      <c r="I166" s="1"/>
      <c r="K166" s="1"/>
      <c r="M166" s="55">
        <f>_xlfn.XLOOKUP($I166,肥培管理パターン一覧!$A$2:$A$75,肥培管理パターン一覧!N$2:N$75,0,0,1)</f>
        <v>0</v>
      </c>
      <c r="N166" s="55">
        <f>_xlfn.XLOOKUP($I166,肥培管理パターン一覧!$A$2:$A$75,肥培管理パターン一覧!O$2:O$75,0,0,1)</f>
        <v>0</v>
      </c>
      <c r="O166" s="55">
        <f>_xlfn.XLOOKUP($I166,肥培管理パターン一覧!$A$2:$A$75,肥培管理パターン一覧!P$2:P$75,0,0,1)</f>
        <v>0</v>
      </c>
      <c r="P166" s="6">
        <f>_xlfn.XLOOKUP($I166,肥培管理パターン一覧!$A$2:$A$75,肥培管理パターン一覧!L$2:L$75,0,0,1)</f>
        <v>0</v>
      </c>
      <c r="Q166" s="6">
        <f>_xlfn.XLOOKUP($I166,肥培管理パターン一覧!$A$2:$A$75,肥培管理パターン一覧!M$2:M$75,0,0,1)</f>
        <v>0</v>
      </c>
      <c r="R166">
        <f>_xlfn.XLOOKUP($K166,肥培管理パターン一覧!$A$2:$A$75,肥培管理パターン一覧!N$2:N$75,0,0,1)</f>
        <v>0</v>
      </c>
      <c r="S166">
        <f>_xlfn.XLOOKUP($K166,肥培管理パターン一覧!$A$2:$A$75,肥培管理パターン一覧!O$2:O$75,0,0,1)</f>
        <v>0</v>
      </c>
      <c r="T166">
        <f>_xlfn.XLOOKUP($K166,肥培管理パターン一覧!$A$2:$A$75,肥培管理パターン一覧!P$2:P$75,0,0,1)</f>
        <v>0</v>
      </c>
      <c r="U166">
        <f>_xlfn.XLOOKUP($K166,肥培管理パターン一覧!$A$2:$A$75,肥培管理パターン一覧!L$2:L$75,0,0,1)</f>
        <v>0</v>
      </c>
      <c r="V166">
        <f>_xlfn.XLOOKUP($K166,肥培管理パターン一覧!$A$2:$A$75,肥培管理パターン一覧!M$2:M$75,0,0,1)</f>
        <v>0</v>
      </c>
      <c r="W166" s="7">
        <f t="shared" si="1"/>
        <v>0</v>
      </c>
      <c r="X166" s="7"/>
      <c r="Y166" s="6">
        <f>_xlfn.XLOOKUP($I166,肥培管理パターン一覧!$A$2:$A$75,肥培管理パターン一覧!Q$2:Q$75,0,0,1)*($E166/1000)</f>
        <v>0</v>
      </c>
      <c r="Z166" s="6">
        <f>_xlfn.XLOOKUP($I166,肥培管理パターン一覧!$A$2:$A$75,肥培管理パターン一覧!R$2:R$75,0,0,1)*($E166/1000)</f>
        <v>0</v>
      </c>
    </row>
    <row r="167" spans="1:26" x14ac:dyDescent="0.55000000000000004">
      <c r="A167"/>
      <c r="B167" s="1">
        <f>_xlfn.XLOOKUP($A167,基本情報!$A$2:$A$238,基本情報!B$2:B$238,0,0,1)</f>
        <v>0</v>
      </c>
      <c r="C167" s="1">
        <f>_xlfn.XLOOKUP($A167,基本情報!$A$2:$A$238,基本情報!C$2:C$238,0,0,1)</f>
        <v>0</v>
      </c>
      <c r="D167">
        <f>_xlfn.XLOOKUP($A167,基本情報!$A$2:$A$238,基本情報!D$2:D$238,0,0,1)</f>
        <v>0</v>
      </c>
      <c r="E167" s="6">
        <f>_xlfn.XLOOKUP($A167,基本情報!$A$2:$A$238,基本情報!E$2:E$238,0,0,1)</f>
        <v>0</v>
      </c>
      <c r="F167">
        <f>_xlfn.XLOOKUP($A167,基本情報!$A$2:$A$238,基本情報!G$2:G$238,0,0,1)</f>
        <v>0</v>
      </c>
      <c r="G167">
        <f>_xlfn.XLOOKUP($A167,基本情報!$A$2:$A$238,基本情報!H$2:H$238,0,0,1)</f>
        <v>0</v>
      </c>
      <c r="I167" s="1"/>
      <c r="K167" s="1"/>
      <c r="M167" s="55">
        <f>_xlfn.XLOOKUP($I167,肥培管理パターン一覧!$A$2:$A$75,肥培管理パターン一覧!N$2:N$75,0,0,1)</f>
        <v>0</v>
      </c>
      <c r="N167" s="55">
        <f>_xlfn.XLOOKUP($I167,肥培管理パターン一覧!$A$2:$A$75,肥培管理パターン一覧!O$2:O$75,0,0,1)</f>
        <v>0</v>
      </c>
      <c r="O167" s="55">
        <f>_xlfn.XLOOKUP($I167,肥培管理パターン一覧!$A$2:$A$75,肥培管理パターン一覧!P$2:P$75,0,0,1)</f>
        <v>0</v>
      </c>
      <c r="P167" s="6">
        <f>_xlfn.XLOOKUP($I167,肥培管理パターン一覧!$A$2:$A$75,肥培管理パターン一覧!L$2:L$75,0,0,1)</f>
        <v>0</v>
      </c>
      <c r="Q167" s="6">
        <f>_xlfn.XLOOKUP($I167,肥培管理パターン一覧!$A$2:$A$75,肥培管理パターン一覧!M$2:M$75,0,0,1)</f>
        <v>0</v>
      </c>
      <c r="R167">
        <f>_xlfn.XLOOKUP($K167,肥培管理パターン一覧!$A$2:$A$75,肥培管理パターン一覧!N$2:N$75,0,0,1)</f>
        <v>0</v>
      </c>
      <c r="S167">
        <f>_xlfn.XLOOKUP($K167,肥培管理パターン一覧!$A$2:$A$75,肥培管理パターン一覧!O$2:O$75,0,0,1)</f>
        <v>0</v>
      </c>
      <c r="T167">
        <f>_xlfn.XLOOKUP($K167,肥培管理パターン一覧!$A$2:$A$75,肥培管理パターン一覧!P$2:P$75,0,0,1)</f>
        <v>0</v>
      </c>
      <c r="U167">
        <f>_xlfn.XLOOKUP($K167,肥培管理パターン一覧!$A$2:$A$75,肥培管理パターン一覧!L$2:L$75,0,0,1)</f>
        <v>0</v>
      </c>
      <c r="V167">
        <f>_xlfn.XLOOKUP($K167,肥培管理パターン一覧!$A$2:$A$75,肥培管理パターン一覧!M$2:M$75,0,0,1)</f>
        <v>0</v>
      </c>
      <c r="W167" s="7">
        <f t="shared" si="1"/>
        <v>0</v>
      </c>
      <c r="X167" s="7"/>
      <c r="Y167" s="6">
        <f>_xlfn.XLOOKUP($I167,肥培管理パターン一覧!$A$2:$A$75,肥培管理パターン一覧!Q$2:Q$75,0,0,1)*($E167/1000)</f>
        <v>0</v>
      </c>
      <c r="Z167" s="6">
        <f>_xlfn.XLOOKUP($I167,肥培管理パターン一覧!$A$2:$A$75,肥培管理パターン一覧!R$2:R$75,0,0,1)*($E167/1000)</f>
        <v>0</v>
      </c>
    </row>
    <row r="168" spans="1:26" x14ac:dyDescent="0.55000000000000004">
      <c r="A168"/>
      <c r="B168" s="1">
        <f>_xlfn.XLOOKUP($A168,基本情報!$A$2:$A$238,基本情報!B$2:B$238,0,0,1)</f>
        <v>0</v>
      </c>
      <c r="C168" s="1">
        <f>_xlfn.XLOOKUP($A168,基本情報!$A$2:$A$238,基本情報!C$2:C$238,0,0,1)</f>
        <v>0</v>
      </c>
      <c r="D168">
        <f>_xlfn.XLOOKUP($A168,基本情報!$A$2:$A$238,基本情報!D$2:D$238,0,0,1)</f>
        <v>0</v>
      </c>
      <c r="E168" s="6">
        <f>_xlfn.XLOOKUP($A168,基本情報!$A$2:$A$238,基本情報!E$2:E$238,0,0,1)</f>
        <v>0</v>
      </c>
      <c r="F168">
        <f>_xlfn.XLOOKUP($A168,基本情報!$A$2:$A$238,基本情報!G$2:G$238,0,0,1)</f>
        <v>0</v>
      </c>
      <c r="G168">
        <f>_xlfn.XLOOKUP($A168,基本情報!$A$2:$A$238,基本情報!H$2:H$238,0,0,1)</f>
        <v>0</v>
      </c>
      <c r="I168" s="1"/>
      <c r="K168" s="1"/>
      <c r="M168" s="55">
        <f>_xlfn.XLOOKUP($I168,肥培管理パターン一覧!$A$2:$A$75,肥培管理パターン一覧!N$2:N$75,0,0,1)</f>
        <v>0</v>
      </c>
      <c r="N168" s="55">
        <f>_xlfn.XLOOKUP($I168,肥培管理パターン一覧!$A$2:$A$75,肥培管理パターン一覧!O$2:O$75,0,0,1)</f>
        <v>0</v>
      </c>
      <c r="O168" s="55">
        <f>_xlfn.XLOOKUP($I168,肥培管理パターン一覧!$A$2:$A$75,肥培管理パターン一覧!P$2:P$75,0,0,1)</f>
        <v>0</v>
      </c>
      <c r="P168" s="6">
        <f>_xlfn.XLOOKUP($I168,肥培管理パターン一覧!$A$2:$A$75,肥培管理パターン一覧!L$2:L$75,0,0,1)</f>
        <v>0</v>
      </c>
      <c r="Q168" s="6">
        <f>_xlfn.XLOOKUP($I168,肥培管理パターン一覧!$A$2:$A$75,肥培管理パターン一覧!M$2:M$75,0,0,1)</f>
        <v>0</v>
      </c>
      <c r="R168">
        <f>_xlfn.XLOOKUP($K168,肥培管理パターン一覧!$A$2:$A$75,肥培管理パターン一覧!N$2:N$75,0,0,1)</f>
        <v>0</v>
      </c>
      <c r="S168">
        <f>_xlfn.XLOOKUP($K168,肥培管理パターン一覧!$A$2:$A$75,肥培管理パターン一覧!O$2:O$75,0,0,1)</f>
        <v>0</v>
      </c>
      <c r="T168">
        <f>_xlfn.XLOOKUP($K168,肥培管理パターン一覧!$A$2:$A$75,肥培管理パターン一覧!P$2:P$75,0,0,1)</f>
        <v>0</v>
      </c>
      <c r="U168">
        <f>_xlfn.XLOOKUP($K168,肥培管理パターン一覧!$A$2:$A$75,肥培管理パターン一覧!L$2:L$75,0,0,1)</f>
        <v>0</v>
      </c>
      <c r="V168">
        <f>_xlfn.XLOOKUP($K168,肥培管理パターン一覧!$A$2:$A$75,肥培管理パターン一覧!M$2:M$75,0,0,1)</f>
        <v>0</v>
      </c>
      <c r="W168" s="7">
        <f t="shared" si="1"/>
        <v>0</v>
      </c>
      <c r="X168" s="7"/>
      <c r="Y168" s="6">
        <f>_xlfn.XLOOKUP($I168,肥培管理パターン一覧!$A$2:$A$75,肥培管理パターン一覧!Q$2:Q$75,0,0,1)*($E168/1000)</f>
        <v>0</v>
      </c>
      <c r="Z168" s="6">
        <f>_xlfn.XLOOKUP($I168,肥培管理パターン一覧!$A$2:$A$75,肥培管理パターン一覧!R$2:R$75,0,0,1)*($E168/1000)</f>
        <v>0</v>
      </c>
    </row>
    <row r="169" spans="1:26" x14ac:dyDescent="0.55000000000000004">
      <c r="A169"/>
      <c r="B169" s="1">
        <f>_xlfn.XLOOKUP($A169,基本情報!$A$2:$A$238,基本情報!B$2:B$238,0,0,1)</f>
        <v>0</v>
      </c>
      <c r="C169" s="1">
        <f>_xlfn.XLOOKUP($A169,基本情報!$A$2:$A$238,基本情報!C$2:C$238,0,0,1)</f>
        <v>0</v>
      </c>
      <c r="D169">
        <f>_xlfn.XLOOKUP($A169,基本情報!$A$2:$A$238,基本情報!D$2:D$238,0,0,1)</f>
        <v>0</v>
      </c>
      <c r="E169" s="6">
        <f>_xlfn.XLOOKUP($A169,基本情報!$A$2:$A$238,基本情報!E$2:E$238,0,0,1)</f>
        <v>0</v>
      </c>
      <c r="F169">
        <f>_xlfn.XLOOKUP($A169,基本情報!$A$2:$A$238,基本情報!G$2:G$238,0,0,1)</f>
        <v>0</v>
      </c>
      <c r="G169">
        <f>_xlfn.XLOOKUP($A169,基本情報!$A$2:$A$238,基本情報!H$2:H$238,0,0,1)</f>
        <v>0</v>
      </c>
      <c r="I169" s="1"/>
      <c r="K169" s="1"/>
      <c r="M169" s="55">
        <f>_xlfn.XLOOKUP($I169,肥培管理パターン一覧!$A$2:$A$75,肥培管理パターン一覧!N$2:N$75,0,0,1)</f>
        <v>0</v>
      </c>
      <c r="N169" s="55">
        <f>_xlfn.XLOOKUP($I169,肥培管理パターン一覧!$A$2:$A$75,肥培管理パターン一覧!O$2:O$75,0,0,1)</f>
        <v>0</v>
      </c>
      <c r="O169" s="55">
        <f>_xlfn.XLOOKUP($I169,肥培管理パターン一覧!$A$2:$A$75,肥培管理パターン一覧!P$2:P$75,0,0,1)</f>
        <v>0</v>
      </c>
      <c r="P169" s="6">
        <f>_xlfn.XLOOKUP($I169,肥培管理パターン一覧!$A$2:$A$75,肥培管理パターン一覧!L$2:L$75,0,0,1)</f>
        <v>0</v>
      </c>
      <c r="Q169" s="6">
        <f>_xlfn.XLOOKUP($I169,肥培管理パターン一覧!$A$2:$A$75,肥培管理パターン一覧!M$2:M$75,0,0,1)</f>
        <v>0</v>
      </c>
      <c r="R169">
        <f>_xlfn.XLOOKUP($K169,肥培管理パターン一覧!$A$2:$A$75,肥培管理パターン一覧!N$2:N$75,0,0,1)</f>
        <v>0</v>
      </c>
      <c r="S169">
        <f>_xlfn.XLOOKUP($K169,肥培管理パターン一覧!$A$2:$A$75,肥培管理パターン一覧!O$2:O$75,0,0,1)</f>
        <v>0</v>
      </c>
      <c r="T169">
        <f>_xlfn.XLOOKUP($K169,肥培管理パターン一覧!$A$2:$A$75,肥培管理パターン一覧!P$2:P$75,0,0,1)</f>
        <v>0</v>
      </c>
      <c r="U169">
        <f>_xlfn.XLOOKUP($K169,肥培管理パターン一覧!$A$2:$A$75,肥培管理パターン一覧!L$2:L$75,0,0,1)</f>
        <v>0</v>
      </c>
      <c r="V169">
        <f>_xlfn.XLOOKUP($K169,肥培管理パターン一覧!$A$2:$A$75,肥培管理パターン一覧!M$2:M$75,0,0,1)</f>
        <v>0</v>
      </c>
      <c r="W169" s="7">
        <f t="shared" si="1"/>
        <v>0</v>
      </c>
      <c r="X169" s="7"/>
      <c r="Y169" s="6">
        <f>_xlfn.XLOOKUP($I169,肥培管理パターン一覧!$A$2:$A$75,肥培管理パターン一覧!Q$2:Q$75,0,0,1)*($E169/1000)</f>
        <v>0</v>
      </c>
      <c r="Z169" s="6">
        <f>_xlfn.XLOOKUP($I169,肥培管理パターン一覧!$A$2:$A$75,肥培管理パターン一覧!R$2:R$75,0,0,1)*($E169/1000)</f>
        <v>0</v>
      </c>
    </row>
    <row r="170" spans="1:26" x14ac:dyDescent="0.55000000000000004">
      <c r="A170"/>
      <c r="B170" s="1">
        <f>_xlfn.XLOOKUP($A170,基本情報!$A$2:$A$238,基本情報!B$2:B$238,0,0,1)</f>
        <v>0</v>
      </c>
      <c r="C170" s="1">
        <f>_xlfn.XLOOKUP($A170,基本情報!$A$2:$A$238,基本情報!C$2:C$238,0,0,1)</f>
        <v>0</v>
      </c>
      <c r="D170">
        <f>_xlfn.XLOOKUP($A170,基本情報!$A$2:$A$238,基本情報!D$2:D$238,0,0,1)</f>
        <v>0</v>
      </c>
      <c r="E170" s="6">
        <f>_xlfn.XLOOKUP($A170,基本情報!$A$2:$A$238,基本情報!E$2:E$238,0,0,1)</f>
        <v>0</v>
      </c>
      <c r="F170">
        <f>_xlfn.XLOOKUP($A170,基本情報!$A$2:$A$238,基本情報!G$2:G$238,0,0,1)</f>
        <v>0</v>
      </c>
      <c r="G170">
        <f>_xlfn.XLOOKUP($A170,基本情報!$A$2:$A$238,基本情報!H$2:H$238,0,0,1)</f>
        <v>0</v>
      </c>
      <c r="I170" s="1"/>
      <c r="K170" s="1"/>
      <c r="M170" s="55">
        <f>_xlfn.XLOOKUP($I170,肥培管理パターン一覧!$A$2:$A$75,肥培管理パターン一覧!N$2:N$75,0,0,1)</f>
        <v>0</v>
      </c>
      <c r="N170" s="55">
        <f>_xlfn.XLOOKUP($I170,肥培管理パターン一覧!$A$2:$A$75,肥培管理パターン一覧!O$2:O$75,0,0,1)</f>
        <v>0</v>
      </c>
      <c r="O170" s="55">
        <f>_xlfn.XLOOKUP($I170,肥培管理パターン一覧!$A$2:$A$75,肥培管理パターン一覧!P$2:P$75,0,0,1)</f>
        <v>0</v>
      </c>
      <c r="P170" s="6">
        <f>_xlfn.XLOOKUP($I170,肥培管理パターン一覧!$A$2:$A$75,肥培管理パターン一覧!L$2:L$75,0,0,1)</f>
        <v>0</v>
      </c>
      <c r="Q170" s="6">
        <f>_xlfn.XLOOKUP($I170,肥培管理パターン一覧!$A$2:$A$75,肥培管理パターン一覧!M$2:M$75,0,0,1)</f>
        <v>0</v>
      </c>
      <c r="R170">
        <f>_xlfn.XLOOKUP($K170,肥培管理パターン一覧!$A$2:$A$75,肥培管理パターン一覧!N$2:N$75,0,0,1)</f>
        <v>0</v>
      </c>
      <c r="S170">
        <f>_xlfn.XLOOKUP($K170,肥培管理パターン一覧!$A$2:$A$75,肥培管理パターン一覧!O$2:O$75,0,0,1)</f>
        <v>0</v>
      </c>
      <c r="T170">
        <f>_xlfn.XLOOKUP($K170,肥培管理パターン一覧!$A$2:$A$75,肥培管理パターン一覧!P$2:P$75,0,0,1)</f>
        <v>0</v>
      </c>
      <c r="U170">
        <f>_xlfn.XLOOKUP($K170,肥培管理パターン一覧!$A$2:$A$75,肥培管理パターン一覧!L$2:L$75,0,0,1)</f>
        <v>0</v>
      </c>
      <c r="V170">
        <f>_xlfn.XLOOKUP($K170,肥培管理パターン一覧!$A$2:$A$75,肥培管理パターン一覧!M$2:M$75,0,0,1)</f>
        <v>0</v>
      </c>
      <c r="W170" s="7">
        <f t="shared" si="1"/>
        <v>0</v>
      </c>
      <c r="X170" s="7"/>
      <c r="Y170" s="6">
        <f>_xlfn.XLOOKUP($I170,肥培管理パターン一覧!$A$2:$A$75,肥培管理パターン一覧!Q$2:Q$75,0,0,1)*($E170/1000)</f>
        <v>0</v>
      </c>
      <c r="Z170" s="6">
        <f>_xlfn.XLOOKUP($I170,肥培管理パターン一覧!$A$2:$A$75,肥培管理パターン一覧!R$2:R$75,0,0,1)*($E170/1000)</f>
        <v>0</v>
      </c>
    </row>
    <row r="171" spans="1:26" x14ac:dyDescent="0.55000000000000004">
      <c r="A171"/>
      <c r="B171" s="1">
        <f>_xlfn.XLOOKUP($A171,基本情報!$A$2:$A$238,基本情報!B$2:B$238,0,0,1)</f>
        <v>0</v>
      </c>
      <c r="C171" s="1">
        <f>_xlfn.XLOOKUP($A171,基本情報!$A$2:$A$238,基本情報!C$2:C$238,0,0,1)</f>
        <v>0</v>
      </c>
      <c r="D171">
        <f>_xlfn.XLOOKUP($A171,基本情報!$A$2:$A$238,基本情報!D$2:D$238,0,0,1)</f>
        <v>0</v>
      </c>
      <c r="E171" s="6">
        <f>_xlfn.XLOOKUP($A171,基本情報!$A$2:$A$238,基本情報!E$2:E$238,0,0,1)</f>
        <v>0</v>
      </c>
      <c r="F171">
        <f>_xlfn.XLOOKUP($A171,基本情報!$A$2:$A$238,基本情報!G$2:G$238,0,0,1)</f>
        <v>0</v>
      </c>
      <c r="G171">
        <f>_xlfn.XLOOKUP($A171,基本情報!$A$2:$A$238,基本情報!H$2:H$238,0,0,1)</f>
        <v>0</v>
      </c>
      <c r="I171" s="1"/>
      <c r="K171" s="1"/>
      <c r="M171" s="55">
        <f>_xlfn.XLOOKUP($I171,肥培管理パターン一覧!$A$2:$A$75,肥培管理パターン一覧!N$2:N$75,0,0,1)</f>
        <v>0</v>
      </c>
      <c r="N171" s="55">
        <f>_xlfn.XLOOKUP($I171,肥培管理パターン一覧!$A$2:$A$75,肥培管理パターン一覧!O$2:O$75,0,0,1)</f>
        <v>0</v>
      </c>
      <c r="O171" s="55">
        <f>_xlfn.XLOOKUP($I171,肥培管理パターン一覧!$A$2:$A$75,肥培管理パターン一覧!P$2:P$75,0,0,1)</f>
        <v>0</v>
      </c>
      <c r="P171" s="6">
        <f>_xlfn.XLOOKUP($I171,肥培管理パターン一覧!$A$2:$A$75,肥培管理パターン一覧!L$2:L$75,0,0,1)</f>
        <v>0</v>
      </c>
      <c r="Q171" s="6">
        <f>_xlfn.XLOOKUP($I171,肥培管理パターン一覧!$A$2:$A$75,肥培管理パターン一覧!M$2:M$75,0,0,1)</f>
        <v>0</v>
      </c>
      <c r="R171">
        <f>_xlfn.XLOOKUP($K171,肥培管理パターン一覧!$A$2:$A$75,肥培管理パターン一覧!N$2:N$75,0,0,1)</f>
        <v>0</v>
      </c>
      <c r="S171">
        <f>_xlfn.XLOOKUP($K171,肥培管理パターン一覧!$A$2:$A$75,肥培管理パターン一覧!O$2:O$75,0,0,1)</f>
        <v>0</v>
      </c>
      <c r="T171">
        <f>_xlfn.XLOOKUP($K171,肥培管理パターン一覧!$A$2:$A$75,肥培管理パターン一覧!P$2:P$75,0,0,1)</f>
        <v>0</v>
      </c>
      <c r="U171">
        <f>_xlfn.XLOOKUP($K171,肥培管理パターン一覧!$A$2:$A$75,肥培管理パターン一覧!L$2:L$75,0,0,1)</f>
        <v>0</v>
      </c>
      <c r="V171">
        <f>_xlfn.XLOOKUP($K171,肥培管理パターン一覧!$A$2:$A$75,肥培管理パターン一覧!M$2:M$75,0,0,1)</f>
        <v>0</v>
      </c>
      <c r="W171" s="7">
        <f t="shared" si="1"/>
        <v>0</v>
      </c>
      <c r="X171" s="7"/>
      <c r="Y171" s="6">
        <f>_xlfn.XLOOKUP($I171,肥培管理パターン一覧!$A$2:$A$75,肥培管理パターン一覧!Q$2:Q$75,0,0,1)*($E171/1000)</f>
        <v>0</v>
      </c>
      <c r="Z171" s="6">
        <f>_xlfn.XLOOKUP($I171,肥培管理パターン一覧!$A$2:$A$75,肥培管理パターン一覧!R$2:R$75,0,0,1)*($E171/1000)</f>
        <v>0</v>
      </c>
    </row>
    <row r="172" spans="1:26" x14ac:dyDescent="0.55000000000000004">
      <c r="A172"/>
      <c r="B172" s="1">
        <f>_xlfn.XLOOKUP($A172,基本情報!$A$2:$A$238,基本情報!B$2:B$238,0,0,1)</f>
        <v>0</v>
      </c>
      <c r="C172" s="1">
        <f>_xlfn.XLOOKUP($A172,基本情報!$A$2:$A$238,基本情報!C$2:C$238,0,0,1)</f>
        <v>0</v>
      </c>
      <c r="D172">
        <f>_xlfn.XLOOKUP($A172,基本情報!$A$2:$A$238,基本情報!D$2:D$238,0,0,1)</f>
        <v>0</v>
      </c>
      <c r="E172" s="6">
        <f>_xlfn.XLOOKUP($A172,基本情報!$A$2:$A$238,基本情報!E$2:E$238,0,0,1)</f>
        <v>0</v>
      </c>
      <c r="F172">
        <f>_xlfn.XLOOKUP($A172,基本情報!$A$2:$A$238,基本情報!G$2:G$238,0,0,1)</f>
        <v>0</v>
      </c>
      <c r="G172">
        <f>_xlfn.XLOOKUP($A172,基本情報!$A$2:$A$238,基本情報!H$2:H$238,0,0,1)</f>
        <v>0</v>
      </c>
      <c r="I172" s="1"/>
      <c r="K172" s="1"/>
      <c r="M172" s="55">
        <f>_xlfn.XLOOKUP($I172,肥培管理パターン一覧!$A$2:$A$75,肥培管理パターン一覧!N$2:N$75,0,0,1)</f>
        <v>0</v>
      </c>
      <c r="N172" s="55">
        <f>_xlfn.XLOOKUP($I172,肥培管理パターン一覧!$A$2:$A$75,肥培管理パターン一覧!O$2:O$75,0,0,1)</f>
        <v>0</v>
      </c>
      <c r="O172" s="55">
        <f>_xlfn.XLOOKUP($I172,肥培管理パターン一覧!$A$2:$A$75,肥培管理パターン一覧!P$2:P$75,0,0,1)</f>
        <v>0</v>
      </c>
      <c r="P172" s="6">
        <f>_xlfn.XLOOKUP($I172,肥培管理パターン一覧!$A$2:$A$75,肥培管理パターン一覧!L$2:L$75,0,0,1)</f>
        <v>0</v>
      </c>
      <c r="Q172" s="6">
        <f>_xlfn.XLOOKUP($I172,肥培管理パターン一覧!$A$2:$A$75,肥培管理パターン一覧!M$2:M$75,0,0,1)</f>
        <v>0</v>
      </c>
      <c r="R172">
        <f>_xlfn.XLOOKUP($K172,肥培管理パターン一覧!$A$2:$A$75,肥培管理パターン一覧!N$2:N$75,0,0,1)</f>
        <v>0</v>
      </c>
      <c r="S172">
        <f>_xlfn.XLOOKUP($K172,肥培管理パターン一覧!$A$2:$A$75,肥培管理パターン一覧!O$2:O$75,0,0,1)</f>
        <v>0</v>
      </c>
      <c r="T172">
        <f>_xlfn.XLOOKUP($K172,肥培管理パターン一覧!$A$2:$A$75,肥培管理パターン一覧!P$2:P$75,0,0,1)</f>
        <v>0</v>
      </c>
      <c r="U172">
        <f>_xlfn.XLOOKUP($K172,肥培管理パターン一覧!$A$2:$A$75,肥培管理パターン一覧!L$2:L$75,0,0,1)</f>
        <v>0</v>
      </c>
      <c r="V172">
        <f>_xlfn.XLOOKUP($K172,肥培管理パターン一覧!$A$2:$A$75,肥培管理パターン一覧!M$2:M$75,0,0,1)</f>
        <v>0</v>
      </c>
      <c r="W172" s="7">
        <f t="shared" si="1"/>
        <v>0</v>
      </c>
      <c r="X172" s="7"/>
      <c r="Y172" s="6">
        <f>_xlfn.XLOOKUP($I172,肥培管理パターン一覧!$A$2:$A$75,肥培管理パターン一覧!Q$2:Q$75,0,0,1)*($E172/1000)</f>
        <v>0</v>
      </c>
      <c r="Z172" s="6">
        <f>_xlfn.XLOOKUP($I172,肥培管理パターン一覧!$A$2:$A$75,肥培管理パターン一覧!R$2:R$75,0,0,1)*($E172/1000)</f>
        <v>0</v>
      </c>
    </row>
    <row r="173" spans="1:26" x14ac:dyDescent="0.55000000000000004">
      <c r="A173"/>
      <c r="B173" s="1">
        <f>_xlfn.XLOOKUP($A173,基本情報!$A$2:$A$238,基本情報!B$2:B$238,0,0,1)</f>
        <v>0</v>
      </c>
      <c r="C173" s="1">
        <f>_xlfn.XLOOKUP($A173,基本情報!$A$2:$A$238,基本情報!C$2:C$238,0,0,1)</f>
        <v>0</v>
      </c>
      <c r="D173">
        <f>_xlfn.XLOOKUP($A173,基本情報!$A$2:$A$238,基本情報!D$2:D$238,0,0,1)</f>
        <v>0</v>
      </c>
      <c r="E173" s="6">
        <f>_xlfn.XLOOKUP($A173,基本情報!$A$2:$A$238,基本情報!E$2:E$238,0,0,1)</f>
        <v>0</v>
      </c>
      <c r="F173">
        <f>_xlfn.XLOOKUP($A173,基本情報!$A$2:$A$238,基本情報!G$2:G$238,0,0,1)</f>
        <v>0</v>
      </c>
      <c r="G173">
        <f>_xlfn.XLOOKUP($A173,基本情報!$A$2:$A$238,基本情報!H$2:H$238,0,0,1)</f>
        <v>0</v>
      </c>
      <c r="I173" s="1"/>
      <c r="K173" s="1"/>
      <c r="M173" s="55">
        <f>_xlfn.XLOOKUP($I173,肥培管理パターン一覧!$A$2:$A$75,肥培管理パターン一覧!N$2:N$75,0,0,1)</f>
        <v>0</v>
      </c>
      <c r="N173" s="55">
        <f>_xlfn.XLOOKUP($I173,肥培管理パターン一覧!$A$2:$A$75,肥培管理パターン一覧!O$2:O$75,0,0,1)</f>
        <v>0</v>
      </c>
      <c r="O173" s="55">
        <f>_xlfn.XLOOKUP($I173,肥培管理パターン一覧!$A$2:$A$75,肥培管理パターン一覧!P$2:P$75,0,0,1)</f>
        <v>0</v>
      </c>
      <c r="P173" s="6">
        <f>_xlfn.XLOOKUP($I173,肥培管理パターン一覧!$A$2:$A$75,肥培管理パターン一覧!L$2:L$75,0,0,1)</f>
        <v>0</v>
      </c>
      <c r="Q173" s="6">
        <f>_xlfn.XLOOKUP($I173,肥培管理パターン一覧!$A$2:$A$75,肥培管理パターン一覧!M$2:M$75,0,0,1)</f>
        <v>0</v>
      </c>
      <c r="R173">
        <f>_xlfn.XLOOKUP($K173,肥培管理パターン一覧!$A$2:$A$75,肥培管理パターン一覧!N$2:N$75,0,0,1)</f>
        <v>0</v>
      </c>
      <c r="S173">
        <f>_xlfn.XLOOKUP($K173,肥培管理パターン一覧!$A$2:$A$75,肥培管理パターン一覧!O$2:O$75,0,0,1)</f>
        <v>0</v>
      </c>
      <c r="T173">
        <f>_xlfn.XLOOKUP($K173,肥培管理パターン一覧!$A$2:$A$75,肥培管理パターン一覧!P$2:P$75,0,0,1)</f>
        <v>0</v>
      </c>
      <c r="U173">
        <f>_xlfn.XLOOKUP($K173,肥培管理パターン一覧!$A$2:$A$75,肥培管理パターン一覧!L$2:L$75,0,0,1)</f>
        <v>0</v>
      </c>
      <c r="V173">
        <f>_xlfn.XLOOKUP($K173,肥培管理パターン一覧!$A$2:$A$75,肥培管理パターン一覧!M$2:M$75,0,0,1)</f>
        <v>0</v>
      </c>
      <c r="W173" s="7">
        <f t="shared" si="1"/>
        <v>0</v>
      </c>
      <c r="X173" s="7"/>
      <c r="Y173" s="6">
        <f>_xlfn.XLOOKUP($I173,肥培管理パターン一覧!$A$2:$A$75,肥培管理パターン一覧!Q$2:Q$75,0,0,1)*($E173/1000)</f>
        <v>0</v>
      </c>
      <c r="Z173" s="6">
        <f>_xlfn.XLOOKUP($I173,肥培管理パターン一覧!$A$2:$A$75,肥培管理パターン一覧!R$2:R$75,0,0,1)*($E173/1000)</f>
        <v>0</v>
      </c>
    </row>
    <row r="174" spans="1:26" x14ac:dyDescent="0.55000000000000004">
      <c r="A174"/>
      <c r="B174" s="1">
        <f>_xlfn.XLOOKUP($A174,基本情報!$A$2:$A$238,基本情報!B$2:B$238,0,0,1)</f>
        <v>0</v>
      </c>
      <c r="C174" s="1">
        <f>_xlfn.XLOOKUP($A174,基本情報!$A$2:$A$238,基本情報!C$2:C$238,0,0,1)</f>
        <v>0</v>
      </c>
      <c r="D174">
        <f>_xlfn.XLOOKUP($A174,基本情報!$A$2:$A$238,基本情報!D$2:D$238,0,0,1)</f>
        <v>0</v>
      </c>
      <c r="E174" s="6">
        <f>_xlfn.XLOOKUP($A174,基本情報!$A$2:$A$238,基本情報!E$2:E$238,0,0,1)</f>
        <v>0</v>
      </c>
      <c r="F174">
        <f>_xlfn.XLOOKUP($A174,基本情報!$A$2:$A$238,基本情報!G$2:G$238,0,0,1)</f>
        <v>0</v>
      </c>
      <c r="G174">
        <f>_xlfn.XLOOKUP($A174,基本情報!$A$2:$A$238,基本情報!H$2:H$238,0,0,1)</f>
        <v>0</v>
      </c>
      <c r="I174" s="1"/>
      <c r="K174" s="1"/>
      <c r="M174" s="55">
        <f>_xlfn.XLOOKUP($I174,肥培管理パターン一覧!$A$2:$A$75,肥培管理パターン一覧!N$2:N$75,0,0,1)</f>
        <v>0</v>
      </c>
      <c r="N174" s="55">
        <f>_xlfn.XLOOKUP($I174,肥培管理パターン一覧!$A$2:$A$75,肥培管理パターン一覧!O$2:O$75,0,0,1)</f>
        <v>0</v>
      </c>
      <c r="O174" s="55">
        <f>_xlfn.XLOOKUP($I174,肥培管理パターン一覧!$A$2:$A$75,肥培管理パターン一覧!P$2:P$75,0,0,1)</f>
        <v>0</v>
      </c>
      <c r="P174" s="6">
        <f>_xlfn.XLOOKUP($I174,肥培管理パターン一覧!$A$2:$A$75,肥培管理パターン一覧!L$2:L$75,0,0,1)</f>
        <v>0</v>
      </c>
      <c r="Q174" s="6">
        <f>_xlfn.XLOOKUP($I174,肥培管理パターン一覧!$A$2:$A$75,肥培管理パターン一覧!M$2:M$75,0,0,1)</f>
        <v>0</v>
      </c>
      <c r="R174">
        <f>_xlfn.XLOOKUP($K174,肥培管理パターン一覧!$A$2:$A$75,肥培管理パターン一覧!N$2:N$75,0,0,1)</f>
        <v>0</v>
      </c>
      <c r="S174">
        <f>_xlfn.XLOOKUP($K174,肥培管理パターン一覧!$A$2:$A$75,肥培管理パターン一覧!O$2:O$75,0,0,1)</f>
        <v>0</v>
      </c>
      <c r="T174">
        <f>_xlfn.XLOOKUP($K174,肥培管理パターン一覧!$A$2:$A$75,肥培管理パターン一覧!P$2:P$75,0,0,1)</f>
        <v>0</v>
      </c>
      <c r="U174">
        <f>_xlfn.XLOOKUP($K174,肥培管理パターン一覧!$A$2:$A$75,肥培管理パターン一覧!L$2:L$75,0,0,1)</f>
        <v>0</v>
      </c>
      <c r="V174">
        <f>_xlfn.XLOOKUP($K174,肥培管理パターン一覧!$A$2:$A$75,肥培管理パターン一覧!M$2:M$75,0,0,1)</f>
        <v>0</v>
      </c>
      <c r="W174" s="7">
        <f t="shared" si="1"/>
        <v>0</v>
      </c>
      <c r="X174" s="7"/>
      <c r="Y174" s="6">
        <f>_xlfn.XLOOKUP($I174,肥培管理パターン一覧!$A$2:$A$75,肥培管理パターン一覧!Q$2:Q$75,0,0,1)*($E174/1000)</f>
        <v>0</v>
      </c>
      <c r="Z174" s="6">
        <f>_xlfn.XLOOKUP($I174,肥培管理パターン一覧!$A$2:$A$75,肥培管理パターン一覧!R$2:R$75,0,0,1)*($E174/1000)</f>
        <v>0</v>
      </c>
    </row>
    <row r="175" spans="1:26" x14ac:dyDescent="0.55000000000000004">
      <c r="A175"/>
      <c r="B175" s="1">
        <f>_xlfn.XLOOKUP($A175,基本情報!$A$2:$A$238,基本情報!B$2:B$238,0,0,1)</f>
        <v>0</v>
      </c>
      <c r="C175" s="1">
        <f>_xlfn.XLOOKUP($A175,基本情報!$A$2:$A$238,基本情報!C$2:C$238,0,0,1)</f>
        <v>0</v>
      </c>
      <c r="D175">
        <f>_xlfn.XLOOKUP($A175,基本情報!$A$2:$A$238,基本情報!D$2:D$238,0,0,1)</f>
        <v>0</v>
      </c>
      <c r="E175" s="6">
        <f>_xlfn.XLOOKUP($A175,基本情報!$A$2:$A$238,基本情報!E$2:E$238,0,0,1)</f>
        <v>0</v>
      </c>
      <c r="F175">
        <f>_xlfn.XLOOKUP($A175,基本情報!$A$2:$A$238,基本情報!G$2:G$238,0,0,1)</f>
        <v>0</v>
      </c>
      <c r="G175">
        <f>_xlfn.XLOOKUP($A175,基本情報!$A$2:$A$238,基本情報!H$2:H$238,0,0,1)</f>
        <v>0</v>
      </c>
      <c r="I175" s="1"/>
      <c r="K175" s="1"/>
      <c r="M175" s="55">
        <f>_xlfn.XLOOKUP($I175,肥培管理パターン一覧!$A$2:$A$75,肥培管理パターン一覧!N$2:N$75,0,0,1)</f>
        <v>0</v>
      </c>
      <c r="N175" s="55">
        <f>_xlfn.XLOOKUP($I175,肥培管理パターン一覧!$A$2:$A$75,肥培管理パターン一覧!O$2:O$75,0,0,1)</f>
        <v>0</v>
      </c>
      <c r="O175" s="55">
        <f>_xlfn.XLOOKUP($I175,肥培管理パターン一覧!$A$2:$A$75,肥培管理パターン一覧!P$2:P$75,0,0,1)</f>
        <v>0</v>
      </c>
      <c r="P175" s="6">
        <f>_xlfn.XLOOKUP($I175,肥培管理パターン一覧!$A$2:$A$75,肥培管理パターン一覧!L$2:L$75,0,0,1)</f>
        <v>0</v>
      </c>
      <c r="Q175" s="6">
        <f>_xlfn.XLOOKUP($I175,肥培管理パターン一覧!$A$2:$A$75,肥培管理パターン一覧!M$2:M$75,0,0,1)</f>
        <v>0</v>
      </c>
      <c r="R175">
        <f>_xlfn.XLOOKUP($K175,肥培管理パターン一覧!$A$2:$A$75,肥培管理パターン一覧!N$2:N$75,0,0,1)</f>
        <v>0</v>
      </c>
      <c r="S175">
        <f>_xlfn.XLOOKUP($K175,肥培管理パターン一覧!$A$2:$A$75,肥培管理パターン一覧!O$2:O$75,0,0,1)</f>
        <v>0</v>
      </c>
      <c r="T175">
        <f>_xlfn.XLOOKUP($K175,肥培管理パターン一覧!$A$2:$A$75,肥培管理パターン一覧!P$2:P$75,0,0,1)</f>
        <v>0</v>
      </c>
      <c r="U175">
        <f>_xlfn.XLOOKUP($K175,肥培管理パターン一覧!$A$2:$A$75,肥培管理パターン一覧!L$2:L$75,0,0,1)</f>
        <v>0</v>
      </c>
      <c r="V175">
        <f>_xlfn.XLOOKUP($K175,肥培管理パターン一覧!$A$2:$A$75,肥培管理パターン一覧!M$2:M$75,0,0,1)</f>
        <v>0</v>
      </c>
      <c r="W175" s="7">
        <f t="shared" ref="W175:W206" si="2">Q175+V175</f>
        <v>0</v>
      </c>
      <c r="X175" s="7"/>
      <c r="Y175" s="6">
        <f>_xlfn.XLOOKUP($I175,肥培管理パターン一覧!$A$2:$A$75,肥培管理パターン一覧!Q$2:Q$75,0,0,1)*($E175/1000)</f>
        <v>0</v>
      </c>
      <c r="Z175" s="6">
        <f>_xlfn.XLOOKUP($I175,肥培管理パターン一覧!$A$2:$A$75,肥培管理パターン一覧!R$2:R$75,0,0,1)*($E175/1000)</f>
        <v>0</v>
      </c>
    </row>
    <row r="176" spans="1:26" x14ac:dyDescent="0.55000000000000004">
      <c r="A176"/>
      <c r="B176" s="1">
        <f>_xlfn.XLOOKUP($A176,基本情報!$A$2:$A$238,基本情報!B$2:B$238,0,0,1)</f>
        <v>0</v>
      </c>
      <c r="C176" s="1">
        <f>_xlfn.XLOOKUP($A176,基本情報!$A$2:$A$238,基本情報!C$2:C$238,0,0,1)</f>
        <v>0</v>
      </c>
      <c r="D176">
        <f>_xlfn.XLOOKUP($A176,基本情報!$A$2:$A$238,基本情報!D$2:D$238,0,0,1)</f>
        <v>0</v>
      </c>
      <c r="E176" s="6">
        <f>_xlfn.XLOOKUP($A176,基本情報!$A$2:$A$238,基本情報!E$2:E$238,0,0,1)</f>
        <v>0</v>
      </c>
      <c r="F176">
        <f>_xlfn.XLOOKUP($A176,基本情報!$A$2:$A$238,基本情報!G$2:G$238,0,0,1)</f>
        <v>0</v>
      </c>
      <c r="G176">
        <f>_xlfn.XLOOKUP($A176,基本情報!$A$2:$A$238,基本情報!H$2:H$238,0,0,1)</f>
        <v>0</v>
      </c>
      <c r="I176" s="1"/>
      <c r="K176" s="1"/>
      <c r="M176" s="55">
        <f>_xlfn.XLOOKUP($I176,肥培管理パターン一覧!$A$2:$A$75,肥培管理パターン一覧!N$2:N$75,0,0,1)</f>
        <v>0</v>
      </c>
      <c r="N176" s="55">
        <f>_xlfn.XLOOKUP($I176,肥培管理パターン一覧!$A$2:$A$75,肥培管理パターン一覧!O$2:O$75,0,0,1)</f>
        <v>0</v>
      </c>
      <c r="O176" s="55">
        <f>_xlfn.XLOOKUP($I176,肥培管理パターン一覧!$A$2:$A$75,肥培管理パターン一覧!P$2:P$75,0,0,1)</f>
        <v>0</v>
      </c>
      <c r="P176" s="6">
        <f>_xlfn.XLOOKUP($I176,肥培管理パターン一覧!$A$2:$A$75,肥培管理パターン一覧!L$2:L$75,0,0,1)</f>
        <v>0</v>
      </c>
      <c r="Q176" s="6">
        <f>_xlfn.XLOOKUP($I176,肥培管理パターン一覧!$A$2:$A$75,肥培管理パターン一覧!M$2:M$75,0,0,1)</f>
        <v>0</v>
      </c>
      <c r="R176">
        <f>_xlfn.XLOOKUP($K176,肥培管理パターン一覧!$A$2:$A$75,肥培管理パターン一覧!N$2:N$75,0,0,1)</f>
        <v>0</v>
      </c>
      <c r="S176">
        <f>_xlfn.XLOOKUP($K176,肥培管理パターン一覧!$A$2:$A$75,肥培管理パターン一覧!O$2:O$75,0,0,1)</f>
        <v>0</v>
      </c>
      <c r="T176">
        <f>_xlfn.XLOOKUP($K176,肥培管理パターン一覧!$A$2:$A$75,肥培管理パターン一覧!P$2:P$75,0,0,1)</f>
        <v>0</v>
      </c>
      <c r="U176">
        <f>_xlfn.XLOOKUP($K176,肥培管理パターン一覧!$A$2:$A$75,肥培管理パターン一覧!L$2:L$75,0,0,1)</f>
        <v>0</v>
      </c>
      <c r="V176">
        <f>_xlfn.XLOOKUP($K176,肥培管理パターン一覧!$A$2:$A$75,肥培管理パターン一覧!M$2:M$75,0,0,1)</f>
        <v>0</v>
      </c>
      <c r="W176" s="7">
        <f t="shared" si="2"/>
        <v>0</v>
      </c>
      <c r="X176" s="7"/>
      <c r="Y176" s="6">
        <f>_xlfn.XLOOKUP($I176,肥培管理パターン一覧!$A$2:$A$75,肥培管理パターン一覧!Q$2:Q$75,0,0,1)*($E176/1000)</f>
        <v>0</v>
      </c>
      <c r="Z176" s="6">
        <f>_xlfn.XLOOKUP($I176,肥培管理パターン一覧!$A$2:$A$75,肥培管理パターン一覧!R$2:R$75,0,0,1)*($E176/1000)</f>
        <v>0</v>
      </c>
    </row>
    <row r="177" spans="1:26" x14ac:dyDescent="0.55000000000000004">
      <c r="A177"/>
      <c r="B177" s="1">
        <f>_xlfn.XLOOKUP($A177,基本情報!$A$2:$A$238,基本情報!B$2:B$238,0,0,1)</f>
        <v>0</v>
      </c>
      <c r="C177" s="1">
        <f>_xlfn.XLOOKUP($A177,基本情報!$A$2:$A$238,基本情報!C$2:C$238,0,0,1)</f>
        <v>0</v>
      </c>
      <c r="D177">
        <f>_xlfn.XLOOKUP($A177,基本情報!$A$2:$A$238,基本情報!D$2:D$238,0,0,1)</f>
        <v>0</v>
      </c>
      <c r="E177" s="6">
        <f>_xlfn.XLOOKUP($A177,基本情報!$A$2:$A$238,基本情報!E$2:E$238,0,0,1)</f>
        <v>0</v>
      </c>
      <c r="F177">
        <f>_xlfn.XLOOKUP($A177,基本情報!$A$2:$A$238,基本情報!G$2:G$238,0,0,1)</f>
        <v>0</v>
      </c>
      <c r="G177">
        <f>_xlfn.XLOOKUP($A177,基本情報!$A$2:$A$238,基本情報!H$2:H$238,0,0,1)</f>
        <v>0</v>
      </c>
      <c r="I177" s="1"/>
      <c r="K177" s="1"/>
      <c r="M177" s="55">
        <f>_xlfn.XLOOKUP($I177,肥培管理パターン一覧!$A$2:$A$75,肥培管理パターン一覧!N$2:N$75,0,0,1)</f>
        <v>0</v>
      </c>
      <c r="N177" s="55">
        <f>_xlfn.XLOOKUP($I177,肥培管理パターン一覧!$A$2:$A$75,肥培管理パターン一覧!O$2:O$75,0,0,1)</f>
        <v>0</v>
      </c>
      <c r="O177" s="55">
        <f>_xlfn.XLOOKUP($I177,肥培管理パターン一覧!$A$2:$A$75,肥培管理パターン一覧!P$2:P$75,0,0,1)</f>
        <v>0</v>
      </c>
      <c r="P177" s="6">
        <f>_xlfn.XLOOKUP($I177,肥培管理パターン一覧!$A$2:$A$75,肥培管理パターン一覧!L$2:L$75,0,0,1)</f>
        <v>0</v>
      </c>
      <c r="Q177" s="6">
        <f>_xlfn.XLOOKUP($I177,肥培管理パターン一覧!$A$2:$A$75,肥培管理パターン一覧!M$2:M$75,0,0,1)</f>
        <v>0</v>
      </c>
      <c r="R177">
        <f>_xlfn.XLOOKUP($K177,肥培管理パターン一覧!$A$2:$A$75,肥培管理パターン一覧!N$2:N$75,0,0,1)</f>
        <v>0</v>
      </c>
      <c r="S177">
        <f>_xlfn.XLOOKUP($K177,肥培管理パターン一覧!$A$2:$A$75,肥培管理パターン一覧!O$2:O$75,0,0,1)</f>
        <v>0</v>
      </c>
      <c r="T177">
        <f>_xlfn.XLOOKUP($K177,肥培管理パターン一覧!$A$2:$A$75,肥培管理パターン一覧!P$2:P$75,0,0,1)</f>
        <v>0</v>
      </c>
      <c r="U177">
        <f>_xlfn.XLOOKUP($K177,肥培管理パターン一覧!$A$2:$A$75,肥培管理パターン一覧!L$2:L$75,0,0,1)</f>
        <v>0</v>
      </c>
      <c r="V177">
        <f>_xlfn.XLOOKUP($K177,肥培管理パターン一覧!$A$2:$A$75,肥培管理パターン一覧!M$2:M$75,0,0,1)</f>
        <v>0</v>
      </c>
      <c r="W177" s="7">
        <f t="shared" si="2"/>
        <v>0</v>
      </c>
      <c r="X177" s="7"/>
      <c r="Y177" s="6">
        <f>_xlfn.XLOOKUP($I177,肥培管理パターン一覧!$A$2:$A$75,肥培管理パターン一覧!Q$2:Q$75,0,0,1)*($E177/1000)</f>
        <v>0</v>
      </c>
      <c r="Z177" s="6">
        <f>_xlfn.XLOOKUP($I177,肥培管理パターン一覧!$A$2:$A$75,肥培管理パターン一覧!R$2:R$75,0,0,1)*($E177/1000)</f>
        <v>0</v>
      </c>
    </row>
    <row r="178" spans="1:26" x14ac:dyDescent="0.55000000000000004">
      <c r="A178"/>
      <c r="B178" s="1">
        <f>_xlfn.XLOOKUP($A178,基本情報!$A$2:$A$238,基本情報!B$2:B$238,0,0,1)</f>
        <v>0</v>
      </c>
      <c r="C178" s="1">
        <f>_xlfn.XLOOKUP($A178,基本情報!$A$2:$A$238,基本情報!C$2:C$238,0,0,1)</f>
        <v>0</v>
      </c>
      <c r="D178">
        <f>_xlfn.XLOOKUP($A178,基本情報!$A$2:$A$238,基本情報!D$2:D$238,0,0,1)</f>
        <v>0</v>
      </c>
      <c r="E178" s="6">
        <f>_xlfn.XLOOKUP($A178,基本情報!$A$2:$A$238,基本情報!E$2:E$238,0,0,1)</f>
        <v>0</v>
      </c>
      <c r="F178">
        <f>_xlfn.XLOOKUP($A178,基本情報!$A$2:$A$238,基本情報!G$2:G$238,0,0,1)</f>
        <v>0</v>
      </c>
      <c r="G178">
        <f>_xlfn.XLOOKUP($A178,基本情報!$A$2:$A$238,基本情報!H$2:H$238,0,0,1)</f>
        <v>0</v>
      </c>
      <c r="I178" s="1"/>
      <c r="K178" s="1"/>
      <c r="M178" s="55">
        <f>_xlfn.XLOOKUP($I178,肥培管理パターン一覧!$A$2:$A$75,肥培管理パターン一覧!N$2:N$75,0,0,1)</f>
        <v>0</v>
      </c>
      <c r="N178" s="55">
        <f>_xlfn.XLOOKUP($I178,肥培管理パターン一覧!$A$2:$A$75,肥培管理パターン一覧!O$2:O$75,0,0,1)</f>
        <v>0</v>
      </c>
      <c r="O178" s="55">
        <f>_xlfn.XLOOKUP($I178,肥培管理パターン一覧!$A$2:$A$75,肥培管理パターン一覧!P$2:P$75,0,0,1)</f>
        <v>0</v>
      </c>
      <c r="P178" s="6">
        <f>_xlfn.XLOOKUP($I178,肥培管理パターン一覧!$A$2:$A$75,肥培管理パターン一覧!L$2:L$75,0,0,1)</f>
        <v>0</v>
      </c>
      <c r="Q178" s="6">
        <f>_xlfn.XLOOKUP($I178,肥培管理パターン一覧!$A$2:$A$75,肥培管理パターン一覧!M$2:M$75,0,0,1)</f>
        <v>0</v>
      </c>
      <c r="R178">
        <f>_xlfn.XLOOKUP($K178,肥培管理パターン一覧!$A$2:$A$75,肥培管理パターン一覧!N$2:N$75,0,0,1)</f>
        <v>0</v>
      </c>
      <c r="S178">
        <f>_xlfn.XLOOKUP($K178,肥培管理パターン一覧!$A$2:$A$75,肥培管理パターン一覧!O$2:O$75,0,0,1)</f>
        <v>0</v>
      </c>
      <c r="T178">
        <f>_xlfn.XLOOKUP($K178,肥培管理パターン一覧!$A$2:$A$75,肥培管理パターン一覧!P$2:P$75,0,0,1)</f>
        <v>0</v>
      </c>
      <c r="U178">
        <f>_xlfn.XLOOKUP($K178,肥培管理パターン一覧!$A$2:$A$75,肥培管理パターン一覧!L$2:L$75,0,0,1)</f>
        <v>0</v>
      </c>
      <c r="V178">
        <f>_xlfn.XLOOKUP($K178,肥培管理パターン一覧!$A$2:$A$75,肥培管理パターン一覧!M$2:M$75,0,0,1)</f>
        <v>0</v>
      </c>
      <c r="W178" s="7">
        <f t="shared" si="2"/>
        <v>0</v>
      </c>
      <c r="X178" s="7"/>
      <c r="Y178" s="6">
        <f>_xlfn.XLOOKUP($I178,肥培管理パターン一覧!$A$2:$A$75,肥培管理パターン一覧!Q$2:Q$75,0,0,1)*($E178/1000)</f>
        <v>0</v>
      </c>
      <c r="Z178" s="6">
        <f>_xlfn.XLOOKUP($I178,肥培管理パターン一覧!$A$2:$A$75,肥培管理パターン一覧!R$2:R$75,0,0,1)*($E178/1000)</f>
        <v>0</v>
      </c>
    </row>
    <row r="179" spans="1:26" x14ac:dyDescent="0.55000000000000004">
      <c r="A179"/>
      <c r="B179" s="1">
        <f>_xlfn.XLOOKUP($A179,基本情報!$A$2:$A$238,基本情報!B$2:B$238,0,0,1)</f>
        <v>0</v>
      </c>
      <c r="C179" s="1">
        <f>_xlfn.XLOOKUP($A179,基本情報!$A$2:$A$238,基本情報!C$2:C$238,0,0,1)</f>
        <v>0</v>
      </c>
      <c r="D179">
        <f>_xlfn.XLOOKUP($A179,基本情報!$A$2:$A$238,基本情報!D$2:D$238,0,0,1)</f>
        <v>0</v>
      </c>
      <c r="E179" s="6">
        <f>_xlfn.XLOOKUP($A179,基本情報!$A$2:$A$238,基本情報!E$2:E$238,0,0,1)</f>
        <v>0</v>
      </c>
      <c r="F179">
        <f>_xlfn.XLOOKUP($A179,基本情報!$A$2:$A$238,基本情報!G$2:G$238,0,0,1)</f>
        <v>0</v>
      </c>
      <c r="G179">
        <f>_xlfn.XLOOKUP($A179,基本情報!$A$2:$A$238,基本情報!H$2:H$238,0,0,1)</f>
        <v>0</v>
      </c>
      <c r="I179" s="1"/>
      <c r="K179" s="1"/>
      <c r="M179" s="55">
        <f>_xlfn.XLOOKUP($I179,肥培管理パターン一覧!$A$2:$A$75,肥培管理パターン一覧!N$2:N$75,0,0,1)</f>
        <v>0</v>
      </c>
      <c r="N179" s="55">
        <f>_xlfn.XLOOKUP($I179,肥培管理パターン一覧!$A$2:$A$75,肥培管理パターン一覧!O$2:O$75,0,0,1)</f>
        <v>0</v>
      </c>
      <c r="O179" s="55">
        <f>_xlfn.XLOOKUP($I179,肥培管理パターン一覧!$A$2:$A$75,肥培管理パターン一覧!P$2:P$75,0,0,1)</f>
        <v>0</v>
      </c>
      <c r="P179" s="6">
        <f>_xlfn.XLOOKUP($I179,肥培管理パターン一覧!$A$2:$A$75,肥培管理パターン一覧!L$2:L$75,0,0,1)</f>
        <v>0</v>
      </c>
      <c r="Q179" s="6">
        <f>_xlfn.XLOOKUP($I179,肥培管理パターン一覧!$A$2:$A$75,肥培管理パターン一覧!M$2:M$75,0,0,1)</f>
        <v>0</v>
      </c>
      <c r="R179">
        <f>_xlfn.XLOOKUP($K179,肥培管理パターン一覧!$A$2:$A$75,肥培管理パターン一覧!N$2:N$75,0,0,1)</f>
        <v>0</v>
      </c>
      <c r="S179">
        <f>_xlfn.XLOOKUP($K179,肥培管理パターン一覧!$A$2:$A$75,肥培管理パターン一覧!O$2:O$75,0,0,1)</f>
        <v>0</v>
      </c>
      <c r="T179">
        <f>_xlfn.XLOOKUP($K179,肥培管理パターン一覧!$A$2:$A$75,肥培管理パターン一覧!P$2:P$75,0,0,1)</f>
        <v>0</v>
      </c>
      <c r="U179">
        <f>_xlfn.XLOOKUP($K179,肥培管理パターン一覧!$A$2:$A$75,肥培管理パターン一覧!L$2:L$75,0,0,1)</f>
        <v>0</v>
      </c>
      <c r="V179">
        <f>_xlfn.XLOOKUP($K179,肥培管理パターン一覧!$A$2:$A$75,肥培管理パターン一覧!M$2:M$75,0,0,1)</f>
        <v>0</v>
      </c>
      <c r="W179" s="7">
        <f t="shared" si="2"/>
        <v>0</v>
      </c>
      <c r="X179" s="7"/>
      <c r="Y179" s="6">
        <f>_xlfn.XLOOKUP($I179,肥培管理パターン一覧!$A$2:$A$75,肥培管理パターン一覧!Q$2:Q$75,0,0,1)*($E179/1000)</f>
        <v>0</v>
      </c>
      <c r="Z179" s="6">
        <f>_xlfn.XLOOKUP($I179,肥培管理パターン一覧!$A$2:$A$75,肥培管理パターン一覧!R$2:R$75,0,0,1)*($E179/1000)</f>
        <v>0</v>
      </c>
    </row>
    <row r="180" spans="1:26" x14ac:dyDescent="0.55000000000000004">
      <c r="A180"/>
      <c r="B180" s="1">
        <f>_xlfn.XLOOKUP($A180,基本情報!$A$2:$A$238,基本情報!B$2:B$238,0,0,1)</f>
        <v>0</v>
      </c>
      <c r="C180" s="1">
        <f>_xlfn.XLOOKUP($A180,基本情報!$A$2:$A$238,基本情報!C$2:C$238,0,0,1)</f>
        <v>0</v>
      </c>
      <c r="D180">
        <f>_xlfn.XLOOKUP($A180,基本情報!$A$2:$A$238,基本情報!D$2:D$238,0,0,1)</f>
        <v>0</v>
      </c>
      <c r="E180" s="6">
        <f>_xlfn.XLOOKUP($A180,基本情報!$A$2:$A$238,基本情報!E$2:E$238,0,0,1)</f>
        <v>0</v>
      </c>
      <c r="F180">
        <f>_xlfn.XLOOKUP($A180,基本情報!$A$2:$A$238,基本情報!G$2:G$238,0,0,1)</f>
        <v>0</v>
      </c>
      <c r="G180">
        <f>_xlfn.XLOOKUP($A180,基本情報!$A$2:$A$238,基本情報!H$2:H$238,0,0,1)</f>
        <v>0</v>
      </c>
      <c r="I180" s="1"/>
      <c r="K180" s="1"/>
      <c r="M180" s="55">
        <f>_xlfn.XLOOKUP($I180,肥培管理パターン一覧!$A$2:$A$75,肥培管理パターン一覧!N$2:N$75,0,0,1)</f>
        <v>0</v>
      </c>
      <c r="N180" s="55">
        <f>_xlfn.XLOOKUP($I180,肥培管理パターン一覧!$A$2:$A$75,肥培管理パターン一覧!O$2:O$75,0,0,1)</f>
        <v>0</v>
      </c>
      <c r="O180" s="55">
        <f>_xlfn.XLOOKUP($I180,肥培管理パターン一覧!$A$2:$A$75,肥培管理パターン一覧!P$2:P$75,0,0,1)</f>
        <v>0</v>
      </c>
      <c r="P180" s="6">
        <f>_xlfn.XLOOKUP($I180,肥培管理パターン一覧!$A$2:$A$75,肥培管理パターン一覧!L$2:L$75,0,0,1)</f>
        <v>0</v>
      </c>
      <c r="Q180" s="6">
        <f>_xlfn.XLOOKUP($I180,肥培管理パターン一覧!$A$2:$A$75,肥培管理パターン一覧!M$2:M$75,0,0,1)</f>
        <v>0</v>
      </c>
      <c r="R180">
        <f>_xlfn.XLOOKUP($K180,肥培管理パターン一覧!$A$2:$A$75,肥培管理パターン一覧!N$2:N$75,0,0,1)</f>
        <v>0</v>
      </c>
      <c r="S180">
        <f>_xlfn.XLOOKUP($K180,肥培管理パターン一覧!$A$2:$A$75,肥培管理パターン一覧!O$2:O$75,0,0,1)</f>
        <v>0</v>
      </c>
      <c r="T180">
        <f>_xlfn.XLOOKUP($K180,肥培管理パターン一覧!$A$2:$A$75,肥培管理パターン一覧!P$2:P$75,0,0,1)</f>
        <v>0</v>
      </c>
      <c r="U180">
        <f>_xlfn.XLOOKUP($K180,肥培管理パターン一覧!$A$2:$A$75,肥培管理パターン一覧!L$2:L$75,0,0,1)</f>
        <v>0</v>
      </c>
      <c r="V180">
        <f>_xlfn.XLOOKUP($K180,肥培管理パターン一覧!$A$2:$A$75,肥培管理パターン一覧!M$2:M$75,0,0,1)</f>
        <v>0</v>
      </c>
      <c r="W180" s="7">
        <f t="shared" si="2"/>
        <v>0</v>
      </c>
      <c r="X180" s="7"/>
      <c r="Y180" s="6">
        <f>_xlfn.XLOOKUP($I180,肥培管理パターン一覧!$A$2:$A$75,肥培管理パターン一覧!Q$2:Q$75,0,0,1)*($E180/1000)</f>
        <v>0</v>
      </c>
      <c r="Z180" s="6">
        <f>_xlfn.XLOOKUP($I180,肥培管理パターン一覧!$A$2:$A$75,肥培管理パターン一覧!R$2:R$75,0,0,1)*($E180/1000)</f>
        <v>0</v>
      </c>
    </row>
    <row r="181" spans="1:26" x14ac:dyDescent="0.55000000000000004">
      <c r="A181"/>
      <c r="B181" s="1">
        <f>_xlfn.XLOOKUP($A181,基本情報!$A$2:$A$238,基本情報!B$2:B$238,0,0,1)</f>
        <v>0</v>
      </c>
      <c r="C181" s="1">
        <f>_xlfn.XLOOKUP($A181,基本情報!$A$2:$A$238,基本情報!C$2:C$238,0,0,1)</f>
        <v>0</v>
      </c>
      <c r="D181">
        <f>_xlfn.XLOOKUP($A181,基本情報!$A$2:$A$238,基本情報!D$2:D$238,0,0,1)</f>
        <v>0</v>
      </c>
      <c r="E181" s="6">
        <f>_xlfn.XLOOKUP($A181,基本情報!$A$2:$A$238,基本情報!E$2:E$238,0,0,1)</f>
        <v>0</v>
      </c>
      <c r="F181">
        <f>_xlfn.XLOOKUP($A181,基本情報!$A$2:$A$238,基本情報!G$2:G$238,0,0,1)</f>
        <v>0</v>
      </c>
      <c r="G181">
        <f>_xlfn.XLOOKUP($A181,基本情報!$A$2:$A$238,基本情報!H$2:H$238,0,0,1)</f>
        <v>0</v>
      </c>
      <c r="I181" s="1"/>
      <c r="K181" s="1"/>
      <c r="M181" s="55">
        <f>_xlfn.XLOOKUP($I181,肥培管理パターン一覧!$A$2:$A$75,肥培管理パターン一覧!N$2:N$75,0,0,1)</f>
        <v>0</v>
      </c>
      <c r="N181" s="55">
        <f>_xlfn.XLOOKUP($I181,肥培管理パターン一覧!$A$2:$A$75,肥培管理パターン一覧!O$2:O$75,0,0,1)</f>
        <v>0</v>
      </c>
      <c r="O181" s="55">
        <f>_xlfn.XLOOKUP($I181,肥培管理パターン一覧!$A$2:$A$75,肥培管理パターン一覧!P$2:P$75,0,0,1)</f>
        <v>0</v>
      </c>
      <c r="P181" s="6">
        <f>_xlfn.XLOOKUP($I181,肥培管理パターン一覧!$A$2:$A$75,肥培管理パターン一覧!L$2:L$75,0,0,1)</f>
        <v>0</v>
      </c>
      <c r="Q181" s="6">
        <f>_xlfn.XLOOKUP($I181,肥培管理パターン一覧!$A$2:$A$75,肥培管理パターン一覧!M$2:M$75,0,0,1)</f>
        <v>0</v>
      </c>
      <c r="R181">
        <f>_xlfn.XLOOKUP($K181,肥培管理パターン一覧!$A$2:$A$75,肥培管理パターン一覧!N$2:N$75,0,0,1)</f>
        <v>0</v>
      </c>
      <c r="S181">
        <f>_xlfn.XLOOKUP($K181,肥培管理パターン一覧!$A$2:$A$75,肥培管理パターン一覧!O$2:O$75,0,0,1)</f>
        <v>0</v>
      </c>
      <c r="T181">
        <f>_xlfn.XLOOKUP($K181,肥培管理パターン一覧!$A$2:$A$75,肥培管理パターン一覧!P$2:P$75,0,0,1)</f>
        <v>0</v>
      </c>
      <c r="U181">
        <f>_xlfn.XLOOKUP($K181,肥培管理パターン一覧!$A$2:$A$75,肥培管理パターン一覧!L$2:L$75,0,0,1)</f>
        <v>0</v>
      </c>
      <c r="V181">
        <f>_xlfn.XLOOKUP($K181,肥培管理パターン一覧!$A$2:$A$75,肥培管理パターン一覧!M$2:M$75,0,0,1)</f>
        <v>0</v>
      </c>
      <c r="W181" s="7">
        <f t="shared" si="2"/>
        <v>0</v>
      </c>
      <c r="X181" s="7"/>
      <c r="Y181" s="6">
        <f>_xlfn.XLOOKUP($I181,肥培管理パターン一覧!$A$2:$A$75,肥培管理パターン一覧!Q$2:Q$75,0,0,1)*($E181/1000)</f>
        <v>0</v>
      </c>
      <c r="Z181" s="6">
        <f>_xlfn.XLOOKUP($I181,肥培管理パターン一覧!$A$2:$A$75,肥培管理パターン一覧!R$2:R$75,0,0,1)*($E181/1000)</f>
        <v>0</v>
      </c>
    </row>
    <row r="182" spans="1:26" x14ac:dyDescent="0.55000000000000004">
      <c r="A182"/>
      <c r="B182" s="1">
        <f>_xlfn.XLOOKUP($A182,基本情報!$A$2:$A$238,基本情報!B$2:B$238,0,0,1)</f>
        <v>0</v>
      </c>
      <c r="C182" s="1">
        <f>_xlfn.XLOOKUP($A182,基本情報!$A$2:$A$238,基本情報!C$2:C$238,0,0,1)</f>
        <v>0</v>
      </c>
      <c r="D182">
        <f>_xlfn.XLOOKUP($A182,基本情報!$A$2:$A$238,基本情報!D$2:D$238,0,0,1)</f>
        <v>0</v>
      </c>
      <c r="E182" s="6">
        <f>_xlfn.XLOOKUP($A182,基本情報!$A$2:$A$238,基本情報!E$2:E$238,0,0,1)</f>
        <v>0</v>
      </c>
      <c r="F182">
        <f>_xlfn.XLOOKUP($A182,基本情報!$A$2:$A$238,基本情報!G$2:G$238,0,0,1)</f>
        <v>0</v>
      </c>
      <c r="G182">
        <f>_xlfn.XLOOKUP($A182,基本情報!$A$2:$A$238,基本情報!H$2:H$238,0,0,1)</f>
        <v>0</v>
      </c>
      <c r="I182" s="1"/>
      <c r="K182" s="1"/>
      <c r="M182" s="55">
        <f>_xlfn.XLOOKUP($I182,肥培管理パターン一覧!$A$2:$A$75,肥培管理パターン一覧!N$2:N$75,0,0,1)</f>
        <v>0</v>
      </c>
      <c r="N182" s="55">
        <f>_xlfn.XLOOKUP($I182,肥培管理パターン一覧!$A$2:$A$75,肥培管理パターン一覧!O$2:O$75,0,0,1)</f>
        <v>0</v>
      </c>
      <c r="O182" s="55">
        <f>_xlfn.XLOOKUP($I182,肥培管理パターン一覧!$A$2:$A$75,肥培管理パターン一覧!P$2:P$75,0,0,1)</f>
        <v>0</v>
      </c>
      <c r="P182" s="6">
        <f>_xlfn.XLOOKUP($I182,肥培管理パターン一覧!$A$2:$A$75,肥培管理パターン一覧!L$2:L$75,0,0,1)</f>
        <v>0</v>
      </c>
      <c r="Q182" s="6">
        <f>_xlfn.XLOOKUP($I182,肥培管理パターン一覧!$A$2:$A$75,肥培管理パターン一覧!M$2:M$75,0,0,1)</f>
        <v>0</v>
      </c>
      <c r="R182">
        <f>_xlfn.XLOOKUP($K182,肥培管理パターン一覧!$A$2:$A$75,肥培管理パターン一覧!N$2:N$75,0,0,1)</f>
        <v>0</v>
      </c>
      <c r="S182">
        <f>_xlfn.XLOOKUP($K182,肥培管理パターン一覧!$A$2:$A$75,肥培管理パターン一覧!O$2:O$75,0,0,1)</f>
        <v>0</v>
      </c>
      <c r="T182">
        <f>_xlfn.XLOOKUP($K182,肥培管理パターン一覧!$A$2:$A$75,肥培管理パターン一覧!P$2:P$75,0,0,1)</f>
        <v>0</v>
      </c>
      <c r="U182">
        <f>_xlfn.XLOOKUP($K182,肥培管理パターン一覧!$A$2:$A$75,肥培管理パターン一覧!L$2:L$75,0,0,1)</f>
        <v>0</v>
      </c>
      <c r="V182">
        <f>_xlfn.XLOOKUP($K182,肥培管理パターン一覧!$A$2:$A$75,肥培管理パターン一覧!M$2:M$75,0,0,1)</f>
        <v>0</v>
      </c>
      <c r="W182" s="7">
        <f t="shared" si="2"/>
        <v>0</v>
      </c>
      <c r="X182" s="7"/>
      <c r="Y182" s="6">
        <f>_xlfn.XLOOKUP($I182,肥培管理パターン一覧!$A$2:$A$75,肥培管理パターン一覧!Q$2:Q$75,0,0,1)*($E182/1000)</f>
        <v>0</v>
      </c>
      <c r="Z182" s="6">
        <f>_xlfn.XLOOKUP($I182,肥培管理パターン一覧!$A$2:$A$75,肥培管理パターン一覧!R$2:R$75,0,0,1)*($E182/1000)</f>
        <v>0</v>
      </c>
    </row>
    <row r="183" spans="1:26" x14ac:dyDescent="0.55000000000000004">
      <c r="A183"/>
      <c r="B183" s="1">
        <f>_xlfn.XLOOKUP($A183,基本情報!$A$2:$A$238,基本情報!B$2:B$238,0,0,1)</f>
        <v>0</v>
      </c>
      <c r="C183" s="1">
        <f>_xlfn.XLOOKUP($A183,基本情報!$A$2:$A$238,基本情報!C$2:C$238,0,0,1)</f>
        <v>0</v>
      </c>
      <c r="D183">
        <f>_xlfn.XLOOKUP($A183,基本情報!$A$2:$A$238,基本情報!D$2:D$238,0,0,1)</f>
        <v>0</v>
      </c>
      <c r="E183" s="6">
        <f>_xlfn.XLOOKUP($A183,基本情報!$A$2:$A$238,基本情報!E$2:E$238,0,0,1)</f>
        <v>0</v>
      </c>
      <c r="F183">
        <f>_xlfn.XLOOKUP($A183,基本情報!$A$2:$A$238,基本情報!G$2:G$238,0,0,1)</f>
        <v>0</v>
      </c>
      <c r="G183">
        <f>_xlfn.XLOOKUP($A183,基本情報!$A$2:$A$238,基本情報!H$2:H$238,0,0,1)</f>
        <v>0</v>
      </c>
      <c r="I183" s="1"/>
      <c r="K183" s="1"/>
      <c r="M183" s="55">
        <f>_xlfn.XLOOKUP($I183,肥培管理パターン一覧!$A$2:$A$75,肥培管理パターン一覧!N$2:N$75,0,0,1)</f>
        <v>0</v>
      </c>
      <c r="N183" s="55">
        <f>_xlfn.XLOOKUP($I183,肥培管理パターン一覧!$A$2:$A$75,肥培管理パターン一覧!O$2:O$75,0,0,1)</f>
        <v>0</v>
      </c>
      <c r="O183" s="55">
        <f>_xlfn.XLOOKUP($I183,肥培管理パターン一覧!$A$2:$A$75,肥培管理パターン一覧!P$2:P$75,0,0,1)</f>
        <v>0</v>
      </c>
      <c r="P183" s="6">
        <f>_xlfn.XLOOKUP($I183,肥培管理パターン一覧!$A$2:$A$75,肥培管理パターン一覧!L$2:L$75,0,0,1)</f>
        <v>0</v>
      </c>
      <c r="Q183" s="6">
        <f>_xlfn.XLOOKUP($I183,肥培管理パターン一覧!$A$2:$A$75,肥培管理パターン一覧!M$2:M$75,0,0,1)</f>
        <v>0</v>
      </c>
      <c r="R183">
        <f>_xlfn.XLOOKUP($K183,肥培管理パターン一覧!$A$2:$A$75,肥培管理パターン一覧!N$2:N$75,0,0,1)</f>
        <v>0</v>
      </c>
      <c r="S183">
        <f>_xlfn.XLOOKUP($K183,肥培管理パターン一覧!$A$2:$A$75,肥培管理パターン一覧!O$2:O$75,0,0,1)</f>
        <v>0</v>
      </c>
      <c r="T183">
        <f>_xlfn.XLOOKUP($K183,肥培管理パターン一覧!$A$2:$A$75,肥培管理パターン一覧!P$2:P$75,0,0,1)</f>
        <v>0</v>
      </c>
      <c r="U183">
        <f>_xlfn.XLOOKUP($K183,肥培管理パターン一覧!$A$2:$A$75,肥培管理パターン一覧!L$2:L$75,0,0,1)</f>
        <v>0</v>
      </c>
      <c r="V183">
        <f>_xlfn.XLOOKUP($K183,肥培管理パターン一覧!$A$2:$A$75,肥培管理パターン一覧!M$2:M$75,0,0,1)</f>
        <v>0</v>
      </c>
      <c r="W183" s="7">
        <f t="shared" si="2"/>
        <v>0</v>
      </c>
      <c r="X183" s="7"/>
      <c r="Y183" s="6">
        <f>_xlfn.XLOOKUP($I183,肥培管理パターン一覧!$A$2:$A$75,肥培管理パターン一覧!Q$2:Q$75,0,0,1)*($E183/1000)</f>
        <v>0</v>
      </c>
      <c r="Z183" s="6">
        <f>_xlfn.XLOOKUP($I183,肥培管理パターン一覧!$A$2:$A$75,肥培管理パターン一覧!R$2:R$75,0,0,1)*($E183/1000)</f>
        <v>0</v>
      </c>
    </row>
    <row r="184" spans="1:26" x14ac:dyDescent="0.55000000000000004">
      <c r="A184"/>
      <c r="B184" s="1">
        <f>_xlfn.XLOOKUP($A184,基本情報!$A$2:$A$238,基本情報!B$2:B$238,0,0,1)</f>
        <v>0</v>
      </c>
      <c r="C184" s="1">
        <f>_xlfn.XLOOKUP($A184,基本情報!$A$2:$A$238,基本情報!C$2:C$238,0,0,1)</f>
        <v>0</v>
      </c>
      <c r="D184">
        <f>_xlfn.XLOOKUP($A184,基本情報!$A$2:$A$238,基本情報!D$2:D$238,0,0,1)</f>
        <v>0</v>
      </c>
      <c r="E184" s="6">
        <f>_xlfn.XLOOKUP($A184,基本情報!$A$2:$A$238,基本情報!E$2:E$238,0,0,1)</f>
        <v>0</v>
      </c>
      <c r="F184">
        <f>_xlfn.XLOOKUP($A184,基本情報!$A$2:$A$238,基本情報!G$2:G$238,0,0,1)</f>
        <v>0</v>
      </c>
      <c r="G184">
        <f>_xlfn.XLOOKUP($A184,基本情報!$A$2:$A$238,基本情報!H$2:H$238,0,0,1)</f>
        <v>0</v>
      </c>
      <c r="I184" s="1"/>
      <c r="K184" s="1"/>
      <c r="M184" s="55">
        <f>_xlfn.XLOOKUP($I184,肥培管理パターン一覧!$A$2:$A$75,肥培管理パターン一覧!N$2:N$75,0,0,1)</f>
        <v>0</v>
      </c>
      <c r="N184" s="55">
        <f>_xlfn.XLOOKUP($I184,肥培管理パターン一覧!$A$2:$A$75,肥培管理パターン一覧!O$2:O$75,0,0,1)</f>
        <v>0</v>
      </c>
      <c r="O184" s="55">
        <f>_xlfn.XLOOKUP($I184,肥培管理パターン一覧!$A$2:$A$75,肥培管理パターン一覧!P$2:P$75,0,0,1)</f>
        <v>0</v>
      </c>
      <c r="P184" s="6">
        <f>_xlfn.XLOOKUP($I184,肥培管理パターン一覧!$A$2:$A$75,肥培管理パターン一覧!L$2:L$75,0,0,1)</f>
        <v>0</v>
      </c>
      <c r="Q184" s="6">
        <f>_xlfn.XLOOKUP($I184,肥培管理パターン一覧!$A$2:$A$75,肥培管理パターン一覧!M$2:M$75,0,0,1)</f>
        <v>0</v>
      </c>
      <c r="R184">
        <f>_xlfn.XLOOKUP($K184,肥培管理パターン一覧!$A$2:$A$75,肥培管理パターン一覧!N$2:N$75,0,0,1)</f>
        <v>0</v>
      </c>
      <c r="S184">
        <f>_xlfn.XLOOKUP($K184,肥培管理パターン一覧!$A$2:$A$75,肥培管理パターン一覧!O$2:O$75,0,0,1)</f>
        <v>0</v>
      </c>
      <c r="T184">
        <f>_xlfn.XLOOKUP($K184,肥培管理パターン一覧!$A$2:$A$75,肥培管理パターン一覧!P$2:P$75,0,0,1)</f>
        <v>0</v>
      </c>
      <c r="U184">
        <f>_xlfn.XLOOKUP($K184,肥培管理パターン一覧!$A$2:$A$75,肥培管理パターン一覧!L$2:L$75,0,0,1)</f>
        <v>0</v>
      </c>
      <c r="V184">
        <f>_xlfn.XLOOKUP($K184,肥培管理パターン一覧!$A$2:$A$75,肥培管理パターン一覧!M$2:M$75,0,0,1)</f>
        <v>0</v>
      </c>
      <c r="W184" s="7">
        <f t="shared" si="2"/>
        <v>0</v>
      </c>
      <c r="X184" s="7"/>
      <c r="Y184" s="6">
        <f>_xlfn.XLOOKUP($I184,肥培管理パターン一覧!$A$2:$A$75,肥培管理パターン一覧!Q$2:Q$75,0,0,1)*($E184/1000)</f>
        <v>0</v>
      </c>
      <c r="Z184" s="6">
        <f>_xlfn.XLOOKUP($I184,肥培管理パターン一覧!$A$2:$A$75,肥培管理パターン一覧!R$2:R$75,0,0,1)*($E184/1000)</f>
        <v>0</v>
      </c>
    </row>
    <row r="185" spans="1:26" x14ac:dyDescent="0.55000000000000004">
      <c r="A185"/>
      <c r="B185" s="1">
        <f>_xlfn.XLOOKUP($A185,基本情報!$A$2:$A$238,基本情報!B$2:B$238,0,0,1)</f>
        <v>0</v>
      </c>
      <c r="C185" s="1">
        <f>_xlfn.XLOOKUP($A185,基本情報!$A$2:$A$238,基本情報!C$2:C$238,0,0,1)</f>
        <v>0</v>
      </c>
      <c r="D185">
        <f>_xlfn.XLOOKUP($A185,基本情報!$A$2:$A$238,基本情報!D$2:D$238,0,0,1)</f>
        <v>0</v>
      </c>
      <c r="E185" s="6">
        <f>_xlfn.XLOOKUP($A185,基本情報!$A$2:$A$238,基本情報!E$2:E$238,0,0,1)</f>
        <v>0</v>
      </c>
      <c r="F185">
        <f>_xlfn.XLOOKUP($A185,基本情報!$A$2:$A$238,基本情報!G$2:G$238,0,0,1)</f>
        <v>0</v>
      </c>
      <c r="G185">
        <f>_xlfn.XLOOKUP($A185,基本情報!$A$2:$A$238,基本情報!H$2:H$238,0,0,1)</f>
        <v>0</v>
      </c>
      <c r="I185" s="1"/>
      <c r="K185" s="1"/>
      <c r="M185" s="55">
        <f>_xlfn.XLOOKUP($I185,肥培管理パターン一覧!$A$2:$A$75,肥培管理パターン一覧!N$2:N$75,0,0,1)</f>
        <v>0</v>
      </c>
      <c r="N185" s="55">
        <f>_xlfn.XLOOKUP($I185,肥培管理パターン一覧!$A$2:$A$75,肥培管理パターン一覧!O$2:O$75,0,0,1)</f>
        <v>0</v>
      </c>
      <c r="O185" s="55">
        <f>_xlfn.XLOOKUP($I185,肥培管理パターン一覧!$A$2:$A$75,肥培管理パターン一覧!P$2:P$75,0,0,1)</f>
        <v>0</v>
      </c>
      <c r="P185" s="6">
        <f>_xlfn.XLOOKUP($I185,肥培管理パターン一覧!$A$2:$A$75,肥培管理パターン一覧!L$2:L$75,0,0,1)</f>
        <v>0</v>
      </c>
      <c r="Q185" s="6">
        <f>_xlfn.XLOOKUP($I185,肥培管理パターン一覧!$A$2:$A$75,肥培管理パターン一覧!M$2:M$75,0,0,1)</f>
        <v>0</v>
      </c>
      <c r="R185">
        <f>_xlfn.XLOOKUP($K185,肥培管理パターン一覧!$A$2:$A$75,肥培管理パターン一覧!N$2:N$75,0,0,1)</f>
        <v>0</v>
      </c>
      <c r="S185">
        <f>_xlfn.XLOOKUP($K185,肥培管理パターン一覧!$A$2:$A$75,肥培管理パターン一覧!O$2:O$75,0,0,1)</f>
        <v>0</v>
      </c>
      <c r="T185">
        <f>_xlfn.XLOOKUP($K185,肥培管理パターン一覧!$A$2:$A$75,肥培管理パターン一覧!P$2:P$75,0,0,1)</f>
        <v>0</v>
      </c>
      <c r="U185">
        <f>_xlfn.XLOOKUP($K185,肥培管理パターン一覧!$A$2:$A$75,肥培管理パターン一覧!L$2:L$75,0,0,1)</f>
        <v>0</v>
      </c>
      <c r="V185">
        <f>_xlfn.XLOOKUP($K185,肥培管理パターン一覧!$A$2:$A$75,肥培管理パターン一覧!M$2:M$75,0,0,1)</f>
        <v>0</v>
      </c>
      <c r="W185" s="7">
        <f t="shared" si="2"/>
        <v>0</v>
      </c>
      <c r="X185" s="7"/>
      <c r="Y185" s="6">
        <f>_xlfn.XLOOKUP($I185,肥培管理パターン一覧!$A$2:$A$75,肥培管理パターン一覧!Q$2:Q$75,0,0,1)*($E185/1000)</f>
        <v>0</v>
      </c>
      <c r="Z185" s="6">
        <f>_xlfn.XLOOKUP($I185,肥培管理パターン一覧!$A$2:$A$75,肥培管理パターン一覧!R$2:R$75,0,0,1)*($E185/1000)</f>
        <v>0</v>
      </c>
    </row>
    <row r="186" spans="1:26" x14ac:dyDescent="0.55000000000000004">
      <c r="A186"/>
      <c r="B186" s="1">
        <f>_xlfn.XLOOKUP($A186,基本情報!$A$2:$A$238,基本情報!B$2:B$238,0,0,1)</f>
        <v>0</v>
      </c>
      <c r="C186" s="1">
        <f>_xlfn.XLOOKUP($A186,基本情報!$A$2:$A$238,基本情報!C$2:C$238,0,0,1)</f>
        <v>0</v>
      </c>
      <c r="D186">
        <f>_xlfn.XLOOKUP($A186,基本情報!$A$2:$A$238,基本情報!D$2:D$238,0,0,1)</f>
        <v>0</v>
      </c>
      <c r="E186" s="6">
        <f>_xlfn.XLOOKUP($A186,基本情報!$A$2:$A$238,基本情報!E$2:E$238,0,0,1)</f>
        <v>0</v>
      </c>
      <c r="F186">
        <f>_xlfn.XLOOKUP($A186,基本情報!$A$2:$A$238,基本情報!G$2:G$238,0,0,1)</f>
        <v>0</v>
      </c>
      <c r="G186">
        <f>_xlfn.XLOOKUP($A186,基本情報!$A$2:$A$238,基本情報!H$2:H$238,0,0,1)</f>
        <v>0</v>
      </c>
      <c r="I186" s="1"/>
      <c r="K186" s="1"/>
      <c r="M186" s="55">
        <f>_xlfn.XLOOKUP($I186,肥培管理パターン一覧!$A$2:$A$75,肥培管理パターン一覧!N$2:N$75,0,0,1)</f>
        <v>0</v>
      </c>
      <c r="N186" s="55">
        <f>_xlfn.XLOOKUP($I186,肥培管理パターン一覧!$A$2:$A$75,肥培管理パターン一覧!O$2:O$75,0,0,1)</f>
        <v>0</v>
      </c>
      <c r="O186" s="55">
        <f>_xlfn.XLOOKUP($I186,肥培管理パターン一覧!$A$2:$A$75,肥培管理パターン一覧!P$2:P$75,0,0,1)</f>
        <v>0</v>
      </c>
      <c r="P186" s="6">
        <f>_xlfn.XLOOKUP($I186,肥培管理パターン一覧!$A$2:$A$75,肥培管理パターン一覧!L$2:L$75,0,0,1)</f>
        <v>0</v>
      </c>
      <c r="Q186" s="6">
        <f>_xlfn.XLOOKUP($I186,肥培管理パターン一覧!$A$2:$A$75,肥培管理パターン一覧!M$2:M$75,0,0,1)</f>
        <v>0</v>
      </c>
      <c r="R186">
        <f>_xlfn.XLOOKUP($K186,肥培管理パターン一覧!$A$2:$A$75,肥培管理パターン一覧!N$2:N$75,0,0,1)</f>
        <v>0</v>
      </c>
      <c r="S186">
        <f>_xlfn.XLOOKUP($K186,肥培管理パターン一覧!$A$2:$A$75,肥培管理パターン一覧!O$2:O$75,0,0,1)</f>
        <v>0</v>
      </c>
      <c r="T186">
        <f>_xlfn.XLOOKUP($K186,肥培管理パターン一覧!$A$2:$A$75,肥培管理パターン一覧!P$2:P$75,0,0,1)</f>
        <v>0</v>
      </c>
      <c r="U186">
        <f>_xlfn.XLOOKUP($K186,肥培管理パターン一覧!$A$2:$A$75,肥培管理パターン一覧!L$2:L$75,0,0,1)</f>
        <v>0</v>
      </c>
      <c r="V186">
        <f>_xlfn.XLOOKUP($K186,肥培管理パターン一覧!$A$2:$A$75,肥培管理パターン一覧!M$2:M$75,0,0,1)</f>
        <v>0</v>
      </c>
      <c r="W186" s="7">
        <f t="shared" si="2"/>
        <v>0</v>
      </c>
      <c r="X186" s="7"/>
      <c r="Y186" s="6">
        <f>_xlfn.XLOOKUP($I186,肥培管理パターン一覧!$A$2:$A$75,肥培管理パターン一覧!Q$2:Q$75,0,0,1)*($E186/1000)</f>
        <v>0</v>
      </c>
      <c r="Z186" s="6">
        <f>_xlfn.XLOOKUP($I186,肥培管理パターン一覧!$A$2:$A$75,肥培管理パターン一覧!R$2:R$75,0,0,1)*($E186/1000)</f>
        <v>0</v>
      </c>
    </row>
    <row r="187" spans="1:26" x14ac:dyDescent="0.55000000000000004">
      <c r="A187"/>
      <c r="B187" s="1">
        <f>_xlfn.XLOOKUP($A187,基本情報!$A$2:$A$238,基本情報!B$2:B$238,0,0,1)</f>
        <v>0</v>
      </c>
      <c r="C187" s="1">
        <f>_xlfn.XLOOKUP($A187,基本情報!$A$2:$A$238,基本情報!C$2:C$238,0,0,1)</f>
        <v>0</v>
      </c>
      <c r="D187">
        <f>_xlfn.XLOOKUP($A187,基本情報!$A$2:$A$238,基本情報!D$2:D$238,0,0,1)</f>
        <v>0</v>
      </c>
      <c r="E187" s="6">
        <f>_xlfn.XLOOKUP($A187,基本情報!$A$2:$A$238,基本情報!E$2:E$238,0,0,1)</f>
        <v>0</v>
      </c>
      <c r="F187">
        <f>_xlfn.XLOOKUP($A187,基本情報!$A$2:$A$238,基本情報!G$2:G$238,0,0,1)</f>
        <v>0</v>
      </c>
      <c r="G187">
        <f>_xlfn.XLOOKUP($A187,基本情報!$A$2:$A$238,基本情報!H$2:H$238,0,0,1)</f>
        <v>0</v>
      </c>
      <c r="I187" s="1"/>
      <c r="K187" s="1"/>
      <c r="M187" s="55">
        <f>_xlfn.XLOOKUP($I187,肥培管理パターン一覧!$A$2:$A$75,肥培管理パターン一覧!N$2:N$75,0,0,1)</f>
        <v>0</v>
      </c>
      <c r="N187" s="55">
        <f>_xlfn.XLOOKUP($I187,肥培管理パターン一覧!$A$2:$A$75,肥培管理パターン一覧!O$2:O$75,0,0,1)</f>
        <v>0</v>
      </c>
      <c r="O187" s="55">
        <f>_xlfn.XLOOKUP($I187,肥培管理パターン一覧!$A$2:$A$75,肥培管理パターン一覧!P$2:P$75,0,0,1)</f>
        <v>0</v>
      </c>
      <c r="P187" s="6">
        <f>_xlfn.XLOOKUP($I187,肥培管理パターン一覧!$A$2:$A$75,肥培管理パターン一覧!L$2:L$75,0,0,1)</f>
        <v>0</v>
      </c>
      <c r="Q187" s="6">
        <f>_xlfn.XLOOKUP($I187,肥培管理パターン一覧!$A$2:$A$75,肥培管理パターン一覧!M$2:M$75,0,0,1)</f>
        <v>0</v>
      </c>
      <c r="R187">
        <f>_xlfn.XLOOKUP($K187,肥培管理パターン一覧!$A$2:$A$75,肥培管理パターン一覧!N$2:N$75,0,0,1)</f>
        <v>0</v>
      </c>
      <c r="S187">
        <f>_xlfn.XLOOKUP($K187,肥培管理パターン一覧!$A$2:$A$75,肥培管理パターン一覧!O$2:O$75,0,0,1)</f>
        <v>0</v>
      </c>
      <c r="T187">
        <f>_xlfn.XLOOKUP($K187,肥培管理パターン一覧!$A$2:$A$75,肥培管理パターン一覧!P$2:P$75,0,0,1)</f>
        <v>0</v>
      </c>
      <c r="U187">
        <f>_xlfn.XLOOKUP($K187,肥培管理パターン一覧!$A$2:$A$75,肥培管理パターン一覧!L$2:L$75,0,0,1)</f>
        <v>0</v>
      </c>
      <c r="V187">
        <f>_xlfn.XLOOKUP($K187,肥培管理パターン一覧!$A$2:$A$75,肥培管理パターン一覧!M$2:M$75,0,0,1)</f>
        <v>0</v>
      </c>
      <c r="W187" s="7">
        <f t="shared" si="2"/>
        <v>0</v>
      </c>
      <c r="X187" s="7"/>
      <c r="Y187" s="6">
        <f>_xlfn.XLOOKUP($I187,肥培管理パターン一覧!$A$2:$A$75,肥培管理パターン一覧!Q$2:Q$75,0,0,1)*($E187/1000)</f>
        <v>0</v>
      </c>
      <c r="Z187" s="6">
        <f>_xlfn.XLOOKUP($I187,肥培管理パターン一覧!$A$2:$A$75,肥培管理パターン一覧!R$2:R$75,0,0,1)*($E187/1000)</f>
        <v>0</v>
      </c>
    </row>
    <row r="188" spans="1:26" x14ac:dyDescent="0.55000000000000004">
      <c r="A188"/>
      <c r="B188" s="1">
        <f>_xlfn.XLOOKUP($A188,基本情報!$A$2:$A$238,基本情報!B$2:B$238,0,0,1)</f>
        <v>0</v>
      </c>
      <c r="C188" s="1">
        <f>_xlfn.XLOOKUP($A188,基本情報!$A$2:$A$238,基本情報!C$2:C$238,0,0,1)</f>
        <v>0</v>
      </c>
      <c r="D188">
        <f>_xlfn.XLOOKUP($A188,基本情報!$A$2:$A$238,基本情報!D$2:D$238,0,0,1)</f>
        <v>0</v>
      </c>
      <c r="E188" s="6">
        <f>_xlfn.XLOOKUP($A188,基本情報!$A$2:$A$238,基本情報!E$2:E$238,0,0,1)</f>
        <v>0</v>
      </c>
      <c r="F188">
        <f>_xlfn.XLOOKUP($A188,基本情報!$A$2:$A$238,基本情報!G$2:G$238,0,0,1)</f>
        <v>0</v>
      </c>
      <c r="G188">
        <f>_xlfn.XLOOKUP($A188,基本情報!$A$2:$A$238,基本情報!H$2:H$238,0,0,1)</f>
        <v>0</v>
      </c>
      <c r="I188" s="1"/>
      <c r="K188" s="1"/>
      <c r="M188" s="55">
        <f>_xlfn.XLOOKUP($I188,肥培管理パターン一覧!$A$2:$A$75,肥培管理パターン一覧!N$2:N$75,0,0,1)</f>
        <v>0</v>
      </c>
      <c r="N188" s="55">
        <f>_xlfn.XLOOKUP($I188,肥培管理パターン一覧!$A$2:$A$75,肥培管理パターン一覧!O$2:O$75,0,0,1)</f>
        <v>0</v>
      </c>
      <c r="O188" s="55">
        <f>_xlfn.XLOOKUP($I188,肥培管理パターン一覧!$A$2:$A$75,肥培管理パターン一覧!P$2:P$75,0,0,1)</f>
        <v>0</v>
      </c>
      <c r="P188" s="6">
        <f>_xlfn.XLOOKUP($I188,肥培管理パターン一覧!$A$2:$A$75,肥培管理パターン一覧!L$2:L$75,0,0,1)</f>
        <v>0</v>
      </c>
      <c r="Q188" s="6">
        <f>_xlfn.XLOOKUP($I188,肥培管理パターン一覧!$A$2:$A$75,肥培管理パターン一覧!M$2:M$75,0,0,1)</f>
        <v>0</v>
      </c>
      <c r="R188">
        <f>_xlfn.XLOOKUP($K188,肥培管理パターン一覧!$A$2:$A$75,肥培管理パターン一覧!N$2:N$75,0,0,1)</f>
        <v>0</v>
      </c>
      <c r="S188">
        <f>_xlfn.XLOOKUP($K188,肥培管理パターン一覧!$A$2:$A$75,肥培管理パターン一覧!O$2:O$75,0,0,1)</f>
        <v>0</v>
      </c>
      <c r="T188">
        <f>_xlfn.XLOOKUP($K188,肥培管理パターン一覧!$A$2:$A$75,肥培管理パターン一覧!P$2:P$75,0,0,1)</f>
        <v>0</v>
      </c>
      <c r="U188">
        <f>_xlfn.XLOOKUP($K188,肥培管理パターン一覧!$A$2:$A$75,肥培管理パターン一覧!L$2:L$75,0,0,1)</f>
        <v>0</v>
      </c>
      <c r="V188">
        <f>_xlfn.XLOOKUP($K188,肥培管理パターン一覧!$A$2:$A$75,肥培管理パターン一覧!M$2:M$75,0,0,1)</f>
        <v>0</v>
      </c>
      <c r="W188" s="7">
        <f t="shared" si="2"/>
        <v>0</v>
      </c>
      <c r="X188" s="7"/>
      <c r="Y188" s="6">
        <f>_xlfn.XLOOKUP($I188,肥培管理パターン一覧!$A$2:$A$75,肥培管理パターン一覧!Q$2:Q$75,0,0,1)*($E188/1000)</f>
        <v>0</v>
      </c>
      <c r="Z188" s="6">
        <f>_xlfn.XLOOKUP($I188,肥培管理パターン一覧!$A$2:$A$75,肥培管理パターン一覧!R$2:R$75,0,0,1)*($E188/1000)</f>
        <v>0</v>
      </c>
    </row>
    <row r="189" spans="1:26" x14ac:dyDescent="0.55000000000000004">
      <c r="A189"/>
      <c r="B189" s="1">
        <f>_xlfn.XLOOKUP($A189,基本情報!$A$2:$A$238,基本情報!B$2:B$238,0,0,1)</f>
        <v>0</v>
      </c>
      <c r="C189" s="1">
        <f>_xlfn.XLOOKUP($A189,基本情報!$A$2:$A$238,基本情報!C$2:C$238,0,0,1)</f>
        <v>0</v>
      </c>
      <c r="D189">
        <f>_xlfn.XLOOKUP($A189,基本情報!$A$2:$A$238,基本情報!D$2:D$238,0,0,1)</f>
        <v>0</v>
      </c>
      <c r="E189" s="6">
        <f>_xlfn.XLOOKUP($A189,基本情報!$A$2:$A$238,基本情報!E$2:E$238,0,0,1)</f>
        <v>0</v>
      </c>
      <c r="F189">
        <f>_xlfn.XLOOKUP($A189,基本情報!$A$2:$A$238,基本情報!G$2:G$238,0,0,1)</f>
        <v>0</v>
      </c>
      <c r="G189">
        <f>_xlfn.XLOOKUP($A189,基本情報!$A$2:$A$238,基本情報!H$2:H$238,0,0,1)</f>
        <v>0</v>
      </c>
      <c r="I189" s="1"/>
      <c r="K189" s="1"/>
      <c r="M189" s="55">
        <f>_xlfn.XLOOKUP($I189,肥培管理パターン一覧!$A$2:$A$75,肥培管理パターン一覧!N$2:N$75,0,0,1)</f>
        <v>0</v>
      </c>
      <c r="N189" s="55">
        <f>_xlfn.XLOOKUP($I189,肥培管理パターン一覧!$A$2:$A$75,肥培管理パターン一覧!O$2:O$75,0,0,1)</f>
        <v>0</v>
      </c>
      <c r="O189" s="55">
        <f>_xlfn.XLOOKUP($I189,肥培管理パターン一覧!$A$2:$A$75,肥培管理パターン一覧!P$2:P$75,0,0,1)</f>
        <v>0</v>
      </c>
      <c r="P189" s="6">
        <f>_xlfn.XLOOKUP($I189,肥培管理パターン一覧!$A$2:$A$75,肥培管理パターン一覧!L$2:L$75,0,0,1)</f>
        <v>0</v>
      </c>
      <c r="Q189" s="6">
        <f>_xlfn.XLOOKUP($I189,肥培管理パターン一覧!$A$2:$A$75,肥培管理パターン一覧!M$2:M$75,0,0,1)</f>
        <v>0</v>
      </c>
      <c r="R189">
        <f>_xlfn.XLOOKUP($K189,肥培管理パターン一覧!$A$2:$A$75,肥培管理パターン一覧!N$2:N$75,0,0,1)</f>
        <v>0</v>
      </c>
      <c r="S189">
        <f>_xlfn.XLOOKUP($K189,肥培管理パターン一覧!$A$2:$A$75,肥培管理パターン一覧!O$2:O$75,0,0,1)</f>
        <v>0</v>
      </c>
      <c r="T189">
        <f>_xlfn.XLOOKUP($K189,肥培管理パターン一覧!$A$2:$A$75,肥培管理パターン一覧!P$2:P$75,0,0,1)</f>
        <v>0</v>
      </c>
      <c r="U189">
        <f>_xlfn.XLOOKUP($K189,肥培管理パターン一覧!$A$2:$A$75,肥培管理パターン一覧!L$2:L$75,0,0,1)</f>
        <v>0</v>
      </c>
      <c r="V189">
        <f>_xlfn.XLOOKUP($K189,肥培管理パターン一覧!$A$2:$A$75,肥培管理パターン一覧!M$2:M$75,0,0,1)</f>
        <v>0</v>
      </c>
      <c r="W189" s="7">
        <f t="shared" si="2"/>
        <v>0</v>
      </c>
      <c r="X189" s="7"/>
      <c r="Y189" s="6">
        <f>_xlfn.XLOOKUP($I189,肥培管理パターン一覧!$A$2:$A$75,肥培管理パターン一覧!Q$2:Q$75,0,0,1)*($E189/1000)</f>
        <v>0</v>
      </c>
      <c r="Z189" s="6">
        <f>_xlfn.XLOOKUP($I189,肥培管理パターン一覧!$A$2:$A$75,肥培管理パターン一覧!R$2:R$75,0,0,1)*($E189/1000)</f>
        <v>0</v>
      </c>
    </row>
    <row r="190" spans="1:26" x14ac:dyDescent="0.55000000000000004">
      <c r="A190"/>
      <c r="B190" s="1">
        <f>_xlfn.XLOOKUP($A190,基本情報!$A$2:$A$238,基本情報!B$2:B$238,0,0,1)</f>
        <v>0</v>
      </c>
      <c r="C190" s="1">
        <f>_xlfn.XLOOKUP($A190,基本情報!$A$2:$A$238,基本情報!C$2:C$238,0,0,1)</f>
        <v>0</v>
      </c>
      <c r="D190">
        <f>_xlfn.XLOOKUP($A190,基本情報!$A$2:$A$238,基本情報!D$2:D$238,0,0,1)</f>
        <v>0</v>
      </c>
      <c r="E190" s="6">
        <f>_xlfn.XLOOKUP($A190,基本情報!$A$2:$A$238,基本情報!E$2:E$238,0,0,1)</f>
        <v>0</v>
      </c>
      <c r="F190">
        <f>_xlfn.XLOOKUP($A190,基本情報!$A$2:$A$238,基本情報!G$2:G$238,0,0,1)</f>
        <v>0</v>
      </c>
      <c r="G190">
        <f>_xlfn.XLOOKUP($A190,基本情報!$A$2:$A$238,基本情報!H$2:H$238,0,0,1)</f>
        <v>0</v>
      </c>
      <c r="I190" s="1"/>
      <c r="K190" s="1"/>
      <c r="M190" s="55">
        <f>_xlfn.XLOOKUP($I190,肥培管理パターン一覧!$A$2:$A$75,肥培管理パターン一覧!N$2:N$75,0,0,1)</f>
        <v>0</v>
      </c>
      <c r="N190" s="55">
        <f>_xlfn.XLOOKUP($I190,肥培管理パターン一覧!$A$2:$A$75,肥培管理パターン一覧!O$2:O$75,0,0,1)</f>
        <v>0</v>
      </c>
      <c r="O190" s="55">
        <f>_xlfn.XLOOKUP($I190,肥培管理パターン一覧!$A$2:$A$75,肥培管理パターン一覧!P$2:P$75,0,0,1)</f>
        <v>0</v>
      </c>
      <c r="P190" s="6">
        <f>_xlfn.XLOOKUP($I190,肥培管理パターン一覧!$A$2:$A$75,肥培管理パターン一覧!L$2:L$75,0,0,1)</f>
        <v>0</v>
      </c>
      <c r="Q190" s="6">
        <f>_xlfn.XLOOKUP($I190,肥培管理パターン一覧!$A$2:$A$75,肥培管理パターン一覧!M$2:M$75,0,0,1)</f>
        <v>0</v>
      </c>
      <c r="R190">
        <f>_xlfn.XLOOKUP($K190,肥培管理パターン一覧!$A$2:$A$75,肥培管理パターン一覧!N$2:N$75,0,0,1)</f>
        <v>0</v>
      </c>
      <c r="S190">
        <f>_xlfn.XLOOKUP($K190,肥培管理パターン一覧!$A$2:$A$75,肥培管理パターン一覧!O$2:O$75,0,0,1)</f>
        <v>0</v>
      </c>
      <c r="T190">
        <f>_xlfn.XLOOKUP($K190,肥培管理パターン一覧!$A$2:$A$75,肥培管理パターン一覧!P$2:P$75,0,0,1)</f>
        <v>0</v>
      </c>
      <c r="U190">
        <f>_xlfn.XLOOKUP($K190,肥培管理パターン一覧!$A$2:$A$75,肥培管理パターン一覧!L$2:L$75,0,0,1)</f>
        <v>0</v>
      </c>
      <c r="V190">
        <f>_xlfn.XLOOKUP($K190,肥培管理パターン一覧!$A$2:$A$75,肥培管理パターン一覧!M$2:M$75,0,0,1)</f>
        <v>0</v>
      </c>
      <c r="W190" s="7">
        <f t="shared" si="2"/>
        <v>0</v>
      </c>
      <c r="X190" s="7"/>
      <c r="Y190" s="6">
        <f>_xlfn.XLOOKUP($I190,肥培管理パターン一覧!$A$2:$A$75,肥培管理パターン一覧!Q$2:Q$75,0,0,1)*($E190/1000)</f>
        <v>0</v>
      </c>
      <c r="Z190" s="6">
        <f>_xlfn.XLOOKUP($I190,肥培管理パターン一覧!$A$2:$A$75,肥培管理パターン一覧!R$2:R$75,0,0,1)*($E190/1000)</f>
        <v>0</v>
      </c>
    </row>
    <row r="191" spans="1:26" x14ac:dyDescent="0.55000000000000004">
      <c r="A191"/>
      <c r="B191" s="1">
        <f>_xlfn.XLOOKUP($A191,基本情報!$A$2:$A$238,基本情報!B$2:B$238,0,0,1)</f>
        <v>0</v>
      </c>
      <c r="C191" s="1">
        <f>_xlfn.XLOOKUP($A191,基本情報!$A$2:$A$238,基本情報!C$2:C$238,0,0,1)</f>
        <v>0</v>
      </c>
      <c r="D191">
        <f>_xlfn.XLOOKUP($A191,基本情報!$A$2:$A$238,基本情報!D$2:D$238,0,0,1)</f>
        <v>0</v>
      </c>
      <c r="E191" s="6">
        <f>_xlfn.XLOOKUP($A191,基本情報!$A$2:$A$238,基本情報!E$2:E$238,0,0,1)</f>
        <v>0</v>
      </c>
      <c r="F191">
        <f>_xlfn.XLOOKUP($A191,基本情報!$A$2:$A$238,基本情報!G$2:G$238,0,0,1)</f>
        <v>0</v>
      </c>
      <c r="G191">
        <f>_xlfn.XLOOKUP($A191,基本情報!$A$2:$A$238,基本情報!H$2:H$238,0,0,1)</f>
        <v>0</v>
      </c>
      <c r="I191" s="1"/>
      <c r="K191" s="1"/>
      <c r="M191" s="55">
        <f>_xlfn.XLOOKUP($I191,肥培管理パターン一覧!$A$2:$A$75,肥培管理パターン一覧!N$2:N$75,0,0,1)</f>
        <v>0</v>
      </c>
      <c r="N191" s="55">
        <f>_xlfn.XLOOKUP($I191,肥培管理パターン一覧!$A$2:$A$75,肥培管理パターン一覧!O$2:O$75,0,0,1)</f>
        <v>0</v>
      </c>
      <c r="O191" s="55">
        <f>_xlfn.XLOOKUP($I191,肥培管理パターン一覧!$A$2:$A$75,肥培管理パターン一覧!P$2:P$75,0,0,1)</f>
        <v>0</v>
      </c>
      <c r="P191" s="6">
        <f>_xlfn.XLOOKUP($I191,肥培管理パターン一覧!$A$2:$A$75,肥培管理パターン一覧!L$2:L$75,0,0,1)</f>
        <v>0</v>
      </c>
      <c r="Q191" s="6">
        <f>_xlfn.XLOOKUP($I191,肥培管理パターン一覧!$A$2:$A$75,肥培管理パターン一覧!M$2:M$75,0,0,1)</f>
        <v>0</v>
      </c>
      <c r="R191">
        <f>_xlfn.XLOOKUP($K191,肥培管理パターン一覧!$A$2:$A$75,肥培管理パターン一覧!N$2:N$75,0,0,1)</f>
        <v>0</v>
      </c>
      <c r="S191">
        <f>_xlfn.XLOOKUP($K191,肥培管理パターン一覧!$A$2:$A$75,肥培管理パターン一覧!O$2:O$75,0,0,1)</f>
        <v>0</v>
      </c>
      <c r="T191">
        <f>_xlfn.XLOOKUP($K191,肥培管理パターン一覧!$A$2:$A$75,肥培管理パターン一覧!P$2:P$75,0,0,1)</f>
        <v>0</v>
      </c>
      <c r="U191">
        <f>_xlfn.XLOOKUP($K191,肥培管理パターン一覧!$A$2:$A$75,肥培管理パターン一覧!L$2:L$75,0,0,1)</f>
        <v>0</v>
      </c>
      <c r="V191">
        <f>_xlfn.XLOOKUP($K191,肥培管理パターン一覧!$A$2:$A$75,肥培管理パターン一覧!M$2:M$75,0,0,1)</f>
        <v>0</v>
      </c>
      <c r="W191" s="7">
        <f t="shared" si="2"/>
        <v>0</v>
      </c>
      <c r="X191" s="7"/>
      <c r="Y191" s="6">
        <f>_xlfn.XLOOKUP($I191,肥培管理パターン一覧!$A$2:$A$75,肥培管理パターン一覧!Q$2:Q$75,0,0,1)*($E191/1000)</f>
        <v>0</v>
      </c>
      <c r="Z191" s="6">
        <f>_xlfn.XLOOKUP($I191,肥培管理パターン一覧!$A$2:$A$75,肥培管理パターン一覧!R$2:R$75,0,0,1)*($E191/1000)</f>
        <v>0</v>
      </c>
    </row>
    <row r="192" spans="1:26" x14ac:dyDescent="0.55000000000000004">
      <c r="A192"/>
      <c r="B192" s="1">
        <f>_xlfn.XLOOKUP($A192,基本情報!$A$2:$A$238,基本情報!B$2:B$238,0,0,1)</f>
        <v>0</v>
      </c>
      <c r="C192" s="1">
        <f>_xlfn.XLOOKUP($A192,基本情報!$A$2:$A$238,基本情報!C$2:C$238,0,0,1)</f>
        <v>0</v>
      </c>
      <c r="D192">
        <f>_xlfn.XLOOKUP($A192,基本情報!$A$2:$A$238,基本情報!D$2:D$238,0,0,1)</f>
        <v>0</v>
      </c>
      <c r="E192" s="6">
        <f>_xlfn.XLOOKUP($A192,基本情報!$A$2:$A$238,基本情報!E$2:E$238,0,0,1)</f>
        <v>0</v>
      </c>
      <c r="F192">
        <f>_xlfn.XLOOKUP($A192,基本情報!$A$2:$A$238,基本情報!G$2:G$238,0,0,1)</f>
        <v>0</v>
      </c>
      <c r="G192">
        <f>_xlfn.XLOOKUP($A192,基本情報!$A$2:$A$238,基本情報!H$2:H$238,0,0,1)</f>
        <v>0</v>
      </c>
      <c r="I192" s="1"/>
      <c r="K192" s="1"/>
      <c r="M192" s="55">
        <f>_xlfn.XLOOKUP($I192,肥培管理パターン一覧!$A$2:$A$75,肥培管理パターン一覧!N$2:N$75,0,0,1)</f>
        <v>0</v>
      </c>
      <c r="N192" s="55">
        <f>_xlfn.XLOOKUP($I192,肥培管理パターン一覧!$A$2:$A$75,肥培管理パターン一覧!O$2:O$75,0,0,1)</f>
        <v>0</v>
      </c>
      <c r="O192" s="55">
        <f>_xlfn.XLOOKUP($I192,肥培管理パターン一覧!$A$2:$A$75,肥培管理パターン一覧!P$2:P$75,0,0,1)</f>
        <v>0</v>
      </c>
      <c r="P192" s="6">
        <f>_xlfn.XLOOKUP($I192,肥培管理パターン一覧!$A$2:$A$75,肥培管理パターン一覧!L$2:L$75,0,0,1)</f>
        <v>0</v>
      </c>
      <c r="Q192" s="6">
        <f>_xlfn.XLOOKUP($I192,肥培管理パターン一覧!$A$2:$A$75,肥培管理パターン一覧!M$2:M$75,0,0,1)</f>
        <v>0</v>
      </c>
      <c r="R192">
        <f>_xlfn.XLOOKUP($K192,肥培管理パターン一覧!$A$2:$A$75,肥培管理パターン一覧!N$2:N$75,0,0,1)</f>
        <v>0</v>
      </c>
      <c r="S192">
        <f>_xlfn.XLOOKUP($K192,肥培管理パターン一覧!$A$2:$A$75,肥培管理パターン一覧!O$2:O$75,0,0,1)</f>
        <v>0</v>
      </c>
      <c r="T192">
        <f>_xlfn.XLOOKUP($K192,肥培管理パターン一覧!$A$2:$A$75,肥培管理パターン一覧!P$2:P$75,0,0,1)</f>
        <v>0</v>
      </c>
      <c r="U192">
        <f>_xlfn.XLOOKUP($K192,肥培管理パターン一覧!$A$2:$A$75,肥培管理パターン一覧!L$2:L$75,0,0,1)</f>
        <v>0</v>
      </c>
      <c r="V192">
        <f>_xlfn.XLOOKUP($K192,肥培管理パターン一覧!$A$2:$A$75,肥培管理パターン一覧!M$2:M$75,0,0,1)</f>
        <v>0</v>
      </c>
      <c r="W192" s="7">
        <f t="shared" si="2"/>
        <v>0</v>
      </c>
      <c r="X192" s="7"/>
      <c r="Y192" s="6">
        <f>_xlfn.XLOOKUP($I192,肥培管理パターン一覧!$A$2:$A$75,肥培管理パターン一覧!Q$2:Q$75,0,0,1)*($E192/1000)</f>
        <v>0</v>
      </c>
      <c r="Z192" s="6">
        <f>_xlfn.XLOOKUP($I192,肥培管理パターン一覧!$A$2:$A$75,肥培管理パターン一覧!R$2:R$75,0,0,1)*($E192/1000)</f>
        <v>0</v>
      </c>
    </row>
    <row r="193" spans="1:26" x14ac:dyDescent="0.55000000000000004">
      <c r="A193"/>
      <c r="B193" s="1">
        <f>_xlfn.XLOOKUP($A193,基本情報!$A$2:$A$238,基本情報!B$2:B$238,0,0,1)</f>
        <v>0</v>
      </c>
      <c r="C193" s="1">
        <f>_xlfn.XLOOKUP($A193,基本情報!$A$2:$A$238,基本情報!C$2:C$238,0,0,1)</f>
        <v>0</v>
      </c>
      <c r="D193">
        <f>_xlfn.XLOOKUP($A193,基本情報!$A$2:$A$238,基本情報!D$2:D$238,0,0,1)</f>
        <v>0</v>
      </c>
      <c r="E193" s="6">
        <f>_xlfn.XLOOKUP($A193,基本情報!$A$2:$A$238,基本情報!E$2:E$238,0,0,1)</f>
        <v>0</v>
      </c>
      <c r="F193">
        <f>_xlfn.XLOOKUP($A193,基本情報!$A$2:$A$238,基本情報!G$2:G$238,0,0,1)</f>
        <v>0</v>
      </c>
      <c r="G193">
        <f>_xlfn.XLOOKUP($A193,基本情報!$A$2:$A$238,基本情報!H$2:H$238,0,0,1)</f>
        <v>0</v>
      </c>
      <c r="I193" s="1"/>
      <c r="K193" s="1"/>
      <c r="M193" s="55">
        <f>_xlfn.XLOOKUP($I193,肥培管理パターン一覧!$A$2:$A$75,肥培管理パターン一覧!N$2:N$75,0,0,1)</f>
        <v>0</v>
      </c>
      <c r="N193" s="55">
        <f>_xlfn.XLOOKUP($I193,肥培管理パターン一覧!$A$2:$A$75,肥培管理パターン一覧!O$2:O$75,0,0,1)</f>
        <v>0</v>
      </c>
      <c r="O193" s="55">
        <f>_xlfn.XLOOKUP($I193,肥培管理パターン一覧!$A$2:$A$75,肥培管理パターン一覧!P$2:P$75,0,0,1)</f>
        <v>0</v>
      </c>
      <c r="P193" s="6">
        <f>_xlfn.XLOOKUP($I193,肥培管理パターン一覧!$A$2:$A$75,肥培管理パターン一覧!L$2:L$75,0,0,1)</f>
        <v>0</v>
      </c>
      <c r="Q193" s="6">
        <f>_xlfn.XLOOKUP($I193,肥培管理パターン一覧!$A$2:$A$75,肥培管理パターン一覧!M$2:M$75,0,0,1)</f>
        <v>0</v>
      </c>
      <c r="R193">
        <f>_xlfn.XLOOKUP($K193,肥培管理パターン一覧!$A$2:$A$75,肥培管理パターン一覧!N$2:N$75,0,0,1)</f>
        <v>0</v>
      </c>
      <c r="S193">
        <f>_xlfn.XLOOKUP($K193,肥培管理パターン一覧!$A$2:$A$75,肥培管理パターン一覧!O$2:O$75,0,0,1)</f>
        <v>0</v>
      </c>
      <c r="T193">
        <f>_xlfn.XLOOKUP($K193,肥培管理パターン一覧!$A$2:$A$75,肥培管理パターン一覧!P$2:P$75,0,0,1)</f>
        <v>0</v>
      </c>
      <c r="U193">
        <f>_xlfn.XLOOKUP($K193,肥培管理パターン一覧!$A$2:$A$75,肥培管理パターン一覧!L$2:L$75,0,0,1)</f>
        <v>0</v>
      </c>
      <c r="V193">
        <f>_xlfn.XLOOKUP($K193,肥培管理パターン一覧!$A$2:$A$75,肥培管理パターン一覧!M$2:M$75,0,0,1)</f>
        <v>0</v>
      </c>
      <c r="W193" s="7">
        <f t="shared" si="2"/>
        <v>0</v>
      </c>
      <c r="X193" s="7"/>
      <c r="Y193" s="6">
        <f>_xlfn.XLOOKUP($I193,肥培管理パターン一覧!$A$2:$A$75,肥培管理パターン一覧!Q$2:Q$75,0,0,1)*($E193/1000)</f>
        <v>0</v>
      </c>
      <c r="Z193" s="6">
        <f>_xlfn.XLOOKUP($I193,肥培管理パターン一覧!$A$2:$A$75,肥培管理パターン一覧!R$2:R$75,0,0,1)*($E193/1000)</f>
        <v>0</v>
      </c>
    </row>
    <row r="194" spans="1:26" x14ac:dyDescent="0.55000000000000004">
      <c r="A194"/>
      <c r="B194" s="1">
        <f>_xlfn.XLOOKUP($A194,基本情報!$A$2:$A$238,基本情報!B$2:B$238,0,0,1)</f>
        <v>0</v>
      </c>
      <c r="C194" s="1">
        <f>_xlfn.XLOOKUP($A194,基本情報!$A$2:$A$238,基本情報!C$2:C$238,0,0,1)</f>
        <v>0</v>
      </c>
      <c r="D194">
        <f>_xlfn.XLOOKUP($A194,基本情報!$A$2:$A$238,基本情報!D$2:D$238,0,0,1)</f>
        <v>0</v>
      </c>
      <c r="E194" s="6">
        <f>_xlfn.XLOOKUP($A194,基本情報!$A$2:$A$238,基本情報!E$2:E$238,0,0,1)</f>
        <v>0</v>
      </c>
      <c r="F194">
        <f>_xlfn.XLOOKUP($A194,基本情報!$A$2:$A$238,基本情報!G$2:G$238,0,0,1)</f>
        <v>0</v>
      </c>
      <c r="G194">
        <f>_xlfn.XLOOKUP($A194,基本情報!$A$2:$A$238,基本情報!H$2:H$238,0,0,1)</f>
        <v>0</v>
      </c>
      <c r="I194" s="1"/>
      <c r="K194" s="1"/>
      <c r="M194" s="55">
        <f>_xlfn.XLOOKUP($I194,肥培管理パターン一覧!$A$2:$A$75,肥培管理パターン一覧!N$2:N$75,0,0,1)</f>
        <v>0</v>
      </c>
      <c r="N194" s="55">
        <f>_xlfn.XLOOKUP($I194,肥培管理パターン一覧!$A$2:$A$75,肥培管理パターン一覧!O$2:O$75,0,0,1)</f>
        <v>0</v>
      </c>
      <c r="O194" s="55">
        <f>_xlfn.XLOOKUP($I194,肥培管理パターン一覧!$A$2:$A$75,肥培管理パターン一覧!P$2:P$75,0,0,1)</f>
        <v>0</v>
      </c>
      <c r="P194" s="6">
        <f>_xlfn.XLOOKUP($I194,肥培管理パターン一覧!$A$2:$A$75,肥培管理パターン一覧!L$2:L$75,0,0,1)</f>
        <v>0</v>
      </c>
      <c r="Q194" s="6">
        <f>_xlfn.XLOOKUP($I194,肥培管理パターン一覧!$A$2:$A$75,肥培管理パターン一覧!M$2:M$75,0,0,1)</f>
        <v>0</v>
      </c>
      <c r="R194">
        <f>_xlfn.XLOOKUP($K194,肥培管理パターン一覧!$A$2:$A$75,肥培管理パターン一覧!N$2:N$75,0,0,1)</f>
        <v>0</v>
      </c>
      <c r="S194">
        <f>_xlfn.XLOOKUP($K194,肥培管理パターン一覧!$A$2:$A$75,肥培管理パターン一覧!O$2:O$75,0,0,1)</f>
        <v>0</v>
      </c>
      <c r="T194">
        <f>_xlfn.XLOOKUP($K194,肥培管理パターン一覧!$A$2:$A$75,肥培管理パターン一覧!P$2:P$75,0,0,1)</f>
        <v>0</v>
      </c>
      <c r="U194">
        <f>_xlfn.XLOOKUP($K194,肥培管理パターン一覧!$A$2:$A$75,肥培管理パターン一覧!L$2:L$75,0,0,1)</f>
        <v>0</v>
      </c>
      <c r="V194">
        <f>_xlfn.XLOOKUP($K194,肥培管理パターン一覧!$A$2:$A$75,肥培管理パターン一覧!M$2:M$75,0,0,1)</f>
        <v>0</v>
      </c>
      <c r="W194" s="7">
        <f t="shared" si="2"/>
        <v>0</v>
      </c>
      <c r="X194" s="7"/>
      <c r="Y194" s="6">
        <f>_xlfn.XLOOKUP($I194,肥培管理パターン一覧!$A$2:$A$75,肥培管理パターン一覧!Q$2:Q$75,0,0,1)*($E194/1000)</f>
        <v>0</v>
      </c>
      <c r="Z194" s="6">
        <f>_xlfn.XLOOKUP($I194,肥培管理パターン一覧!$A$2:$A$75,肥培管理パターン一覧!R$2:R$75,0,0,1)*($E194/1000)</f>
        <v>0</v>
      </c>
    </row>
    <row r="195" spans="1:26" x14ac:dyDescent="0.55000000000000004">
      <c r="A195"/>
      <c r="B195" s="1">
        <f>_xlfn.XLOOKUP($A195,基本情報!$A$2:$A$238,基本情報!B$2:B$238,0,0,1)</f>
        <v>0</v>
      </c>
      <c r="C195" s="1">
        <f>_xlfn.XLOOKUP($A195,基本情報!$A$2:$A$238,基本情報!C$2:C$238,0,0,1)</f>
        <v>0</v>
      </c>
      <c r="D195">
        <f>_xlfn.XLOOKUP($A195,基本情報!$A$2:$A$238,基本情報!D$2:D$238,0,0,1)</f>
        <v>0</v>
      </c>
      <c r="E195" s="6">
        <f>_xlfn.XLOOKUP($A195,基本情報!$A$2:$A$238,基本情報!E$2:E$238,0,0,1)</f>
        <v>0</v>
      </c>
      <c r="F195">
        <f>_xlfn.XLOOKUP($A195,基本情報!$A$2:$A$238,基本情報!G$2:G$238,0,0,1)</f>
        <v>0</v>
      </c>
      <c r="G195">
        <f>_xlfn.XLOOKUP($A195,基本情報!$A$2:$A$238,基本情報!H$2:H$238,0,0,1)</f>
        <v>0</v>
      </c>
      <c r="I195" s="1"/>
      <c r="K195" s="1"/>
      <c r="M195" s="55">
        <f>_xlfn.XLOOKUP($I195,肥培管理パターン一覧!$A$2:$A$75,肥培管理パターン一覧!N$2:N$75,0,0,1)</f>
        <v>0</v>
      </c>
      <c r="N195" s="55">
        <f>_xlfn.XLOOKUP($I195,肥培管理パターン一覧!$A$2:$A$75,肥培管理パターン一覧!O$2:O$75,0,0,1)</f>
        <v>0</v>
      </c>
      <c r="O195" s="55">
        <f>_xlfn.XLOOKUP($I195,肥培管理パターン一覧!$A$2:$A$75,肥培管理パターン一覧!P$2:P$75,0,0,1)</f>
        <v>0</v>
      </c>
      <c r="P195" s="6">
        <f>_xlfn.XLOOKUP($I195,肥培管理パターン一覧!$A$2:$A$75,肥培管理パターン一覧!L$2:L$75,0,0,1)</f>
        <v>0</v>
      </c>
      <c r="Q195" s="6">
        <f>_xlfn.XLOOKUP($I195,肥培管理パターン一覧!$A$2:$A$75,肥培管理パターン一覧!M$2:M$75,0,0,1)</f>
        <v>0</v>
      </c>
      <c r="R195">
        <f>_xlfn.XLOOKUP($K195,肥培管理パターン一覧!$A$2:$A$75,肥培管理パターン一覧!N$2:N$75,0,0,1)</f>
        <v>0</v>
      </c>
      <c r="S195">
        <f>_xlfn.XLOOKUP($K195,肥培管理パターン一覧!$A$2:$A$75,肥培管理パターン一覧!O$2:O$75,0,0,1)</f>
        <v>0</v>
      </c>
      <c r="T195">
        <f>_xlfn.XLOOKUP($K195,肥培管理パターン一覧!$A$2:$A$75,肥培管理パターン一覧!P$2:P$75,0,0,1)</f>
        <v>0</v>
      </c>
      <c r="U195">
        <f>_xlfn.XLOOKUP($K195,肥培管理パターン一覧!$A$2:$A$75,肥培管理パターン一覧!L$2:L$75,0,0,1)</f>
        <v>0</v>
      </c>
      <c r="V195">
        <f>_xlfn.XLOOKUP($K195,肥培管理パターン一覧!$A$2:$A$75,肥培管理パターン一覧!M$2:M$75,0,0,1)</f>
        <v>0</v>
      </c>
      <c r="W195" s="7">
        <f t="shared" si="2"/>
        <v>0</v>
      </c>
      <c r="X195" s="7"/>
      <c r="Y195" s="6">
        <f>_xlfn.XLOOKUP($I195,肥培管理パターン一覧!$A$2:$A$75,肥培管理パターン一覧!Q$2:Q$75,0,0,1)*($E195/1000)</f>
        <v>0</v>
      </c>
      <c r="Z195" s="6">
        <f>_xlfn.XLOOKUP($I195,肥培管理パターン一覧!$A$2:$A$75,肥培管理パターン一覧!R$2:R$75,0,0,1)*($E195/1000)</f>
        <v>0</v>
      </c>
    </row>
    <row r="196" spans="1:26" x14ac:dyDescent="0.55000000000000004">
      <c r="A196"/>
      <c r="B196" s="1">
        <f>_xlfn.XLOOKUP($A196,基本情報!$A$2:$A$238,基本情報!B$2:B$238,0,0,1)</f>
        <v>0</v>
      </c>
      <c r="C196" s="1">
        <f>_xlfn.XLOOKUP($A196,基本情報!$A$2:$A$238,基本情報!C$2:C$238,0,0,1)</f>
        <v>0</v>
      </c>
      <c r="D196">
        <f>_xlfn.XLOOKUP($A196,基本情報!$A$2:$A$238,基本情報!D$2:D$238,0,0,1)</f>
        <v>0</v>
      </c>
      <c r="E196" s="6">
        <f>_xlfn.XLOOKUP($A196,基本情報!$A$2:$A$238,基本情報!E$2:E$238,0,0,1)</f>
        <v>0</v>
      </c>
      <c r="F196">
        <f>_xlfn.XLOOKUP($A196,基本情報!$A$2:$A$238,基本情報!G$2:G$238,0,0,1)</f>
        <v>0</v>
      </c>
      <c r="G196">
        <f>_xlfn.XLOOKUP($A196,基本情報!$A$2:$A$238,基本情報!H$2:H$238,0,0,1)</f>
        <v>0</v>
      </c>
      <c r="I196" s="1"/>
      <c r="K196" s="1"/>
      <c r="M196" s="55">
        <f>_xlfn.XLOOKUP($I196,肥培管理パターン一覧!$A$2:$A$75,肥培管理パターン一覧!N$2:N$75,0,0,1)</f>
        <v>0</v>
      </c>
      <c r="N196" s="55">
        <f>_xlfn.XLOOKUP($I196,肥培管理パターン一覧!$A$2:$A$75,肥培管理パターン一覧!O$2:O$75,0,0,1)</f>
        <v>0</v>
      </c>
      <c r="O196" s="55">
        <f>_xlfn.XLOOKUP($I196,肥培管理パターン一覧!$A$2:$A$75,肥培管理パターン一覧!P$2:P$75,0,0,1)</f>
        <v>0</v>
      </c>
      <c r="P196" s="6">
        <f>_xlfn.XLOOKUP($I196,肥培管理パターン一覧!$A$2:$A$75,肥培管理パターン一覧!L$2:L$75,0,0,1)</f>
        <v>0</v>
      </c>
      <c r="Q196" s="6">
        <f>_xlfn.XLOOKUP($I196,肥培管理パターン一覧!$A$2:$A$75,肥培管理パターン一覧!M$2:M$75,0,0,1)</f>
        <v>0</v>
      </c>
      <c r="R196">
        <f>_xlfn.XLOOKUP($K196,肥培管理パターン一覧!$A$2:$A$75,肥培管理パターン一覧!N$2:N$75,0,0,1)</f>
        <v>0</v>
      </c>
      <c r="S196">
        <f>_xlfn.XLOOKUP($K196,肥培管理パターン一覧!$A$2:$A$75,肥培管理パターン一覧!O$2:O$75,0,0,1)</f>
        <v>0</v>
      </c>
      <c r="T196">
        <f>_xlfn.XLOOKUP($K196,肥培管理パターン一覧!$A$2:$A$75,肥培管理パターン一覧!P$2:P$75,0,0,1)</f>
        <v>0</v>
      </c>
      <c r="U196">
        <f>_xlfn.XLOOKUP($K196,肥培管理パターン一覧!$A$2:$A$75,肥培管理パターン一覧!L$2:L$75,0,0,1)</f>
        <v>0</v>
      </c>
      <c r="V196">
        <f>_xlfn.XLOOKUP($K196,肥培管理パターン一覧!$A$2:$A$75,肥培管理パターン一覧!M$2:M$75,0,0,1)</f>
        <v>0</v>
      </c>
      <c r="W196" s="7">
        <f t="shared" si="2"/>
        <v>0</v>
      </c>
      <c r="X196" s="7"/>
      <c r="Y196" s="6">
        <f>_xlfn.XLOOKUP($I196,肥培管理パターン一覧!$A$2:$A$75,肥培管理パターン一覧!Q$2:Q$75,0,0,1)*($E196/1000)</f>
        <v>0</v>
      </c>
      <c r="Z196" s="6">
        <f>_xlfn.XLOOKUP($I196,肥培管理パターン一覧!$A$2:$A$75,肥培管理パターン一覧!R$2:R$75,0,0,1)*($E196/1000)</f>
        <v>0</v>
      </c>
    </row>
    <row r="197" spans="1:26" x14ac:dyDescent="0.55000000000000004">
      <c r="A197"/>
      <c r="B197" s="1">
        <f>_xlfn.XLOOKUP($A197,基本情報!$A$2:$A$238,基本情報!B$2:B$238,0,0,1)</f>
        <v>0</v>
      </c>
      <c r="C197" s="1">
        <f>_xlfn.XLOOKUP($A197,基本情報!$A$2:$A$238,基本情報!C$2:C$238,0,0,1)</f>
        <v>0</v>
      </c>
      <c r="D197">
        <f>_xlfn.XLOOKUP($A197,基本情報!$A$2:$A$238,基本情報!D$2:D$238,0,0,1)</f>
        <v>0</v>
      </c>
      <c r="E197" s="6">
        <f>_xlfn.XLOOKUP($A197,基本情報!$A$2:$A$238,基本情報!E$2:E$238,0,0,1)</f>
        <v>0</v>
      </c>
      <c r="F197">
        <f>_xlfn.XLOOKUP($A197,基本情報!$A$2:$A$238,基本情報!G$2:G$238,0,0,1)</f>
        <v>0</v>
      </c>
      <c r="G197">
        <f>_xlfn.XLOOKUP($A197,基本情報!$A$2:$A$238,基本情報!H$2:H$238,0,0,1)</f>
        <v>0</v>
      </c>
      <c r="I197" s="1"/>
      <c r="K197" s="1"/>
      <c r="M197" s="55">
        <f>_xlfn.XLOOKUP($I197,肥培管理パターン一覧!$A$2:$A$75,肥培管理パターン一覧!N$2:N$75,0,0,1)</f>
        <v>0</v>
      </c>
      <c r="N197" s="55">
        <f>_xlfn.XLOOKUP($I197,肥培管理パターン一覧!$A$2:$A$75,肥培管理パターン一覧!O$2:O$75,0,0,1)</f>
        <v>0</v>
      </c>
      <c r="O197" s="55">
        <f>_xlfn.XLOOKUP($I197,肥培管理パターン一覧!$A$2:$A$75,肥培管理パターン一覧!P$2:P$75,0,0,1)</f>
        <v>0</v>
      </c>
      <c r="P197" s="6">
        <f>_xlfn.XLOOKUP($I197,肥培管理パターン一覧!$A$2:$A$75,肥培管理パターン一覧!L$2:L$75,0,0,1)</f>
        <v>0</v>
      </c>
      <c r="Q197" s="6">
        <f>_xlfn.XLOOKUP($I197,肥培管理パターン一覧!$A$2:$A$75,肥培管理パターン一覧!M$2:M$75,0,0,1)</f>
        <v>0</v>
      </c>
      <c r="R197">
        <f>_xlfn.XLOOKUP($K197,肥培管理パターン一覧!$A$2:$A$75,肥培管理パターン一覧!N$2:N$75,0,0,1)</f>
        <v>0</v>
      </c>
      <c r="S197">
        <f>_xlfn.XLOOKUP($K197,肥培管理パターン一覧!$A$2:$A$75,肥培管理パターン一覧!O$2:O$75,0,0,1)</f>
        <v>0</v>
      </c>
      <c r="T197">
        <f>_xlfn.XLOOKUP($K197,肥培管理パターン一覧!$A$2:$A$75,肥培管理パターン一覧!P$2:P$75,0,0,1)</f>
        <v>0</v>
      </c>
      <c r="U197">
        <f>_xlfn.XLOOKUP($K197,肥培管理パターン一覧!$A$2:$A$75,肥培管理パターン一覧!L$2:L$75,0,0,1)</f>
        <v>0</v>
      </c>
      <c r="V197">
        <f>_xlfn.XLOOKUP($K197,肥培管理パターン一覧!$A$2:$A$75,肥培管理パターン一覧!M$2:M$75,0,0,1)</f>
        <v>0</v>
      </c>
      <c r="W197" s="7">
        <f t="shared" si="2"/>
        <v>0</v>
      </c>
      <c r="X197" s="7"/>
      <c r="Y197" s="6">
        <f>_xlfn.XLOOKUP($I197,肥培管理パターン一覧!$A$2:$A$75,肥培管理パターン一覧!Q$2:Q$75,0,0,1)*($E197/1000)</f>
        <v>0</v>
      </c>
      <c r="Z197" s="6">
        <f>_xlfn.XLOOKUP($I197,肥培管理パターン一覧!$A$2:$A$75,肥培管理パターン一覧!R$2:R$75,0,0,1)*($E197/1000)</f>
        <v>0</v>
      </c>
    </row>
    <row r="198" spans="1:26" x14ac:dyDescent="0.55000000000000004">
      <c r="A198"/>
      <c r="B198" s="1">
        <f>_xlfn.XLOOKUP($A198,基本情報!$A$2:$A$238,基本情報!B$2:B$238,0,0,1)</f>
        <v>0</v>
      </c>
      <c r="C198" s="1">
        <f>_xlfn.XLOOKUP($A198,基本情報!$A$2:$A$238,基本情報!C$2:C$238,0,0,1)</f>
        <v>0</v>
      </c>
      <c r="D198">
        <f>_xlfn.XLOOKUP($A198,基本情報!$A$2:$A$238,基本情報!D$2:D$238,0,0,1)</f>
        <v>0</v>
      </c>
      <c r="E198" s="6">
        <f>_xlfn.XLOOKUP($A198,基本情報!$A$2:$A$238,基本情報!E$2:E$238,0,0,1)</f>
        <v>0</v>
      </c>
      <c r="F198">
        <f>_xlfn.XLOOKUP($A198,基本情報!$A$2:$A$238,基本情報!G$2:G$238,0,0,1)</f>
        <v>0</v>
      </c>
      <c r="G198">
        <f>_xlfn.XLOOKUP($A198,基本情報!$A$2:$A$238,基本情報!H$2:H$238,0,0,1)</f>
        <v>0</v>
      </c>
      <c r="I198" s="1"/>
      <c r="K198" s="1"/>
      <c r="M198" s="55">
        <f>_xlfn.XLOOKUP($I198,肥培管理パターン一覧!$A$2:$A$75,肥培管理パターン一覧!N$2:N$75,0,0,1)</f>
        <v>0</v>
      </c>
      <c r="N198" s="55">
        <f>_xlfn.XLOOKUP($I198,肥培管理パターン一覧!$A$2:$A$75,肥培管理パターン一覧!O$2:O$75,0,0,1)</f>
        <v>0</v>
      </c>
      <c r="O198" s="55">
        <f>_xlfn.XLOOKUP($I198,肥培管理パターン一覧!$A$2:$A$75,肥培管理パターン一覧!P$2:P$75,0,0,1)</f>
        <v>0</v>
      </c>
      <c r="P198" s="6">
        <f>_xlfn.XLOOKUP($I198,肥培管理パターン一覧!$A$2:$A$75,肥培管理パターン一覧!L$2:L$75,0,0,1)</f>
        <v>0</v>
      </c>
      <c r="Q198" s="6">
        <f>_xlfn.XLOOKUP($I198,肥培管理パターン一覧!$A$2:$A$75,肥培管理パターン一覧!M$2:M$75,0,0,1)</f>
        <v>0</v>
      </c>
      <c r="R198">
        <f>_xlfn.XLOOKUP($K198,肥培管理パターン一覧!$A$2:$A$75,肥培管理パターン一覧!N$2:N$75,0,0,1)</f>
        <v>0</v>
      </c>
      <c r="S198">
        <f>_xlfn.XLOOKUP($K198,肥培管理パターン一覧!$A$2:$A$75,肥培管理パターン一覧!O$2:O$75,0,0,1)</f>
        <v>0</v>
      </c>
      <c r="T198">
        <f>_xlfn.XLOOKUP($K198,肥培管理パターン一覧!$A$2:$A$75,肥培管理パターン一覧!P$2:P$75,0,0,1)</f>
        <v>0</v>
      </c>
      <c r="U198">
        <f>_xlfn.XLOOKUP($K198,肥培管理パターン一覧!$A$2:$A$75,肥培管理パターン一覧!L$2:L$75,0,0,1)</f>
        <v>0</v>
      </c>
      <c r="V198">
        <f>_xlfn.XLOOKUP($K198,肥培管理パターン一覧!$A$2:$A$75,肥培管理パターン一覧!M$2:M$75,0,0,1)</f>
        <v>0</v>
      </c>
      <c r="W198" s="7">
        <f t="shared" si="2"/>
        <v>0</v>
      </c>
      <c r="X198" s="7"/>
      <c r="Y198" s="6">
        <f>_xlfn.XLOOKUP($I198,肥培管理パターン一覧!$A$2:$A$75,肥培管理パターン一覧!Q$2:Q$75,0,0,1)*($E198/1000)</f>
        <v>0</v>
      </c>
      <c r="Z198" s="6">
        <f>_xlfn.XLOOKUP($I198,肥培管理パターン一覧!$A$2:$A$75,肥培管理パターン一覧!R$2:R$75,0,0,1)*($E198/1000)</f>
        <v>0</v>
      </c>
    </row>
    <row r="199" spans="1:26" x14ac:dyDescent="0.55000000000000004">
      <c r="A199"/>
      <c r="B199" s="1">
        <f>_xlfn.XLOOKUP($A199,基本情報!$A$2:$A$238,基本情報!B$2:B$238,0,0,1)</f>
        <v>0</v>
      </c>
      <c r="C199" s="1">
        <f>_xlfn.XLOOKUP($A199,基本情報!$A$2:$A$238,基本情報!C$2:C$238,0,0,1)</f>
        <v>0</v>
      </c>
      <c r="D199">
        <f>_xlfn.XLOOKUP($A199,基本情報!$A$2:$A$238,基本情報!D$2:D$238,0,0,1)</f>
        <v>0</v>
      </c>
      <c r="E199" s="6">
        <f>_xlfn.XLOOKUP($A199,基本情報!$A$2:$A$238,基本情報!E$2:E$238,0,0,1)</f>
        <v>0</v>
      </c>
      <c r="F199">
        <f>_xlfn.XLOOKUP($A199,基本情報!$A$2:$A$238,基本情報!G$2:G$238,0,0,1)</f>
        <v>0</v>
      </c>
      <c r="G199">
        <f>_xlfn.XLOOKUP($A199,基本情報!$A$2:$A$238,基本情報!H$2:H$238,0,0,1)</f>
        <v>0</v>
      </c>
      <c r="I199" s="1"/>
      <c r="K199" s="1"/>
      <c r="M199" s="55">
        <f>_xlfn.XLOOKUP($I199,肥培管理パターン一覧!$A$2:$A$75,肥培管理パターン一覧!N$2:N$75,0,0,1)</f>
        <v>0</v>
      </c>
      <c r="N199" s="55">
        <f>_xlfn.XLOOKUP($I199,肥培管理パターン一覧!$A$2:$A$75,肥培管理パターン一覧!O$2:O$75,0,0,1)</f>
        <v>0</v>
      </c>
      <c r="O199" s="55">
        <f>_xlfn.XLOOKUP($I199,肥培管理パターン一覧!$A$2:$A$75,肥培管理パターン一覧!P$2:P$75,0,0,1)</f>
        <v>0</v>
      </c>
      <c r="P199" s="6">
        <f>_xlfn.XLOOKUP($I199,肥培管理パターン一覧!$A$2:$A$75,肥培管理パターン一覧!L$2:L$75,0,0,1)</f>
        <v>0</v>
      </c>
      <c r="Q199" s="6">
        <f>_xlfn.XLOOKUP($I199,肥培管理パターン一覧!$A$2:$A$75,肥培管理パターン一覧!M$2:M$75,0,0,1)</f>
        <v>0</v>
      </c>
      <c r="R199">
        <f>_xlfn.XLOOKUP($K199,肥培管理パターン一覧!$A$2:$A$75,肥培管理パターン一覧!N$2:N$75,0,0,1)</f>
        <v>0</v>
      </c>
      <c r="S199">
        <f>_xlfn.XLOOKUP($K199,肥培管理パターン一覧!$A$2:$A$75,肥培管理パターン一覧!O$2:O$75,0,0,1)</f>
        <v>0</v>
      </c>
      <c r="T199">
        <f>_xlfn.XLOOKUP($K199,肥培管理パターン一覧!$A$2:$A$75,肥培管理パターン一覧!P$2:P$75,0,0,1)</f>
        <v>0</v>
      </c>
      <c r="U199">
        <f>_xlfn.XLOOKUP($K199,肥培管理パターン一覧!$A$2:$A$75,肥培管理パターン一覧!L$2:L$75,0,0,1)</f>
        <v>0</v>
      </c>
      <c r="V199">
        <f>_xlfn.XLOOKUP($K199,肥培管理パターン一覧!$A$2:$A$75,肥培管理パターン一覧!M$2:M$75,0,0,1)</f>
        <v>0</v>
      </c>
      <c r="W199" s="7">
        <f t="shared" si="2"/>
        <v>0</v>
      </c>
      <c r="X199" s="7"/>
      <c r="Y199" s="6">
        <f>_xlfn.XLOOKUP($I199,肥培管理パターン一覧!$A$2:$A$75,肥培管理パターン一覧!Q$2:Q$75,0,0,1)*($E199/1000)</f>
        <v>0</v>
      </c>
      <c r="Z199" s="6">
        <f>_xlfn.XLOOKUP($I199,肥培管理パターン一覧!$A$2:$A$75,肥培管理パターン一覧!R$2:R$75,0,0,1)*($E199/1000)</f>
        <v>0</v>
      </c>
    </row>
    <row r="200" spans="1:26" x14ac:dyDescent="0.55000000000000004">
      <c r="A200"/>
      <c r="B200" s="1">
        <f>_xlfn.XLOOKUP($A200,基本情報!$A$2:$A$238,基本情報!B$2:B$238,0,0,1)</f>
        <v>0</v>
      </c>
      <c r="C200" s="1">
        <f>_xlfn.XLOOKUP($A200,基本情報!$A$2:$A$238,基本情報!C$2:C$238,0,0,1)</f>
        <v>0</v>
      </c>
      <c r="D200">
        <f>_xlfn.XLOOKUP($A200,基本情報!$A$2:$A$238,基本情報!D$2:D$238,0,0,1)</f>
        <v>0</v>
      </c>
      <c r="E200" s="6">
        <f>_xlfn.XLOOKUP($A200,基本情報!$A$2:$A$238,基本情報!E$2:E$238,0,0,1)</f>
        <v>0</v>
      </c>
      <c r="F200">
        <f>_xlfn.XLOOKUP($A200,基本情報!$A$2:$A$238,基本情報!G$2:G$238,0,0,1)</f>
        <v>0</v>
      </c>
      <c r="G200">
        <f>_xlfn.XLOOKUP($A200,基本情報!$A$2:$A$238,基本情報!H$2:H$238,0,0,1)</f>
        <v>0</v>
      </c>
      <c r="I200" s="1"/>
      <c r="K200" s="1"/>
      <c r="M200" s="55">
        <f>_xlfn.XLOOKUP($I200,肥培管理パターン一覧!$A$2:$A$75,肥培管理パターン一覧!N$2:N$75,0,0,1)</f>
        <v>0</v>
      </c>
      <c r="N200" s="55">
        <f>_xlfn.XLOOKUP($I200,肥培管理パターン一覧!$A$2:$A$75,肥培管理パターン一覧!O$2:O$75,0,0,1)</f>
        <v>0</v>
      </c>
      <c r="O200" s="55">
        <f>_xlfn.XLOOKUP($I200,肥培管理パターン一覧!$A$2:$A$75,肥培管理パターン一覧!P$2:P$75,0,0,1)</f>
        <v>0</v>
      </c>
      <c r="P200" s="6">
        <f>_xlfn.XLOOKUP($I200,肥培管理パターン一覧!$A$2:$A$75,肥培管理パターン一覧!L$2:L$75,0,0,1)</f>
        <v>0</v>
      </c>
      <c r="Q200" s="6">
        <f>_xlfn.XLOOKUP($I200,肥培管理パターン一覧!$A$2:$A$75,肥培管理パターン一覧!M$2:M$75,0,0,1)</f>
        <v>0</v>
      </c>
      <c r="R200">
        <f>_xlfn.XLOOKUP($K200,肥培管理パターン一覧!$A$2:$A$75,肥培管理パターン一覧!N$2:N$75,0,0,1)</f>
        <v>0</v>
      </c>
      <c r="S200">
        <f>_xlfn.XLOOKUP($K200,肥培管理パターン一覧!$A$2:$A$75,肥培管理パターン一覧!O$2:O$75,0,0,1)</f>
        <v>0</v>
      </c>
      <c r="T200">
        <f>_xlfn.XLOOKUP($K200,肥培管理パターン一覧!$A$2:$A$75,肥培管理パターン一覧!P$2:P$75,0,0,1)</f>
        <v>0</v>
      </c>
      <c r="U200">
        <f>_xlfn.XLOOKUP($K200,肥培管理パターン一覧!$A$2:$A$75,肥培管理パターン一覧!L$2:L$75,0,0,1)</f>
        <v>0</v>
      </c>
      <c r="V200">
        <f>_xlfn.XLOOKUP($K200,肥培管理パターン一覧!$A$2:$A$75,肥培管理パターン一覧!M$2:M$75,0,0,1)</f>
        <v>0</v>
      </c>
      <c r="W200" s="7">
        <f t="shared" si="2"/>
        <v>0</v>
      </c>
      <c r="X200" s="7"/>
      <c r="Y200" s="6">
        <f>_xlfn.XLOOKUP($I200,肥培管理パターン一覧!$A$2:$A$75,肥培管理パターン一覧!Q$2:Q$75,0,0,1)*($E200/1000)</f>
        <v>0</v>
      </c>
      <c r="Z200" s="6">
        <f>_xlfn.XLOOKUP($I200,肥培管理パターン一覧!$A$2:$A$75,肥培管理パターン一覧!R$2:R$75,0,0,1)*($E200/1000)</f>
        <v>0</v>
      </c>
    </row>
    <row r="201" spans="1:26" x14ac:dyDescent="0.55000000000000004">
      <c r="A201"/>
      <c r="B201" s="1">
        <f>_xlfn.XLOOKUP($A201,基本情報!$A$2:$A$238,基本情報!B$2:B$238,0,0,1)</f>
        <v>0</v>
      </c>
      <c r="C201" s="1">
        <f>_xlfn.XLOOKUP($A201,基本情報!$A$2:$A$238,基本情報!C$2:C$238,0,0,1)</f>
        <v>0</v>
      </c>
      <c r="D201">
        <f>_xlfn.XLOOKUP($A201,基本情報!$A$2:$A$238,基本情報!D$2:D$238,0,0,1)</f>
        <v>0</v>
      </c>
      <c r="E201" s="6">
        <f>_xlfn.XLOOKUP($A201,基本情報!$A$2:$A$238,基本情報!E$2:E$238,0,0,1)</f>
        <v>0</v>
      </c>
      <c r="F201">
        <f>_xlfn.XLOOKUP($A201,基本情報!$A$2:$A$238,基本情報!G$2:G$238,0,0,1)</f>
        <v>0</v>
      </c>
      <c r="G201">
        <f>_xlfn.XLOOKUP($A201,基本情報!$A$2:$A$238,基本情報!H$2:H$238,0,0,1)</f>
        <v>0</v>
      </c>
      <c r="I201" s="1"/>
      <c r="K201" s="1"/>
      <c r="M201" s="55">
        <f>_xlfn.XLOOKUP($I201,肥培管理パターン一覧!$A$2:$A$75,肥培管理パターン一覧!N$2:N$75,0,0,1)</f>
        <v>0</v>
      </c>
      <c r="N201" s="55">
        <f>_xlfn.XLOOKUP($I201,肥培管理パターン一覧!$A$2:$A$75,肥培管理パターン一覧!O$2:O$75,0,0,1)</f>
        <v>0</v>
      </c>
      <c r="O201" s="55">
        <f>_xlfn.XLOOKUP($I201,肥培管理パターン一覧!$A$2:$A$75,肥培管理パターン一覧!P$2:P$75,0,0,1)</f>
        <v>0</v>
      </c>
      <c r="P201" s="6">
        <f>_xlfn.XLOOKUP($I201,肥培管理パターン一覧!$A$2:$A$75,肥培管理パターン一覧!L$2:L$75,0,0,1)</f>
        <v>0</v>
      </c>
      <c r="Q201" s="6">
        <f>_xlfn.XLOOKUP($I201,肥培管理パターン一覧!$A$2:$A$75,肥培管理パターン一覧!M$2:M$75,0,0,1)</f>
        <v>0</v>
      </c>
      <c r="R201">
        <f>_xlfn.XLOOKUP($K201,肥培管理パターン一覧!$A$2:$A$75,肥培管理パターン一覧!N$2:N$75,0,0,1)</f>
        <v>0</v>
      </c>
      <c r="S201">
        <f>_xlfn.XLOOKUP($K201,肥培管理パターン一覧!$A$2:$A$75,肥培管理パターン一覧!O$2:O$75,0,0,1)</f>
        <v>0</v>
      </c>
      <c r="T201">
        <f>_xlfn.XLOOKUP($K201,肥培管理パターン一覧!$A$2:$A$75,肥培管理パターン一覧!P$2:P$75,0,0,1)</f>
        <v>0</v>
      </c>
      <c r="U201">
        <f>_xlfn.XLOOKUP($K201,肥培管理パターン一覧!$A$2:$A$75,肥培管理パターン一覧!L$2:L$75,0,0,1)</f>
        <v>0</v>
      </c>
      <c r="V201">
        <f>_xlfn.XLOOKUP($K201,肥培管理パターン一覧!$A$2:$A$75,肥培管理パターン一覧!M$2:M$75,0,0,1)</f>
        <v>0</v>
      </c>
      <c r="W201" s="7">
        <f t="shared" si="2"/>
        <v>0</v>
      </c>
      <c r="X201" s="7"/>
      <c r="Y201" s="6">
        <f>_xlfn.XLOOKUP($I201,肥培管理パターン一覧!$A$2:$A$75,肥培管理パターン一覧!Q$2:Q$75,0,0,1)*($E201/1000)</f>
        <v>0</v>
      </c>
      <c r="Z201" s="6">
        <f>_xlfn.XLOOKUP($I201,肥培管理パターン一覧!$A$2:$A$75,肥培管理パターン一覧!R$2:R$75,0,0,1)*($E201/1000)</f>
        <v>0</v>
      </c>
    </row>
    <row r="202" spans="1:26" x14ac:dyDescent="0.55000000000000004">
      <c r="A202"/>
      <c r="B202" s="1">
        <f>_xlfn.XLOOKUP($A202,基本情報!$A$2:$A$238,基本情報!B$2:B$238,0,0,1)</f>
        <v>0</v>
      </c>
      <c r="C202" s="1">
        <f>_xlfn.XLOOKUP($A202,基本情報!$A$2:$A$238,基本情報!C$2:C$238,0,0,1)</f>
        <v>0</v>
      </c>
      <c r="D202">
        <f>_xlfn.XLOOKUP($A202,基本情報!$A$2:$A$238,基本情報!D$2:D$238,0,0,1)</f>
        <v>0</v>
      </c>
      <c r="E202" s="6">
        <f>_xlfn.XLOOKUP($A202,基本情報!$A$2:$A$238,基本情報!E$2:E$238,0,0,1)</f>
        <v>0</v>
      </c>
      <c r="F202">
        <f>_xlfn.XLOOKUP($A202,基本情報!$A$2:$A$238,基本情報!G$2:G$238,0,0,1)</f>
        <v>0</v>
      </c>
      <c r="G202">
        <f>_xlfn.XLOOKUP($A202,基本情報!$A$2:$A$238,基本情報!H$2:H$238,0,0,1)</f>
        <v>0</v>
      </c>
      <c r="I202" s="1"/>
      <c r="K202" s="1"/>
      <c r="M202" s="55">
        <f>_xlfn.XLOOKUP($I202,肥培管理パターン一覧!$A$2:$A$75,肥培管理パターン一覧!N$2:N$75,0,0,1)</f>
        <v>0</v>
      </c>
      <c r="N202" s="55">
        <f>_xlfn.XLOOKUP($I202,肥培管理パターン一覧!$A$2:$A$75,肥培管理パターン一覧!O$2:O$75,0,0,1)</f>
        <v>0</v>
      </c>
      <c r="O202" s="55">
        <f>_xlfn.XLOOKUP($I202,肥培管理パターン一覧!$A$2:$A$75,肥培管理パターン一覧!P$2:P$75,0,0,1)</f>
        <v>0</v>
      </c>
      <c r="P202" s="6">
        <f>_xlfn.XLOOKUP($I202,肥培管理パターン一覧!$A$2:$A$75,肥培管理パターン一覧!L$2:L$75,0,0,1)</f>
        <v>0</v>
      </c>
      <c r="Q202" s="6">
        <f>_xlfn.XLOOKUP($I202,肥培管理パターン一覧!$A$2:$A$75,肥培管理パターン一覧!M$2:M$75,0,0,1)</f>
        <v>0</v>
      </c>
      <c r="R202">
        <f>_xlfn.XLOOKUP($K202,肥培管理パターン一覧!$A$2:$A$75,肥培管理パターン一覧!N$2:N$75,0,0,1)</f>
        <v>0</v>
      </c>
      <c r="S202">
        <f>_xlfn.XLOOKUP($K202,肥培管理パターン一覧!$A$2:$A$75,肥培管理パターン一覧!O$2:O$75,0,0,1)</f>
        <v>0</v>
      </c>
      <c r="T202">
        <f>_xlfn.XLOOKUP($K202,肥培管理パターン一覧!$A$2:$A$75,肥培管理パターン一覧!P$2:P$75,0,0,1)</f>
        <v>0</v>
      </c>
      <c r="U202">
        <f>_xlfn.XLOOKUP($K202,肥培管理パターン一覧!$A$2:$A$75,肥培管理パターン一覧!L$2:L$75,0,0,1)</f>
        <v>0</v>
      </c>
      <c r="V202">
        <f>_xlfn.XLOOKUP($K202,肥培管理パターン一覧!$A$2:$A$75,肥培管理パターン一覧!M$2:M$75,0,0,1)</f>
        <v>0</v>
      </c>
      <c r="W202" s="7">
        <f t="shared" si="2"/>
        <v>0</v>
      </c>
      <c r="X202" s="7"/>
      <c r="Y202" s="6">
        <f>_xlfn.XLOOKUP($I202,肥培管理パターン一覧!$A$2:$A$75,肥培管理パターン一覧!Q$2:Q$75,0,0,1)*($E202/1000)</f>
        <v>0</v>
      </c>
      <c r="Z202" s="6">
        <f>_xlfn.XLOOKUP($I202,肥培管理パターン一覧!$A$2:$A$75,肥培管理パターン一覧!R$2:R$75,0,0,1)*($E202/1000)</f>
        <v>0</v>
      </c>
    </row>
    <row r="203" spans="1:26" x14ac:dyDescent="0.55000000000000004">
      <c r="A203"/>
      <c r="B203" s="1">
        <f>_xlfn.XLOOKUP($A203,基本情報!$A$2:$A$238,基本情報!B$2:B$238,0,0,1)</f>
        <v>0</v>
      </c>
      <c r="C203" s="1">
        <f>_xlfn.XLOOKUP($A203,基本情報!$A$2:$A$238,基本情報!C$2:C$238,0,0,1)</f>
        <v>0</v>
      </c>
      <c r="D203">
        <f>_xlfn.XLOOKUP($A203,基本情報!$A$2:$A$238,基本情報!D$2:D$238,0,0,1)</f>
        <v>0</v>
      </c>
      <c r="E203" s="6">
        <f>_xlfn.XLOOKUP($A203,基本情報!$A$2:$A$238,基本情報!E$2:E$238,0,0,1)</f>
        <v>0</v>
      </c>
      <c r="F203">
        <f>_xlfn.XLOOKUP($A203,基本情報!$A$2:$A$238,基本情報!G$2:G$238,0,0,1)</f>
        <v>0</v>
      </c>
      <c r="G203">
        <f>_xlfn.XLOOKUP($A203,基本情報!$A$2:$A$238,基本情報!H$2:H$238,0,0,1)</f>
        <v>0</v>
      </c>
      <c r="I203" s="1"/>
      <c r="K203" s="1"/>
      <c r="M203" s="55">
        <f>_xlfn.XLOOKUP($I203,肥培管理パターン一覧!$A$2:$A$75,肥培管理パターン一覧!N$2:N$75,0,0,1)</f>
        <v>0</v>
      </c>
      <c r="N203" s="55">
        <f>_xlfn.XLOOKUP($I203,肥培管理パターン一覧!$A$2:$A$75,肥培管理パターン一覧!O$2:O$75,0,0,1)</f>
        <v>0</v>
      </c>
      <c r="O203" s="55">
        <f>_xlfn.XLOOKUP($I203,肥培管理パターン一覧!$A$2:$A$75,肥培管理パターン一覧!P$2:P$75,0,0,1)</f>
        <v>0</v>
      </c>
      <c r="P203" s="6">
        <f>_xlfn.XLOOKUP($I203,肥培管理パターン一覧!$A$2:$A$75,肥培管理パターン一覧!L$2:L$75,0,0,1)</f>
        <v>0</v>
      </c>
      <c r="Q203" s="6">
        <f>_xlfn.XLOOKUP($I203,肥培管理パターン一覧!$A$2:$A$75,肥培管理パターン一覧!M$2:M$75,0,0,1)</f>
        <v>0</v>
      </c>
      <c r="R203">
        <f>_xlfn.XLOOKUP($K203,肥培管理パターン一覧!$A$2:$A$75,肥培管理パターン一覧!N$2:N$75,0,0,1)</f>
        <v>0</v>
      </c>
      <c r="S203">
        <f>_xlfn.XLOOKUP($K203,肥培管理パターン一覧!$A$2:$A$75,肥培管理パターン一覧!O$2:O$75,0,0,1)</f>
        <v>0</v>
      </c>
      <c r="T203">
        <f>_xlfn.XLOOKUP($K203,肥培管理パターン一覧!$A$2:$A$75,肥培管理パターン一覧!P$2:P$75,0,0,1)</f>
        <v>0</v>
      </c>
      <c r="U203">
        <f>_xlfn.XLOOKUP($K203,肥培管理パターン一覧!$A$2:$A$75,肥培管理パターン一覧!L$2:L$75,0,0,1)</f>
        <v>0</v>
      </c>
      <c r="V203">
        <f>_xlfn.XLOOKUP($K203,肥培管理パターン一覧!$A$2:$A$75,肥培管理パターン一覧!M$2:M$75,0,0,1)</f>
        <v>0</v>
      </c>
      <c r="W203" s="7">
        <f t="shared" si="2"/>
        <v>0</v>
      </c>
      <c r="X203" s="7"/>
      <c r="Y203" s="6">
        <f>_xlfn.XLOOKUP($I203,肥培管理パターン一覧!$A$2:$A$75,肥培管理パターン一覧!Q$2:Q$75,0,0,1)*($E203/1000)</f>
        <v>0</v>
      </c>
      <c r="Z203" s="6">
        <f>_xlfn.XLOOKUP($I203,肥培管理パターン一覧!$A$2:$A$75,肥培管理パターン一覧!R$2:R$75,0,0,1)*($E203/1000)</f>
        <v>0</v>
      </c>
    </row>
    <row r="204" spans="1:26" x14ac:dyDescent="0.55000000000000004">
      <c r="A204"/>
      <c r="B204" s="1">
        <f>_xlfn.XLOOKUP($A204,基本情報!$A$2:$A$238,基本情報!B$2:B$238,0,0,1)</f>
        <v>0</v>
      </c>
      <c r="C204" s="1">
        <f>_xlfn.XLOOKUP($A204,基本情報!$A$2:$A$238,基本情報!C$2:C$238,0,0,1)</f>
        <v>0</v>
      </c>
      <c r="D204">
        <f>_xlfn.XLOOKUP($A204,基本情報!$A$2:$A$238,基本情報!D$2:D$238,0,0,1)</f>
        <v>0</v>
      </c>
      <c r="E204" s="6">
        <f>_xlfn.XLOOKUP($A204,基本情報!$A$2:$A$238,基本情報!E$2:E$238,0,0,1)</f>
        <v>0</v>
      </c>
      <c r="F204">
        <f>_xlfn.XLOOKUP($A204,基本情報!$A$2:$A$238,基本情報!G$2:G$238,0,0,1)</f>
        <v>0</v>
      </c>
      <c r="G204">
        <f>_xlfn.XLOOKUP($A204,基本情報!$A$2:$A$238,基本情報!H$2:H$238,0,0,1)</f>
        <v>0</v>
      </c>
      <c r="I204" s="1"/>
      <c r="K204" s="1"/>
      <c r="M204" s="55">
        <f>_xlfn.XLOOKUP($I204,肥培管理パターン一覧!$A$2:$A$75,肥培管理パターン一覧!N$2:N$75,0,0,1)</f>
        <v>0</v>
      </c>
      <c r="N204" s="55">
        <f>_xlfn.XLOOKUP($I204,肥培管理パターン一覧!$A$2:$A$75,肥培管理パターン一覧!O$2:O$75,0,0,1)</f>
        <v>0</v>
      </c>
      <c r="O204" s="55">
        <f>_xlfn.XLOOKUP($I204,肥培管理パターン一覧!$A$2:$A$75,肥培管理パターン一覧!P$2:P$75,0,0,1)</f>
        <v>0</v>
      </c>
      <c r="P204" s="6">
        <f>_xlfn.XLOOKUP($I204,肥培管理パターン一覧!$A$2:$A$75,肥培管理パターン一覧!L$2:L$75,0,0,1)</f>
        <v>0</v>
      </c>
      <c r="Q204" s="6">
        <f>_xlfn.XLOOKUP($I204,肥培管理パターン一覧!$A$2:$A$75,肥培管理パターン一覧!M$2:M$75,0,0,1)</f>
        <v>0</v>
      </c>
      <c r="R204">
        <f>_xlfn.XLOOKUP($K204,肥培管理パターン一覧!$A$2:$A$75,肥培管理パターン一覧!N$2:N$75,0,0,1)</f>
        <v>0</v>
      </c>
      <c r="S204">
        <f>_xlfn.XLOOKUP($K204,肥培管理パターン一覧!$A$2:$A$75,肥培管理パターン一覧!O$2:O$75,0,0,1)</f>
        <v>0</v>
      </c>
      <c r="T204">
        <f>_xlfn.XLOOKUP($K204,肥培管理パターン一覧!$A$2:$A$75,肥培管理パターン一覧!P$2:P$75,0,0,1)</f>
        <v>0</v>
      </c>
      <c r="U204">
        <f>_xlfn.XLOOKUP($K204,肥培管理パターン一覧!$A$2:$A$75,肥培管理パターン一覧!L$2:L$75,0,0,1)</f>
        <v>0</v>
      </c>
      <c r="V204">
        <f>_xlfn.XLOOKUP($K204,肥培管理パターン一覧!$A$2:$A$75,肥培管理パターン一覧!M$2:M$75,0,0,1)</f>
        <v>0</v>
      </c>
      <c r="W204" s="7">
        <f t="shared" si="2"/>
        <v>0</v>
      </c>
      <c r="X204" s="7"/>
      <c r="Y204" s="6">
        <f>_xlfn.XLOOKUP($I204,肥培管理パターン一覧!$A$2:$A$75,肥培管理パターン一覧!Q$2:Q$75,0,0,1)*($E204/1000)</f>
        <v>0</v>
      </c>
      <c r="Z204" s="6">
        <f>_xlfn.XLOOKUP($I204,肥培管理パターン一覧!$A$2:$A$75,肥培管理パターン一覧!R$2:R$75,0,0,1)*($E204/1000)</f>
        <v>0</v>
      </c>
    </row>
    <row r="205" spans="1:26" x14ac:dyDescent="0.55000000000000004">
      <c r="A205"/>
      <c r="B205" s="1">
        <f>_xlfn.XLOOKUP($A205,基本情報!$A$2:$A$238,基本情報!B$2:B$238,0,0,1)</f>
        <v>0</v>
      </c>
      <c r="C205" s="1">
        <f>_xlfn.XLOOKUP($A205,基本情報!$A$2:$A$238,基本情報!C$2:C$238,0,0,1)</f>
        <v>0</v>
      </c>
      <c r="D205">
        <f>_xlfn.XLOOKUP($A205,基本情報!$A$2:$A$238,基本情報!D$2:D$238,0,0,1)</f>
        <v>0</v>
      </c>
      <c r="E205" s="6">
        <f>_xlfn.XLOOKUP($A205,基本情報!$A$2:$A$238,基本情報!E$2:E$238,0,0,1)</f>
        <v>0</v>
      </c>
      <c r="F205">
        <f>_xlfn.XLOOKUP($A205,基本情報!$A$2:$A$238,基本情報!G$2:G$238,0,0,1)</f>
        <v>0</v>
      </c>
      <c r="G205">
        <f>_xlfn.XLOOKUP($A205,基本情報!$A$2:$A$238,基本情報!H$2:H$238,0,0,1)</f>
        <v>0</v>
      </c>
      <c r="I205" s="1"/>
      <c r="K205" s="1"/>
      <c r="M205" s="55">
        <f>_xlfn.XLOOKUP($I205,肥培管理パターン一覧!$A$2:$A$75,肥培管理パターン一覧!N$2:N$75,0,0,1)</f>
        <v>0</v>
      </c>
      <c r="N205" s="55">
        <f>_xlfn.XLOOKUP($I205,肥培管理パターン一覧!$A$2:$A$75,肥培管理パターン一覧!O$2:O$75,0,0,1)</f>
        <v>0</v>
      </c>
      <c r="O205" s="55">
        <f>_xlfn.XLOOKUP($I205,肥培管理パターン一覧!$A$2:$A$75,肥培管理パターン一覧!P$2:P$75,0,0,1)</f>
        <v>0</v>
      </c>
      <c r="P205" s="6">
        <f>_xlfn.XLOOKUP($I205,肥培管理パターン一覧!$A$2:$A$75,肥培管理パターン一覧!L$2:L$75,0,0,1)</f>
        <v>0</v>
      </c>
      <c r="Q205" s="6">
        <f>_xlfn.XLOOKUP($I205,肥培管理パターン一覧!$A$2:$A$75,肥培管理パターン一覧!M$2:M$75,0,0,1)</f>
        <v>0</v>
      </c>
      <c r="R205">
        <f>_xlfn.XLOOKUP($K205,肥培管理パターン一覧!$A$2:$A$75,肥培管理パターン一覧!N$2:N$75,0,0,1)</f>
        <v>0</v>
      </c>
      <c r="S205">
        <f>_xlfn.XLOOKUP($K205,肥培管理パターン一覧!$A$2:$A$75,肥培管理パターン一覧!O$2:O$75,0,0,1)</f>
        <v>0</v>
      </c>
      <c r="T205">
        <f>_xlfn.XLOOKUP($K205,肥培管理パターン一覧!$A$2:$A$75,肥培管理パターン一覧!P$2:P$75,0,0,1)</f>
        <v>0</v>
      </c>
      <c r="U205">
        <f>_xlfn.XLOOKUP($K205,肥培管理パターン一覧!$A$2:$A$75,肥培管理パターン一覧!L$2:L$75,0,0,1)</f>
        <v>0</v>
      </c>
      <c r="V205">
        <f>_xlfn.XLOOKUP($K205,肥培管理パターン一覧!$A$2:$A$75,肥培管理パターン一覧!M$2:M$75,0,0,1)</f>
        <v>0</v>
      </c>
      <c r="W205" s="7">
        <f t="shared" si="2"/>
        <v>0</v>
      </c>
      <c r="X205" s="7"/>
      <c r="Y205" s="6">
        <f>_xlfn.XLOOKUP($I205,肥培管理パターン一覧!$A$2:$A$75,肥培管理パターン一覧!Q$2:Q$75,0,0,1)*($E205/1000)</f>
        <v>0</v>
      </c>
      <c r="Z205" s="6">
        <f>_xlfn.XLOOKUP($I205,肥培管理パターン一覧!$A$2:$A$75,肥培管理パターン一覧!R$2:R$75,0,0,1)*($E205/1000)</f>
        <v>0</v>
      </c>
    </row>
    <row r="206" spans="1:26" x14ac:dyDescent="0.55000000000000004">
      <c r="A206"/>
      <c r="B206" s="1">
        <f>_xlfn.XLOOKUP($A206,基本情報!$A$2:$A$238,基本情報!B$2:B$238,0,0,1)</f>
        <v>0</v>
      </c>
      <c r="C206" s="1">
        <f>_xlfn.XLOOKUP($A206,基本情報!$A$2:$A$238,基本情報!C$2:C$238,0,0,1)</f>
        <v>0</v>
      </c>
      <c r="D206">
        <f>_xlfn.XLOOKUP($A206,基本情報!$A$2:$A$238,基本情報!D$2:D$238,0,0,1)</f>
        <v>0</v>
      </c>
      <c r="E206" s="6">
        <f>_xlfn.XLOOKUP($A206,基本情報!$A$2:$A$238,基本情報!E$2:E$238,0,0,1)</f>
        <v>0</v>
      </c>
      <c r="F206">
        <f>_xlfn.XLOOKUP($A206,基本情報!$A$2:$A$238,基本情報!G$2:G$238,0,0,1)</f>
        <v>0</v>
      </c>
      <c r="G206">
        <f>_xlfn.XLOOKUP($A206,基本情報!$A$2:$A$238,基本情報!H$2:H$238,0,0,1)</f>
        <v>0</v>
      </c>
      <c r="I206" s="1"/>
      <c r="K206" s="1"/>
      <c r="M206" s="55">
        <f>_xlfn.XLOOKUP($I206,肥培管理パターン一覧!$A$2:$A$75,肥培管理パターン一覧!N$2:N$75,0,0,1)</f>
        <v>0</v>
      </c>
      <c r="N206" s="55">
        <f>_xlfn.XLOOKUP($I206,肥培管理パターン一覧!$A$2:$A$75,肥培管理パターン一覧!O$2:O$75,0,0,1)</f>
        <v>0</v>
      </c>
      <c r="O206" s="55">
        <f>_xlfn.XLOOKUP($I206,肥培管理パターン一覧!$A$2:$A$75,肥培管理パターン一覧!P$2:P$75,0,0,1)</f>
        <v>0</v>
      </c>
      <c r="P206" s="6">
        <f>_xlfn.XLOOKUP($I206,肥培管理パターン一覧!$A$2:$A$75,肥培管理パターン一覧!L$2:L$75,0,0,1)</f>
        <v>0</v>
      </c>
      <c r="Q206" s="6">
        <f>_xlfn.XLOOKUP($I206,肥培管理パターン一覧!$A$2:$A$75,肥培管理パターン一覧!M$2:M$75,0,0,1)</f>
        <v>0</v>
      </c>
      <c r="R206">
        <f>_xlfn.XLOOKUP($K206,肥培管理パターン一覧!$A$2:$A$75,肥培管理パターン一覧!N$2:N$75,0,0,1)</f>
        <v>0</v>
      </c>
      <c r="S206">
        <f>_xlfn.XLOOKUP($K206,肥培管理パターン一覧!$A$2:$A$75,肥培管理パターン一覧!O$2:O$75,0,0,1)</f>
        <v>0</v>
      </c>
      <c r="T206">
        <f>_xlfn.XLOOKUP($K206,肥培管理パターン一覧!$A$2:$A$75,肥培管理パターン一覧!P$2:P$75,0,0,1)</f>
        <v>0</v>
      </c>
      <c r="U206">
        <f>_xlfn.XLOOKUP($K206,肥培管理パターン一覧!$A$2:$A$75,肥培管理パターン一覧!L$2:L$75,0,0,1)</f>
        <v>0</v>
      </c>
      <c r="V206">
        <f>_xlfn.XLOOKUP($K206,肥培管理パターン一覧!$A$2:$A$75,肥培管理パターン一覧!M$2:M$75,0,0,1)</f>
        <v>0</v>
      </c>
      <c r="W206" s="7">
        <f t="shared" si="2"/>
        <v>0</v>
      </c>
      <c r="X206" s="7"/>
      <c r="Y206" s="6">
        <f>_xlfn.XLOOKUP($I206,肥培管理パターン一覧!$A$2:$A$75,肥培管理パターン一覧!Q$2:Q$75,0,0,1)*($E206/1000)</f>
        <v>0</v>
      </c>
      <c r="Z206" s="6">
        <f>_xlfn.XLOOKUP($I206,肥培管理パターン一覧!$A$2:$A$75,肥培管理パターン一覧!R$2:R$75,0,0,1)*($E206/1000)</f>
        <v>0</v>
      </c>
    </row>
    <row r="207" spans="1:26" x14ac:dyDescent="0.55000000000000004">
      <c r="A207"/>
      <c r="B207" s="1">
        <f>_xlfn.XLOOKUP($A207,基本情報!$A$2:$A$238,基本情報!B$2:B$238,0,0,1)</f>
        <v>0</v>
      </c>
      <c r="C207" s="1">
        <f>_xlfn.XLOOKUP($A207,基本情報!$A$2:$A$238,基本情報!C$2:C$238,0,0,1)</f>
        <v>0</v>
      </c>
      <c r="D207">
        <f>_xlfn.XLOOKUP($A207,基本情報!$A$2:$A$238,基本情報!D$2:D$238,0,0,1)</f>
        <v>0</v>
      </c>
      <c r="E207" s="6">
        <f>_xlfn.XLOOKUP($A207,基本情報!$A$2:$A$238,基本情報!E$2:E$238,0,0,1)</f>
        <v>0</v>
      </c>
      <c r="F207">
        <f>_xlfn.XLOOKUP($A207,基本情報!$A$2:$A$238,基本情報!G$2:G$238,0,0,1)</f>
        <v>0</v>
      </c>
      <c r="G207">
        <f>_xlfn.XLOOKUP($A207,基本情報!$A$2:$A$238,基本情報!H$2:H$238,0,0,1)</f>
        <v>0</v>
      </c>
      <c r="I207" s="1"/>
      <c r="K207" s="1"/>
      <c r="M207" s="55">
        <f>_xlfn.XLOOKUP($I207,肥培管理パターン一覧!$A$2:$A$75,肥培管理パターン一覧!N$2:N$75,0,0,1)</f>
        <v>0</v>
      </c>
      <c r="N207" s="55">
        <f>_xlfn.XLOOKUP($I207,肥培管理パターン一覧!$A$2:$A$75,肥培管理パターン一覧!O$2:O$75,0,0,1)</f>
        <v>0</v>
      </c>
      <c r="O207" s="55">
        <f>_xlfn.XLOOKUP($I207,肥培管理パターン一覧!$A$2:$A$75,肥培管理パターン一覧!P$2:P$75,0,0,1)</f>
        <v>0</v>
      </c>
      <c r="P207" s="6">
        <f>_xlfn.XLOOKUP($I207,肥培管理パターン一覧!$A$2:$A$75,肥培管理パターン一覧!L$2:L$75,0,0,1)</f>
        <v>0</v>
      </c>
      <c r="Q207" s="6">
        <f>_xlfn.XLOOKUP($I207,肥培管理パターン一覧!$A$2:$A$75,肥培管理パターン一覧!M$2:M$75,0,0,1)</f>
        <v>0</v>
      </c>
      <c r="R207">
        <f>_xlfn.XLOOKUP($K207,肥培管理パターン一覧!$A$2:$A$75,肥培管理パターン一覧!N$2:N$75,0,0,1)</f>
        <v>0</v>
      </c>
      <c r="S207">
        <f>_xlfn.XLOOKUP($K207,肥培管理パターン一覧!$A$2:$A$75,肥培管理パターン一覧!O$2:O$75,0,0,1)</f>
        <v>0</v>
      </c>
      <c r="T207">
        <f>_xlfn.XLOOKUP($K207,肥培管理パターン一覧!$A$2:$A$75,肥培管理パターン一覧!P$2:P$75,0,0,1)</f>
        <v>0</v>
      </c>
      <c r="U207">
        <f>_xlfn.XLOOKUP($K207,肥培管理パターン一覧!$A$2:$A$75,肥培管理パターン一覧!L$2:L$75,0,0,1)</f>
        <v>0</v>
      </c>
      <c r="V207">
        <f>_xlfn.XLOOKUP($K207,肥培管理パターン一覧!$A$2:$A$75,肥培管理パターン一覧!M$2:M$75,0,0,1)</f>
        <v>0</v>
      </c>
      <c r="W207" s="7">
        <f t="shared" ref="W207:W230" si="3">Q207+V207</f>
        <v>0</v>
      </c>
      <c r="X207" s="7"/>
      <c r="Y207" s="6">
        <f>_xlfn.XLOOKUP($I207,肥培管理パターン一覧!$A$2:$A$75,肥培管理パターン一覧!Q$2:Q$75,0,0,1)*($E207/1000)</f>
        <v>0</v>
      </c>
      <c r="Z207" s="6">
        <f>_xlfn.XLOOKUP($I207,肥培管理パターン一覧!$A$2:$A$75,肥培管理パターン一覧!R$2:R$75,0,0,1)*($E207/1000)</f>
        <v>0</v>
      </c>
    </row>
    <row r="208" spans="1:26" x14ac:dyDescent="0.55000000000000004">
      <c r="A208"/>
      <c r="B208" s="1">
        <f>_xlfn.XLOOKUP($A208,基本情報!$A$2:$A$238,基本情報!B$2:B$238,0,0,1)</f>
        <v>0</v>
      </c>
      <c r="C208" s="1">
        <f>_xlfn.XLOOKUP($A208,基本情報!$A$2:$A$238,基本情報!C$2:C$238,0,0,1)</f>
        <v>0</v>
      </c>
      <c r="D208">
        <f>_xlfn.XLOOKUP($A208,基本情報!$A$2:$A$238,基本情報!D$2:D$238,0,0,1)</f>
        <v>0</v>
      </c>
      <c r="E208" s="6">
        <f>_xlfn.XLOOKUP($A208,基本情報!$A$2:$A$238,基本情報!E$2:E$238,0,0,1)</f>
        <v>0</v>
      </c>
      <c r="F208">
        <f>_xlfn.XLOOKUP($A208,基本情報!$A$2:$A$238,基本情報!G$2:G$238,0,0,1)</f>
        <v>0</v>
      </c>
      <c r="G208">
        <f>_xlfn.XLOOKUP($A208,基本情報!$A$2:$A$238,基本情報!H$2:H$238,0,0,1)</f>
        <v>0</v>
      </c>
      <c r="I208" s="1"/>
      <c r="K208" s="1"/>
      <c r="M208" s="55">
        <f>_xlfn.XLOOKUP($I208,肥培管理パターン一覧!$A$2:$A$75,肥培管理パターン一覧!N$2:N$75,0,0,1)</f>
        <v>0</v>
      </c>
      <c r="N208" s="55">
        <f>_xlfn.XLOOKUP($I208,肥培管理パターン一覧!$A$2:$A$75,肥培管理パターン一覧!O$2:O$75,0,0,1)</f>
        <v>0</v>
      </c>
      <c r="O208" s="55">
        <f>_xlfn.XLOOKUP($I208,肥培管理パターン一覧!$A$2:$A$75,肥培管理パターン一覧!P$2:P$75,0,0,1)</f>
        <v>0</v>
      </c>
      <c r="P208" s="6">
        <f>_xlfn.XLOOKUP($I208,肥培管理パターン一覧!$A$2:$A$75,肥培管理パターン一覧!L$2:L$75,0,0,1)</f>
        <v>0</v>
      </c>
      <c r="Q208" s="6">
        <f>_xlfn.XLOOKUP($I208,肥培管理パターン一覧!$A$2:$A$75,肥培管理パターン一覧!M$2:M$75,0,0,1)</f>
        <v>0</v>
      </c>
      <c r="R208">
        <f>_xlfn.XLOOKUP($K208,肥培管理パターン一覧!$A$2:$A$75,肥培管理パターン一覧!N$2:N$75,0,0,1)</f>
        <v>0</v>
      </c>
      <c r="S208">
        <f>_xlfn.XLOOKUP($K208,肥培管理パターン一覧!$A$2:$A$75,肥培管理パターン一覧!O$2:O$75,0,0,1)</f>
        <v>0</v>
      </c>
      <c r="T208">
        <f>_xlfn.XLOOKUP($K208,肥培管理パターン一覧!$A$2:$A$75,肥培管理パターン一覧!P$2:P$75,0,0,1)</f>
        <v>0</v>
      </c>
      <c r="U208">
        <f>_xlfn.XLOOKUP($K208,肥培管理パターン一覧!$A$2:$A$75,肥培管理パターン一覧!L$2:L$75,0,0,1)</f>
        <v>0</v>
      </c>
      <c r="V208">
        <f>_xlfn.XLOOKUP($K208,肥培管理パターン一覧!$A$2:$A$75,肥培管理パターン一覧!M$2:M$75,0,0,1)</f>
        <v>0</v>
      </c>
      <c r="W208" s="7">
        <f t="shared" si="3"/>
        <v>0</v>
      </c>
      <c r="X208" s="7"/>
      <c r="Y208" s="6">
        <f>_xlfn.XLOOKUP($I208,肥培管理パターン一覧!$A$2:$A$75,肥培管理パターン一覧!Q$2:Q$75,0,0,1)*($E208/1000)</f>
        <v>0</v>
      </c>
      <c r="Z208" s="6">
        <f>_xlfn.XLOOKUP($I208,肥培管理パターン一覧!$A$2:$A$75,肥培管理パターン一覧!R$2:R$75,0,0,1)*($E208/1000)</f>
        <v>0</v>
      </c>
    </row>
    <row r="209" spans="1:26" x14ac:dyDescent="0.55000000000000004">
      <c r="A209"/>
      <c r="B209" s="1">
        <f>_xlfn.XLOOKUP($A209,基本情報!$A$2:$A$238,基本情報!B$2:B$238,0,0,1)</f>
        <v>0</v>
      </c>
      <c r="C209" s="1">
        <f>_xlfn.XLOOKUP($A209,基本情報!$A$2:$A$238,基本情報!C$2:C$238,0,0,1)</f>
        <v>0</v>
      </c>
      <c r="D209">
        <f>_xlfn.XLOOKUP($A209,基本情報!$A$2:$A$238,基本情報!D$2:D$238,0,0,1)</f>
        <v>0</v>
      </c>
      <c r="E209" s="6">
        <f>_xlfn.XLOOKUP($A209,基本情報!$A$2:$A$238,基本情報!E$2:E$238,0,0,1)</f>
        <v>0</v>
      </c>
      <c r="F209">
        <f>_xlfn.XLOOKUP($A209,基本情報!$A$2:$A$238,基本情報!G$2:G$238,0,0,1)</f>
        <v>0</v>
      </c>
      <c r="G209">
        <f>_xlfn.XLOOKUP($A209,基本情報!$A$2:$A$238,基本情報!H$2:H$238,0,0,1)</f>
        <v>0</v>
      </c>
      <c r="I209" s="1"/>
      <c r="K209" s="1"/>
      <c r="M209" s="55">
        <f>_xlfn.XLOOKUP($I209,肥培管理パターン一覧!$A$2:$A$75,肥培管理パターン一覧!N$2:N$75,0,0,1)</f>
        <v>0</v>
      </c>
      <c r="N209" s="55">
        <f>_xlfn.XLOOKUP($I209,肥培管理パターン一覧!$A$2:$A$75,肥培管理パターン一覧!O$2:O$75,0,0,1)</f>
        <v>0</v>
      </c>
      <c r="O209" s="55">
        <f>_xlfn.XLOOKUP($I209,肥培管理パターン一覧!$A$2:$A$75,肥培管理パターン一覧!P$2:P$75,0,0,1)</f>
        <v>0</v>
      </c>
      <c r="P209" s="6">
        <f>_xlfn.XLOOKUP($I209,肥培管理パターン一覧!$A$2:$A$75,肥培管理パターン一覧!L$2:L$75,0,0,1)</f>
        <v>0</v>
      </c>
      <c r="Q209" s="6">
        <f>_xlfn.XLOOKUP($I209,肥培管理パターン一覧!$A$2:$A$75,肥培管理パターン一覧!M$2:M$75,0,0,1)</f>
        <v>0</v>
      </c>
      <c r="R209">
        <f>_xlfn.XLOOKUP($K209,肥培管理パターン一覧!$A$2:$A$75,肥培管理パターン一覧!N$2:N$75,0,0,1)</f>
        <v>0</v>
      </c>
      <c r="S209">
        <f>_xlfn.XLOOKUP($K209,肥培管理パターン一覧!$A$2:$A$75,肥培管理パターン一覧!O$2:O$75,0,0,1)</f>
        <v>0</v>
      </c>
      <c r="T209">
        <f>_xlfn.XLOOKUP($K209,肥培管理パターン一覧!$A$2:$A$75,肥培管理パターン一覧!P$2:P$75,0,0,1)</f>
        <v>0</v>
      </c>
      <c r="U209">
        <f>_xlfn.XLOOKUP($K209,肥培管理パターン一覧!$A$2:$A$75,肥培管理パターン一覧!L$2:L$75,0,0,1)</f>
        <v>0</v>
      </c>
      <c r="V209">
        <f>_xlfn.XLOOKUP($K209,肥培管理パターン一覧!$A$2:$A$75,肥培管理パターン一覧!M$2:M$75,0,0,1)</f>
        <v>0</v>
      </c>
      <c r="W209" s="7">
        <f t="shared" si="3"/>
        <v>0</v>
      </c>
      <c r="X209" s="7"/>
      <c r="Y209" s="6">
        <f>_xlfn.XLOOKUP($I209,肥培管理パターン一覧!$A$2:$A$75,肥培管理パターン一覧!Q$2:Q$75,0,0,1)*($E209/1000)</f>
        <v>0</v>
      </c>
      <c r="Z209" s="6">
        <f>_xlfn.XLOOKUP($I209,肥培管理パターン一覧!$A$2:$A$75,肥培管理パターン一覧!R$2:R$75,0,0,1)*($E209/1000)</f>
        <v>0</v>
      </c>
    </row>
    <row r="210" spans="1:26" x14ac:dyDescent="0.55000000000000004">
      <c r="A210"/>
      <c r="B210" s="1">
        <f>_xlfn.XLOOKUP($A210,基本情報!$A$2:$A$238,基本情報!B$2:B$238,0,0,1)</f>
        <v>0</v>
      </c>
      <c r="C210" s="1">
        <f>_xlfn.XLOOKUP($A210,基本情報!$A$2:$A$238,基本情報!C$2:C$238,0,0,1)</f>
        <v>0</v>
      </c>
      <c r="D210">
        <f>_xlfn.XLOOKUP($A210,基本情報!$A$2:$A$238,基本情報!D$2:D$238,0,0,1)</f>
        <v>0</v>
      </c>
      <c r="E210" s="6">
        <f>_xlfn.XLOOKUP($A210,基本情報!$A$2:$A$238,基本情報!E$2:E$238,0,0,1)</f>
        <v>0</v>
      </c>
      <c r="F210">
        <f>_xlfn.XLOOKUP($A210,基本情報!$A$2:$A$238,基本情報!G$2:G$238,0,0,1)</f>
        <v>0</v>
      </c>
      <c r="G210">
        <f>_xlfn.XLOOKUP($A210,基本情報!$A$2:$A$238,基本情報!H$2:H$238,0,0,1)</f>
        <v>0</v>
      </c>
      <c r="I210" s="1"/>
      <c r="K210" s="1"/>
      <c r="M210" s="55">
        <f>_xlfn.XLOOKUP($I210,肥培管理パターン一覧!$A$2:$A$75,肥培管理パターン一覧!N$2:N$75,0,0,1)</f>
        <v>0</v>
      </c>
      <c r="N210" s="55">
        <f>_xlfn.XLOOKUP($I210,肥培管理パターン一覧!$A$2:$A$75,肥培管理パターン一覧!O$2:O$75,0,0,1)</f>
        <v>0</v>
      </c>
      <c r="O210" s="55">
        <f>_xlfn.XLOOKUP($I210,肥培管理パターン一覧!$A$2:$A$75,肥培管理パターン一覧!P$2:P$75,0,0,1)</f>
        <v>0</v>
      </c>
      <c r="P210" s="6">
        <f>_xlfn.XLOOKUP($I210,肥培管理パターン一覧!$A$2:$A$75,肥培管理パターン一覧!L$2:L$75,0,0,1)</f>
        <v>0</v>
      </c>
      <c r="Q210" s="6">
        <f>_xlfn.XLOOKUP($I210,肥培管理パターン一覧!$A$2:$A$75,肥培管理パターン一覧!M$2:M$75,0,0,1)</f>
        <v>0</v>
      </c>
      <c r="R210">
        <f>_xlfn.XLOOKUP($K210,肥培管理パターン一覧!$A$2:$A$75,肥培管理パターン一覧!N$2:N$75,0,0,1)</f>
        <v>0</v>
      </c>
      <c r="S210">
        <f>_xlfn.XLOOKUP($K210,肥培管理パターン一覧!$A$2:$A$75,肥培管理パターン一覧!O$2:O$75,0,0,1)</f>
        <v>0</v>
      </c>
      <c r="T210">
        <f>_xlfn.XLOOKUP($K210,肥培管理パターン一覧!$A$2:$A$75,肥培管理パターン一覧!P$2:P$75,0,0,1)</f>
        <v>0</v>
      </c>
      <c r="U210">
        <f>_xlfn.XLOOKUP($K210,肥培管理パターン一覧!$A$2:$A$75,肥培管理パターン一覧!L$2:L$75,0,0,1)</f>
        <v>0</v>
      </c>
      <c r="V210">
        <f>_xlfn.XLOOKUP($K210,肥培管理パターン一覧!$A$2:$A$75,肥培管理パターン一覧!M$2:M$75,0,0,1)</f>
        <v>0</v>
      </c>
      <c r="W210" s="7">
        <f t="shared" si="3"/>
        <v>0</v>
      </c>
      <c r="X210" s="7"/>
      <c r="Y210" s="6">
        <f>_xlfn.XLOOKUP($I210,肥培管理パターン一覧!$A$2:$A$75,肥培管理パターン一覧!Q$2:Q$75,0,0,1)*($E210/1000)</f>
        <v>0</v>
      </c>
      <c r="Z210" s="6">
        <f>_xlfn.XLOOKUP($I210,肥培管理パターン一覧!$A$2:$A$75,肥培管理パターン一覧!R$2:R$75,0,0,1)*($E210/1000)</f>
        <v>0</v>
      </c>
    </row>
    <row r="211" spans="1:26" x14ac:dyDescent="0.55000000000000004">
      <c r="A211"/>
      <c r="B211" s="1">
        <f>_xlfn.XLOOKUP($A211,基本情報!$A$2:$A$238,基本情報!B$2:B$238,0,0,1)</f>
        <v>0</v>
      </c>
      <c r="C211" s="1">
        <f>_xlfn.XLOOKUP($A211,基本情報!$A$2:$A$238,基本情報!C$2:C$238,0,0,1)</f>
        <v>0</v>
      </c>
      <c r="D211">
        <f>_xlfn.XLOOKUP($A211,基本情報!$A$2:$A$238,基本情報!D$2:D$238,0,0,1)</f>
        <v>0</v>
      </c>
      <c r="E211" s="6">
        <f>_xlfn.XLOOKUP($A211,基本情報!$A$2:$A$238,基本情報!E$2:E$238,0,0,1)</f>
        <v>0</v>
      </c>
      <c r="F211">
        <f>_xlfn.XLOOKUP($A211,基本情報!$A$2:$A$238,基本情報!G$2:G$238,0,0,1)</f>
        <v>0</v>
      </c>
      <c r="G211">
        <f>_xlfn.XLOOKUP($A211,基本情報!$A$2:$A$238,基本情報!H$2:H$238,0,0,1)</f>
        <v>0</v>
      </c>
      <c r="I211" s="1"/>
      <c r="K211" s="1"/>
      <c r="M211" s="55">
        <f>_xlfn.XLOOKUP($I211,肥培管理パターン一覧!$A$2:$A$75,肥培管理パターン一覧!N$2:N$75,0,0,1)</f>
        <v>0</v>
      </c>
      <c r="N211" s="55">
        <f>_xlfn.XLOOKUP($I211,肥培管理パターン一覧!$A$2:$A$75,肥培管理パターン一覧!O$2:O$75,0,0,1)</f>
        <v>0</v>
      </c>
      <c r="O211" s="55">
        <f>_xlfn.XLOOKUP($I211,肥培管理パターン一覧!$A$2:$A$75,肥培管理パターン一覧!P$2:P$75,0,0,1)</f>
        <v>0</v>
      </c>
      <c r="P211" s="6">
        <f>_xlfn.XLOOKUP($I211,肥培管理パターン一覧!$A$2:$A$75,肥培管理パターン一覧!L$2:L$75,0,0,1)</f>
        <v>0</v>
      </c>
      <c r="Q211" s="6">
        <f>_xlfn.XLOOKUP($I211,肥培管理パターン一覧!$A$2:$A$75,肥培管理パターン一覧!M$2:M$75,0,0,1)</f>
        <v>0</v>
      </c>
      <c r="R211">
        <f>_xlfn.XLOOKUP($K211,肥培管理パターン一覧!$A$2:$A$75,肥培管理パターン一覧!N$2:N$75,0,0,1)</f>
        <v>0</v>
      </c>
      <c r="S211">
        <f>_xlfn.XLOOKUP($K211,肥培管理パターン一覧!$A$2:$A$75,肥培管理パターン一覧!O$2:O$75,0,0,1)</f>
        <v>0</v>
      </c>
      <c r="T211">
        <f>_xlfn.XLOOKUP($K211,肥培管理パターン一覧!$A$2:$A$75,肥培管理パターン一覧!P$2:P$75,0,0,1)</f>
        <v>0</v>
      </c>
      <c r="U211">
        <f>_xlfn.XLOOKUP($K211,肥培管理パターン一覧!$A$2:$A$75,肥培管理パターン一覧!L$2:L$75,0,0,1)</f>
        <v>0</v>
      </c>
      <c r="V211">
        <f>_xlfn.XLOOKUP($K211,肥培管理パターン一覧!$A$2:$A$75,肥培管理パターン一覧!M$2:M$75,0,0,1)</f>
        <v>0</v>
      </c>
      <c r="W211" s="7">
        <f t="shared" si="3"/>
        <v>0</v>
      </c>
      <c r="X211" s="7"/>
      <c r="Y211" s="6">
        <f>_xlfn.XLOOKUP($I211,肥培管理パターン一覧!$A$2:$A$75,肥培管理パターン一覧!Q$2:Q$75,0,0,1)*($E211/1000)</f>
        <v>0</v>
      </c>
      <c r="Z211" s="6">
        <f>_xlfn.XLOOKUP($I211,肥培管理パターン一覧!$A$2:$A$75,肥培管理パターン一覧!R$2:R$75,0,0,1)*($E211/1000)</f>
        <v>0</v>
      </c>
    </row>
    <row r="212" spans="1:26" x14ac:dyDescent="0.55000000000000004">
      <c r="A212"/>
      <c r="B212" s="1">
        <f>_xlfn.XLOOKUP($A212,基本情報!$A$2:$A$238,基本情報!B$2:B$238,0,0,1)</f>
        <v>0</v>
      </c>
      <c r="C212" s="1">
        <f>_xlfn.XLOOKUP($A212,基本情報!$A$2:$A$238,基本情報!C$2:C$238,0,0,1)</f>
        <v>0</v>
      </c>
      <c r="D212">
        <f>_xlfn.XLOOKUP($A212,基本情報!$A$2:$A$238,基本情報!D$2:D$238,0,0,1)</f>
        <v>0</v>
      </c>
      <c r="E212" s="6">
        <f>_xlfn.XLOOKUP($A212,基本情報!$A$2:$A$238,基本情報!E$2:E$238,0,0,1)</f>
        <v>0</v>
      </c>
      <c r="F212">
        <f>_xlfn.XLOOKUP($A212,基本情報!$A$2:$A$238,基本情報!G$2:G$238,0,0,1)</f>
        <v>0</v>
      </c>
      <c r="G212">
        <f>_xlfn.XLOOKUP($A212,基本情報!$A$2:$A$238,基本情報!H$2:H$238,0,0,1)</f>
        <v>0</v>
      </c>
      <c r="I212" s="1"/>
      <c r="K212" s="1"/>
      <c r="M212" s="55">
        <f>_xlfn.XLOOKUP($I212,肥培管理パターン一覧!$A$2:$A$75,肥培管理パターン一覧!N$2:N$75,0,0,1)</f>
        <v>0</v>
      </c>
      <c r="N212" s="55">
        <f>_xlfn.XLOOKUP($I212,肥培管理パターン一覧!$A$2:$A$75,肥培管理パターン一覧!O$2:O$75,0,0,1)</f>
        <v>0</v>
      </c>
      <c r="O212" s="55">
        <f>_xlfn.XLOOKUP($I212,肥培管理パターン一覧!$A$2:$A$75,肥培管理パターン一覧!P$2:P$75,0,0,1)</f>
        <v>0</v>
      </c>
      <c r="P212" s="6">
        <f>_xlfn.XLOOKUP($I212,肥培管理パターン一覧!$A$2:$A$75,肥培管理パターン一覧!L$2:L$75,0,0,1)</f>
        <v>0</v>
      </c>
      <c r="Q212" s="6">
        <f>_xlfn.XLOOKUP($I212,肥培管理パターン一覧!$A$2:$A$75,肥培管理パターン一覧!M$2:M$75,0,0,1)</f>
        <v>0</v>
      </c>
      <c r="R212">
        <f>_xlfn.XLOOKUP($K212,肥培管理パターン一覧!$A$2:$A$75,肥培管理パターン一覧!N$2:N$75,0,0,1)</f>
        <v>0</v>
      </c>
      <c r="S212">
        <f>_xlfn.XLOOKUP($K212,肥培管理パターン一覧!$A$2:$A$75,肥培管理パターン一覧!O$2:O$75,0,0,1)</f>
        <v>0</v>
      </c>
      <c r="T212">
        <f>_xlfn.XLOOKUP($K212,肥培管理パターン一覧!$A$2:$A$75,肥培管理パターン一覧!P$2:P$75,0,0,1)</f>
        <v>0</v>
      </c>
      <c r="U212">
        <f>_xlfn.XLOOKUP($K212,肥培管理パターン一覧!$A$2:$A$75,肥培管理パターン一覧!L$2:L$75,0,0,1)</f>
        <v>0</v>
      </c>
      <c r="V212">
        <f>_xlfn.XLOOKUP($K212,肥培管理パターン一覧!$A$2:$A$75,肥培管理パターン一覧!M$2:M$75,0,0,1)</f>
        <v>0</v>
      </c>
      <c r="W212" s="7">
        <f t="shared" si="3"/>
        <v>0</v>
      </c>
      <c r="X212" s="7"/>
      <c r="Y212" s="6">
        <f>_xlfn.XLOOKUP($I212,肥培管理パターン一覧!$A$2:$A$75,肥培管理パターン一覧!Q$2:Q$75,0,0,1)*($E212/1000)</f>
        <v>0</v>
      </c>
      <c r="Z212" s="6">
        <f>_xlfn.XLOOKUP($I212,肥培管理パターン一覧!$A$2:$A$75,肥培管理パターン一覧!R$2:R$75,0,0,1)*($E212/1000)</f>
        <v>0</v>
      </c>
    </row>
    <row r="213" spans="1:26" x14ac:dyDescent="0.55000000000000004">
      <c r="A213"/>
      <c r="B213" s="1">
        <f>_xlfn.XLOOKUP($A213,基本情報!$A$2:$A$238,基本情報!B$2:B$238,0,0,1)</f>
        <v>0</v>
      </c>
      <c r="C213" s="1">
        <f>_xlfn.XLOOKUP($A213,基本情報!$A$2:$A$238,基本情報!C$2:C$238,0,0,1)</f>
        <v>0</v>
      </c>
      <c r="D213">
        <f>_xlfn.XLOOKUP($A213,基本情報!$A$2:$A$238,基本情報!D$2:D$238,0,0,1)</f>
        <v>0</v>
      </c>
      <c r="E213" s="6">
        <f>_xlfn.XLOOKUP($A213,基本情報!$A$2:$A$238,基本情報!E$2:E$238,0,0,1)</f>
        <v>0</v>
      </c>
      <c r="F213">
        <f>_xlfn.XLOOKUP($A213,基本情報!$A$2:$A$238,基本情報!G$2:G$238,0,0,1)</f>
        <v>0</v>
      </c>
      <c r="G213">
        <f>_xlfn.XLOOKUP($A213,基本情報!$A$2:$A$238,基本情報!H$2:H$238,0,0,1)</f>
        <v>0</v>
      </c>
      <c r="I213" s="1"/>
      <c r="K213" s="1"/>
      <c r="M213" s="55">
        <f>_xlfn.XLOOKUP($I213,肥培管理パターン一覧!$A$2:$A$75,肥培管理パターン一覧!N$2:N$75,0,0,1)</f>
        <v>0</v>
      </c>
      <c r="N213" s="55">
        <f>_xlfn.XLOOKUP($I213,肥培管理パターン一覧!$A$2:$A$75,肥培管理パターン一覧!O$2:O$75,0,0,1)</f>
        <v>0</v>
      </c>
      <c r="O213" s="55">
        <f>_xlfn.XLOOKUP($I213,肥培管理パターン一覧!$A$2:$A$75,肥培管理パターン一覧!P$2:P$75,0,0,1)</f>
        <v>0</v>
      </c>
      <c r="P213" s="6">
        <f>_xlfn.XLOOKUP($I213,肥培管理パターン一覧!$A$2:$A$75,肥培管理パターン一覧!L$2:L$75,0,0,1)</f>
        <v>0</v>
      </c>
      <c r="Q213" s="6">
        <f>_xlfn.XLOOKUP($I213,肥培管理パターン一覧!$A$2:$A$75,肥培管理パターン一覧!M$2:M$75,0,0,1)</f>
        <v>0</v>
      </c>
      <c r="R213">
        <f>_xlfn.XLOOKUP($K213,肥培管理パターン一覧!$A$2:$A$75,肥培管理パターン一覧!N$2:N$75,0,0,1)</f>
        <v>0</v>
      </c>
      <c r="S213">
        <f>_xlfn.XLOOKUP($K213,肥培管理パターン一覧!$A$2:$A$75,肥培管理パターン一覧!O$2:O$75,0,0,1)</f>
        <v>0</v>
      </c>
      <c r="T213">
        <f>_xlfn.XLOOKUP($K213,肥培管理パターン一覧!$A$2:$A$75,肥培管理パターン一覧!P$2:P$75,0,0,1)</f>
        <v>0</v>
      </c>
      <c r="U213">
        <f>_xlfn.XLOOKUP($K213,肥培管理パターン一覧!$A$2:$A$75,肥培管理パターン一覧!L$2:L$75,0,0,1)</f>
        <v>0</v>
      </c>
      <c r="V213">
        <f>_xlfn.XLOOKUP($K213,肥培管理パターン一覧!$A$2:$A$75,肥培管理パターン一覧!M$2:M$75,0,0,1)</f>
        <v>0</v>
      </c>
      <c r="W213" s="7">
        <f t="shared" si="3"/>
        <v>0</v>
      </c>
      <c r="X213" s="7"/>
      <c r="Y213" s="6">
        <f>_xlfn.XLOOKUP($I213,肥培管理パターン一覧!$A$2:$A$75,肥培管理パターン一覧!Q$2:Q$75,0,0,1)*($E213/1000)</f>
        <v>0</v>
      </c>
      <c r="Z213" s="6">
        <f>_xlfn.XLOOKUP($I213,肥培管理パターン一覧!$A$2:$A$75,肥培管理パターン一覧!R$2:R$75,0,0,1)*($E213/1000)</f>
        <v>0</v>
      </c>
    </row>
    <row r="214" spans="1:26" x14ac:dyDescent="0.55000000000000004">
      <c r="A214"/>
      <c r="B214" s="1">
        <f>_xlfn.XLOOKUP($A214,基本情報!$A$2:$A$238,基本情報!B$2:B$238,0,0,1)</f>
        <v>0</v>
      </c>
      <c r="C214" s="1">
        <f>_xlfn.XLOOKUP($A214,基本情報!$A$2:$A$238,基本情報!C$2:C$238,0,0,1)</f>
        <v>0</v>
      </c>
      <c r="D214">
        <f>_xlfn.XLOOKUP($A214,基本情報!$A$2:$A$238,基本情報!D$2:D$238,0,0,1)</f>
        <v>0</v>
      </c>
      <c r="E214" s="6">
        <f>_xlfn.XLOOKUP($A214,基本情報!$A$2:$A$238,基本情報!E$2:E$238,0,0,1)</f>
        <v>0</v>
      </c>
      <c r="F214">
        <f>_xlfn.XLOOKUP($A214,基本情報!$A$2:$A$238,基本情報!G$2:G$238,0,0,1)</f>
        <v>0</v>
      </c>
      <c r="G214">
        <f>_xlfn.XLOOKUP($A214,基本情報!$A$2:$A$238,基本情報!H$2:H$238,0,0,1)</f>
        <v>0</v>
      </c>
      <c r="I214" s="1"/>
      <c r="K214" s="1"/>
      <c r="M214" s="55">
        <f>_xlfn.XLOOKUP($I214,肥培管理パターン一覧!$A$2:$A$75,肥培管理パターン一覧!N$2:N$75,0,0,1)</f>
        <v>0</v>
      </c>
      <c r="N214" s="55">
        <f>_xlfn.XLOOKUP($I214,肥培管理パターン一覧!$A$2:$A$75,肥培管理パターン一覧!O$2:O$75,0,0,1)</f>
        <v>0</v>
      </c>
      <c r="O214" s="55">
        <f>_xlfn.XLOOKUP($I214,肥培管理パターン一覧!$A$2:$A$75,肥培管理パターン一覧!P$2:P$75,0,0,1)</f>
        <v>0</v>
      </c>
      <c r="P214" s="6">
        <f>_xlfn.XLOOKUP($I214,肥培管理パターン一覧!$A$2:$A$75,肥培管理パターン一覧!L$2:L$75,0,0,1)</f>
        <v>0</v>
      </c>
      <c r="Q214" s="6">
        <f>_xlfn.XLOOKUP($I214,肥培管理パターン一覧!$A$2:$A$75,肥培管理パターン一覧!M$2:M$75,0,0,1)</f>
        <v>0</v>
      </c>
      <c r="R214">
        <f>_xlfn.XLOOKUP($K214,肥培管理パターン一覧!$A$2:$A$75,肥培管理パターン一覧!N$2:N$75,0,0,1)</f>
        <v>0</v>
      </c>
      <c r="S214">
        <f>_xlfn.XLOOKUP($K214,肥培管理パターン一覧!$A$2:$A$75,肥培管理パターン一覧!O$2:O$75,0,0,1)</f>
        <v>0</v>
      </c>
      <c r="T214">
        <f>_xlfn.XLOOKUP($K214,肥培管理パターン一覧!$A$2:$A$75,肥培管理パターン一覧!P$2:P$75,0,0,1)</f>
        <v>0</v>
      </c>
      <c r="U214">
        <f>_xlfn.XLOOKUP($K214,肥培管理パターン一覧!$A$2:$A$75,肥培管理パターン一覧!L$2:L$75,0,0,1)</f>
        <v>0</v>
      </c>
      <c r="V214">
        <f>_xlfn.XLOOKUP($K214,肥培管理パターン一覧!$A$2:$A$75,肥培管理パターン一覧!M$2:M$75,0,0,1)</f>
        <v>0</v>
      </c>
      <c r="W214" s="7">
        <f t="shared" si="3"/>
        <v>0</v>
      </c>
      <c r="X214" s="7"/>
      <c r="Y214" s="6">
        <f>_xlfn.XLOOKUP($I214,肥培管理パターン一覧!$A$2:$A$75,肥培管理パターン一覧!Q$2:Q$75,0,0,1)*($E214/1000)</f>
        <v>0</v>
      </c>
      <c r="Z214" s="6">
        <f>_xlfn.XLOOKUP($I214,肥培管理パターン一覧!$A$2:$A$75,肥培管理パターン一覧!R$2:R$75,0,0,1)*($E214/1000)</f>
        <v>0</v>
      </c>
    </row>
    <row r="215" spans="1:26" x14ac:dyDescent="0.55000000000000004">
      <c r="A215"/>
      <c r="B215" s="1">
        <f>_xlfn.XLOOKUP($A215,基本情報!$A$2:$A$238,基本情報!B$2:B$238,0,0,1)</f>
        <v>0</v>
      </c>
      <c r="C215" s="1">
        <f>_xlfn.XLOOKUP($A215,基本情報!$A$2:$A$238,基本情報!C$2:C$238,0,0,1)</f>
        <v>0</v>
      </c>
      <c r="D215">
        <f>_xlfn.XLOOKUP($A215,基本情報!$A$2:$A$238,基本情報!D$2:D$238,0,0,1)</f>
        <v>0</v>
      </c>
      <c r="E215" s="6">
        <f>_xlfn.XLOOKUP($A215,基本情報!$A$2:$A$238,基本情報!E$2:E$238,0,0,1)</f>
        <v>0</v>
      </c>
      <c r="F215">
        <f>_xlfn.XLOOKUP($A215,基本情報!$A$2:$A$238,基本情報!G$2:G$238,0,0,1)</f>
        <v>0</v>
      </c>
      <c r="G215">
        <f>_xlfn.XLOOKUP($A215,基本情報!$A$2:$A$238,基本情報!H$2:H$238,0,0,1)</f>
        <v>0</v>
      </c>
      <c r="I215" s="1"/>
      <c r="K215" s="1"/>
      <c r="M215" s="55">
        <f>_xlfn.XLOOKUP($I215,肥培管理パターン一覧!$A$2:$A$75,肥培管理パターン一覧!N$2:N$75,0,0,1)</f>
        <v>0</v>
      </c>
      <c r="N215" s="55">
        <f>_xlfn.XLOOKUP($I215,肥培管理パターン一覧!$A$2:$A$75,肥培管理パターン一覧!O$2:O$75,0,0,1)</f>
        <v>0</v>
      </c>
      <c r="O215" s="55">
        <f>_xlfn.XLOOKUP($I215,肥培管理パターン一覧!$A$2:$A$75,肥培管理パターン一覧!P$2:P$75,0,0,1)</f>
        <v>0</v>
      </c>
      <c r="P215" s="6">
        <f>_xlfn.XLOOKUP($I215,肥培管理パターン一覧!$A$2:$A$75,肥培管理パターン一覧!L$2:L$75,0,0,1)</f>
        <v>0</v>
      </c>
      <c r="Q215" s="6">
        <f>_xlfn.XLOOKUP($I215,肥培管理パターン一覧!$A$2:$A$75,肥培管理パターン一覧!M$2:M$75,0,0,1)</f>
        <v>0</v>
      </c>
      <c r="R215">
        <f>_xlfn.XLOOKUP($K215,肥培管理パターン一覧!$A$2:$A$75,肥培管理パターン一覧!N$2:N$75,0,0,1)</f>
        <v>0</v>
      </c>
      <c r="S215">
        <f>_xlfn.XLOOKUP($K215,肥培管理パターン一覧!$A$2:$A$75,肥培管理パターン一覧!O$2:O$75,0,0,1)</f>
        <v>0</v>
      </c>
      <c r="T215">
        <f>_xlfn.XLOOKUP($K215,肥培管理パターン一覧!$A$2:$A$75,肥培管理パターン一覧!P$2:P$75,0,0,1)</f>
        <v>0</v>
      </c>
      <c r="U215">
        <f>_xlfn.XLOOKUP($K215,肥培管理パターン一覧!$A$2:$A$75,肥培管理パターン一覧!L$2:L$75,0,0,1)</f>
        <v>0</v>
      </c>
      <c r="V215">
        <f>_xlfn.XLOOKUP($K215,肥培管理パターン一覧!$A$2:$A$75,肥培管理パターン一覧!M$2:M$75,0,0,1)</f>
        <v>0</v>
      </c>
      <c r="W215" s="7">
        <f t="shared" si="3"/>
        <v>0</v>
      </c>
      <c r="X215" s="7"/>
      <c r="Y215" s="6">
        <f>_xlfn.XLOOKUP($I215,肥培管理パターン一覧!$A$2:$A$75,肥培管理パターン一覧!Q$2:Q$75,0,0,1)*($E215/1000)</f>
        <v>0</v>
      </c>
      <c r="Z215" s="6">
        <f>_xlfn.XLOOKUP($I215,肥培管理パターン一覧!$A$2:$A$75,肥培管理パターン一覧!R$2:R$75,0,0,1)*($E215/1000)</f>
        <v>0</v>
      </c>
    </row>
    <row r="216" spans="1:26" x14ac:dyDescent="0.55000000000000004">
      <c r="A216"/>
      <c r="B216" s="1">
        <f>_xlfn.XLOOKUP($A216,基本情報!$A$2:$A$238,基本情報!B$2:B$238,0,0,1)</f>
        <v>0</v>
      </c>
      <c r="C216" s="1">
        <f>_xlfn.XLOOKUP($A216,基本情報!$A$2:$A$238,基本情報!C$2:C$238,0,0,1)</f>
        <v>0</v>
      </c>
      <c r="D216">
        <f>_xlfn.XLOOKUP($A216,基本情報!$A$2:$A$238,基本情報!D$2:D$238,0,0,1)</f>
        <v>0</v>
      </c>
      <c r="E216" s="6">
        <f>_xlfn.XLOOKUP($A216,基本情報!$A$2:$A$238,基本情報!E$2:E$238,0,0,1)</f>
        <v>0</v>
      </c>
      <c r="F216">
        <f>_xlfn.XLOOKUP($A216,基本情報!$A$2:$A$238,基本情報!G$2:G$238,0,0,1)</f>
        <v>0</v>
      </c>
      <c r="G216">
        <f>_xlfn.XLOOKUP($A216,基本情報!$A$2:$A$238,基本情報!H$2:H$238,0,0,1)</f>
        <v>0</v>
      </c>
      <c r="I216" s="1"/>
      <c r="K216" s="1"/>
      <c r="M216" s="55">
        <f>_xlfn.XLOOKUP($I216,肥培管理パターン一覧!$A$2:$A$75,肥培管理パターン一覧!N$2:N$75,0,0,1)</f>
        <v>0</v>
      </c>
      <c r="N216" s="55">
        <f>_xlfn.XLOOKUP($I216,肥培管理パターン一覧!$A$2:$A$75,肥培管理パターン一覧!O$2:O$75,0,0,1)</f>
        <v>0</v>
      </c>
      <c r="O216" s="55">
        <f>_xlfn.XLOOKUP($I216,肥培管理パターン一覧!$A$2:$A$75,肥培管理パターン一覧!P$2:P$75,0,0,1)</f>
        <v>0</v>
      </c>
      <c r="P216" s="6">
        <f>_xlfn.XLOOKUP($I216,肥培管理パターン一覧!$A$2:$A$75,肥培管理パターン一覧!L$2:L$75,0,0,1)</f>
        <v>0</v>
      </c>
      <c r="Q216" s="6">
        <f>_xlfn.XLOOKUP($I216,肥培管理パターン一覧!$A$2:$A$75,肥培管理パターン一覧!M$2:M$75,0,0,1)</f>
        <v>0</v>
      </c>
      <c r="R216">
        <f>_xlfn.XLOOKUP($K216,肥培管理パターン一覧!$A$2:$A$75,肥培管理パターン一覧!N$2:N$75,0,0,1)</f>
        <v>0</v>
      </c>
      <c r="S216">
        <f>_xlfn.XLOOKUP($K216,肥培管理パターン一覧!$A$2:$A$75,肥培管理パターン一覧!O$2:O$75,0,0,1)</f>
        <v>0</v>
      </c>
      <c r="T216">
        <f>_xlfn.XLOOKUP($K216,肥培管理パターン一覧!$A$2:$A$75,肥培管理パターン一覧!P$2:P$75,0,0,1)</f>
        <v>0</v>
      </c>
      <c r="U216">
        <f>_xlfn.XLOOKUP($K216,肥培管理パターン一覧!$A$2:$A$75,肥培管理パターン一覧!L$2:L$75,0,0,1)</f>
        <v>0</v>
      </c>
      <c r="V216">
        <f>_xlfn.XLOOKUP($K216,肥培管理パターン一覧!$A$2:$A$75,肥培管理パターン一覧!M$2:M$75,0,0,1)</f>
        <v>0</v>
      </c>
      <c r="W216" s="7">
        <f t="shared" si="3"/>
        <v>0</v>
      </c>
      <c r="X216" s="7"/>
      <c r="Y216" s="6">
        <f>_xlfn.XLOOKUP($I216,肥培管理パターン一覧!$A$2:$A$75,肥培管理パターン一覧!Q$2:Q$75,0,0,1)*($E216/1000)</f>
        <v>0</v>
      </c>
      <c r="Z216" s="6">
        <f>_xlfn.XLOOKUP($I216,肥培管理パターン一覧!$A$2:$A$75,肥培管理パターン一覧!R$2:R$75,0,0,1)*($E216/1000)</f>
        <v>0</v>
      </c>
    </row>
    <row r="217" spans="1:26" x14ac:dyDescent="0.55000000000000004">
      <c r="A217"/>
      <c r="B217" s="1">
        <f>_xlfn.XLOOKUP($A217,基本情報!$A$2:$A$238,基本情報!B$2:B$238,0,0,1)</f>
        <v>0</v>
      </c>
      <c r="C217" s="1">
        <f>_xlfn.XLOOKUP($A217,基本情報!$A$2:$A$238,基本情報!C$2:C$238,0,0,1)</f>
        <v>0</v>
      </c>
      <c r="D217">
        <f>_xlfn.XLOOKUP($A217,基本情報!$A$2:$A$238,基本情報!D$2:D$238,0,0,1)</f>
        <v>0</v>
      </c>
      <c r="E217" s="6">
        <f>_xlfn.XLOOKUP($A217,基本情報!$A$2:$A$238,基本情報!E$2:E$238,0,0,1)</f>
        <v>0</v>
      </c>
      <c r="F217">
        <f>_xlfn.XLOOKUP($A217,基本情報!$A$2:$A$238,基本情報!G$2:G$238,0,0,1)</f>
        <v>0</v>
      </c>
      <c r="G217">
        <f>_xlfn.XLOOKUP($A217,基本情報!$A$2:$A$238,基本情報!H$2:H$238,0,0,1)</f>
        <v>0</v>
      </c>
      <c r="I217" s="1"/>
      <c r="K217" s="1"/>
      <c r="M217" s="55">
        <f>_xlfn.XLOOKUP($I217,肥培管理パターン一覧!$A$2:$A$75,肥培管理パターン一覧!N$2:N$75,0,0,1)</f>
        <v>0</v>
      </c>
      <c r="N217" s="55">
        <f>_xlfn.XLOOKUP($I217,肥培管理パターン一覧!$A$2:$A$75,肥培管理パターン一覧!O$2:O$75,0,0,1)</f>
        <v>0</v>
      </c>
      <c r="O217" s="55">
        <f>_xlfn.XLOOKUP($I217,肥培管理パターン一覧!$A$2:$A$75,肥培管理パターン一覧!P$2:P$75,0,0,1)</f>
        <v>0</v>
      </c>
      <c r="P217" s="6">
        <f>_xlfn.XLOOKUP($I217,肥培管理パターン一覧!$A$2:$A$75,肥培管理パターン一覧!L$2:L$75,0,0,1)</f>
        <v>0</v>
      </c>
      <c r="Q217" s="6">
        <f>_xlfn.XLOOKUP($I217,肥培管理パターン一覧!$A$2:$A$75,肥培管理パターン一覧!M$2:M$75,0,0,1)</f>
        <v>0</v>
      </c>
      <c r="R217">
        <f>_xlfn.XLOOKUP($K217,肥培管理パターン一覧!$A$2:$A$75,肥培管理パターン一覧!N$2:N$75,0,0,1)</f>
        <v>0</v>
      </c>
      <c r="S217">
        <f>_xlfn.XLOOKUP($K217,肥培管理パターン一覧!$A$2:$A$75,肥培管理パターン一覧!O$2:O$75,0,0,1)</f>
        <v>0</v>
      </c>
      <c r="T217">
        <f>_xlfn.XLOOKUP($K217,肥培管理パターン一覧!$A$2:$A$75,肥培管理パターン一覧!P$2:P$75,0,0,1)</f>
        <v>0</v>
      </c>
      <c r="U217">
        <f>_xlfn.XLOOKUP($K217,肥培管理パターン一覧!$A$2:$A$75,肥培管理パターン一覧!L$2:L$75,0,0,1)</f>
        <v>0</v>
      </c>
      <c r="V217">
        <f>_xlfn.XLOOKUP($K217,肥培管理パターン一覧!$A$2:$A$75,肥培管理パターン一覧!M$2:M$75,0,0,1)</f>
        <v>0</v>
      </c>
      <c r="W217" s="7">
        <f t="shared" si="3"/>
        <v>0</v>
      </c>
      <c r="X217" s="7"/>
      <c r="Y217" s="6">
        <f>_xlfn.XLOOKUP($I217,肥培管理パターン一覧!$A$2:$A$75,肥培管理パターン一覧!Q$2:Q$75,0,0,1)*($E217/1000)</f>
        <v>0</v>
      </c>
      <c r="Z217" s="6">
        <f>_xlfn.XLOOKUP($I217,肥培管理パターン一覧!$A$2:$A$75,肥培管理パターン一覧!R$2:R$75,0,0,1)*($E217/1000)</f>
        <v>0</v>
      </c>
    </row>
    <row r="218" spans="1:26" x14ac:dyDescent="0.55000000000000004">
      <c r="A218"/>
      <c r="B218" s="1">
        <f>_xlfn.XLOOKUP($A218,基本情報!$A$2:$A$238,基本情報!B$2:B$238,0,0,1)</f>
        <v>0</v>
      </c>
      <c r="C218" s="1">
        <f>_xlfn.XLOOKUP($A218,基本情報!$A$2:$A$238,基本情報!C$2:C$238,0,0,1)</f>
        <v>0</v>
      </c>
      <c r="D218">
        <f>_xlfn.XLOOKUP($A218,基本情報!$A$2:$A$238,基本情報!D$2:D$238,0,0,1)</f>
        <v>0</v>
      </c>
      <c r="E218" s="6">
        <f>_xlfn.XLOOKUP($A218,基本情報!$A$2:$A$238,基本情報!E$2:E$238,0,0,1)</f>
        <v>0</v>
      </c>
      <c r="F218">
        <f>_xlfn.XLOOKUP($A218,基本情報!$A$2:$A$238,基本情報!G$2:G$238,0,0,1)</f>
        <v>0</v>
      </c>
      <c r="G218">
        <f>_xlfn.XLOOKUP($A218,基本情報!$A$2:$A$238,基本情報!H$2:H$238,0,0,1)</f>
        <v>0</v>
      </c>
      <c r="I218" s="1"/>
      <c r="K218" s="1"/>
      <c r="M218" s="55">
        <f>_xlfn.XLOOKUP($I218,肥培管理パターン一覧!$A$2:$A$75,肥培管理パターン一覧!N$2:N$75,0,0,1)</f>
        <v>0</v>
      </c>
      <c r="N218" s="55">
        <f>_xlfn.XLOOKUP($I218,肥培管理パターン一覧!$A$2:$A$75,肥培管理パターン一覧!O$2:O$75,0,0,1)</f>
        <v>0</v>
      </c>
      <c r="O218" s="55">
        <f>_xlfn.XLOOKUP($I218,肥培管理パターン一覧!$A$2:$A$75,肥培管理パターン一覧!P$2:P$75,0,0,1)</f>
        <v>0</v>
      </c>
      <c r="P218" s="6">
        <f>_xlfn.XLOOKUP($I218,肥培管理パターン一覧!$A$2:$A$75,肥培管理パターン一覧!L$2:L$75,0,0,1)</f>
        <v>0</v>
      </c>
      <c r="Q218" s="6">
        <f>_xlfn.XLOOKUP($I218,肥培管理パターン一覧!$A$2:$A$75,肥培管理パターン一覧!M$2:M$75,0,0,1)</f>
        <v>0</v>
      </c>
      <c r="R218">
        <f>_xlfn.XLOOKUP($K218,肥培管理パターン一覧!$A$2:$A$75,肥培管理パターン一覧!N$2:N$75,0,0,1)</f>
        <v>0</v>
      </c>
      <c r="S218">
        <f>_xlfn.XLOOKUP($K218,肥培管理パターン一覧!$A$2:$A$75,肥培管理パターン一覧!O$2:O$75,0,0,1)</f>
        <v>0</v>
      </c>
      <c r="T218">
        <f>_xlfn.XLOOKUP($K218,肥培管理パターン一覧!$A$2:$A$75,肥培管理パターン一覧!P$2:P$75,0,0,1)</f>
        <v>0</v>
      </c>
      <c r="U218">
        <f>_xlfn.XLOOKUP($K218,肥培管理パターン一覧!$A$2:$A$75,肥培管理パターン一覧!L$2:L$75,0,0,1)</f>
        <v>0</v>
      </c>
      <c r="V218">
        <f>_xlfn.XLOOKUP($K218,肥培管理パターン一覧!$A$2:$A$75,肥培管理パターン一覧!M$2:M$75,0,0,1)</f>
        <v>0</v>
      </c>
      <c r="W218" s="7">
        <f t="shared" si="3"/>
        <v>0</v>
      </c>
      <c r="X218" s="7"/>
      <c r="Y218" s="6">
        <f>_xlfn.XLOOKUP($I218,肥培管理パターン一覧!$A$2:$A$75,肥培管理パターン一覧!Q$2:Q$75,0,0,1)*($E218/1000)</f>
        <v>0</v>
      </c>
      <c r="Z218" s="6">
        <f>_xlfn.XLOOKUP($I218,肥培管理パターン一覧!$A$2:$A$75,肥培管理パターン一覧!R$2:R$75,0,0,1)*($E218/1000)</f>
        <v>0</v>
      </c>
    </row>
    <row r="219" spans="1:26" x14ac:dyDescent="0.55000000000000004">
      <c r="A219"/>
      <c r="B219" s="1">
        <f>_xlfn.XLOOKUP($A219,基本情報!$A$2:$A$238,基本情報!B$2:B$238,0,0,1)</f>
        <v>0</v>
      </c>
      <c r="C219" s="1">
        <f>_xlfn.XLOOKUP($A219,基本情報!$A$2:$A$238,基本情報!C$2:C$238,0,0,1)</f>
        <v>0</v>
      </c>
      <c r="D219">
        <f>_xlfn.XLOOKUP($A219,基本情報!$A$2:$A$238,基本情報!D$2:D$238,0,0,1)</f>
        <v>0</v>
      </c>
      <c r="E219" s="6">
        <f>_xlfn.XLOOKUP($A219,基本情報!$A$2:$A$238,基本情報!E$2:E$238,0,0,1)</f>
        <v>0</v>
      </c>
      <c r="F219">
        <f>_xlfn.XLOOKUP($A219,基本情報!$A$2:$A$238,基本情報!G$2:G$238,0,0,1)</f>
        <v>0</v>
      </c>
      <c r="G219">
        <f>_xlfn.XLOOKUP($A219,基本情報!$A$2:$A$238,基本情報!H$2:H$238,0,0,1)</f>
        <v>0</v>
      </c>
      <c r="I219" s="1"/>
      <c r="K219" s="1"/>
      <c r="M219" s="55">
        <f>_xlfn.XLOOKUP($I219,肥培管理パターン一覧!$A$2:$A$75,肥培管理パターン一覧!N$2:N$75,0,0,1)</f>
        <v>0</v>
      </c>
      <c r="N219" s="55">
        <f>_xlfn.XLOOKUP($I219,肥培管理パターン一覧!$A$2:$A$75,肥培管理パターン一覧!O$2:O$75,0,0,1)</f>
        <v>0</v>
      </c>
      <c r="O219" s="55">
        <f>_xlfn.XLOOKUP($I219,肥培管理パターン一覧!$A$2:$A$75,肥培管理パターン一覧!P$2:P$75,0,0,1)</f>
        <v>0</v>
      </c>
      <c r="P219" s="6">
        <f>_xlfn.XLOOKUP($I219,肥培管理パターン一覧!$A$2:$A$75,肥培管理パターン一覧!L$2:L$75,0,0,1)</f>
        <v>0</v>
      </c>
      <c r="Q219" s="6">
        <f>_xlfn.XLOOKUP($I219,肥培管理パターン一覧!$A$2:$A$75,肥培管理パターン一覧!M$2:M$75,0,0,1)</f>
        <v>0</v>
      </c>
      <c r="R219">
        <f>_xlfn.XLOOKUP($K219,肥培管理パターン一覧!$A$2:$A$75,肥培管理パターン一覧!N$2:N$75,0,0,1)</f>
        <v>0</v>
      </c>
      <c r="S219">
        <f>_xlfn.XLOOKUP($K219,肥培管理パターン一覧!$A$2:$A$75,肥培管理パターン一覧!O$2:O$75,0,0,1)</f>
        <v>0</v>
      </c>
      <c r="T219">
        <f>_xlfn.XLOOKUP($K219,肥培管理パターン一覧!$A$2:$A$75,肥培管理パターン一覧!P$2:P$75,0,0,1)</f>
        <v>0</v>
      </c>
      <c r="U219">
        <f>_xlfn.XLOOKUP($K219,肥培管理パターン一覧!$A$2:$A$75,肥培管理パターン一覧!L$2:L$75,0,0,1)</f>
        <v>0</v>
      </c>
      <c r="V219">
        <f>_xlfn.XLOOKUP($K219,肥培管理パターン一覧!$A$2:$A$75,肥培管理パターン一覧!M$2:M$75,0,0,1)</f>
        <v>0</v>
      </c>
      <c r="W219" s="7">
        <f t="shared" si="3"/>
        <v>0</v>
      </c>
      <c r="X219" s="7"/>
      <c r="Y219" s="6">
        <f>_xlfn.XLOOKUP($I219,肥培管理パターン一覧!$A$2:$A$75,肥培管理パターン一覧!Q$2:Q$75,0,0,1)*($E219/1000)</f>
        <v>0</v>
      </c>
      <c r="Z219" s="6">
        <f>_xlfn.XLOOKUP($I219,肥培管理パターン一覧!$A$2:$A$75,肥培管理パターン一覧!R$2:R$75,0,0,1)*($E219/1000)</f>
        <v>0</v>
      </c>
    </row>
    <row r="220" spans="1:26" x14ac:dyDescent="0.55000000000000004">
      <c r="A220"/>
      <c r="B220" s="1">
        <f>_xlfn.XLOOKUP($A220,基本情報!$A$2:$A$238,基本情報!B$2:B$238,0,0,1)</f>
        <v>0</v>
      </c>
      <c r="C220" s="1">
        <f>_xlfn.XLOOKUP($A220,基本情報!$A$2:$A$238,基本情報!C$2:C$238,0,0,1)</f>
        <v>0</v>
      </c>
      <c r="D220">
        <f>_xlfn.XLOOKUP($A220,基本情報!$A$2:$A$238,基本情報!D$2:D$238,0,0,1)</f>
        <v>0</v>
      </c>
      <c r="E220" s="6">
        <f>_xlfn.XLOOKUP($A220,基本情報!$A$2:$A$238,基本情報!E$2:E$238,0,0,1)</f>
        <v>0</v>
      </c>
      <c r="F220">
        <f>_xlfn.XLOOKUP($A220,基本情報!$A$2:$A$238,基本情報!G$2:G$238,0,0,1)</f>
        <v>0</v>
      </c>
      <c r="G220">
        <f>_xlfn.XLOOKUP($A220,基本情報!$A$2:$A$238,基本情報!H$2:H$238,0,0,1)</f>
        <v>0</v>
      </c>
      <c r="I220" s="1"/>
      <c r="K220" s="1"/>
      <c r="M220" s="55">
        <f>_xlfn.XLOOKUP($I220,肥培管理パターン一覧!$A$2:$A$75,肥培管理パターン一覧!N$2:N$75,0,0,1)</f>
        <v>0</v>
      </c>
      <c r="N220" s="55">
        <f>_xlfn.XLOOKUP($I220,肥培管理パターン一覧!$A$2:$A$75,肥培管理パターン一覧!O$2:O$75,0,0,1)</f>
        <v>0</v>
      </c>
      <c r="O220" s="55">
        <f>_xlfn.XLOOKUP($I220,肥培管理パターン一覧!$A$2:$A$75,肥培管理パターン一覧!P$2:P$75,0,0,1)</f>
        <v>0</v>
      </c>
      <c r="P220" s="6">
        <f>_xlfn.XLOOKUP($I220,肥培管理パターン一覧!$A$2:$A$75,肥培管理パターン一覧!L$2:L$75,0,0,1)</f>
        <v>0</v>
      </c>
      <c r="Q220" s="6">
        <f>_xlfn.XLOOKUP($I220,肥培管理パターン一覧!$A$2:$A$75,肥培管理パターン一覧!M$2:M$75,0,0,1)</f>
        <v>0</v>
      </c>
      <c r="R220">
        <f>_xlfn.XLOOKUP($K220,肥培管理パターン一覧!$A$2:$A$75,肥培管理パターン一覧!N$2:N$75,0,0,1)</f>
        <v>0</v>
      </c>
      <c r="S220">
        <f>_xlfn.XLOOKUP($K220,肥培管理パターン一覧!$A$2:$A$75,肥培管理パターン一覧!O$2:O$75,0,0,1)</f>
        <v>0</v>
      </c>
      <c r="T220">
        <f>_xlfn.XLOOKUP($K220,肥培管理パターン一覧!$A$2:$A$75,肥培管理パターン一覧!P$2:P$75,0,0,1)</f>
        <v>0</v>
      </c>
      <c r="U220">
        <f>_xlfn.XLOOKUP($K220,肥培管理パターン一覧!$A$2:$A$75,肥培管理パターン一覧!L$2:L$75,0,0,1)</f>
        <v>0</v>
      </c>
      <c r="V220">
        <f>_xlfn.XLOOKUP($K220,肥培管理パターン一覧!$A$2:$A$75,肥培管理パターン一覧!M$2:M$75,0,0,1)</f>
        <v>0</v>
      </c>
      <c r="W220" s="7">
        <f t="shared" si="3"/>
        <v>0</v>
      </c>
      <c r="X220" s="7"/>
      <c r="Y220" s="6">
        <f>_xlfn.XLOOKUP($I220,肥培管理パターン一覧!$A$2:$A$75,肥培管理パターン一覧!Q$2:Q$75,0,0,1)*($E220/1000)</f>
        <v>0</v>
      </c>
      <c r="Z220" s="6">
        <f>_xlfn.XLOOKUP($I220,肥培管理パターン一覧!$A$2:$A$75,肥培管理パターン一覧!R$2:R$75,0,0,1)*($E220/1000)</f>
        <v>0</v>
      </c>
    </row>
    <row r="221" spans="1:26" x14ac:dyDescent="0.55000000000000004">
      <c r="A221"/>
      <c r="B221" s="1">
        <f>_xlfn.XLOOKUP($A221,基本情報!$A$2:$A$238,基本情報!B$2:B$238,0,0,1)</f>
        <v>0</v>
      </c>
      <c r="C221" s="1">
        <f>_xlfn.XLOOKUP($A221,基本情報!$A$2:$A$238,基本情報!C$2:C$238,0,0,1)</f>
        <v>0</v>
      </c>
      <c r="D221">
        <f>_xlfn.XLOOKUP($A221,基本情報!$A$2:$A$238,基本情報!D$2:D$238,0,0,1)</f>
        <v>0</v>
      </c>
      <c r="E221" s="6">
        <f>_xlfn.XLOOKUP($A221,基本情報!$A$2:$A$238,基本情報!E$2:E$238,0,0,1)</f>
        <v>0</v>
      </c>
      <c r="F221">
        <f>_xlfn.XLOOKUP($A221,基本情報!$A$2:$A$238,基本情報!G$2:G$238,0,0,1)</f>
        <v>0</v>
      </c>
      <c r="G221">
        <f>_xlfn.XLOOKUP($A221,基本情報!$A$2:$A$238,基本情報!H$2:H$238,0,0,1)</f>
        <v>0</v>
      </c>
      <c r="I221" s="1"/>
      <c r="K221" s="1"/>
      <c r="M221" s="55">
        <f>_xlfn.XLOOKUP($I221,肥培管理パターン一覧!$A$2:$A$75,肥培管理パターン一覧!N$2:N$75,0,0,1)</f>
        <v>0</v>
      </c>
      <c r="N221" s="55">
        <f>_xlfn.XLOOKUP($I221,肥培管理パターン一覧!$A$2:$A$75,肥培管理パターン一覧!O$2:O$75,0,0,1)</f>
        <v>0</v>
      </c>
      <c r="O221" s="55">
        <f>_xlfn.XLOOKUP($I221,肥培管理パターン一覧!$A$2:$A$75,肥培管理パターン一覧!P$2:P$75,0,0,1)</f>
        <v>0</v>
      </c>
      <c r="P221" s="6">
        <f>_xlfn.XLOOKUP($I221,肥培管理パターン一覧!$A$2:$A$75,肥培管理パターン一覧!L$2:L$75,0,0,1)</f>
        <v>0</v>
      </c>
      <c r="Q221" s="6">
        <f>_xlfn.XLOOKUP($I221,肥培管理パターン一覧!$A$2:$A$75,肥培管理パターン一覧!M$2:M$75,0,0,1)</f>
        <v>0</v>
      </c>
      <c r="R221">
        <f>_xlfn.XLOOKUP($K221,肥培管理パターン一覧!$A$2:$A$75,肥培管理パターン一覧!N$2:N$75,0,0,1)</f>
        <v>0</v>
      </c>
      <c r="S221">
        <f>_xlfn.XLOOKUP($K221,肥培管理パターン一覧!$A$2:$A$75,肥培管理パターン一覧!O$2:O$75,0,0,1)</f>
        <v>0</v>
      </c>
      <c r="T221">
        <f>_xlfn.XLOOKUP($K221,肥培管理パターン一覧!$A$2:$A$75,肥培管理パターン一覧!P$2:P$75,0,0,1)</f>
        <v>0</v>
      </c>
      <c r="U221">
        <f>_xlfn.XLOOKUP($K221,肥培管理パターン一覧!$A$2:$A$75,肥培管理パターン一覧!L$2:L$75,0,0,1)</f>
        <v>0</v>
      </c>
      <c r="V221">
        <f>_xlfn.XLOOKUP($K221,肥培管理パターン一覧!$A$2:$A$75,肥培管理パターン一覧!M$2:M$75,0,0,1)</f>
        <v>0</v>
      </c>
      <c r="W221" s="7">
        <f t="shared" si="3"/>
        <v>0</v>
      </c>
      <c r="X221" s="7"/>
      <c r="Y221" s="6">
        <f>_xlfn.XLOOKUP($I221,肥培管理パターン一覧!$A$2:$A$75,肥培管理パターン一覧!Q$2:Q$75,0,0,1)*($E221/1000)</f>
        <v>0</v>
      </c>
      <c r="Z221" s="6">
        <f>_xlfn.XLOOKUP($I221,肥培管理パターン一覧!$A$2:$A$75,肥培管理パターン一覧!R$2:R$75,0,0,1)*($E221/1000)</f>
        <v>0</v>
      </c>
    </row>
    <row r="222" spans="1:26" x14ac:dyDescent="0.55000000000000004">
      <c r="A222"/>
      <c r="B222" s="1">
        <f>_xlfn.XLOOKUP($A222,基本情報!$A$2:$A$238,基本情報!B$2:B$238,0,0,1)</f>
        <v>0</v>
      </c>
      <c r="C222" s="1">
        <f>_xlfn.XLOOKUP($A222,基本情報!$A$2:$A$238,基本情報!C$2:C$238,0,0,1)</f>
        <v>0</v>
      </c>
      <c r="D222">
        <f>_xlfn.XLOOKUP($A222,基本情報!$A$2:$A$238,基本情報!D$2:D$238,0,0,1)</f>
        <v>0</v>
      </c>
      <c r="E222" s="6">
        <f>_xlfn.XLOOKUP($A222,基本情報!$A$2:$A$238,基本情報!E$2:E$238,0,0,1)</f>
        <v>0</v>
      </c>
      <c r="F222">
        <f>_xlfn.XLOOKUP($A222,基本情報!$A$2:$A$238,基本情報!G$2:G$238,0,0,1)</f>
        <v>0</v>
      </c>
      <c r="G222">
        <f>_xlfn.XLOOKUP($A222,基本情報!$A$2:$A$238,基本情報!H$2:H$238,0,0,1)</f>
        <v>0</v>
      </c>
      <c r="I222" s="1"/>
      <c r="K222" s="1"/>
      <c r="M222" s="55">
        <f>_xlfn.XLOOKUP($I222,肥培管理パターン一覧!$A$2:$A$75,肥培管理パターン一覧!N$2:N$75,0,0,1)</f>
        <v>0</v>
      </c>
      <c r="N222" s="55">
        <f>_xlfn.XLOOKUP($I222,肥培管理パターン一覧!$A$2:$A$75,肥培管理パターン一覧!O$2:O$75,0,0,1)</f>
        <v>0</v>
      </c>
      <c r="O222" s="55">
        <f>_xlfn.XLOOKUP($I222,肥培管理パターン一覧!$A$2:$A$75,肥培管理パターン一覧!P$2:P$75,0,0,1)</f>
        <v>0</v>
      </c>
      <c r="P222" s="6">
        <f>_xlfn.XLOOKUP($I222,肥培管理パターン一覧!$A$2:$A$75,肥培管理パターン一覧!L$2:L$75,0,0,1)</f>
        <v>0</v>
      </c>
      <c r="Q222" s="6">
        <f>_xlfn.XLOOKUP($I222,肥培管理パターン一覧!$A$2:$A$75,肥培管理パターン一覧!M$2:M$75,0,0,1)</f>
        <v>0</v>
      </c>
      <c r="R222">
        <f>_xlfn.XLOOKUP($K222,肥培管理パターン一覧!$A$2:$A$75,肥培管理パターン一覧!N$2:N$75,0,0,1)</f>
        <v>0</v>
      </c>
      <c r="S222">
        <f>_xlfn.XLOOKUP($K222,肥培管理パターン一覧!$A$2:$A$75,肥培管理パターン一覧!O$2:O$75,0,0,1)</f>
        <v>0</v>
      </c>
      <c r="T222">
        <f>_xlfn.XLOOKUP($K222,肥培管理パターン一覧!$A$2:$A$75,肥培管理パターン一覧!P$2:P$75,0,0,1)</f>
        <v>0</v>
      </c>
      <c r="U222">
        <f>_xlfn.XLOOKUP($K222,肥培管理パターン一覧!$A$2:$A$75,肥培管理パターン一覧!L$2:L$75,0,0,1)</f>
        <v>0</v>
      </c>
      <c r="V222">
        <f>_xlfn.XLOOKUP($K222,肥培管理パターン一覧!$A$2:$A$75,肥培管理パターン一覧!M$2:M$75,0,0,1)</f>
        <v>0</v>
      </c>
      <c r="W222" s="7">
        <f t="shared" si="3"/>
        <v>0</v>
      </c>
      <c r="X222" s="7"/>
      <c r="Y222" s="6">
        <f>_xlfn.XLOOKUP($I222,肥培管理パターン一覧!$A$2:$A$75,肥培管理パターン一覧!Q$2:Q$75,0,0,1)*($E222/1000)</f>
        <v>0</v>
      </c>
      <c r="Z222" s="6">
        <f>_xlfn.XLOOKUP($I222,肥培管理パターン一覧!$A$2:$A$75,肥培管理パターン一覧!R$2:R$75,0,0,1)*($E222/1000)</f>
        <v>0</v>
      </c>
    </row>
    <row r="223" spans="1:26" x14ac:dyDescent="0.55000000000000004">
      <c r="A223"/>
      <c r="B223" s="1">
        <f>_xlfn.XLOOKUP($A223,基本情報!$A$2:$A$238,基本情報!B$2:B$238,0,0,1)</f>
        <v>0</v>
      </c>
      <c r="C223" s="1">
        <f>_xlfn.XLOOKUP($A223,基本情報!$A$2:$A$238,基本情報!C$2:C$238,0,0,1)</f>
        <v>0</v>
      </c>
      <c r="D223">
        <f>_xlfn.XLOOKUP($A223,基本情報!$A$2:$A$238,基本情報!D$2:D$238,0,0,1)</f>
        <v>0</v>
      </c>
      <c r="E223" s="6">
        <f>_xlfn.XLOOKUP($A223,基本情報!$A$2:$A$238,基本情報!E$2:E$238,0,0,1)</f>
        <v>0</v>
      </c>
      <c r="F223">
        <f>_xlfn.XLOOKUP($A223,基本情報!$A$2:$A$238,基本情報!G$2:G$238,0,0,1)</f>
        <v>0</v>
      </c>
      <c r="G223">
        <f>_xlfn.XLOOKUP($A223,基本情報!$A$2:$A$238,基本情報!H$2:H$238,0,0,1)</f>
        <v>0</v>
      </c>
      <c r="I223" s="1"/>
      <c r="K223" s="1"/>
      <c r="M223" s="55">
        <f>_xlfn.XLOOKUP($I223,肥培管理パターン一覧!$A$2:$A$75,肥培管理パターン一覧!N$2:N$75,0,0,1)</f>
        <v>0</v>
      </c>
      <c r="N223" s="55">
        <f>_xlfn.XLOOKUP($I223,肥培管理パターン一覧!$A$2:$A$75,肥培管理パターン一覧!O$2:O$75,0,0,1)</f>
        <v>0</v>
      </c>
      <c r="O223" s="55">
        <f>_xlfn.XLOOKUP($I223,肥培管理パターン一覧!$A$2:$A$75,肥培管理パターン一覧!P$2:P$75,0,0,1)</f>
        <v>0</v>
      </c>
      <c r="P223" s="6">
        <f>_xlfn.XLOOKUP($I223,肥培管理パターン一覧!$A$2:$A$75,肥培管理パターン一覧!L$2:L$75,0,0,1)</f>
        <v>0</v>
      </c>
      <c r="Q223" s="6">
        <f>_xlfn.XLOOKUP($I223,肥培管理パターン一覧!$A$2:$A$75,肥培管理パターン一覧!M$2:M$75,0,0,1)</f>
        <v>0</v>
      </c>
      <c r="R223">
        <f>_xlfn.XLOOKUP($K223,肥培管理パターン一覧!$A$2:$A$75,肥培管理パターン一覧!N$2:N$75,0,0,1)</f>
        <v>0</v>
      </c>
      <c r="S223">
        <f>_xlfn.XLOOKUP($K223,肥培管理パターン一覧!$A$2:$A$75,肥培管理パターン一覧!O$2:O$75,0,0,1)</f>
        <v>0</v>
      </c>
      <c r="T223">
        <f>_xlfn.XLOOKUP($K223,肥培管理パターン一覧!$A$2:$A$75,肥培管理パターン一覧!P$2:P$75,0,0,1)</f>
        <v>0</v>
      </c>
      <c r="U223">
        <f>_xlfn.XLOOKUP($K223,肥培管理パターン一覧!$A$2:$A$75,肥培管理パターン一覧!L$2:L$75,0,0,1)</f>
        <v>0</v>
      </c>
      <c r="V223">
        <f>_xlfn.XLOOKUP($K223,肥培管理パターン一覧!$A$2:$A$75,肥培管理パターン一覧!M$2:M$75,0,0,1)</f>
        <v>0</v>
      </c>
      <c r="W223" s="7">
        <f t="shared" si="3"/>
        <v>0</v>
      </c>
      <c r="X223" s="7"/>
      <c r="Y223" s="6">
        <f>_xlfn.XLOOKUP($I223,肥培管理パターン一覧!$A$2:$A$75,肥培管理パターン一覧!Q$2:Q$75,0,0,1)*($E223/1000)</f>
        <v>0</v>
      </c>
      <c r="Z223" s="6">
        <f>_xlfn.XLOOKUP($I223,肥培管理パターン一覧!$A$2:$A$75,肥培管理パターン一覧!R$2:R$75,0,0,1)*($E223/1000)</f>
        <v>0</v>
      </c>
    </row>
    <row r="224" spans="1:26" x14ac:dyDescent="0.55000000000000004">
      <c r="A224"/>
      <c r="B224" s="1">
        <f>_xlfn.XLOOKUP($A224,基本情報!$A$2:$A$238,基本情報!B$2:B$238,0,0,1)</f>
        <v>0</v>
      </c>
      <c r="C224" s="1">
        <f>_xlfn.XLOOKUP($A224,基本情報!$A$2:$A$238,基本情報!C$2:C$238,0,0,1)</f>
        <v>0</v>
      </c>
      <c r="D224">
        <f>_xlfn.XLOOKUP($A224,基本情報!$A$2:$A$238,基本情報!D$2:D$238,0,0,1)</f>
        <v>0</v>
      </c>
      <c r="E224" s="6">
        <f>_xlfn.XLOOKUP($A224,基本情報!$A$2:$A$238,基本情報!E$2:E$238,0,0,1)</f>
        <v>0</v>
      </c>
      <c r="F224">
        <f>_xlfn.XLOOKUP($A224,基本情報!$A$2:$A$238,基本情報!G$2:G$238,0,0,1)</f>
        <v>0</v>
      </c>
      <c r="G224">
        <f>_xlfn.XLOOKUP($A224,基本情報!$A$2:$A$238,基本情報!H$2:H$238,0,0,1)</f>
        <v>0</v>
      </c>
      <c r="I224" s="1"/>
      <c r="K224" s="1"/>
      <c r="M224" s="55">
        <f>_xlfn.XLOOKUP($I224,肥培管理パターン一覧!$A$2:$A$75,肥培管理パターン一覧!N$2:N$75,0,0,1)</f>
        <v>0</v>
      </c>
      <c r="N224" s="55">
        <f>_xlfn.XLOOKUP($I224,肥培管理パターン一覧!$A$2:$A$75,肥培管理パターン一覧!O$2:O$75,0,0,1)</f>
        <v>0</v>
      </c>
      <c r="O224" s="55">
        <f>_xlfn.XLOOKUP($I224,肥培管理パターン一覧!$A$2:$A$75,肥培管理パターン一覧!P$2:P$75,0,0,1)</f>
        <v>0</v>
      </c>
      <c r="P224" s="6">
        <f>_xlfn.XLOOKUP($I224,肥培管理パターン一覧!$A$2:$A$75,肥培管理パターン一覧!L$2:L$75,0,0,1)</f>
        <v>0</v>
      </c>
      <c r="Q224" s="6">
        <f>_xlfn.XLOOKUP($I224,肥培管理パターン一覧!$A$2:$A$75,肥培管理パターン一覧!M$2:M$75,0,0,1)</f>
        <v>0</v>
      </c>
      <c r="R224">
        <f>_xlfn.XLOOKUP($K224,肥培管理パターン一覧!$A$2:$A$75,肥培管理パターン一覧!N$2:N$75,0,0,1)</f>
        <v>0</v>
      </c>
      <c r="S224">
        <f>_xlfn.XLOOKUP($K224,肥培管理パターン一覧!$A$2:$A$75,肥培管理パターン一覧!O$2:O$75,0,0,1)</f>
        <v>0</v>
      </c>
      <c r="T224">
        <f>_xlfn.XLOOKUP($K224,肥培管理パターン一覧!$A$2:$A$75,肥培管理パターン一覧!P$2:P$75,0,0,1)</f>
        <v>0</v>
      </c>
      <c r="U224">
        <f>_xlfn.XLOOKUP($K224,肥培管理パターン一覧!$A$2:$A$75,肥培管理パターン一覧!L$2:L$75,0,0,1)</f>
        <v>0</v>
      </c>
      <c r="V224">
        <f>_xlfn.XLOOKUP($K224,肥培管理パターン一覧!$A$2:$A$75,肥培管理パターン一覧!M$2:M$75,0,0,1)</f>
        <v>0</v>
      </c>
      <c r="W224" s="7">
        <f t="shared" si="3"/>
        <v>0</v>
      </c>
      <c r="X224" s="7"/>
      <c r="Y224" s="6">
        <f>_xlfn.XLOOKUP($I224,肥培管理パターン一覧!$A$2:$A$75,肥培管理パターン一覧!Q$2:Q$75,0,0,1)*($E224/1000)</f>
        <v>0</v>
      </c>
      <c r="Z224" s="6">
        <f>_xlfn.XLOOKUP($I224,肥培管理パターン一覧!$A$2:$A$75,肥培管理パターン一覧!R$2:R$75,0,0,1)*($E224/1000)</f>
        <v>0</v>
      </c>
    </row>
    <row r="225" spans="1:26" x14ac:dyDescent="0.55000000000000004">
      <c r="A225"/>
      <c r="B225" s="1">
        <f>_xlfn.XLOOKUP($A225,基本情報!$A$2:$A$238,基本情報!B$2:B$238,0,0,1)</f>
        <v>0</v>
      </c>
      <c r="C225" s="1">
        <f>_xlfn.XLOOKUP($A225,基本情報!$A$2:$A$238,基本情報!C$2:C$238,0,0,1)</f>
        <v>0</v>
      </c>
      <c r="D225">
        <f>_xlfn.XLOOKUP($A225,基本情報!$A$2:$A$238,基本情報!D$2:D$238,0,0,1)</f>
        <v>0</v>
      </c>
      <c r="E225" s="6">
        <f>_xlfn.XLOOKUP($A225,基本情報!$A$2:$A$238,基本情報!E$2:E$238,0,0,1)</f>
        <v>0</v>
      </c>
      <c r="F225">
        <f>_xlfn.XLOOKUP($A225,基本情報!$A$2:$A$238,基本情報!G$2:G$238,0,0,1)</f>
        <v>0</v>
      </c>
      <c r="G225">
        <f>_xlfn.XLOOKUP($A225,基本情報!$A$2:$A$238,基本情報!H$2:H$238,0,0,1)</f>
        <v>0</v>
      </c>
      <c r="I225" s="1"/>
      <c r="K225" s="1"/>
      <c r="M225" s="55">
        <f>_xlfn.XLOOKUP($I225,肥培管理パターン一覧!$A$2:$A$75,肥培管理パターン一覧!N$2:N$75,0,0,1)</f>
        <v>0</v>
      </c>
      <c r="N225" s="55">
        <f>_xlfn.XLOOKUP($I225,肥培管理パターン一覧!$A$2:$A$75,肥培管理パターン一覧!O$2:O$75,0,0,1)</f>
        <v>0</v>
      </c>
      <c r="O225" s="55">
        <f>_xlfn.XLOOKUP($I225,肥培管理パターン一覧!$A$2:$A$75,肥培管理パターン一覧!P$2:P$75,0,0,1)</f>
        <v>0</v>
      </c>
      <c r="P225" s="6">
        <f>_xlfn.XLOOKUP($I225,肥培管理パターン一覧!$A$2:$A$75,肥培管理パターン一覧!L$2:L$75,0,0,1)</f>
        <v>0</v>
      </c>
      <c r="Q225" s="6">
        <f>_xlfn.XLOOKUP($I225,肥培管理パターン一覧!$A$2:$A$75,肥培管理パターン一覧!M$2:M$75,0,0,1)</f>
        <v>0</v>
      </c>
      <c r="R225">
        <f>_xlfn.XLOOKUP($K225,肥培管理パターン一覧!$A$2:$A$75,肥培管理パターン一覧!N$2:N$75,0,0,1)</f>
        <v>0</v>
      </c>
      <c r="S225">
        <f>_xlfn.XLOOKUP($K225,肥培管理パターン一覧!$A$2:$A$75,肥培管理パターン一覧!O$2:O$75,0,0,1)</f>
        <v>0</v>
      </c>
      <c r="T225">
        <f>_xlfn.XLOOKUP($K225,肥培管理パターン一覧!$A$2:$A$75,肥培管理パターン一覧!P$2:P$75,0,0,1)</f>
        <v>0</v>
      </c>
      <c r="U225">
        <f>_xlfn.XLOOKUP($K225,肥培管理パターン一覧!$A$2:$A$75,肥培管理パターン一覧!L$2:L$75,0,0,1)</f>
        <v>0</v>
      </c>
      <c r="V225">
        <f>_xlfn.XLOOKUP($K225,肥培管理パターン一覧!$A$2:$A$75,肥培管理パターン一覧!M$2:M$75,0,0,1)</f>
        <v>0</v>
      </c>
      <c r="W225" s="7">
        <f t="shared" si="3"/>
        <v>0</v>
      </c>
      <c r="X225" s="7"/>
      <c r="Y225" s="6">
        <f>_xlfn.XLOOKUP($I225,肥培管理パターン一覧!$A$2:$A$75,肥培管理パターン一覧!Q$2:Q$75,0,0,1)*($E225/1000)</f>
        <v>0</v>
      </c>
      <c r="Z225" s="6">
        <f>_xlfn.XLOOKUP($I225,肥培管理パターン一覧!$A$2:$A$75,肥培管理パターン一覧!R$2:R$75,0,0,1)*($E225/1000)</f>
        <v>0</v>
      </c>
    </row>
    <row r="226" spans="1:26" x14ac:dyDescent="0.55000000000000004">
      <c r="A226"/>
      <c r="B226" s="1">
        <f>_xlfn.XLOOKUP($A226,基本情報!$A$2:$A$238,基本情報!B$2:B$238,0,0,1)</f>
        <v>0</v>
      </c>
      <c r="C226" s="1">
        <f>_xlfn.XLOOKUP($A226,基本情報!$A$2:$A$238,基本情報!C$2:C$238,0,0,1)</f>
        <v>0</v>
      </c>
      <c r="D226">
        <f>_xlfn.XLOOKUP($A226,基本情報!$A$2:$A$238,基本情報!D$2:D$238,0,0,1)</f>
        <v>0</v>
      </c>
      <c r="E226" s="6">
        <f>_xlfn.XLOOKUP($A226,基本情報!$A$2:$A$238,基本情報!E$2:E$238,0,0,1)</f>
        <v>0</v>
      </c>
      <c r="F226">
        <f>_xlfn.XLOOKUP($A226,基本情報!$A$2:$A$238,基本情報!G$2:G$238,0,0,1)</f>
        <v>0</v>
      </c>
      <c r="G226">
        <f>_xlfn.XLOOKUP($A226,基本情報!$A$2:$A$238,基本情報!H$2:H$238,0,0,1)</f>
        <v>0</v>
      </c>
      <c r="I226" s="1"/>
      <c r="K226" s="1"/>
      <c r="M226" s="55">
        <f>_xlfn.XLOOKUP($I226,肥培管理パターン一覧!$A$2:$A$75,肥培管理パターン一覧!N$2:N$75,0,0,1)</f>
        <v>0</v>
      </c>
      <c r="N226" s="55">
        <f>_xlfn.XLOOKUP($I226,肥培管理パターン一覧!$A$2:$A$75,肥培管理パターン一覧!O$2:O$75,0,0,1)</f>
        <v>0</v>
      </c>
      <c r="O226" s="55">
        <f>_xlfn.XLOOKUP($I226,肥培管理パターン一覧!$A$2:$A$75,肥培管理パターン一覧!P$2:P$75,0,0,1)</f>
        <v>0</v>
      </c>
      <c r="P226" s="6">
        <f>_xlfn.XLOOKUP($I226,肥培管理パターン一覧!$A$2:$A$75,肥培管理パターン一覧!L$2:L$75,0,0,1)</f>
        <v>0</v>
      </c>
      <c r="Q226" s="6">
        <f>_xlfn.XLOOKUP($I226,肥培管理パターン一覧!$A$2:$A$75,肥培管理パターン一覧!M$2:M$75,0,0,1)</f>
        <v>0</v>
      </c>
      <c r="R226">
        <f>_xlfn.XLOOKUP($K226,肥培管理パターン一覧!$A$2:$A$75,肥培管理パターン一覧!N$2:N$75,0,0,1)</f>
        <v>0</v>
      </c>
      <c r="S226">
        <f>_xlfn.XLOOKUP($K226,肥培管理パターン一覧!$A$2:$A$75,肥培管理パターン一覧!O$2:O$75,0,0,1)</f>
        <v>0</v>
      </c>
      <c r="T226">
        <f>_xlfn.XLOOKUP($K226,肥培管理パターン一覧!$A$2:$A$75,肥培管理パターン一覧!P$2:P$75,0,0,1)</f>
        <v>0</v>
      </c>
      <c r="U226">
        <f>_xlfn.XLOOKUP($K226,肥培管理パターン一覧!$A$2:$A$75,肥培管理パターン一覧!L$2:L$75,0,0,1)</f>
        <v>0</v>
      </c>
      <c r="V226">
        <f>_xlfn.XLOOKUP($K226,肥培管理パターン一覧!$A$2:$A$75,肥培管理パターン一覧!M$2:M$75,0,0,1)</f>
        <v>0</v>
      </c>
      <c r="W226" s="7">
        <f t="shared" si="3"/>
        <v>0</v>
      </c>
      <c r="X226" s="7"/>
      <c r="Y226" s="6">
        <f>_xlfn.XLOOKUP($I226,肥培管理パターン一覧!$A$2:$A$75,肥培管理パターン一覧!Q$2:Q$75,0,0,1)*($E226/1000)</f>
        <v>0</v>
      </c>
      <c r="Z226" s="6">
        <f>_xlfn.XLOOKUP($I226,肥培管理パターン一覧!$A$2:$A$75,肥培管理パターン一覧!R$2:R$75,0,0,1)*($E226/1000)</f>
        <v>0</v>
      </c>
    </row>
    <row r="227" spans="1:26" x14ac:dyDescent="0.55000000000000004">
      <c r="A227"/>
      <c r="B227" s="1">
        <f>_xlfn.XLOOKUP($A227,基本情報!$A$2:$A$238,基本情報!B$2:B$238,0,0,1)</f>
        <v>0</v>
      </c>
      <c r="C227" s="1">
        <f>_xlfn.XLOOKUP($A227,基本情報!$A$2:$A$238,基本情報!C$2:C$238,0,0,1)</f>
        <v>0</v>
      </c>
      <c r="D227">
        <f>_xlfn.XLOOKUP($A227,基本情報!$A$2:$A$238,基本情報!D$2:D$238,0,0,1)</f>
        <v>0</v>
      </c>
      <c r="E227" s="6">
        <f>_xlfn.XLOOKUP($A227,基本情報!$A$2:$A$238,基本情報!E$2:E$238,0,0,1)</f>
        <v>0</v>
      </c>
      <c r="F227">
        <f>_xlfn.XLOOKUP($A227,基本情報!$A$2:$A$238,基本情報!G$2:G$238,0,0,1)</f>
        <v>0</v>
      </c>
      <c r="G227">
        <f>_xlfn.XLOOKUP($A227,基本情報!$A$2:$A$238,基本情報!H$2:H$238,0,0,1)</f>
        <v>0</v>
      </c>
      <c r="I227" s="1"/>
      <c r="K227" s="1"/>
      <c r="M227" s="55">
        <f>_xlfn.XLOOKUP($I227,肥培管理パターン一覧!$A$2:$A$75,肥培管理パターン一覧!N$2:N$75,0,0,1)</f>
        <v>0</v>
      </c>
      <c r="N227" s="55">
        <f>_xlfn.XLOOKUP($I227,肥培管理パターン一覧!$A$2:$A$75,肥培管理パターン一覧!O$2:O$75,0,0,1)</f>
        <v>0</v>
      </c>
      <c r="O227" s="55">
        <f>_xlfn.XLOOKUP($I227,肥培管理パターン一覧!$A$2:$A$75,肥培管理パターン一覧!P$2:P$75,0,0,1)</f>
        <v>0</v>
      </c>
      <c r="P227" s="6">
        <f>_xlfn.XLOOKUP($I227,肥培管理パターン一覧!$A$2:$A$75,肥培管理パターン一覧!L$2:L$75,0,0,1)</f>
        <v>0</v>
      </c>
      <c r="Q227" s="6">
        <f>_xlfn.XLOOKUP($I227,肥培管理パターン一覧!$A$2:$A$75,肥培管理パターン一覧!M$2:M$75,0,0,1)</f>
        <v>0</v>
      </c>
      <c r="R227">
        <f>_xlfn.XLOOKUP($K227,肥培管理パターン一覧!$A$2:$A$75,肥培管理パターン一覧!N$2:N$75,0,0,1)</f>
        <v>0</v>
      </c>
      <c r="S227">
        <f>_xlfn.XLOOKUP($K227,肥培管理パターン一覧!$A$2:$A$75,肥培管理パターン一覧!O$2:O$75,0,0,1)</f>
        <v>0</v>
      </c>
      <c r="T227">
        <f>_xlfn.XLOOKUP($K227,肥培管理パターン一覧!$A$2:$A$75,肥培管理パターン一覧!P$2:P$75,0,0,1)</f>
        <v>0</v>
      </c>
      <c r="U227">
        <f>_xlfn.XLOOKUP($K227,肥培管理パターン一覧!$A$2:$A$75,肥培管理パターン一覧!L$2:L$75,0,0,1)</f>
        <v>0</v>
      </c>
      <c r="V227">
        <f>_xlfn.XLOOKUP($K227,肥培管理パターン一覧!$A$2:$A$75,肥培管理パターン一覧!M$2:M$75,0,0,1)</f>
        <v>0</v>
      </c>
      <c r="W227" s="7">
        <f t="shared" si="3"/>
        <v>0</v>
      </c>
      <c r="X227" s="7"/>
      <c r="Y227" s="6">
        <f>_xlfn.XLOOKUP($I227,肥培管理パターン一覧!$A$2:$A$75,肥培管理パターン一覧!Q$2:Q$75,0,0,1)*($E227/1000)</f>
        <v>0</v>
      </c>
      <c r="Z227" s="6">
        <f>_xlfn.XLOOKUP($I227,肥培管理パターン一覧!$A$2:$A$75,肥培管理パターン一覧!R$2:R$75,0,0,1)*($E227/1000)</f>
        <v>0</v>
      </c>
    </row>
    <row r="228" spans="1:26" x14ac:dyDescent="0.55000000000000004">
      <c r="A228"/>
      <c r="B228" s="1">
        <f>_xlfn.XLOOKUP($A228,基本情報!$A$2:$A$238,基本情報!B$2:B$238,0,0,1)</f>
        <v>0</v>
      </c>
      <c r="C228" s="1">
        <f>_xlfn.XLOOKUP($A228,基本情報!$A$2:$A$238,基本情報!C$2:C$238,0,0,1)</f>
        <v>0</v>
      </c>
      <c r="D228">
        <f>_xlfn.XLOOKUP($A228,基本情報!$A$2:$A$238,基本情報!D$2:D$238,0,0,1)</f>
        <v>0</v>
      </c>
      <c r="E228" s="6">
        <f>_xlfn.XLOOKUP($A228,基本情報!$A$2:$A$238,基本情報!E$2:E$238,0,0,1)</f>
        <v>0</v>
      </c>
      <c r="F228">
        <f>_xlfn.XLOOKUP($A228,基本情報!$A$2:$A$238,基本情報!G$2:G$238,0,0,1)</f>
        <v>0</v>
      </c>
      <c r="G228">
        <f>_xlfn.XLOOKUP($A228,基本情報!$A$2:$A$238,基本情報!H$2:H$238,0,0,1)</f>
        <v>0</v>
      </c>
      <c r="I228" s="1"/>
      <c r="K228" s="1"/>
      <c r="M228" s="55">
        <f>_xlfn.XLOOKUP($I228,肥培管理パターン一覧!$A$2:$A$75,肥培管理パターン一覧!N$2:N$75,0,0,1)</f>
        <v>0</v>
      </c>
      <c r="N228" s="55">
        <f>_xlfn.XLOOKUP($I228,肥培管理パターン一覧!$A$2:$A$75,肥培管理パターン一覧!O$2:O$75,0,0,1)</f>
        <v>0</v>
      </c>
      <c r="O228" s="55">
        <f>_xlfn.XLOOKUP($I228,肥培管理パターン一覧!$A$2:$A$75,肥培管理パターン一覧!P$2:P$75,0,0,1)</f>
        <v>0</v>
      </c>
      <c r="P228" s="6">
        <f>_xlfn.XLOOKUP($I228,肥培管理パターン一覧!$A$2:$A$75,肥培管理パターン一覧!L$2:L$75,0,0,1)</f>
        <v>0</v>
      </c>
      <c r="Q228" s="6">
        <f>_xlfn.XLOOKUP($I228,肥培管理パターン一覧!$A$2:$A$75,肥培管理パターン一覧!M$2:M$75,0,0,1)</f>
        <v>0</v>
      </c>
      <c r="R228">
        <f>_xlfn.XLOOKUP($K228,肥培管理パターン一覧!$A$2:$A$75,肥培管理パターン一覧!N$2:N$75,0,0,1)</f>
        <v>0</v>
      </c>
      <c r="S228">
        <f>_xlfn.XLOOKUP($K228,肥培管理パターン一覧!$A$2:$A$75,肥培管理パターン一覧!O$2:O$75,0,0,1)</f>
        <v>0</v>
      </c>
      <c r="T228">
        <f>_xlfn.XLOOKUP($K228,肥培管理パターン一覧!$A$2:$A$75,肥培管理パターン一覧!P$2:P$75,0,0,1)</f>
        <v>0</v>
      </c>
      <c r="U228">
        <f>_xlfn.XLOOKUP($K228,肥培管理パターン一覧!$A$2:$A$75,肥培管理パターン一覧!L$2:L$75,0,0,1)</f>
        <v>0</v>
      </c>
      <c r="V228">
        <f>_xlfn.XLOOKUP($K228,肥培管理パターン一覧!$A$2:$A$75,肥培管理パターン一覧!M$2:M$75,0,0,1)</f>
        <v>0</v>
      </c>
      <c r="W228" s="7">
        <f t="shared" si="3"/>
        <v>0</v>
      </c>
      <c r="X228" s="7"/>
      <c r="Y228" s="6">
        <f>_xlfn.XLOOKUP($I228,肥培管理パターン一覧!$A$2:$A$75,肥培管理パターン一覧!Q$2:Q$75,0,0,1)*($E228/1000)</f>
        <v>0</v>
      </c>
      <c r="Z228" s="6">
        <f>_xlfn.XLOOKUP($I228,肥培管理パターン一覧!$A$2:$A$75,肥培管理パターン一覧!R$2:R$75,0,0,1)*($E228/1000)</f>
        <v>0</v>
      </c>
    </row>
    <row r="229" spans="1:26" x14ac:dyDescent="0.55000000000000004">
      <c r="A229"/>
      <c r="B229" s="1">
        <f>_xlfn.XLOOKUP($A229,基本情報!$A$2:$A$238,基本情報!B$2:B$238,0,0,1)</f>
        <v>0</v>
      </c>
      <c r="C229" s="1">
        <f>_xlfn.XLOOKUP($A229,基本情報!$A$2:$A$238,基本情報!C$2:C$238,0,0,1)</f>
        <v>0</v>
      </c>
      <c r="D229">
        <f>_xlfn.XLOOKUP($A229,基本情報!$A$2:$A$238,基本情報!D$2:D$238,0,0,1)</f>
        <v>0</v>
      </c>
      <c r="E229" s="6">
        <f>_xlfn.XLOOKUP($A229,基本情報!$A$2:$A$238,基本情報!E$2:E$238,0,0,1)</f>
        <v>0</v>
      </c>
      <c r="F229">
        <f>_xlfn.XLOOKUP($A229,基本情報!$A$2:$A$238,基本情報!G$2:G$238,0,0,1)</f>
        <v>0</v>
      </c>
      <c r="G229">
        <f>_xlfn.XLOOKUP($A229,基本情報!$A$2:$A$238,基本情報!H$2:H$238,0,0,1)</f>
        <v>0</v>
      </c>
      <c r="I229" s="1"/>
      <c r="K229" s="1"/>
      <c r="M229" s="55">
        <f>_xlfn.XLOOKUP($I229,肥培管理パターン一覧!$A$2:$A$75,肥培管理パターン一覧!N$2:N$75,0,0,1)</f>
        <v>0</v>
      </c>
      <c r="N229" s="55">
        <f>_xlfn.XLOOKUP($I229,肥培管理パターン一覧!$A$2:$A$75,肥培管理パターン一覧!O$2:O$75,0,0,1)</f>
        <v>0</v>
      </c>
      <c r="O229" s="55">
        <f>_xlfn.XLOOKUP($I229,肥培管理パターン一覧!$A$2:$A$75,肥培管理パターン一覧!P$2:P$75,0,0,1)</f>
        <v>0</v>
      </c>
      <c r="P229" s="6">
        <f>_xlfn.XLOOKUP($I229,肥培管理パターン一覧!$A$2:$A$75,肥培管理パターン一覧!L$2:L$75,0,0,1)</f>
        <v>0</v>
      </c>
      <c r="Q229" s="6">
        <f>_xlfn.XLOOKUP($I229,肥培管理パターン一覧!$A$2:$A$75,肥培管理パターン一覧!M$2:M$75,0,0,1)</f>
        <v>0</v>
      </c>
      <c r="R229">
        <f>_xlfn.XLOOKUP($K229,肥培管理パターン一覧!$A$2:$A$75,肥培管理パターン一覧!N$2:N$75,0,0,1)</f>
        <v>0</v>
      </c>
      <c r="S229">
        <f>_xlfn.XLOOKUP($K229,肥培管理パターン一覧!$A$2:$A$75,肥培管理パターン一覧!O$2:O$75,0,0,1)</f>
        <v>0</v>
      </c>
      <c r="T229">
        <f>_xlfn.XLOOKUP($K229,肥培管理パターン一覧!$A$2:$A$75,肥培管理パターン一覧!P$2:P$75,0,0,1)</f>
        <v>0</v>
      </c>
      <c r="U229">
        <f>_xlfn.XLOOKUP($K229,肥培管理パターン一覧!$A$2:$A$75,肥培管理パターン一覧!L$2:L$75,0,0,1)</f>
        <v>0</v>
      </c>
      <c r="V229">
        <f>_xlfn.XLOOKUP($K229,肥培管理パターン一覧!$A$2:$A$75,肥培管理パターン一覧!M$2:M$75,0,0,1)</f>
        <v>0</v>
      </c>
      <c r="W229" s="7">
        <f t="shared" si="3"/>
        <v>0</v>
      </c>
      <c r="X229" s="7"/>
      <c r="Y229" s="6">
        <f>_xlfn.XLOOKUP($I229,肥培管理パターン一覧!$A$2:$A$75,肥培管理パターン一覧!Q$2:Q$75,0,0,1)*($E229/1000)</f>
        <v>0</v>
      </c>
      <c r="Z229" s="6">
        <f>_xlfn.XLOOKUP($I229,肥培管理パターン一覧!$A$2:$A$75,肥培管理パターン一覧!R$2:R$75,0,0,1)*($E229/1000)</f>
        <v>0</v>
      </c>
    </row>
    <row r="230" spans="1:26" x14ac:dyDescent="0.55000000000000004">
      <c r="A230"/>
      <c r="B230" s="1">
        <f>_xlfn.XLOOKUP($A230,基本情報!$A$2:$A$238,基本情報!B$2:B$238,0,0,1)</f>
        <v>0</v>
      </c>
      <c r="C230" s="1">
        <f>_xlfn.XLOOKUP($A230,基本情報!$A$2:$A$238,基本情報!C$2:C$238,0,0,1)</f>
        <v>0</v>
      </c>
      <c r="D230">
        <f>_xlfn.XLOOKUP($A230,基本情報!$A$2:$A$238,基本情報!D$2:D$238,0,0,1)</f>
        <v>0</v>
      </c>
      <c r="E230" s="6">
        <f>_xlfn.XLOOKUP($A230,基本情報!$A$2:$A$238,基本情報!E$2:E$238,0,0,1)</f>
        <v>0</v>
      </c>
      <c r="F230">
        <f>_xlfn.XLOOKUP($A230,基本情報!$A$2:$A$238,基本情報!G$2:G$238,0,0,1)</f>
        <v>0</v>
      </c>
      <c r="G230">
        <f>_xlfn.XLOOKUP($A230,基本情報!$A$2:$A$238,基本情報!H$2:H$238,0,0,1)</f>
        <v>0</v>
      </c>
      <c r="I230" s="1"/>
      <c r="K230" s="1"/>
      <c r="M230" s="55">
        <f>_xlfn.XLOOKUP($I230,肥培管理パターン一覧!$A$2:$A$75,肥培管理パターン一覧!N$2:N$75,0,0,1)</f>
        <v>0</v>
      </c>
      <c r="N230" s="55">
        <f>_xlfn.XLOOKUP($I230,肥培管理パターン一覧!$A$2:$A$75,肥培管理パターン一覧!O$2:O$75,0,0,1)</f>
        <v>0</v>
      </c>
      <c r="O230" s="55">
        <f>_xlfn.XLOOKUP($I230,肥培管理パターン一覧!$A$2:$A$75,肥培管理パターン一覧!P$2:P$75,0,0,1)</f>
        <v>0</v>
      </c>
      <c r="P230" s="6">
        <f>_xlfn.XLOOKUP($I230,肥培管理パターン一覧!$A$2:$A$75,肥培管理パターン一覧!L$2:L$75,0,0,1)</f>
        <v>0</v>
      </c>
      <c r="Q230" s="6">
        <f>_xlfn.XLOOKUP($I230,肥培管理パターン一覧!$A$2:$A$75,肥培管理パターン一覧!M$2:M$75,0,0,1)</f>
        <v>0</v>
      </c>
      <c r="R230">
        <f>_xlfn.XLOOKUP($K230,肥培管理パターン一覧!$A$2:$A$75,肥培管理パターン一覧!N$2:N$75,0,0,1)</f>
        <v>0</v>
      </c>
      <c r="S230">
        <f>_xlfn.XLOOKUP($K230,肥培管理パターン一覧!$A$2:$A$75,肥培管理パターン一覧!O$2:O$75,0,0,1)</f>
        <v>0</v>
      </c>
      <c r="T230">
        <f>_xlfn.XLOOKUP($K230,肥培管理パターン一覧!$A$2:$A$75,肥培管理パターン一覧!P$2:P$75,0,0,1)</f>
        <v>0</v>
      </c>
      <c r="U230">
        <f>_xlfn.XLOOKUP($K230,肥培管理パターン一覧!$A$2:$A$75,肥培管理パターン一覧!L$2:L$75,0,0,1)</f>
        <v>0</v>
      </c>
      <c r="V230">
        <f>_xlfn.XLOOKUP($K230,肥培管理パターン一覧!$A$2:$A$75,肥培管理パターン一覧!M$2:M$75,0,0,1)</f>
        <v>0</v>
      </c>
      <c r="W230" s="7">
        <f t="shared" si="3"/>
        <v>0</v>
      </c>
      <c r="X230" s="7"/>
      <c r="Y230" s="6">
        <f>_xlfn.XLOOKUP($I230,肥培管理パターン一覧!$A$2:$A$75,肥培管理パターン一覧!Q$2:Q$75,0,0,1)*($E230/1000)</f>
        <v>0</v>
      </c>
      <c r="Z230" s="6">
        <f>_xlfn.XLOOKUP($I230,肥培管理パターン一覧!$A$2:$A$75,肥培管理パターン一覧!R$2:R$75,0,0,1)*($E230/1000)</f>
        <v>0</v>
      </c>
    </row>
    <row r="231" spans="1:26" x14ac:dyDescent="0.55000000000000004">
      <c r="A231"/>
      <c r="B231" s="1"/>
      <c r="C231" s="1"/>
    </row>
    <row r="232" spans="1:26" x14ac:dyDescent="0.55000000000000004">
      <c r="A232"/>
      <c r="B232" s="1"/>
      <c r="C232" s="1"/>
    </row>
    <row r="233" spans="1:26" x14ac:dyDescent="0.55000000000000004">
      <c r="A233"/>
      <c r="B233" s="1"/>
      <c r="C233" s="1"/>
    </row>
    <row r="234" spans="1:26" x14ac:dyDescent="0.55000000000000004">
      <c r="A234"/>
      <c r="B234" s="1"/>
      <c r="C234" s="1"/>
    </row>
    <row r="235" spans="1:26" x14ac:dyDescent="0.55000000000000004">
      <c r="A235"/>
      <c r="B235" s="1"/>
      <c r="C235" s="1"/>
    </row>
    <row r="236" spans="1:26" x14ac:dyDescent="0.55000000000000004">
      <c r="A236"/>
      <c r="B236" s="1"/>
      <c r="C236" s="1"/>
    </row>
    <row r="237" spans="1:26" x14ac:dyDescent="0.55000000000000004">
      <c r="A237"/>
      <c r="B237" s="1"/>
      <c r="C237" s="1"/>
    </row>
    <row r="238" spans="1:26" x14ac:dyDescent="0.55000000000000004">
      <c r="A238"/>
      <c r="B238" s="1"/>
      <c r="C238" s="1"/>
    </row>
    <row r="239" spans="1:26" x14ac:dyDescent="0.55000000000000004">
      <c r="A239"/>
      <c r="B239" s="1"/>
      <c r="C239" s="1"/>
    </row>
    <row r="240" spans="1:26" x14ac:dyDescent="0.55000000000000004">
      <c r="A240"/>
      <c r="B240" s="1"/>
      <c r="C240" s="1"/>
    </row>
    <row r="241" spans="1:3" x14ac:dyDescent="0.55000000000000004">
      <c r="A241"/>
      <c r="B241" s="1"/>
      <c r="C241" s="1"/>
    </row>
    <row r="242" spans="1:3" x14ac:dyDescent="0.55000000000000004">
      <c r="A242"/>
      <c r="B242" s="1"/>
      <c r="C242" s="1"/>
    </row>
    <row r="243" spans="1:3" x14ac:dyDescent="0.55000000000000004">
      <c r="A243"/>
      <c r="B243" s="1"/>
      <c r="C243" s="1"/>
    </row>
    <row r="244" spans="1:3" x14ac:dyDescent="0.55000000000000004">
      <c r="A244"/>
      <c r="B244" s="1"/>
      <c r="C244" s="1"/>
    </row>
    <row r="245" spans="1:3" x14ac:dyDescent="0.55000000000000004">
      <c r="A245"/>
      <c r="B245" s="1"/>
      <c r="C245" s="1"/>
    </row>
    <row r="246" spans="1:3" x14ac:dyDescent="0.55000000000000004">
      <c r="A246"/>
      <c r="B246" s="1"/>
      <c r="C246" s="1"/>
    </row>
    <row r="247" spans="1:3" x14ac:dyDescent="0.55000000000000004">
      <c r="A247"/>
      <c r="B247" s="1"/>
      <c r="C247" s="1"/>
    </row>
    <row r="248" spans="1:3" x14ac:dyDescent="0.55000000000000004">
      <c r="A248"/>
      <c r="B248" s="1"/>
      <c r="C248" s="1"/>
    </row>
    <row r="249" spans="1:3" x14ac:dyDescent="0.55000000000000004">
      <c r="A249"/>
      <c r="B249" s="1"/>
      <c r="C249" s="1"/>
    </row>
    <row r="250" spans="1:3" x14ac:dyDescent="0.55000000000000004">
      <c r="A250"/>
      <c r="B250" s="1"/>
      <c r="C250" s="1"/>
    </row>
    <row r="251" spans="1:3" x14ac:dyDescent="0.55000000000000004">
      <c r="A251"/>
      <c r="B251" s="1"/>
      <c r="C251" s="1"/>
    </row>
    <row r="252" spans="1:3" x14ac:dyDescent="0.55000000000000004">
      <c r="A252"/>
      <c r="B252" s="1"/>
      <c r="C252" s="1"/>
    </row>
    <row r="253" spans="1:3" x14ac:dyDescent="0.55000000000000004">
      <c r="A253"/>
      <c r="B253" s="1"/>
      <c r="C253" s="1"/>
    </row>
    <row r="254" spans="1:3" x14ac:dyDescent="0.55000000000000004">
      <c r="A254"/>
      <c r="B254" s="1"/>
      <c r="C254" s="1"/>
    </row>
    <row r="255" spans="1:3" x14ac:dyDescent="0.55000000000000004">
      <c r="A255"/>
      <c r="B255" s="1"/>
      <c r="C255" s="1"/>
    </row>
    <row r="256" spans="1:3" x14ac:dyDescent="0.55000000000000004">
      <c r="A256"/>
      <c r="B256" s="1"/>
      <c r="C256" s="1"/>
    </row>
    <row r="257" spans="1:3" x14ac:dyDescent="0.55000000000000004">
      <c r="A257"/>
      <c r="B257" s="1"/>
      <c r="C257" s="1"/>
    </row>
    <row r="258" spans="1:3" x14ac:dyDescent="0.55000000000000004">
      <c r="A258"/>
      <c r="B258" s="1"/>
      <c r="C258" s="1"/>
    </row>
    <row r="259" spans="1:3" x14ac:dyDescent="0.55000000000000004">
      <c r="A259"/>
      <c r="B259" s="1"/>
      <c r="C259" s="1"/>
    </row>
    <row r="260" spans="1:3" x14ac:dyDescent="0.55000000000000004">
      <c r="A260"/>
      <c r="B260" s="1"/>
      <c r="C260" s="1"/>
    </row>
    <row r="261" spans="1:3" x14ac:dyDescent="0.55000000000000004">
      <c r="A261"/>
      <c r="B261" s="1"/>
      <c r="C261" s="1"/>
    </row>
  </sheetData>
  <autoFilter ref="A1:AB261" xr:uid="{37D7A754-665C-4196-A5D2-9177CB763C94}">
    <sortState xmlns:xlrd2="http://schemas.microsoft.com/office/spreadsheetml/2017/richdata2" ref="A2:AB261">
      <sortCondition ref="A1:A261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3DC2-C5C4-440C-B1F1-A3DBC439ADCA}">
  <dimension ref="A1:AL6"/>
  <sheetViews>
    <sheetView zoomScale="90" zoomScaleNormal="90" workbookViewId="0">
      <selection activeCell="AL11" sqref="AL11"/>
    </sheetView>
  </sheetViews>
  <sheetFormatPr defaultRowHeight="18" x14ac:dyDescent="0.55000000000000004"/>
  <cols>
    <col min="1" max="1" width="12.58203125" style="1" customWidth="1"/>
    <col min="2" max="12" width="12.58203125" customWidth="1"/>
    <col min="13" max="14" width="12.58203125" hidden="1" customWidth="1"/>
    <col min="15" max="30" width="10.58203125" customWidth="1"/>
    <col min="37" max="37" width="8.6640625" style="1"/>
  </cols>
  <sheetData>
    <row r="1" spans="1:38" x14ac:dyDescent="0.55000000000000004">
      <c r="A1" s="80" t="s">
        <v>11</v>
      </c>
      <c r="B1" s="80" t="s">
        <v>0</v>
      </c>
      <c r="C1" s="80" t="s">
        <v>1</v>
      </c>
      <c r="D1" s="80" t="s">
        <v>2</v>
      </c>
      <c r="E1" s="80" t="s">
        <v>33</v>
      </c>
      <c r="F1" s="80" t="s">
        <v>6</v>
      </c>
      <c r="G1" s="4" t="s">
        <v>182</v>
      </c>
      <c r="H1" s="3" t="s">
        <v>7</v>
      </c>
      <c r="I1" s="3" t="s">
        <v>8</v>
      </c>
      <c r="J1" s="3" t="s">
        <v>12</v>
      </c>
      <c r="K1" s="3" t="s">
        <v>34</v>
      </c>
      <c r="L1" s="3" t="s">
        <v>35</v>
      </c>
      <c r="M1" s="3" t="s">
        <v>9</v>
      </c>
      <c r="N1" s="3" t="s">
        <v>188</v>
      </c>
      <c r="O1" s="2" t="s">
        <v>190</v>
      </c>
      <c r="P1" s="2" t="s">
        <v>186</v>
      </c>
      <c r="Q1" s="2" t="s">
        <v>191</v>
      </c>
      <c r="R1" s="2" t="s">
        <v>192</v>
      </c>
      <c r="S1" s="2" t="s">
        <v>193</v>
      </c>
      <c r="T1" s="2" t="s">
        <v>194</v>
      </c>
      <c r="U1" s="65" t="s">
        <v>195</v>
      </c>
      <c r="V1" s="65" t="s">
        <v>196</v>
      </c>
      <c r="W1" s="65" t="s">
        <v>197</v>
      </c>
      <c r="X1" s="65" t="s">
        <v>198</v>
      </c>
      <c r="Y1" s="2" t="s">
        <v>199</v>
      </c>
      <c r="Z1" s="2" t="s">
        <v>200</v>
      </c>
      <c r="AA1" s="2" t="s">
        <v>201</v>
      </c>
      <c r="AB1" s="2" t="s">
        <v>202</v>
      </c>
      <c r="AC1" s="2" t="s">
        <v>203</v>
      </c>
      <c r="AD1" s="2" t="s">
        <v>187</v>
      </c>
      <c r="AE1" s="2" t="s">
        <v>239</v>
      </c>
      <c r="AF1" s="2" t="s">
        <v>240</v>
      </c>
      <c r="AG1" s="2" t="s">
        <v>241</v>
      </c>
      <c r="AH1" s="2" t="s">
        <v>242</v>
      </c>
      <c r="AI1" s="2" t="s">
        <v>243</v>
      </c>
      <c r="AJ1" s="2" t="s">
        <v>244</v>
      </c>
      <c r="AK1" s="1" t="s">
        <v>267</v>
      </c>
      <c r="AL1" s="2" t="s">
        <v>245</v>
      </c>
    </row>
    <row r="2" spans="1:38" x14ac:dyDescent="0.55000000000000004">
      <c r="A2" s="56" t="s">
        <v>40</v>
      </c>
      <c r="B2" s="1" t="str">
        <f>_xlfn.XLOOKUP($A2,基本情報!$A$2:$A$238,基本情報!B$2:B$238,0,0,1)</f>
        <v>A団体</v>
      </c>
      <c r="C2" s="1" t="str">
        <f>_xlfn.XLOOKUP($A2,基本情報!$A$2:$A$238,基本情報!C$2:C$238,0,0,1)</f>
        <v>B生産者</v>
      </c>
      <c r="D2" s="82" t="str">
        <f>_xlfn.XLOOKUP($A2,基本情報!$A$2:$A$238,基本情報!D$2:D$238,0,0,1)</f>
        <v>１番圃場</v>
      </c>
      <c r="E2" t="str">
        <f>_xlfn.XLOOKUP($A2,基本情報!$A$2:$A$238,基本情報!G$2:G$238,0,0,1)</f>
        <v>キャベツ</v>
      </c>
      <c r="F2" t="str">
        <f>_xlfn.XLOOKUP($A2,基本情報!$A$2:$A$238,基本情報!H$2:H$238,0,0,1)</f>
        <v>露地</v>
      </c>
      <c r="G2">
        <v>1</v>
      </c>
      <c r="H2" t="s">
        <v>26</v>
      </c>
      <c r="I2" t="s">
        <v>27</v>
      </c>
      <c r="J2" t="s">
        <v>28</v>
      </c>
      <c r="K2" s="59" t="s">
        <v>183</v>
      </c>
      <c r="L2" t="s">
        <v>189</v>
      </c>
      <c r="M2" t="s">
        <v>29</v>
      </c>
      <c r="N2" s="62">
        <v>2206063</v>
      </c>
      <c r="O2" s="63">
        <v>0.25700000000000001</v>
      </c>
      <c r="P2" s="63">
        <v>6.87</v>
      </c>
      <c r="Q2" s="64">
        <v>30.9</v>
      </c>
      <c r="R2" s="64">
        <v>586.6</v>
      </c>
      <c r="S2" s="64">
        <v>98.6</v>
      </c>
      <c r="T2" s="64">
        <v>65.3</v>
      </c>
      <c r="U2" s="64">
        <v>67.70263470123588</v>
      </c>
      <c r="V2" s="64">
        <v>15.835923133135788</v>
      </c>
      <c r="W2" s="64">
        <v>4.4867698692446698</v>
      </c>
      <c r="X2" s="64">
        <v>88.025327703616341</v>
      </c>
      <c r="Y2" s="64">
        <v>70.3</v>
      </c>
      <c r="Z2" s="64">
        <v>1625</v>
      </c>
      <c r="AA2" s="64">
        <v>0.6</v>
      </c>
      <c r="AB2" s="64">
        <v>2.8</v>
      </c>
      <c r="AC2" s="64">
        <v>5.5</v>
      </c>
      <c r="AD2" s="63">
        <v>0.77700000000000002</v>
      </c>
      <c r="AE2" s="55">
        <f t="shared" ref="AE2:AE6" si="0">R2/S2</f>
        <v>5.9492900608519275</v>
      </c>
      <c r="AF2" s="55">
        <f t="shared" ref="AF2:AF6" si="1">S2/T2</f>
        <v>1.5099540581929556</v>
      </c>
      <c r="AG2" s="70">
        <f t="shared" ref="AG2:AG6" si="2">R2/(R2+S2+T2)</f>
        <v>0.78161225849433713</v>
      </c>
      <c r="AH2" s="70">
        <f t="shared" ref="AH2:AH6" si="3">S2/(S2+T2+R2)</f>
        <v>0.13137908061292472</v>
      </c>
      <c r="AI2" s="70">
        <f t="shared" ref="AI2:AI6" si="4">T2/(R2+S2+T2)</f>
        <v>8.7008660892738177E-2</v>
      </c>
      <c r="AJ2" s="71">
        <f t="shared" ref="AJ2:AJ6" si="5">AA2+AB2</f>
        <v>3.4</v>
      </c>
      <c r="AK2" s="81">
        <f t="shared" ref="AK2:AK6" si="6">AA2/AJ2</f>
        <v>0.17647058823529413</v>
      </c>
      <c r="AL2">
        <v>2</v>
      </c>
    </row>
    <row r="3" spans="1:38" x14ac:dyDescent="0.55000000000000004">
      <c r="A3" s="56" t="s">
        <v>41</v>
      </c>
      <c r="B3" s="1" t="str">
        <f>_xlfn.XLOOKUP($A3,基本情報!$A$2:$A$238,基本情報!B$2:B$238,0,0,1)</f>
        <v>A団体</v>
      </c>
      <c r="C3" s="1" t="str">
        <f>_xlfn.XLOOKUP($A3,基本情報!$A$2:$A$238,基本情報!C$2:C$238,0,0,1)</f>
        <v>B生産者</v>
      </c>
      <c r="D3" s="82" t="str">
        <f>_xlfn.XLOOKUP($A3,基本情報!$A$2:$A$238,基本情報!D$2:D$238,0,0,1)</f>
        <v>２番圃場</v>
      </c>
      <c r="E3" t="str">
        <f>_xlfn.XLOOKUP($A3,基本情報!$A$2:$A$238,基本情報!G$2:G$238,0,0,1)</f>
        <v>キャベツ</v>
      </c>
      <c r="F3" t="str">
        <f>_xlfn.XLOOKUP($A3,基本情報!$A$2:$A$238,基本情報!H$2:H$238,0,0,1)</f>
        <v>露地</v>
      </c>
      <c r="G3">
        <v>2</v>
      </c>
      <c r="H3" t="s">
        <v>26</v>
      </c>
      <c r="I3" t="s">
        <v>27</v>
      </c>
      <c r="J3" t="s">
        <v>28</v>
      </c>
      <c r="K3" s="59" t="s">
        <v>183</v>
      </c>
      <c r="L3" t="s">
        <v>189</v>
      </c>
      <c r="M3" t="s">
        <v>29</v>
      </c>
      <c r="N3" s="62">
        <v>2206064</v>
      </c>
      <c r="O3" s="63">
        <v>0.21</v>
      </c>
      <c r="P3" s="63">
        <v>7.03</v>
      </c>
      <c r="Q3" s="64">
        <v>28</v>
      </c>
      <c r="R3" s="64">
        <v>511.8</v>
      </c>
      <c r="S3" s="64">
        <v>81.2</v>
      </c>
      <c r="T3" s="64">
        <v>109.8</v>
      </c>
      <c r="U3" s="64">
        <v>65.187487263093544</v>
      </c>
      <c r="V3" s="64">
        <v>14.392059553349878</v>
      </c>
      <c r="W3" s="64">
        <v>8.3257506824385796</v>
      </c>
      <c r="X3" s="64">
        <v>87.905297498882007</v>
      </c>
      <c r="Y3" s="64">
        <v>95.8</v>
      </c>
      <c r="Z3" s="64">
        <v>1555</v>
      </c>
      <c r="AA3" s="64">
        <v>0.7</v>
      </c>
      <c r="AB3" s="64">
        <v>2.9</v>
      </c>
      <c r="AC3" s="64">
        <v>3.3</v>
      </c>
      <c r="AD3" s="63">
        <v>0.86199999999999999</v>
      </c>
      <c r="AE3" s="55">
        <f t="shared" si="0"/>
        <v>6.3029556650246308</v>
      </c>
      <c r="AF3" s="55">
        <f t="shared" si="1"/>
        <v>0.73952641165755928</v>
      </c>
      <c r="AG3" s="70">
        <f t="shared" si="2"/>
        <v>0.72822993739328412</v>
      </c>
      <c r="AH3" s="70">
        <f t="shared" si="3"/>
        <v>0.1155378486055777</v>
      </c>
      <c r="AI3" s="70">
        <f t="shared" si="4"/>
        <v>0.15623221400113832</v>
      </c>
      <c r="AJ3" s="71">
        <f t="shared" si="5"/>
        <v>3.5999999999999996</v>
      </c>
      <c r="AK3" s="81">
        <f t="shared" si="6"/>
        <v>0.19444444444444445</v>
      </c>
      <c r="AL3">
        <f t="shared" ref="AL3:AL6" si="7">IF(Z3&gt;=2000,3,IF(Z3&gt;=1500,2,IF(Z3&gt;=700,1.5,IF(Z3&lt;700,1))))</f>
        <v>2</v>
      </c>
    </row>
    <row r="4" spans="1:38" x14ac:dyDescent="0.55000000000000004">
      <c r="A4" s="56" t="s">
        <v>42</v>
      </c>
      <c r="B4" s="1" t="str">
        <f>_xlfn.XLOOKUP($A4,基本情報!$A$2:$A$238,基本情報!B$2:B$238,0,0,1)</f>
        <v>A団体</v>
      </c>
      <c r="C4" s="1" t="str">
        <f>_xlfn.XLOOKUP($A4,基本情報!$A$2:$A$238,基本情報!C$2:C$238,0,0,1)</f>
        <v>B生産者</v>
      </c>
      <c r="D4" t="str">
        <f>_xlfn.XLOOKUP($A4,基本情報!$A$2:$A$238,基本情報!D$2:D$238,0,0,1)</f>
        <v>３番圃場</v>
      </c>
      <c r="E4" t="str">
        <f>_xlfn.XLOOKUP($A4,基本情報!$A$2:$A$238,基本情報!G$2:G$238,0,0,1)</f>
        <v>キャベツ</v>
      </c>
      <c r="F4" t="str">
        <f>_xlfn.XLOOKUP($A4,基本情報!$A$2:$A$238,基本情報!H$2:H$238,0,0,1)</f>
        <v>露地</v>
      </c>
      <c r="G4">
        <v>3</v>
      </c>
      <c r="H4" t="s">
        <v>26</v>
      </c>
      <c r="I4" t="s">
        <v>27</v>
      </c>
      <c r="J4" t="s">
        <v>28</v>
      </c>
      <c r="K4" s="59" t="s">
        <v>183</v>
      </c>
      <c r="L4" t="s">
        <v>189</v>
      </c>
      <c r="M4" t="s">
        <v>29</v>
      </c>
      <c r="N4" s="62">
        <v>2206065</v>
      </c>
      <c r="O4" s="63">
        <v>0.114</v>
      </c>
      <c r="P4" s="63">
        <v>6.36</v>
      </c>
      <c r="Q4" s="64">
        <v>28.5</v>
      </c>
      <c r="R4" s="64">
        <v>356.8</v>
      </c>
      <c r="S4" s="64">
        <v>65.599999999999994</v>
      </c>
      <c r="T4" s="64">
        <v>44.1</v>
      </c>
      <c r="U4" s="64">
        <v>44.647996596341073</v>
      </c>
      <c r="V4" s="64">
        <v>11.423098689652171</v>
      </c>
      <c r="W4" s="64">
        <v>3.2852832718739524</v>
      </c>
      <c r="X4" s="64">
        <v>59.356378557867195</v>
      </c>
      <c r="Y4" s="64">
        <v>11.2</v>
      </c>
      <c r="Z4" s="64">
        <v>1703</v>
      </c>
      <c r="AA4" s="64">
        <v>0.8</v>
      </c>
      <c r="AB4" s="64">
        <v>0.4</v>
      </c>
      <c r="AC4" s="64">
        <v>8.4</v>
      </c>
      <c r="AD4" s="63">
        <v>0.71799999999999997</v>
      </c>
      <c r="AE4" s="55">
        <f t="shared" si="0"/>
        <v>5.4390243902439028</v>
      </c>
      <c r="AF4" s="55">
        <f t="shared" si="1"/>
        <v>1.4875283446712015</v>
      </c>
      <c r="AG4" s="70">
        <f t="shared" si="2"/>
        <v>0.76484458735262595</v>
      </c>
      <c r="AH4" s="70">
        <f t="shared" si="3"/>
        <v>0.14062165058949624</v>
      </c>
      <c r="AI4" s="70">
        <f t="shared" si="4"/>
        <v>9.4533762057877821E-2</v>
      </c>
      <c r="AJ4" s="71">
        <f t="shared" si="5"/>
        <v>1.2000000000000002</v>
      </c>
      <c r="AK4" s="81">
        <f t="shared" si="6"/>
        <v>0.66666666666666663</v>
      </c>
      <c r="AL4">
        <f t="shared" si="7"/>
        <v>2</v>
      </c>
    </row>
    <row r="5" spans="1:38" x14ac:dyDescent="0.55000000000000004">
      <c r="A5" s="56" t="s">
        <v>43</v>
      </c>
      <c r="B5" s="1" t="str">
        <f>_xlfn.XLOOKUP($A5,基本情報!$A$2:$A$238,基本情報!B$2:B$238,0,0,1)</f>
        <v>A団体</v>
      </c>
      <c r="C5" s="1" t="str">
        <f>_xlfn.XLOOKUP($A5,基本情報!$A$2:$A$238,基本情報!C$2:C$238,0,0,1)</f>
        <v>B生産者</v>
      </c>
      <c r="D5" s="82" t="str">
        <f>_xlfn.XLOOKUP($A5,基本情報!$A$2:$A$238,基本情報!D$2:D$238,0,0,1)</f>
        <v>４番圃場</v>
      </c>
      <c r="E5" t="str">
        <f>_xlfn.XLOOKUP($A5,基本情報!$A$2:$A$238,基本情報!G$2:G$238,0,0,1)</f>
        <v>青ネギ</v>
      </c>
      <c r="F5" t="str">
        <f>_xlfn.XLOOKUP($A5,基本情報!$A$2:$A$238,基本情報!H$2:H$238,0,0,1)</f>
        <v>雨よけハウス</v>
      </c>
      <c r="G5">
        <v>4</v>
      </c>
      <c r="H5" t="s">
        <v>26</v>
      </c>
      <c r="I5" t="s">
        <v>27</v>
      </c>
      <c r="J5" t="s">
        <v>28</v>
      </c>
      <c r="K5" s="59" t="s">
        <v>183</v>
      </c>
      <c r="L5" t="s">
        <v>189</v>
      </c>
      <c r="M5" t="s">
        <v>29</v>
      </c>
      <c r="N5" s="62">
        <v>2206066</v>
      </c>
      <c r="O5" s="63">
        <v>1.1379999999999999</v>
      </c>
      <c r="P5" s="63">
        <v>6.79</v>
      </c>
      <c r="Q5" s="64">
        <v>35.299999999999997</v>
      </c>
      <c r="R5" s="64">
        <v>846.1</v>
      </c>
      <c r="S5" s="64">
        <v>146</v>
      </c>
      <c r="T5" s="64">
        <v>54.4</v>
      </c>
      <c r="U5" s="64">
        <v>85.480879197261714</v>
      </c>
      <c r="V5" s="64">
        <v>20.525942119654999</v>
      </c>
      <c r="W5" s="64">
        <v>3.2719246013845535</v>
      </c>
      <c r="X5" s="64">
        <v>109.27874591830127</v>
      </c>
      <c r="Y5" s="64">
        <v>69.5</v>
      </c>
      <c r="Z5" s="64">
        <v>2000</v>
      </c>
      <c r="AA5" s="64">
        <v>0.7</v>
      </c>
      <c r="AB5" s="64">
        <v>8</v>
      </c>
      <c r="AC5" s="64">
        <v>5.5</v>
      </c>
      <c r="AD5" s="63">
        <v>0.77200000000000002</v>
      </c>
      <c r="AE5" s="55">
        <f t="shared" si="0"/>
        <v>5.7952054794520551</v>
      </c>
      <c r="AF5" s="55">
        <f t="shared" si="1"/>
        <v>2.6838235294117649</v>
      </c>
      <c r="AG5" s="70">
        <f t="shared" si="2"/>
        <v>0.80850453893932162</v>
      </c>
      <c r="AH5" s="70">
        <f t="shared" si="3"/>
        <v>0.13951266125179168</v>
      </c>
      <c r="AI5" s="70">
        <f t="shared" si="4"/>
        <v>5.1982799808886766E-2</v>
      </c>
      <c r="AJ5" s="71">
        <f t="shared" si="5"/>
        <v>8.6999999999999993</v>
      </c>
      <c r="AK5" s="81">
        <f t="shared" si="6"/>
        <v>8.0459770114942528E-2</v>
      </c>
      <c r="AL5">
        <f t="shared" si="7"/>
        <v>3</v>
      </c>
    </row>
    <row r="6" spans="1:38" x14ac:dyDescent="0.55000000000000004">
      <c r="A6" s="56" t="s">
        <v>44</v>
      </c>
      <c r="B6" s="1" t="str">
        <f>_xlfn.XLOOKUP($A6,基本情報!$A$2:$A$238,基本情報!B$2:B$238,0,0,1)</f>
        <v>A団体</v>
      </c>
      <c r="C6" s="1" t="str">
        <f>_xlfn.XLOOKUP($A6,基本情報!$A$2:$A$238,基本情報!C$2:C$238,0,0,1)</f>
        <v>B生産者</v>
      </c>
      <c r="D6" s="82" t="str">
        <f>_xlfn.XLOOKUP($A6,基本情報!$A$2:$A$238,基本情報!D$2:D$238,0,0,1)</f>
        <v>５番圃場</v>
      </c>
      <c r="E6" t="str">
        <f>_xlfn.XLOOKUP($A6,基本情報!$A$2:$A$238,基本情報!G$2:G$238,0,0,1)</f>
        <v>青ネギ</v>
      </c>
      <c r="F6" t="str">
        <f>_xlfn.XLOOKUP($A6,基本情報!$A$2:$A$238,基本情報!H$2:H$238,0,0,1)</f>
        <v>雨よけハウス</v>
      </c>
      <c r="G6">
        <v>5</v>
      </c>
      <c r="H6" t="s">
        <v>26</v>
      </c>
      <c r="I6" t="s">
        <v>27</v>
      </c>
      <c r="J6" t="s">
        <v>28</v>
      </c>
      <c r="K6" s="59" t="s">
        <v>183</v>
      </c>
      <c r="L6" t="s">
        <v>189</v>
      </c>
      <c r="M6" t="s">
        <v>29</v>
      </c>
      <c r="N6" s="62">
        <v>2206067</v>
      </c>
      <c r="O6" s="63">
        <v>1.2549999999999999</v>
      </c>
      <c r="P6" s="63">
        <v>6.71</v>
      </c>
      <c r="Q6" s="64">
        <v>36.4</v>
      </c>
      <c r="R6" s="64">
        <v>846.6</v>
      </c>
      <c r="S6" s="64">
        <v>140.19999999999999</v>
      </c>
      <c r="T6" s="64">
        <v>61.6</v>
      </c>
      <c r="U6" s="64">
        <v>82.946653916696718</v>
      </c>
      <c r="V6" s="64">
        <v>19.11488015706378</v>
      </c>
      <c r="W6" s="64">
        <v>3.5930099624367142</v>
      </c>
      <c r="X6" s="64">
        <v>105.65454403619721</v>
      </c>
      <c r="Y6" s="64">
        <v>59.6</v>
      </c>
      <c r="Z6" s="64">
        <v>2052</v>
      </c>
      <c r="AA6" s="64">
        <v>0.8</v>
      </c>
      <c r="AB6" s="64">
        <v>14.7</v>
      </c>
      <c r="AC6" s="64">
        <v>5.2</v>
      </c>
      <c r="AD6" s="63">
        <v>0.78700000000000003</v>
      </c>
      <c r="AE6" s="55">
        <f t="shared" si="0"/>
        <v>6.0385164051355211</v>
      </c>
      <c r="AF6" s="55">
        <f t="shared" si="1"/>
        <v>2.2759740259740258</v>
      </c>
      <c r="AG6" s="70">
        <f t="shared" si="2"/>
        <v>0.80751621518504402</v>
      </c>
      <c r="AH6" s="70">
        <f t="shared" si="3"/>
        <v>0.13372758489126285</v>
      </c>
      <c r="AI6" s="70">
        <f t="shared" si="4"/>
        <v>5.8756199923693256E-2</v>
      </c>
      <c r="AJ6" s="71">
        <f t="shared" si="5"/>
        <v>15.5</v>
      </c>
      <c r="AK6" s="81">
        <f t="shared" si="6"/>
        <v>5.1612903225806452E-2</v>
      </c>
      <c r="AL6">
        <f t="shared" si="7"/>
        <v>3</v>
      </c>
    </row>
  </sheetData>
  <autoFilter ref="A1:AD6" xr:uid="{D3223DC2-C5C4-440C-B1F1-A3DBC439ADCA}">
    <sortState xmlns:xlrd2="http://schemas.microsoft.com/office/spreadsheetml/2017/richdata2" ref="A2:AD6">
      <sortCondition ref="A1:A6"/>
    </sortState>
  </autoFilter>
  <phoneticPr fontId="1"/>
  <conditionalFormatting sqref="O1:O1048576">
    <cfRule type="cellIs" dxfId="38" priority="19" operator="greaterThan">
      <formula>1.3</formula>
    </cfRule>
    <cfRule type="cellIs" dxfId="37" priority="20" operator="greaterThan">
      <formula>0.8</formula>
    </cfRule>
    <cfRule type="cellIs" dxfId="36" priority="46" operator="greaterThan">
      <formula>0.2</formula>
    </cfRule>
  </conditionalFormatting>
  <conditionalFormatting sqref="P1:P1048576">
    <cfRule type="cellIs" dxfId="35" priority="18" operator="between">
      <formula>6</formula>
      <formula>6.5</formula>
    </cfRule>
    <cfRule type="cellIs" dxfId="34" priority="44" operator="lessThan">
      <formula>5.5</formula>
    </cfRule>
    <cfRule type="cellIs" dxfId="33" priority="45" operator="greaterThan">
      <formula>7</formula>
    </cfRule>
  </conditionalFormatting>
  <conditionalFormatting sqref="X1:X1048576">
    <cfRule type="cellIs" dxfId="32" priority="13" operator="greaterThan">
      <formula>90</formula>
    </cfRule>
    <cfRule type="cellIs" dxfId="31" priority="41" operator="greaterThan">
      <formula>80</formula>
    </cfRule>
  </conditionalFormatting>
  <conditionalFormatting sqref="AC1:AC1048576">
    <cfRule type="cellIs" dxfId="30" priority="1" operator="greaterThan">
      <formula>8</formula>
    </cfRule>
    <cfRule type="cellIs" dxfId="29" priority="30" operator="between">
      <formula>8</formula>
      <formula>3</formula>
    </cfRule>
    <cfRule type="cellIs" dxfId="28" priority="40" operator="lessThan">
      <formula>3</formula>
    </cfRule>
  </conditionalFormatting>
  <conditionalFormatting sqref="T1:T1048576">
    <cfRule type="cellIs" dxfId="27" priority="14" operator="lessThan">
      <formula>15</formula>
    </cfRule>
    <cfRule type="cellIs" dxfId="26" priority="36" operator="greaterThan">
      <formula>40</formula>
    </cfRule>
  </conditionalFormatting>
  <conditionalFormatting sqref="AJ1:AJ1048576">
    <cfRule type="cellIs" dxfId="25" priority="35" operator="greaterThan">
      <formula>15</formula>
    </cfRule>
  </conditionalFormatting>
  <conditionalFormatting sqref="AE1:AE1048576">
    <cfRule type="cellIs" dxfId="24" priority="33" operator="between">
      <formula>5</formula>
      <formula>8</formula>
    </cfRule>
  </conditionalFormatting>
  <conditionalFormatting sqref="AF1:AF1048576">
    <cfRule type="cellIs" dxfId="23" priority="31" operator="between">
      <formula>2</formula>
      <formula>6</formula>
    </cfRule>
  </conditionalFormatting>
  <conditionalFormatting sqref="AA1:AA1048576">
    <cfRule type="cellIs" dxfId="22" priority="28" operator="lessThan">
      <formula>0.2</formula>
    </cfRule>
    <cfRule type="cellIs" dxfId="21" priority="29" operator="greaterThan">
      <formula>1.5</formula>
    </cfRule>
  </conditionalFormatting>
  <conditionalFormatting sqref="AB1:AB1048576">
    <cfRule type="cellIs" dxfId="20" priority="26" operator="lessThan">
      <formula>0.7</formula>
    </cfRule>
    <cfRule type="cellIs" dxfId="19" priority="27" operator="greaterThan">
      <formula>3.5</formula>
    </cfRule>
  </conditionalFormatting>
  <conditionalFormatting sqref="R1:R1048576">
    <cfRule type="cellIs" dxfId="18" priority="16" operator="lessThan">
      <formula>200</formula>
    </cfRule>
    <cfRule type="cellIs" dxfId="17" priority="25" operator="greaterThan">
      <formula>400</formula>
    </cfRule>
  </conditionalFormatting>
  <conditionalFormatting sqref="S1:S1048576">
    <cfRule type="cellIs" dxfId="16" priority="15" operator="lessThan">
      <formula>25</formula>
    </cfRule>
    <cfRule type="cellIs" dxfId="15" priority="24" operator="greaterThan">
      <formula>70</formula>
    </cfRule>
  </conditionalFormatting>
  <conditionalFormatting sqref="Q1:Q1048576">
    <cfRule type="cellIs" dxfId="14" priority="17" operator="lessThan">
      <formula>12</formula>
    </cfRule>
  </conditionalFormatting>
  <conditionalFormatting sqref="AG1:AG1048576">
    <cfRule type="cellIs" dxfId="13" priority="12" operator="between">
      <formula>0.65</formula>
      <formula>0.7</formula>
    </cfRule>
  </conditionalFormatting>
  <conditionalFormatting sqref="AH1:AH1048576">
    <cfRule type="cellIs" dxfId="12" priority="11" operator="between">
      <formula>0.12</formula>
      <formula>0.15</formula>
    </cfRule>
  </conditionalFormatting>
  <conditionalFormatting sqref="AI1:AI1048576">
    <cfRule type="cellIs" dxfId="11" priority="10" operator="between">
      <formula>0.03</formula>
      <formula>0.05</formula>
    </cfRule>
  </conditionalFormatting>
  <conditionalFormatting sqref="Y1:Y1048576">
    <cfRule type="cellIs" dxfId="10" priority="6" operator="greaterThan">
      <formula>100</formula>
    </cfRule>
    <cfRule type="cellIs" dxfId="9" priority="7" operator="between">
      <formula>50</formula>
      <formula>100</formula>
    </cfRule>
  </conditionalFormatting>
  <conditionalFormatting sqref="U1:U1048576">
    <cfRule type="cellIs" dxfId="8" priority="5" operator="between">
      <formula>40</formula>
      <formula>60</formula>
    </cfRule>
  </conditionalFormatting>
  <conditionalFormatting sqref="V1:V1048576">
    <cfRule type="cellIs" dxfId="7" priority="4" operator="between">
      <formula>10</formula>
      <formula>15</formula>
    </cfRule>
  </conditionalFormatting>
  <conditionalFormatting sqref="W1:W1048576">
    <cfRule type="cellIs" dxfId="6" priority="3" operator="between">
      <formula>2</formula>
      <formula>4</formula>
    </cfRule>
  </conditionalFormatting>
  <conditionalFormatting sqref="AK1:AK1048576">
    <cfRule type="cellIs" dxfId="5" priority="2" operator="greaterThan">
      <formula>0.6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1BD-3F13-4D2C-99F4-114DF7678A48}">
  <dimension ref="A1:Y91"/>
  <sheetViews>
    <sheetView workbookViewId="0">
      <selection activeCell="H14" sqref="H14"/>
    </sheetView>
  </sheetViews>
  <sheetFormatPr defaultRowHeight="18" x14ac:dyDescent="0.55000000000000004"/>
  <cols>
    <col min="1" max="1" width="12.58203125" style="16" customWidth="1"/>
    <col min="2" max="11" width="12.58203125" style="15" customWidth="1"/>
    <col min="12" max="13" width="15.08203125" style="15" customWidth="1"/>
    <col min="14" max="16384" width="8.6640625" style="15"/>
  </cols>
  <sheetData>
    <row r="1" spans="1:25" customFormat="1" x14ac:dyDescent="0.55000000000000004">
      <c r="A1" s="80" t="s">
        <v>11</v>
      </c>
      <c r="B1" s="80" t="s">
        <v>0</v>
      </c>
      <c r="C1" s="79" t="s">
        <v>10</v>
      </c>
      <c r="D1" s="79" t="s">
        <v>2</v>
      </c>
      <c r="E1" s="80" t="s">
        <v>33</v>
      </c>
      <c r="F1" s="80" t="s">
        <v>6</v>
      </c>
      <c r="G1" s="3" t="s">
        <v>99</v>
      </c>
      <c r="H1" s="3" t="s">
        <v>100</v>
      </c>
      <c r="I1" s="3" t="s">
        <v>246</v>
      </c>
      <c r="J1" s="3" t="s">
        <v>101</v>
      </c>
      <c r="K1" s="3" t="s">
        <v>9</v>
      </c>
      <c r="L1" s="2" t="s">
        <v>102</v>
      </c>
      <c r="M1" s="2" t="s">
        <v>258</v>
      </c>
      <c r="N1" t="s">
        <v>207</v>
      </c>
      <c r="O1" t="s">
        <v>208</v>
      </c>
      <c r="P1" t="s">
        <v>209</v>
      </c>
      <c r="Q1" t="s">
        <v>210</v>
      </c>
      <c r="R1" s="68">
        <v>0.25</v>
      </c>
      <c r="S1" s="68">
        <v>0.5</v>
      </c>
      <c r="T1" s="68">
        <v>0.75</v>
      </c>
      <c r="U1" t="s">
        <v>211</v>
      </c>
      <c r="V1" t="s">
        <v>212</v>
      </c>
      <c r="W1" t="s">
        <v>213</v>
      </c>
      <c r="X1" s="15" t="s">
        <v>214</v>
      </c>
      <c r="Y1" s="15" t="s">
        <v>215</v>
      </c>
    </row>
    <row r="2" spans="1:25" customFormat="1" x14ac:dyDescent="0.55000000000000004">
      <c r="A2" s="56" t="s">
        <v>43</v>
      </c>
      <c r="B2" s="1" t="str">
        <f>_xlfn.XLOOKUP($A2,基本情報!$A$2:$A$195,基本情報!B$2:B$195,0,0,1)</f>
        <v>A団体</v>
      </c>
      <c r="C2" s="1" t="str">
        <f>_xlfn.XLOOKUP($A2,基本情報!$A$2:$A$195,基本情報!C$2:C$195,0,0,1)</f>
        <v>B生産者</v>
      </c>
      <c r="D2" t="str">
        <f>_xlfn.XLOOKUP($A2,基本情報!$A$2:$A$195,基本情報!D$2:D$195,0,0,1)</f>
        <v>４番圃場</v>
      </c>
      <c r="E2" t="str">
        <f>_xlfn.XLOOKUP($A2,基本情報!$A$2:$A$238,基本情報!G$2:G$238,0,0,1)</f>
        <v>青ネギ</v>
      </c>
      <c r="F2" t="str">
        <f>_xlfn.XLOOKUP($A2,基本情報!$A$2:$A$238,基本情報!H$2:H$238,0,0,1)</f>
        <v>雨よけハウス</v>
      </c>
      <c r="G2" t="s">
        <v>26</v>
      </c>
      <c r="H2" s="1" t="s">
        <v>103</v>
      </c>
      <c r="I2" s="1" t="s">
        <v>247</v>
      </c>
      <c r="J2" t="s">
        <v>28</v>
      </c>
      <c r="K2" s="1" t="s">
        <v>104</v>
      </c>
      <c r="L2" s="72">
        <f>S2</f>
        <v>18.95882353</v>
      </c>
      <c r="M2" s="72">
        <f>Y2</f>
        <v>4.3327394153689598</v>
      </c>
      <c r="N2">
        <v>25</v>
      </c>
      <c r="O2">
        <v>19.769545515600001</v>
      </c>
      <c r="P2">
        <v>4.3327394153689598</v>
      </c>
      <c r="Q2">
        <v>13.2260788</v>
      </c>
      <c r="R2">
        <v>16.494402990000001</v>
      </c>
      <c r="S2">
        <v>18.95882353</v>
      </c>
      <c r="T2">
        <v>23.303967329999999</v>
      </c>
      <c r="U2">
        <v>27.85892857</v>
      </c>
      <c r="V2">
        <v>0.45829931684335601</v>
      </c>
      <c r="W2">
        <v>-0.81993286461731896</v>
      </c>
      <c r="X2" s="15">
        <v>18.772630841491701</v>
      </c>
      <c r="Y2" s="15">
        <v>4.3327394153689598</v>
      </c>
    </row>
    <row r="3" spans="1:25" x14ac:dyDescent="0.55000000000000004">
      <c r="A3" s="56" t="s">
        <v>41</v>
      </c>
      <c r="B3" s="1" t="str">
        <f>_xlfn.XLOOKUP($A3,基本情報!$A$2:$A$195,基本情報!B$2:B$195,0,0,1)</f>
        <v>A団体</v>
      </c>
      <c r="C3" s="1" t="str">
        <f>_xlfn.XLOOKUP($A3,基本情報!$A$2:$A$195,基本情報!C$2:C$195,0,0,1)</f>
        <v>B生産者</v>
      </c>
      <c r="D3" t="str">
        <f>_xlfn.XLOOKUP($A3,基本情報!$A$2:$A$195,基本情報!D$2:D$195,0,0,1)</f>
        <v>２番圃場</v>
      </c>
      <c r="E3" t="str">
        <f>_xlfn.XLOOKUP($A3,基本情報!$A$2:$A$238,基本情報!G$2:G$238,0,0,1)</f>
        <v>キャベツ</v>
      </c>
      <c r="F3" t="str">
        <f>_xlfn.XLOOKUP($A3,基本情報!$A$2:$A$238,基本情報!H$2:H$238,0,0,1)</f>
        <v>露地</v>
      </c>
      <c r="G3" t="s">
        <v>26</v>
      </c>
      <c r="H3" s="1" t="s">
        <v>103</v>
      </c>
      <c r="I3" s="1" t="s">
        <v>248</v>
      </c>
      <c r="J3" t="s">
        <v>28</v>
      </c>
      <c r="K3" s="1" t="s">
        <v>104</v>
      </c>
      <c r="L3" s="72">
        <f t="shared" ref="L3:L4" si="0">S3</f>
        <v>12.87983837</v>
      </c>
      <c r="M3" s="72">
        <f t="shared" ref="M3:M4" si="1">Y3</f>
        <v>6.9612421584895303</v>
      </c>
      <c r="N3">
        <v>25</v>
      </c>
      <c r="O3">
        <v>12.58505744536</v>
      </c>
      <c r="P3">
        <v>6.9612421584895303</v>
      </c>
      <c r="Q3">
        <v>2.381871345</v>
      </c>
      <c r="R3">
        <v>6.2180076629999999</v>
      </c>
      <c r="S3">
        <v>12.87983837</v>
      </c>
      <c r="T3">
        <v>19.157117280000001</v>
      </c>
      <c r="U3">
        <v>21.552747249999999</v>
      </c>
      <c r="V3">
        <v>-0.15111945010800201</v>
      </c>
      <c r="W3">
        <v>-1.6006007929746</v>
      </c>
      <c r="X3" s="15">
        <v>48.458892389131897</v>
      </c>
      <c r="Y3" s="15">
        <v>6.9612421584895303</v>
      </c>
    </row>
    <row r="4" spans="1:25" x14ac:dyDescent="0.55000000000000004">
      <c r="A4" s="56" t="s">
        <v>42</v>
      </c>
      <c r="B4" s="1" t="str">
        <f>_xlfn.XLOOKUP($A4,基本情報!$A$2:$A$195,基本情報!B$2:B$195,0,0,1)</f>
        <v>A団体</v>
      </c>
      <c r="C4" s="1" t="str">
        <f>_xlfn.XLOOKUP($A4,基本情報!$A$2:$A$195,基本情報!C$2:C$195,0,0,1)</f>
        <v>B生産者</v>
      </c>
      <c r="D4" t="str">
        <f>_xlfn.XLOOKUP($A4,基本情報!$A$2:$A$195,基本情報!D$2:D$195,0,0,1)</f>
        <v>３番圃場</v>
      </c>
      <c r="E4" t="str">
        <f>_xlfn.XLOOKUP($A4,基本情報!$A$2:$A$238,基本情報!G$2:G$238,0,0,1)</f>
        <v>キャベツ</v>
      </c>
      <c r="F4" t="str">
        <f>_xlfn.XLOOKUP($A4,基本情報!$A$2:$A$238,基本情報!H$2:H$238,0,0,1)</f>
        <v>露地</v>
      </c>
      <c r="G4" t="s">
        <v>26</v>
      </c>
      <c r="H4" s="1" t="s">
        <v>103</v>
      </c>
      <c r="I4" s="1" t="s">
        <v>249</v>
      </c>
      <c r="J4" t="s">
        <v>28</v>
      </c>
      <c r="K4" s="1" t="s">
        <v>104</v>
      </c>
      <c r="L4" s="72">
        <f t="shared" si="0"/>
        <v>13.531024929999999</v>
      </c>
      <c r="M4" s="72">
        <f t="shared" si="1"/>
        <v>13.1352537024281</v>
      </c>
      <c r="N4">
        <v>25</v>
      </c>
      <c r="O4">
        <v>15.9852027808399</v>
      </c>
      <c r="P4">
        <v>13.1352537024281</v>
      </c>
      <c r="Q4">
        <v>2.6642105260000002</v>
      </c>
      <c r="R4">
        <v>4.2222857139999999</v>
      </c>
      <c r="S4">
        <v>13.531024929999999</v>
      </c>
      <c r="T4">
        <v>21.40346667</v>
      </c>
      <c r="U4">
        <v>42.991379309999999</v>
      </c>
      <c r="V4">
        <v>0.952793526314484</v>
      </c>
      <c r="W4">
        <v>-0.21953971332720501</v>
      </c>
      <c r="X4" s="15">
        <v>172.534889827152</v>
      </c>
      <c r="Y4" s="15">
        <v>13.1352537024281</v>
      </c>
    </row>
    <row r="5" spans="1:25" x14ac:dyDescent="0.55000000000000004">
      <c r="A5" s="56" t="s">
        <v>44</v>
      </c>
      <c r="B5" s="1" t="str">
        <f>_xlfn.XLOOKUP($A5,基本情報!$A$2:$A$195,基本情報!B$2:B$195,0,0,1)</f>
        <v>A団体</v>
      </c>
      <c r="C5" s="1" t="str">
        <f>_xlfn.XLOOKUP($A5,基本情報!$A$2:$A$195,基本情報!C$2:C$195,0,0,1)</f>
        <v>B生産者</v>
      </c>
      <c r="D5" t="str">
        <f>_xlfn.XLOOKUP($A5,基本情報!$A$2:$A$195,基本情報!D$2:D$195,0,0,1)</f>
        <v>５番圃場</v>
      </c>
      <c r="E5" t="str">
        <f>_xlfn.XLOOKUP($A5,基本情報!$A$2:$A$238,基本情報!G$2:G$238,0,0,1)</f>
        <v>青ネギ</v>
      </c>
      <c r="F5" t="str">
        <f>_xlfn.XLOOKUP($A5,基本情報!$A$2:$A$238,基本情報!H$2:H$238,0,0,1)</f>
        <v>雨よけハウス</v>
      </c>
      <c r="G5" t="s">
        <v>26</v>
      </c>
      <c r="H5" s="1" t="s">
        <v>103</v>
      </c>
      <c r="I5" s="1" t="s">
        <v>247</v>
      </c>
      <c r="J5" t="s">
        <v>28</v>
      </c>
      <c r="K5" s="1" t="s">
        <v>104</v>
      </c>
      <c r="L5" s="72">
        <f t="shared" ref="L5" si="2">S5</f>
        <v>18.58977273</v>
      </c>
      <c r="M5" s="72">
        <f t="shared" ref="M5" si="3">Y5</f>
        <v>4.8568063688363203</v>
      </c>
      <c r="N5">
        <v>25</v>
      </c>
      <c r="O5">
        <v>20.0271606136</v>
      </c>
      <c r="P5">
        <v>4.8568063688363203</v>
      </c>
      <c r="Q5">
        <v>12.721954159999999</v>
      </c>
      <c r="R5">
        <v>15.95927904</v>
      </c>
      <c r="S5">
        <v>18.58977273</v>
      </c>
      <c r="T5">
        <v>25.316472109999999</v>
      </c>
      <c r="U5">
        <v>27.157940660000001</v>
      </c>
      <c r="V5">
        <v>0.119519432631749</v>
      </c>
      <c r="W5">
        <v>-1.4970786216415799</v>
      </c>
      <c r="X5" s="15">
        <v>23.588568104369099</v>
      </c>
      <c r="Y5" s="15">
        <v>4.8568063688363203</v>
      </c>
    </row>
    <row r="6" spans="1:25" x14ac:dyDescent="0.55000000000000004">
      <c r="B6" s="16"/>
      <c r="C6" s="16"/>
      <c r="H6" s="16"/>
      <c r="I6" s="16"/>
      <c r="K6" s="16"/>
      <c r="L6" s="72"/>
      <c r="M6" s="72"/>
    </row>
    <row r="7" spans="1:25" x14ac:dyDescent="0.55000000000000004">
      <c r="B7" s="16"/>
      <c r="C7" s="16"/>
      <c r="H7" s="16"/>
      <c r="I7" s="16"/>
      <c r="K7" s="16"/>
      <c r="L7" s="72"/>
      <c r="M7" s="72"/>
    </row>
    <row r="8" spans="1:25" x14ac:dyDescent="0.55000000000000004">
      <c r="B8" s="16"/>
      <c r="C8" s="16"/>
      <c r="H8" s="16"/>
      <c r="I8" s="16"/>
      <c r="K8" s="16"/>
      <c r="L8" s="72"/>
      <c r="M8" s="72"/>
    </row>
    <row r="9" spans="1:25" x14ac:dyDescent="0.55000000000000004">
      <c r="B9" s="16"/>
      <c r="C9" s="16"/>
      <c r="H9" s="16"/>
      <c r="I9" s="16"/>
      <c r="K9" s="16"/>
      <c r="L9" s="72"/>
      <c r="M9" s="72"/>
    </row>
    <row r="10" spans="1:25" x14ac:dyDescent="0.55000000000000004">
      <c r="B10" s="16"/>
      <c r="C10" s="16"/>
      <c r="H10" s="16"/>
      <c r="I10" s="16"/>
      <c r="K10" s="16"/>
      <c r="L10" s="72"/>
      <c r="M10" s="72"/>
    </row>
    <row r="11" spans="1:25" x14ac:dyDescent="0.55000000000000004">
      <c r="B11" s="16"/>
      <c r="C11" s="16"/>
      <c r="H11" s="16"/>
      <c r="I11" s="16"/>
      <c r="K11" s="16"/>
      <c r="L11" s="72"/>
      <c r="M11" s="72"/>
    </row>
    <row r="12" spans="1:25" x14ac:dyDescent="0.55000000000000004">
      <c r="B12" s="16"/>
      <c r="C12" s="16"/>
      <c r="H12" s="16"/>
      <c r="I12" s="16"/>
      <c r="K12" s="16"/>
      <c r="L12" s="72"/>
      <c r="M12" s="72"/>
    </row>
    <row r="13" spans="1:25" x14ac:dyDescent="0.55000000000000004">
      <c r="B13" s="16"/>
      <c r="C13" s="16"/>
      <c r="H13" s="16"/>
      <c r="I13" s="16"/>
      <c r="K13" s="16"/>
      <c r="L13" s="72"/>
      <c r="M13" s="72"/>
    </row>
    <row r="14" spans="1:25" x14ac:dyDescent="0.55000000000000004">
      <c r="B14" s="16"/>
      <c r="C14" s="16"/>
      <c r="H14" s="16"/>
      <c r="I14" s="16"/>
      <c r="K14" s="16"/>
      <c r="L14" s="72"/>
      <c r="M14" s="72"/>
    </row>
    <row r="15" spans="1:25" x14ac:dyDescent="0.55000000000000004">
      <c r="B15" s="16"/>
      <c r="C15" s="16"/>
      <c r="H15" s="16"/>
      <c r="I15" s="16"/>
      <c r="K15" s="16"/>
      <c r="L15" s="72"/>
      <c r="M15" s="72"/>
    </row>
    <row r="16" spans="1:25" x14ac:dyDescent="0.55000000000000004">
      <c r="B16" s="16"/>
      <c r="C16" s="16"/>
      <c r="H16" s="16"/>
      <c r="I16" s="16"/>
      <c r="K16" s="16"/>
      <c r="L16" s="72"/>
      <c r="M16" s="72"/>
    </row>
    <row r="17" spans="2:13" x14ac:dyDescent="0.55000000000000004">
      <c r="B17" s="16"/>
      <c r="C17" s="16"/>
      <c r="H17" s="16"/>
      <c r="I17" s="16"/>
      <c r="K17" s="16"/>
      <c r="L17" s="72"/>
      <c r="M17" s="72"/>
    </row>
    <row r="18" spans="2:13" x14ac:dyDescent="0.55000000000000004">
      <c r="B18" s="16"/>
      <c r="C18" s="16"/>
      <c r="H18" s="16"/>
      <c r="I18" s="16"/>
      <c r="K18" s="16"/>
      <c r="L18" s="72"/>
      <c r="M18" s="72"/>
    </row>
    <row r="19" spans="2:13" x14ac:dyDescent="0.55000000000000004">
      <c r="B19" s="16"/>
      <c r="C19" s="16"/>
    </row>
    <row r="20" spans="2:13" x14ac:dyDescent="0.55000000000000004">
      <c r="B20" s="16"/>
      <c r="C20" s="16"/>
      <c r="H20" s="16"/>
      <c r="I20" s="16"/>
      <c r="K20" s="16"/>
      <c r="L20" s="72"/>
      <c r="M20" s="72"/>
    </row>
    <row r="21" spans="2:13" x14ac:dyDescent="0.55000000000000004">
      <c r="B21" s="16"/>
      <c r="C21" s="16"/>
      <c r="H21" s="16"/>
      <c r="I21" s="16"/>
      <c r="K21" s="16"/>
    </row>
    <row r="22" spans="2:13" x14ac:dyDescent="0.55000000000000004">
      <c r="B22" s="16"/>
      <c r="C22" s="16"/>
      <c r="H22" s="16"/>
      <c r="I22" s="16"/>
      <c r="K22" s="16"/>
    </row>
    <row r="23" spans="2:13" x14ac:dyDescent="0.55000000000000004">
      <c r="B23" s="16"/>
      <c r="C23" s="16"/>
      <c r="H23" s="16"/>
      <c r="I23" s="16"/>
      <c r="K23" s="16"/>
      <c r="L23" s="72"/>
      <c r="M23" s="72"/>
    </row>
    <row r="24" spans="2:13" x14ac:dyDescent="0.55000000000000004">
      <c r="B24" s="16"/>
      <c r="C24" s="16"/>
      <c r="H24" s="16"/>
      <c r="I24" s="16"/>
      <c r="K24" s="16"/>
      <c r="L24" s="72"/>
      <c r="M24" s="72"/>
    </row>
    <row r="25" spans="2:13" x14ac:dyDescent="0.55000000000000004">
      <c r="B25" s="16"/>
      <c r="C25" s="16"/>
      <c r="H25" s="16"/>
      <c r="I25" s="16"/>
      <c r="K25" s="16"/>
      <c r="L25" s="72"/>
      <c r="M25" s="72"/>
    </row>
    <row r="26" spans="2:13" x14ac:dyDescent="0.55000000000000004">
      <c r="B26" s="16"/>
      <c r="C26" s="16"/>
      <c r="H26" s="16"/>
      <c r="I26" s="16"/>
      <c r="K26" s="16"/>
      <c r="L26" s="72"/>
      <c r="M26" s="72"/>
    </row>
    <row r="27" spans="2:13" x14ac:dyDescent="0.55000000000000004">
      <c r="B27" s="16"/>
      <c r="C27" s="16"/>
      <c r="H27" s="16"/>
      <c r="I27" s="16"/>
      <c r="K27" s="16"/>
      <c r="L27" s="72"/>
      <c r="M27" s="72"/>
    </row>
    <row r="28" spans="2:13" x14ac:dyDescent="0.55000000000000004">
      <c r="B28" s="16"/>
      <c r="C28" s="16"/>
      <c r="H28" s="16"/>
      <c r="I28" s="16"/>
      <c r="K28" s="16"/>
      <c r="L28" s="72"/>
      <c r="M28" s="72"/>
    </row>
    <row r="29" spans="2:13" x14ac:dyDescent="0.55000000000000004">
      <c r="B29" s="16"/>
      <c r="C29" s="16"/>
      <c r="H29" s="16"/>
      <c r="I29" s="16"/>
      <c r="K29" s="16"/>
      <c r="L29" s="72"/>
      <c r="M29" s="72"/>
    </row>
    <row r="30" spans="2:13" x14ac:dyDescent="0.55000000000000004">
      <c r="B30" s="16"/>
      <c r="C30" s="16"/>
      <c r="H30" s="16"/>
      <c r="I30" s="16"/>
      <c r="K30" s="16"/>
      <c r="L30" s="72"/>
      <c r="M30" s="72"/>
    </row>
    <row r="31" spans="2:13" x14ac:dyDescent="0.55000000000000004">
      <c r="B31" s="16"/>
      <c r="C31" s="16"/>
      <c r="H31" s="16"/>
      <c r="I31" s="16"/>
      <c r="K31" s="16"/>
      <c r="L31" s="72"/>
      <c r="M31" s="72"/>
    </row>
    <row r="32" spans="2:13" x14ac:dyDescent="0.55000000000000004">
      <c r="B32" s="16"/>
      <c r="C32" s="16"/>
      <c r="H32" s="16"/>
      <c r="I32" s="16"/>
      <c r="K32" s="16"/>
      <c r="L32" s="72"/>
      <c r="M32" s="72"/>
    </row>
    <row r="33" spans="1:13" x14ac:dyDescent="0.55000000000000004">
      <c r="B33" s="16"/>
      <c r="C33" s="16"/>
      <c r="H33" s="16"/>
      <c r="I33" s="16"/>
      <c r="K33" s="16"/>
      <c r="L33" s="72"/>
      <c r="M33" s="72"/>
    </row>
    <row r="34" spans="1:13" x14ac:dyDescent="0.55000000000000004">
      <c r="B34" s="16"/>
      <c r="C34" s="16"/>
      <c r="H34" s="16"/>
      <c r="I34" s="16"/>
      <c r="K34" s="16"/>
      <c r="L34" s="72"/>
      <c r="M34" s="72"/>
    </row>
    <row r="35" spans="1:13" x14ac:dyDescent="0.55000000000000004">
      <c r="B35" s="16"/>
      <c r="C35" s="16"/>
      <c r="H35" s="16"/>
      <c r="I35" s="16"/>
      <c r="K35" s="16"/>
      <c r="L35" s="72"/>
      <c r="M35" s="72"/>
    </row>
    <row r="36" spans="1:13" x14ac:dyDescent="0.55000000000000004">
      <c r="B36" s="16"/>
      <c r="C36" s="16"/>
      <c r="H36" s="16"/>
      <c r="I36" s="16"/>
      <c r="K36" s="16"/>
      <c r="L36" s="72"/>
      <c r="M36" s="72"/>
    </row>
    <row r="37" spans="1:13" x14ac:dyDescent="0.55000000000000004">
      <c r="B37" s="16"/>
      <c r="C37" s="16"/>
      <c r="H37" s="16"/>
      <c r="I37" s="16"/>
      <c r="K37" s="16"/>
      <c r="L37" s="72"/>
      <c r="M37" s="72"/>
    </row>
    <row r="38" spans="1:13" x14ac:dyDescent="0.55000000000000004">
      <c r="B38" s="16"/>
      <c r="C38" s="16"/>
      <c r="H38" s="16"/>
      <c r="I38" s="16"/>
      <c r="K38" s="16"/>
      <c r="L38" s="72"/>
      <c r="M38" s="72"/>
    </row>
    <row r="39" spans="1:13" x14ac:dyDescent="0.55000000000000004">
      <c r="B39" s="16"/>
      <c r="C39" s="16"/>
      <c r="H39" s="16"/>
      <c r="I39" s="16"/>
      <c r="K39" s="16"/>
      <c r="L39" s="72"/>
      <c r="M39" s="72"/>
    </row>
    <row r="40" spans="1:13" x14ac:dyDescent="0.55000000000000004">
      <c r="A40" s="56" t="s">
        <v>106</v>
      </c>
      <c r="B40" s="1">
        <f>_xlfn.XLOOKUP($A40,基本情報!$A$2:$A$195,基本情報!B$2:B$195,0,0,1)</f>
        <v>0</v>
      </c>
      <c r="C40" s="1">
        <f>_xlfn.XLOOKUP($A40,基本情報!$A$2:$A$195,基本情報!C$2:C$195,0,0,1)</f>
        <v>0</v>
      </c>
      <c r="D40">
        <f>_xlfn.XLOOKUP($A40,基本情報!$A$2:$A$195,基本情報!D$2:D$195,0,0,1)</f>
        <v>0</v>
      </c>
      <c r="E40">
        <f>_xlfn.XLOOKUP($A40,基本情報!$A$2:$A$238,基本情報!G$2:G$238,0,0,1)</f>
        <v>0</v>
      </c>
      <c r="F40">
        <f>_xlfn.XLOOKUP($A40,基本情報!$A$2:$A$238,基本情報!H$2:H$238,0,0,1)</f>
        <v>0</v>
      </c>
      <c r="G40" s="60"/>
      <c r="H40" s="57"/>
      <c r="I40" s="57"/>
      <c r="J40" s="60"/>
      <c r="K40" s="57"/>
    </row>
    <row r="41" spans="1:13" x14ac:dyDescent="0.55000000000000004">
      <c r="A41" s="56" t="s">
        <v>48</v>
      </c>
      <c r="B41" s="1">
        <f>_xlfn.XLOOKUP($A41,基本情報!$A$2:$A$195,基本情報!B$2:B$195,0,0,1)</f>
        <v>0</v>
      </c>
      <c r="C41" s="1">
        <f>_xlfn.XLOOKUP($A41,基本情報!$A$2:$A$195,基本情報!C$2:C$195,0,0,1)</f>
        <v>0</v>
      </c>
      <c r="D41">
        <f>_xlfn.XLOOKUP($A41,基本情報!$A$2:$A$195,基本情報!D$2:D$195,0,0,1)</f>
        <v>0</v>
      </c>
      <c r="E41">
        <f>_xlfn.XLOOKUP($A41,基本情報!$A$2:$A$238,基本情報!G$2:G$238,0,0,1)</f>
        <v>0</v>
      </c>
      <c r="F41">
        <f>_xlfn.XLOOKUP($A41,基本情報!$A$2:$A$238,基本情報!H$2:H$238,0,0,1)</f>
        <v>0</v>
      </c>
      <c r="G41" s="60"/>
      <c r="H41" s="57"/>
      <c r="I41" s="57"/>
      <c r="J41" s="60"/>
      <c r="K41" s="57"/>
    </row>
    <row r="42" spans="1:13" x14ac:dyDescent="0.55000000000000004">
      <c r="A42" s="56" t="s">
        <v>49</v>
      </c>
      <c r="B42" s="1">
        <f>_xlfn.XLOOKUP($A42,基本情報!$A$2:$A$195,基本情報!B$2:B$195,0,0,1)</f>
        <v>0</v>
      </c>
      <c r="C42" s="1">
        <f>_xlfn.XLOOKUP($A42,基本情報!$A$2:$A$195,基本情報!C$2:C$195,0,0,1)</f>
        <v>0</v>
      </c>
      <c r="D42">
        <f>_xlfn.XLOOKUP($A42,基本情報!$A$2:$A$195,基本情報!D$2:D$195,0,0,1)</f>
        <v>0</v>
      </c>
      <c r="E42">
        <f>_xlfn.XLOOKUP($A42,基本情報!$A$2:$A$238,基本情報!G$2:G$238,0,0,1)</f>
        <v>0</v>
      </c>
      <c r="F42">
        <f>_xlfn.XLOOKUP($A42,基本情報!$A$2:$A$238,基本情報!H$2:H$238,0,0,1)</f>
        <v>0</v>
      </c>
      <c r="G42" s="60"/>
      <c r="H42" s="57"/>
      <c r="I42" s="57"/>
      <c r="J42" s="60"/>
      <c r="K42" s="57"/>
    </row>
    <row r="43" spans="1:13" x14ac:dyDescent="0.55000000000000004">
      <c r="A43" s="56" t="s">
        <v>50</v>
      </c>
      <c r="B43" s="1">
        <f>_xlfn.XLOOKUP($A43,基本情報!$A$2:$A$195,基本情報!B$2:B$195,0,0,1)</f>
        <v>0</v>
      </c>
      <c r="C43" s="1">
        <f>_xlfn.XLOOKUP($A43,基本情報!$A$2:$A$195,基本情報!C$2:C$195,0,0,1)</f>
        <v>0</v>
      </c>
      <c r="D43">
        <f>_xlfn.XLOOKUP($A43,基本情報!$A$2:$A$195,基本情報!D$2:D$195,0,0,1)</f>
        <v>0</v>
      </c>
      <c r="E43">
        <f>_xlfn.XLOOKUP($A43,基本情報!$A$2:$A$238,基本情報!G$2:G$238,0,0,1)</f>
        <v>0</v>
      </c>
      <c r="F43">
        <f>_xlfn.XLOOKUP($A43,基本情報!$A$2:$A$238,基本情報!H$2:H$238,0,0,1)</f>
        <v>0</v>
      </c>
      <c r="G43" s="60"/>
      <c r="H43" s="57"/>
      <c r="I43" s="57"/>
      <c r="J43" s="60"/>
      <c r="K43" s="57"/>
    </row>
    <row r="44" spans="1:13" x14ac:dyDescent="0.55000000000000004">
      <c r="B44" s="16"/>
      <c r="C44" s="16"/>
      <c r="H44" s="16"/>
      <c r="I44" s="16"/>
      <c r="K44" s="16"/>
      <c r="L44" s="72"/>
      <c r="M44" s="72"/>
    </row>
    <row r="45" spans="1:13" x14ac:dyDescent="0.55000000000000004">
      <c r="A45" s="56" t="s">
        <v>51</v>
      </c>
      <c r="B45" s="1">
        <f>_xlfn.XLOOKUP($A45,基本情報!$A$2:$A$195,基本情報!B$2:B$195,0,0,1)</f>
        <v>0</v>
      </c>
      <c r="C45" s="1">
        <f>_xlfn.XLOOKUP($A45,基本情報!$A$2:$A$195,基本情報!C$2:C$195,0,0,1)</f>
        <v>0</v>
      </c>
      <c r="D45">
        <f>_xlfn.XLOOKUP($A45,基本情報!$A$2:$A$195,基本情報!D$2:D$195,0,0,1)</f>
        <v>0</v>
      </c>
      <c r="E45">
        <f>_xlfn.XLOOKUP($A45,基本情報!$A$2:$A$238,基本情報!G$2:G$238,0,0,1)</f>
        <v>0</v>
      </c>
      <c r="F45">
        <f>_xlfn.XLOOKUP($A45,基本情報!$A$2:$A$238,基本情報!H$2:H$238,0,0,1)</f>
        <v>0</v>
      </c>
      <c r="G45" s="60"/>
      <c r="H45" s="57"/>
      <c r="I45" s="57"/>
      <c r="J45" s="60"/>
      <c r="K45" s="57"/>
    </row>
    <row r="46" spans="1:13" x14ac:dyDescent="0.55000000000000004">
      <c r="A46" s="56" t="s">
        <v>52</v>
      </c>
      <c r="B46" s="1">
        <f>_xlfn.XLOOKUP($A46,基本情報!$A$2:$A$195,基本情報!B$2:B$195,0,0,1)</f>
        <v>0</v>
      </c>
      <c r="C46" s="1">
        <f>_xlfn.XLOOKUP($A46,基本情報!$A$2:$A$195,基本情報!C$2:C$195,0,0,1)</f>
        <v>0</v>
      </c>
      <c r="D46">
        <f>_xlfn.XLOOKUP($A46,基本情報!$A$2:$A$195,基本情報!D$2:D$195,0,0,1)</f>
        <v>0</v>
      </c>
      <c r="E46">
        <f>_xlfn.XLOOKUP($A46,基本情報!$A$2:$A$238,基本情報!G$2:G$238,0,0,1)</f>
        <v>0</v>
      </c>
      <c r="F46">
        <f>_xlfn.XLOOKUP($A46,基本情報!$A$2:$A$238,基本情報!H$2:H$238,0,0,1)</f>
        <v>0</v>
      </c>
      <c r="G46" s="60"/>
      <c r="H46" s="57"/>
      <c r="I46" s="57"/>
      <c r="J46" s="60"/>
      <c r="K46" s="57"/>
    </row>
    <row r="47" spans="1:13" x14ac:dyDescent="0.55000000000000004">
      <c r="A47" s="56" t="s">
        <v>53</v>
      </c>
      <c r="B47" s="1">
        <f>_xlfn.XLOOKUP($A47,基本情報!$A$2:$A$195,基本情報!B$2:B$195,0,0,1)</f>
        <v>0</v>
      </c>
      <c r="C47" s="1">
        <f>_xlfn.XLOOKUP($A47,基本情報!$A$2:$A$195,基本情報!C$2:C$195,0,0,1)</f>
        <v>0</v>
      </c>
      <c r="D47">
        <f>_xlfn.XLOOKUP($A47,基本情報!$A$2:$A$195,基本情報!D$2:D$195,0,0,1)</f>
        <v>0</v>
      </c>
      <c r="E47">
        <f>_xlfn.XLOOKUP($A47,基本情報!$A$2:$A$238,基本情報!G$2:G$238,0,0,1)</f>
        <v>0</v>
      </c>
      <c r="F47">
        <f>_xlfn.XLOOKUP($A47,基本情報!$A$2:$A$238,基本情報!H$2:H$238,0,0,1)</f>
        <v>0</v>
      </c>
      <c r="G47" s="60"/>
      <c r="H47" s="57"/>
      <c r="I47" s="57"/>
      <c r="J47" s="60"/>
      <c r="K47" s="57"/>
    </row>
    <row r="48" spans="1:13" x14ac:dyDescent="0.55000000000000004">
      <c r="A48" s="56" t="s">
        <v>54</v>
      </c>
      <c r="B48" s="1">
        <f>_xlfn.XLOOKUP($A48,基本情報!$A$2:$A$195,基本情報!B$2:B$195,0,0,1)</f>
        <v>0</v>
      </c>
      <c r="C48" s="1">
        <f>_xlfn.XLOOKUP($A48,基本情報!$A$2:$A$195,基本情報!C$2:C$195,0,0,1)</f>
        <v>0</v>
      </c>
      <c r="D48">
        <f>_xlfn.XLOOKUP($A48,基本情報!$A$2:$A$195,基本情報!D$2:D$195,0,0,1)</f>
        <v>0</v>
      </c>
      <c r="E48">
        <f>_xlfn.XLOOKUP($A48,基本情報!$A$2:$A$238,基本情報!G$2:G$238,0,0,1)</f>
        <v>0</v>
      </c>
      <c r="F48">
        <f>_xlfn.XLOOKUP($A48,基本情報!$A$2:$A$238,基本情報!H$2:H$238,0,0,1)</f>
        <v>0</v>
      </c>
      <c r="G48" s="60"/>
      <c r="H48" s="57"/>
      <c r="I48" s="57"/>
      <c r="J48" s="60"/>
      <c r="K48" s="57"/>
    </row>
    <row r="49" spans="1:13" x14ac:dyDescent="0.55000000000000004">
      <c r="A49" s="56" t="s">
        <v>55</v>
      </c>
      <c r="B49" s="1">
        <f>_xlfn.XLOOKUP($A49,基本情報!$A$2:$A$195,基本情報!B$2:B$195,0,0,1)</f>
        <v>0</v>
      </c>
      <c r="C49" s="1">
        <f>_xlfn.XLOOKUP($A49,基本情報!$A$2:$A$195,基本情報!C$2:C$195,0,0,1)</f>
        <v>0</v>
      </c>
      <c r="D49">
        <f>_xlfn.XLOOKUP($A49,基本情報!$A$2:$A$195,基本情報!D$2:D$195,0,0,1)</f>
        <v>0</v>
      </c>
      <c r="E49">
        <f>_xlfn.XLOOKUP($A49,基本情報!$A$2:$A$238,基本情報!G$2:G$238,0,0,1)</f>
        <v>0</v>
      </c>
      <c r="F49">
        <f>_xlfn.XLOOKUP($A49,基本情報!$A$2:$A$238,基本情報!H$2:H$238,0,0,1)</f>
        <v>0</v>
      </c>
      <c r="G49" s="60"/>
      <c r="H49" s="57"/>
      <c r="I49" s="57"/>
      <c r="J49" s="60"/>
      <c r="K49" s="57"/>
    </row>
    <row r="50" spans="1:13" x14ac:dyDescent="0.55000000000000004">
      <c r="A50" s="56" t="s">
        <v>56</v>
      </c>
      <c r="B50" s="1">
        <f>_xlfn.XLOOKUP($A50,基本情報!$A$2:$A$195,基本情報!B$2:B$195,0,0,1)</f>
        <v>0</v>
      </c>
      <c r="C50" s="1">
        <f>_xlfn.XLOOKUP($A50,基本情報!$A$2:$A$195,基本情報!C$2:C$195,0,0,1)</f>
        <v>0</v>
      </c>
      <c r="D50">
        <f>_xlfn.XLOOKUP($A50,基本情報!$A$2:$A$195,基本情報!D$2:D$195,0,0,1)</f>
        <v>0</v>
      </c>
      <c r="E50">
        <f>_xlfn.XLOOKUP($A50,基本情報!$A$2:$A$238,基本情報!G$2:G$238,0,0,1)</f>
        <v>0</v>
      </c>
      <c r="F50">
        <f>_xlfn.XLOOKUP($A50,基本情報!$A$2:$A$238,基本情報!H$2:H$238,0,0,1)</f>
        <v>0</v>
      </c>
      <c r="G50" s="60"/>
      <c r="H50" s="57"/>
      <c r="I50" s="57"/>
      <c r="J50" s="60"/>
      <c r="K50" s="57"/>
    </row>
    <row r="51" spans="1:13" x14ac:dyDescent="0.55000000000000004">
      <c r="A51" s="56" t="s">
        <v>57</v>
      </c>
      <c r="B51" s="1">
        <f>_xlfn.XLOOKUP($A51,基本情報!$A$2:$A$195,基本情報!B$2:B$195,0,0,1)</f>
        <v>0</v>
      </c>
      <c r="C51" s="1">
        <f>_xlfn.XLOOKUP($A51,基本情報!$A$2:$A$195,基本情報!C$2:C$195,0,0,1)</f>
        <v>0</v>
      </c>
      <c r="D51">
        <f>_xlfn.XLOOKUP($A51,基本情報!$A$2:$A$195,基本情報!D$2:D$195,0,0,1)</f>
        <v>0</v>
      </c>
      <c r="E51">
        <f>_xlfn.XLOOKUP($A51,基本情報!$A$2:$A$238,基本情報!G$2:G$238,0,0,1)</f>
        <v>0</v>
      </c>
      <c r="F51">
        <f>_xlfn.XLOOKUP($A51,基本情報!$A$2:$A$238,基本情報!H$2:H$238,0,0,1)</f>
        <v>0</v>
      </c>
      <c r="G51" s="60"/>
      <c r="H51" s="57"/>
      <c r="I51" s="57"/>
      <c r="J51" s="60"/>
      <c r="K51" s="57"/>
    </row>
    <row r="52" spans="1:13" x14ac:dyDescent="0.55000000000000004">
      <c r="A52" s="56" t="s">
        <v>58</v>
      </c>
      <c r="B52" s="1">
        <f>_xlfn.XLOOKUP($A52,基本情報!$A$2:$A$195,基本情報!B$2:B$195,0,0,1)</f>
        <v>0</v>
      </c>
      <c r="C52" s="1">
        <f>_xlfn.XLOOKUP($A52,基本情報!$A$2:$A$195,基本情報!C$2:C$195,0,0,1)</f>
        <v>0</v>
      </c>
      <c r="D52">
        <f>_xlfn.XLOOKUP($A52,基本情報!$A$2:$A$195,基本情報!D$2:D$195,0,0,1)</f>
        <v>0</v>
      </c>
      <c r="E52">
        <f>_xlfn.XLOOKUP($A52,基本情報!$A$2:$A$238,基本情報!G$2:G$238,0,0,1)</f>
        <v>0</v>
      </c>
      <c r="F52">
        <f>_xlfn.XLOOKUP($A52,基本情報!$A$2:$A$238,基本情報!H$2:H$238,0,0,1)</f>
        <v>0</v>
      </c>
      <c r="G52" s="60"/>
      <c r="H52" s="57"/>
      <c r="I52" s="57"/>
      <c r="J52" s="60"/>
      <c r="K52" s="57"/>
    </row>
    <row r="53" spans="1:13" x14ac:dyDescent="0.55000000000000004">
      <c r="A53" s="56" t="s">
        <v>105</v>
      </c>
      <c r="B53" s="1">
        <f>_xlfn.XLOOKUP($A53,基本情報!$A$2:$A$195,基本情報!B$2:B$195,0,0,1)</f>
        <v>0</v>
      </c>
      <c r="C53" s="1">
        <f>_xlfn.XLOOKUP($A53,基本情報!$A$2:$A$195,基本情報!C$2:C$195,0,0,1)</f>
        <v>0</v>
      </c>
      <c r="D53">
        <f>_xlfn.XLOOKUP($A53,基本情報!$A$2:$A$195,基本情報!D$2:D$195,0,0,1)</f>
        <v>0</v>
      </c>
      <c r="E53">
        <f>_xlfn.XLOOKUP($A53,基本情報!$A$2:$A$238,基本情報!G$2:G$238,0,0,1)</f>
        <v>0</v>
      </c>
      <c r="F53">
        <f>_xlfn.XLOOKUP($A53,基本情報!$A$2:$A$238,基本情報!H$2:H$238,0,0,1)</f>
        <v>0</v>
      </c>
      <c r="G53" s="60"/>
      <c r="H53" s="57"/>
      <c r="I53" s="57"/>
      <c r="J53" s="60"/>
      <c r="K53" s="57"/>
    </row>
    <row r="54" spans="1:13" x14ac:dyDescent="0.55000000000000004">
      <c r="A54" s="56" t="s">
        <v>107</v>
      </c>
      <c r="B54" s="1">
        <f>_xlfn.XLOOKUP($A54,基本情報!$A$2:$A$195,基本情報!B$2:B$195,0,0,1)</f>
        <v>0</v>
      </c>
      <c r="C54" s="1">
        <f>_xlfn.XLOOKUP($A54,基本情報!$A$2:$A$195,基本情報!C$2:C$195,0,0,1)</f>
        <v>0</v>
      </c>
      <c r="D54">
        <f>_xlfn.XLOOKUP($A54,基本情報!$A$2:$A$195,基本情報!D$2:D$195,0,0,1)</f>
        <v>0</v>
      </c>
      <c r="E54">
        <f>_xlfn.XLOOKUP($A54,基本情報!$A$2:$A$238,基本情報!G$2:G$238,0,0,1)</f>
        <v>0</v>
      </c>
      <c r="F54">
        <f>_xlfn.XLOOKUP($A54,基本情報!$A$2:$A$238,基本情報!H$2:H$238,0,0,1)</f>
        <v>0</v>
      </c>
      <c r="G54" s="60"/>
      <c r="H54" s="57"/>
      <c r="I54" s="57"/>
      <c r="J54" s="60"/>
      <c r="K54" s="57"/>
    </row>
    <row r="55" spans="1:13" x14ac:dyDescent="0.55000000000000004">
      <c r="B55" s="16"/>
      <c r="C55" s="16"/>
      <c r="H55" s="16"/>
      <c r="I55" s="16"/>
      <c r="K55" s="16"/>
      <c r="L55" s="72"/>
      <c r="M55" s="72"/>
    </row>
    <row r="56" spans="1:13" x14ac:dyDescent="0.55000000000000004">
      <c r="A56" s="56" t="s">
        <v>108</v>
      </c>
      <c r="B56" s="1">
        <f>_xlfn.XLOOKUP($A56,基本情報!$A$2:$A$195,基本情報!B$2:B$195,0,0,1)</f>
        <v>0</v>
      </c>
      <c r="C56" s="1">
        <f>_xlfn.XLOOKUP($A56,基本情報!$A$2:$A$195,基本情報!C$2:C$195,0,0,1)</f>
        <v>0</v>
      </c>
      <c r="D56">
        <f>_xlfn.XLOOKUP($A56,基本情報!$A$2:$A$195,基本情報!D$2:D$195,0,0,1)</f>
        <v>0</v>
      </c>
      <c r="E56">
        <f>_xlfn.XLOOKUP($A56,基本情報!$A$2:$A$238,基本情報!G$2:G$238,0,0,1)</f>
        <v>0</v>
      </c>
      <c r="F56">
        <f>_xlfn.XLOOKUP($A56,基本情報!$A$2:$A$238,基本情報!H$2:H$238,0,0,1)</f>
        <v>0</v>
      </c>
      <c r="G56" s="60"/>
      <c r="H56" s="57"/>
      <c r="I56" s="57"/>
      <c r="J56" s="60"/>
      <c r="K56" s="57"/>
    </row>
    <row r="57" spans="1:13" x14ac:dyDescent="0.55000000000000004">
      <c r="A57" s="56" t="s">
        <v>109</v>
      </c>
      <c r="B57" s="1">
        <f>_xlfn.XLOOKUP($A57,基本情報!$A$2:$A$195,基本情報!B$2:B$195,0,0,1)</f>
        <v>0</v>
      </c>
      <c r="C57" s="1">
        <f>_xlfn.XLOOKUP($A57,基本情報!$A$2:$A$195,基本情報!C$2:C$195,0,0,1)</f>
        <v>0</v>
      </c>
      <c r="D57">
        <f>_xlfn.XLOOKUP($A57,基本情報!$A$2:$A$195,基本情報!D$2:D$195,0,0,1)</f>
        <v>0</v>
      </c>
      <c r="E57">
        <f>_xlfn.XLOOKUP($A57,基本情報!$A$2:$A$238,基本情報!G$2:G$238,0,0,1)</f>
        <v>0</v>
      </c>
      <c r="F57">
        <f>_xlfn.XLOOKUP($A57,基本情報!$A$2:$A$238,基本情報!H$2:H$238,0,0,1)</f>
        <v>0</v>
      </c>
      <c r="G57" s="60"/>
      <c r="H57" s="60"/>
      <c r="I57" s="60"/>
      <c r="J57" s="60"/>
      <c r="K57" s="60"/>
    </row>
    <row r="58" spans="1:13" x14ac:dyDescent="0.55000000000000004">
      <c r="A58" s="56" t="s">
        <v>110</v>
      </c>
      <c r="B58" s="1">
        <f>_xlfn.XLOOKUP($A58,基本情報!$A$2:$A$195,基本情報!B$2:B$195,0,0,1)</f>
        <v>0</v>
      </c>
      <c r="C58" s="1">
        <f>_xlfn.XLOOKUP($A58,基本情報!$A$2:$A$195,基本情報!C$2:C$195,0,0,1)</f>
        <v>0</v>
      </c>
      <c r="D58">
        <f>_xlfn.XLOOKUP($A58,基本情報!$A$2:$A$195,基本情報!D$2:D$195,0,0,1)</f>
        <v>0</v>
      </c>
      <c r="E58">
        <f>_xlfn.XLOOKUP($A58,基本情報!$A$2:$A$238,基本情報!G$2:G$238,0,0,1)</f>
        <v>0</v>
      </c>
      <c r="F58">
        <f>_xlfn.XLOOKUP($A58,基本情報!$A$2:$A$238,基本情報!H$2:H$238,0,0,1)</f>
        <v>0</v>
      </c>
      <c r="G58" s="60"/>
      <c r="H58" s="60"/>
      <c r="I58" s="60"/>
      <c r="J58" s="60"/>
      <c r="K58" s="60"/>
    </row>
    <row r="59" spans="1:13" x14ac:dyDescent="0.55000000000000004">
      <c r="A59" s="56" t="s">
        <v>111</v>
      </c>
      <c r="B59" s="1">
        <f>_xlfn.XLOOKUP($A59,基本情報!$A$2:$A$195,基本情報!B$2:B$195,0,0,1)</f>
        <v>0</v>
      </c>
      <c r="C59" s="1">
        <f>_xlfn.XLOOKUP($A59,基本情報!$A$2:$A$195,基本情報!C$2:C$195,0,0,1)</f>
        <v>0</v>
      </c>
      <c r="D59">
        <f>_xlfn.XLOOKUP($A59,基本情報!$A$2:$A$195,基本情報!D$2:D$195,0,0,1)</f>
        <v>0</v>
      </c>
      <c r="E59">
        <f>_xlfn.XLOOKUP($A59,基本情報!$A$2:$A$238,基本情報!G$2:G$238,0,0,1)</f>
        <v>0</v>
      </c>
      <c r="F59">
        <f>_xlfn.XLOOKUP($A59,基本情報!$A$2:$A$238,基本情報!H$2:H$238,0,0,1)</f>
        <v>0</v>
      </c>
      <c r="G59" s="60"/>
      <c r="H59" s="60"/>
      <c r="I59" s="60"/>
      <c r="J59" s="60"/>
      <c r="K59" s="60"/>
    </row>
    <row r="60" spans="1:13" x14ac:dyDescent="0.55000000000000004">
      <c r="A60" s="56" t="s">
        <v>112</v>
      </c>
      <c r="B60" s="1">
        <f>_xlfn.XLOOKUP($A60,基本情報!$A$2:$A$195,基本情報!B$2:B$195,0,0,1)</f>
        <v>0</v>
      </c>
      <c r="C60" s="1">
        <f>_xlfn.XLOOKUP($A60,基本情報!$A$2:$A$195,基本情報!C$2:C$195,0,0,1)</f>
        <v>0</v>
      </c>
      <c r="D60">
        <f>_xlfn.XLOOKUP($A60,基本情報!$A$2:$A$195,基本情報!D$2:D$195,0,0,1)</f>
        <v>0</v>
      </c>
      <c r="E60">
        <f>_xlfn.XLOOKUP($A60,基本情報!$A$2:$A$238,基本情報!G$2:G$238,0,0,1)</f>
        <v>0</v>
      </c>
      <c r="F60">
        <f>_xlfn.XLOOKUP($A60,基本情報!$A$2:$A$238,基本情報!H$2:H$238,0,0,1)</f>
        <v>0</v>
      </c>
      <c r="G60" s="60"/>
      <c r="H60" s="60"/>
      <c r="I60" s="60"/>
      <c r="J60" s="60"/>
      <c r="K60" s="60"/>
    </row>
    <row r="61" spans="1:13" x14ac:dyDescent="0.55000000000000004">
      <c r="A61" s="56" t="s">
        <v>113</v>
      </c>
      <c r="B61" s="1">
        <f>_xlfn.XLOOKUP($A61,基本情報!$A$2:$A$195,基本情報!B$2:B$195,0,0,1)</f>
        <v>0</v>
      </c>
      <c r="C61" s="1">
        <f>_xlfn.XLOOKUP($A61,基本情報!$A$2:$A$195,基本情報!C$2:C$195,0,0,1)</f>
        <v>0</v>
      </c>
      <c r="D61">
        <f>_xlfn.XLOOKUP($A61,基本情報!$A$2:$A$195,基本情報!D$2:D$195,0,0,1)</f>
        <v>0</v>
      </c>
      <c r="E61">
        <f>_xlfn.XLOOKUP($A61,基本情報!$A$2:$A$238,基本情報!G$2:G$238,0,0,1)</f>
        <v>0</v>
      </c>
      <c r="F61">
        <f>_xlfn.XLOOKUP($A61,基本情報!$A$2:$A$238,基本情報!H$2:H$238,0,0,1)</f>
        <v>0</v>
      </c>
      <c r="G61" s="60"/>
      <c r="H61" s="60"/>
      <c r="I61" s="60"/>
      <c r="J61" s="60"/>
      <c r="K61" s="60"/>
    </row>
    <row r="62" spans="1:13" x14ac:dyDescent="0.55000000000000004">
      <c r="A62" s="56" t="s">
        <v>114</v>
      </c>
      <c r="B62" s="1">
        <f>_xlfn.XLOOKUP($A62,基本情報!$A$2:$A$195,基本情報!B$2:B$195,0,0,1)</f>
        <v>0</v>
      </c>
      <c r="C62" s="1">
        <f>_xlfn.XLOOKUP($A62,基本情報!$A$2:$A$195,基本情報!C$2:C$195,0,0,1)</f>
        <v>0</v>
      </c>
      <c r="D62">
        <f>_xlfn.XLOOKUP($A62,基本情報!$A$2:$A$195,基本情報!D$2:D$195,0,0,1)</f>
        <v>0</v>
      </c>
      <c r="E62">
        <f>_xlfn.XLOOKUP($A62,基本情報!$A$2:$A$238,基本情報!G$2:G$238,0,0,1)</f>
        <v>0</v>
      </c>
      <c r="F62">
        <f>_xlfn.XLOOKUP($A62,基本情報!$A$2:$A$238,基本情報!H$2:H$238,0,0,1)</f>
        <v>0</v>
      </c>
      <c r="G62" s="60"/>
      <c r="H62" s="60"/>
      <c r="I62" s="60"/>
      <c r="J62" s="60"/>
      <c r="K62" s="60"/>
    </row>
    <row r="63" spans="1:13" x14ac:dyDescent="0.55000000000000004">
      <c r="A63" s="56" t="s">
        <v>115</v>
      </c>
      <c r="B63" s="1">
        <f>_xlfn.XLOOKUP($A63,基本情報!$A$2:$A$195,基本情報!B$2:B$195,0,0,1)</f>
        <v>0</v>
      </c>
      <c r="C63" s="1">
        <f>_xlfn.XLOOKUP($A63,基本情報!$A$2:$A$195,基本情報!C$2:C$195,0,0,1)</f>
        <v>0</v>
      </c>
      <c r="D63">
        <f>_xlfn.XLOOKUP($A63,基本情報!$A$2:$A$195,基本情報!D$2:D$195,0,0,1)</f>
        <v>0</v>
      </c>
      <c r="E63">
        <f>_xlfn.XLOOKUP($A63,基本情報!$A$2:$A$238,基本情報!G$2:G$238,0,0,1)</f>
        <v>0</v>
      </c>
      <c r="F63">
        <f>_xlfn.XLOOKUP($A63,基本情報!$A$2:$A$238,基本情報!H$2:H$238,0,0,1)</f>
        <v>0</v>
      </c>
      <c r="G63" s="60"/>
      <c r="H63" s="60"/>
      <c r="I63" s="60"/>
      <c r="J63" s="60"/>
      <c r="K63" s="60"/>
    </row>
    <row r="64" spans="1:13" x14ac:dyDescent="0.55000000000000004">
      <c r="A64" s="56" t="s">
        <v>116</v>
      </c>
      <c r="B64" s="1">
        <f>_xlfn.XLOOKUP($A64,基本情報!$A$2:$A$195,基本情報!B$2:B$195,0,0,1)</f>
        <v>0</v>
      </c>
      <c r="C64" s="1">
        <f>_xlfn.XLOOKUP($A64,基本情報!$A$2:$A$195,基本情報!C$2:C$195,0,0,1)</f>
        <v>0</v>
      </c>
      <c r="D64">
        <f>_xlfn.XLOOKUP($A64,基本情報!$A$2:$A$195,基本情報!D$2:D$195,0,0,1)</f>
        <v>0</v>
      </c>
      <c r="E64">
        <f>_xlfn.XLOOKUP($A64,基本情報!$A$2:$A$238,基本情報!G$2:G$238,0,0,1)</f>
        <v>0</v>
      </c>
      <c r="F64">
        <f>_xlfn.XLOOKUP($A64,基本情報!$A$2:$A$238,基本情報!H$2:H$238,0,0,1)</f>
        <v>0</v>
      </c>
      <c r="G64" s="60"/>
      <c r="H64" s="60"/>
      <c r="I64" s="60"/>
      <c r="J64" s="60"/>
      <c r="K64" s="60"/>
    </row>
    <row r="65" spans="1:13" x14ac:dyDescent="0.55000000000000004">
      <c r="A65" s="56" t="s">
        <v>117</v>
      </c>
      <c r="B65" s="1">
        <f>_xlfn.XLOOKUP($A65,基本情報!$A$2:$A$195,基本情報!B$2:B$195,0,0,1)</f>
        <v>0</v>
      </c>
      <c r="C65" s="1">
        <f>_xlfn.XLOOKUP($A65,基本情報!$A$2:$A$195,基本情報!C$2:C$195,0,0,1)</f>
        <v>0</v>
      </c>
      <c r="D65">
        <f>_xlfn.XLOOKUP($A65,基本情報!$A$2:$A$195,基本情報!D$2:D$195,0,0,1)</f>
        <v>0</v>
      </c>
      <c r="E65">
        <f>_xlfn.XLOOKUP($A65,基本情報!$A$2:$A$238,基本情報!G$2:G$238,0,0,1)</f>
        <v>0</v>
      </c>
      <c r="F65">
        <f>_xlfn.XLOOKUP($A65,基本情報!$A$2:$A$238,基本情報!H$2:H$238,0,0,1)</f>
        <v>0</v>
      </c>
      <c r="G65" s="60"/>
      <c r="H65" s="60"/>
      <c r="I65" s="60"/>
      <c r="J65" s="60"/>
      <c r="K65" s="60"/>
    </row>
    <row r="66" spans="1:13" x14ac:dyDescent="0.55000000000000004">
      <c r="A66" s="56" t="s">
        <v>118</v>
      </c>
      <c r="B66" s="1">
        <f>_xlfn.XLOOKUP($A66,基本情報!$A$2:$A$195,基本情報!B$2:B$195,0,0,1)</f>
        <v>0</v>
      </c>
      <c r="C66" s="1">
        <f>_xlfn.XLOOKUP($A66,基本情報!$A$2:$A$195,基本情報!C$2:C$195,0,0,1)</f>
        <v>0</v>
      </c>
      <c r="D66">
        <f>_xlfn.XLOOKUP($A66,基本情報!$A$2:$A$195,基本情報!D$2:D$195,0,0,1)</f>
        <v>0</v>
      </c>
      <c r="E66">
        <f>_xlfn.XLOOKUP($A66,基本情報!$A$2:$A$238,基本情報!G$2:G$238,0,0,1)</f>
        <v>0</v>
      </c>
      <c r="F66">
        <f>_xlfn.XLOOKUP($A66,基本情報!$A$2:$A$238,基本情報!H$2:H$238,0,0,1)</f>
        <v>0</v>
      </c>
      <c r="G66" s="60"/>
      <c r="H66" s="60"/>
      <c r="I66" s="60"/>
      <c r="J66" s="60"/>
      <c r="K66" s="60"/>
    </row>
    <row r="67" spans="1:13" x14ac:dyDescent="0.55000000000000004">
      <c r="A67" s="56" t="s">
        <v>119</v>
      </c>
      <c r="B67" s="1">
        <f>_xlfn.XLOOKUP($A67,基本情報!$A$2:$A$195,基本情報!B$2:B$195,0,0,1)</f>
        <v>0</v>
      </c>
      <c r="C67" s="1">
        <f>_xlfn.XLOOKUP($A67,基本情報!$A$2:$A$195,基本情報!C$2:C$195,0,0,1)</f>
        <v>0</v>
      </c>
      <c r="D67">
        <f>_xlfn.XLOOKUP($A67,基本情報!$A$2:$A$195,基本情報!D$2:D$195,0,0,1)</f>
        <v>0</v>
      </c>
      <c r="E67">
        <f>_xlfn.XLOOKUP($A67,基本情報!$A$2:$A$238,基本情報!G$2:G$238,0,0,1)</f>
        <v>0</v>
      </c>
      <c r="F67">
        <f>_xlfn.XLOOKUP($A67,基本情報!$A$2:$A$238,基本情報!H$2:H$238,0,0,1)</f>
        <v>0</v>
      </c>
      <c r="G67" s="60"/>
      <c r="H67" s="60"/>
      <c r="I67" s="60"/>
      <c r="J67" s="60"/>
      <c r="K67" s="60"/>
    </row>
    <row r="68" spans="1:13" x14ac:dyDescent="0.55000000000000004">
      <c r="A68" s="56" t="s">
        <v>120</v>
      </c>
      <c r="B68" s="1">
        <f>_xlfn.XLOOKUP($A68,基本情報!$A$2:$A$195,基本情報!B$2:B$195,0,0,1)</f>
        <v>0</v>
      </c>
      <c r="C68" s="1">
        <f>_xlfn.XLOOKUP($A68,基本情報!$A$2:$A$195,基本情報!C$2:C$195,0,0,1)</f>
        <v>0</v>
      </c>
      <c r="D68">
        <f>_xlfn.XLOOKUP($A68,基本情報!$A$2:$A$195,基本情報!D$2:D$195,0,0,1)</f>
        <v>0</v>
      </c>
      <c r="E68">
        <f>_xlfn.XLOOKUP($A68,基本情報!$A$2:$A$238,基本情報!G$2:G$238,0,0,1)</f>
        <v>0</v>
      </c>
      <c r="F68">
        <f>_xlfn.XLOOKUP($A68,基本情報!$A$2:$A$238,基本情報!H$2:H$238,0,0,1)</f>
        <v>0</v>
      </c>
      <c r="G68" s="60"/>
      <c r="H68" s="60"/>
      <c r="I68" s="60"/>
      <c r="J68" s="60"/>
      <c r="K68" s="60"/>
    </row>
    <row r="69" spans="1:13" x14ac:dyDescent="0.55000000000000004">
      <c r="A69" s="56" t="s">
        <v>121</v>
      </c>
      <c r="B69" s="1">
        <f>_xlfn.XLOOKUP($A69,基本情報!$A$2:$A$195,基本情報!B$2:B$195,0,0,1)</f>
        <v>0</v>
      </c>
      <c r="C69" s="1">
        <f>_xlfn.XLOOKUP($A69,基本情報!$A$2:$A$195,基本情報!C$2:C$195,0,0,1)</f>
        <v>0</v>
      </c>
      <c r="D69">
        <f>_xlfn.XLOOKUP($A69,基本情報!$A$2:$A$195,基本情報!D$2:D$195,0,0,1)</f>
        <v>0</v>
      </c>
      <c r="E69">
        <f>_xlfn.XLOOKUP($A69,基本情報!$A$2:$A$238,基本情報!G$2:G$238,0,0,1)</f>
        <v>0</v>
      </c>
      <c r="F69">
        <f>_xlfn.XLOOKUP($A69,基本情報!$A$2:$A$238,基本情報!H$2:H$238,0,0,1)</f>
        <v>0</v>
      </c>
      <c r="G69" s="60"/>
      <c r="H69" s="60"/>
      <c r="I69" s="60"/>
      <c r="J69" s="60"/>
      <c r="K69" s="60"/>
    </row>
    <row r="70" spans="1:13" x14ac:dyDescent="0.55000000000000004">
      <c r="A70" s="56" t="s">
        <v>122</v>
      </c>
      <c r="B70" s="1">
        <f>_xlfn.XLOOKUP($A70,基本情報!$A$2:$A$195,基本情報!B$2:B$195,0,0,1)</f>
        <v>0</v>
      </c>
      <c r="C70" s="1">
        <f>_xlfn.XLOOKUP($A70,基本情報!$A$2:$A$195,基本情報!C$2:C$195,0,0,1)</f>
        <v>0</v>
      </c>
      <c r="D70">
        <f>_xlfn.XLOOKUP($A70,基本情報!$A$2:$A$195,基本情報!D$2:D$195,0,0,1)</f>
        <v>0</v>
      </c>
      <c r="E70">
        <f>_xlfn.XLOOKUP($A70,基本情報!$A$2:$A$238,基本情報!G$2:G$238,0,0,1)</f>
        <v>0</v>
      </c>
      <c r="F70">
        <f>_xlfn.XLOOKUP($A70,基本情報!$A$2:$A$238,基本情報!H$2:H$238,0,0,1)</f>
        <v>0</v>
      </c>
      <c r="G70" s="60"/>
      <c r="H70" s="60"/>
      <c r="I70" s="60"/>
      <c r="J70" s="60"/>
      <c r="K70" s="60"/>
    </row>
    <row r="71" spans="1:13" x14ac:dyDescent="0.55000000000000004">
      <c r="A71" s="56" t="s">
        <v>123</v>
      </c>
      <c r="B71" s="1">
        <f>_xlfn.XLOOKUP($A71,基本情報!$A$2:$A$195,基本情報!B$2:B$195,0,0,1)</f>
        <v>0</v>
      </c>
      <c r="C71" s="1">
        <f>_xlfn.XLOOKUP($A71,基本情報!$A$2:$A$195,基本情報!C$2:C$195,0,0,1)</f>
        <v>0</v>
      </c>
      <c r="D71">
        <f>_xlfn.XLOOKUP($A71,基本情報!$A$2:$A$195,基本情報!D$2:D$195,0,0,1)</f>
        <v>0</v>
      </c>
      <c r="E71">
        <f>_xlfn.XLOOKUP($A71,基本情報!$A$2:$A$238,基本情報!G$2:G$238,0,0,1)</f>
        <v>0</v>
      </c>
      <c r="F71">
        <f>_xlfn.XLOOKUP($A71,基本情報!$A$2:$A$238,基本情報!H$2:H$238,0,0,1)</f>
        <v>0</v>
      </c>
      <c r="G71" s="60"/>
      <c r="H71" s="60"/>
      <c r="I71" s="60"/>
      <c r="J71" s="60"/>
      <c r="K71" s="60"/>
    </row>
    <row r="72" spans="1:13" x14ac:dyDescent="0.55000000000000004">
      <c r="A72" s="56" t="s">
        <v>124</v>
      </c>
      <c r="B72" s="1">
        <f>_xlfn.XLOOKUP($A72,基本情報!$A$2:$A$195,基本情報!B$2:B$195,0,0,1)</f>
        <v>0</v>
      </c>
      <c r="C72" s="1">
        <f>_xlfn.XLOOKUP($A72,基本情報!$A$2:$A$195,基本情報!C$2:C$195,0,0,1)</f>
        <v>0</v>
      </c>
      <c r="D72">
        <f>_xlfn.XLOOKUP($A72,基本情報!$A$2:$A$195,基本情報!D$2:D$195,0,0,1)</f>
        <v>0</v>
      </c>
      <c r="E72">
        <f>_xlfn.XLOOKUP($A72,基本情報!$A$2:$A$238,基本情報!G$2:G$238,0,0,1)</f>
        <v>0</v>
      </c>
      <c r="F72">
        <f>_xlfn.XLOOKUP($A72,基本情報!$A$2:$A$238,基本情報!H$2:H$238,0,0,1)</f>
        <v>0</v>
      </c>
      <c r="G72" s="60"/>
      <c r="H72" s="60"/>
      <c r="I72" s="60"/>
      <c r="J72" s="60"/>
      <c r="K72" s="60"/>
    </row>
    <row r="73" spans="1:13" x14ac:dyDescent="0.55000000000000004">
      <c r="B73" s="16"/>
      <c r="C73" s="16"/>
      <c r="H73" s="16"/>
      <c r="I73" s="16"/>
      <c r="L73" s="72"/>
      <c r="M73" s="72"/>
    </row>
    <row r="74" spans="1:13" x14ac:dyDescent="0.55000000000000004">
      <c r="B74" s="16"/>
      <c r="C74" s="16"/>
      <c r="H74" s="16"/>
      <c r="I74" s="16"/>
      <c r="L74" s="72"/>
      <c r="M74" s="72"/>
    </row>
    <row r="75" spans="1:13" x14ac:dyDescent="0.55000000000000004">
      <c r="B75" s="16"/>
      <c r="C75" s="16"/>
      <c r="H75" s="16"/>
      <c r="I75" s="16"/>
      <c r="L75" s="72"/>
      <c r="M75" s="72"/>
    </row>
    <row r="76" spans="1:13" x14ac:dyDescent="0.55000000000000004">
      <c r="B76" s="16"/>
      <c r="C76" s="16"/>
      <c r="H76" s="16"/>
      <c r="I76" s="16"/>
      <c r="L76" s="72"/>
      <c r="M76" s="72"/>
    </row>
    <row r="77" spans="1:13" x14ac:dyDescent="0.55000000000000004">
      <c r="B77" s="16"/>
      <c r="C77" s="16"/>
      <c r="H77" s="16"/>
      <c r="I77" s="16"/>
      <c r="L77" s="72"/>
      <c r="M77" s="72"/>
    </row>
    <row r="78" spans="1:13" x14ac:dyDescent="0.55000000000000004">
      <c r="B78" s="16"/>
      <c r="C78" s="16"/>
      <c r="H78" s="16"/>
      <c r="I78" s="16"/>
      <c r="L78" s="72"/>
      <c r="M78" s="72"/>
    </row>
    <row r="79" spans="1:13" x14ac:dyDescent="0.55000000000000004">
      <c r="B79" s="16"/>
      <c r="C79" s="16"/>
      <c r="H79" s="16"/>
      <c r="I79" s="16"/>
      <c r="L79" s="72"/>
      <c r="M79" s="72"/>
    </row>
    <row r="80" spans="1:13" x14ac:dyDescent="0.55000000000000004">
      <c r="B80" s="16"/>
      <c r="C80" s="16"/>
      <c r="H80" s="16"/>
      <c r="I80" s="16"/>
      <c r="L80" s="72"/>
      <c r="M80" s="72"/>
    </row>
    <row r="81" spans="1:13" x14ac:dyDescent="0.55000000000000004">
      <c r="B81" s="16"/>
      <c r="C81" s="16"/>
      <c r="H81" s="16"/>
      <c r="I81" s="16"/>
      <c r="L81" s="72"/>
      <c r="M81" s="72"/>
    </row>
    <row r="82" spans="1:13" x14ac:dyDescent="0.55000000000000004">
      <c r="A82" s="56" t="s">
        <v>184</v>
      </c>
      <c r="B82" s="85">
        <f>_xlfn.XLOOKUP($A82,基本情報!$A$2:$A$195,基本情報!B$2:B$195,0,0,1)</f>
        <v>0</v>
      </c>
      <c r="C82" s="85">
        <f>_xlfn.XLOOKUP($A82,基本情報!$A$2:$A$195,基本情報!C$2:C$195,0,0,1)</f>
        <v>0</v>
      </c>
      <c r="D82" s="86">
        <f>_xlfn.XLOOKUP($A82,基本情報!$A$2:$A$195,基本情報!D$2:D$195,0,0,1)</f>
        <v>0</v>
      </c>
      <c r="E82" s="86">
        <f>_xlfn.XLOOKUP($A82,基本情報!$A$2:$A$238,基本情報!G$2:G$238,0,0,1)</f>
        <v>0</v>
      </c>
      <c r="F82" s="86">
        <f>_xlfn.XLOOKUP($A82,基本情報!$A$2:$A$238,基本情報!H$2:H$238,0,0,1)</f>
        <v>0</v>
      </c>
      <c r="G82" s="60"/>
      <c r="H82" s="60"/>
      <c r="I82" s="60"/>
      <c r="J82" s="60"/>
      <c r="K82" s="60"/>
    </row>
    <row r="83" spans="1:13" x14ac:dyDescent="0.55000000000000004">
      <c r="A83" s="56" t="s">
        <v>185</v>
      </c>
      <c r="B83" s="1">
        <f>_xlfn.XLOOKUP($A83,基本情報!$A$2:$A$195,基本情報!B$2:B$195,0,0,1)</f>
        <v>0</v>
      </c>
      <c r="C83" s="1">
        <f>_xlfn.XLOOKUP($A83,基本情報!$A$2:$A$195,基本情報!C$2:C$195,0,0,1)</f>
        <v>0</v>
      </c>
      <c r="D83">
        <f>_xlfn.XLOOKUP($A83,基本情報!$A$2:$A$195,基本情報!D$2:D$195,0,0,1)</f>
        <v>0</v>
      </c>
      <c r="E83">
        <f>_xlfn.XLOOKUP($A83,基本情報!$A$2:$A$238,基本情報!G$2:G$238,0,0,1)</f>
        <v>0</v>
      </c>
      <c r="F83">
        <f>_xlfn.XLOOKUP($A83,基本情報!$A$2:$A$238,基本情報!H$2:H$238,0,0,1)</f>
        <v>0</v>
      </c>
    </row>
    <row r="84" spans="1:13" x14ac:dyDescent="0.55000000000000004">
      <c r="B84" s="16"/>
      <c r="C84" s="16"/>
      <c r="L84" s="72"/>
      <c r="M84" s="72"/>
    </row>
    <row r="85" spans="1:13" x14ac:dyDescent="0.55000000000000004">
      <c r="B85" s="16"/>
      <c r="C85" s="16"/>
      <c r="L85" s="72"/>
      <c r="M85" s="72"/>
    </row>
    <row r="86" spans="1:13" x14ac:dyDescent="0.55000000000000004">
      <c r="B86" s="16"/>
      <c r="C86" s="16"/>
      <c r="L86" s="72"/>
      <c r="M86" s="72"/>
    </row>
    <row r="87" spans="1:13" x14ac:dyDescent="0.55000000000000004">
      <c r="B87" s="16"/>
      <c r="C87" s="16"/>
      <c r="L87" s="72"/>
      <c r="M87" s="72"/>
    </row>
    <row r="88" spans="1:13" x14ac:dyDescent="0.55000000000000004">
      <c r="B88" s="16"/>
      <c r="C88" s="16"/>
      <c r="L88" s="72"/>
      <c r="M88" s="72"/>
    </row>
    <row r="89" spans="1:13" x14ac:dyDescent="0.55000000000000004">
      <c r="B89" s="16"/>
      <c r="C89" s="16"/>
      <c r="L89" s="72"/>
      <c r="M89" s="72"/>
    </row>
    <row r="90" spans="1:13" x14ac:dyDescent="0.55000000000000004">
      <c r="B90" s="16"/>
      <c r="C90" s="16"/>
      <c r="L90" s="72"/>
      <c r="M90" s="72"/>
    </row>
    <row r="91" spans="1:13" x14ac:dyDescent="0.55000000000000004">
      <c r="B91" s="16"/>
      <c r="C91" s="16"/>
      <c r="L91" s="72"/>
      <c r="M91" s="72"/>
    </row>
  </sheetData>
  <autoFilter ref="A1:Y91" xr:uid="{F58681BD-3F13-4D2C-99F4-114DF7678A48}"/>
  <phoneticPr fontId="1"/>
  <conditionalFormatting sqref="M1:M1048576">
    <cfRule type="cellIs" dxfId="4" priority="8" operator="lessThan">
      <formula>3</formula>
    </cfRule>
    <cfRule type="cellIs" dxfId="3" priority="9" operator="greaterThan">
      <formula>7</formula>
    </cfRule>
  </conditionalFormatting>
  <conditionalFormatting sqref="L1:L1048576">
    <cfRule type="cellIs" dxfId="2" priority="5" operator="lessThan">
      <formula>15</formula>
    </cfRule>
    <cfRule type="cellIs" dxfId="1" priority="6" operator="lessThan">
      <formula>15</formula>
    </cfRule>
    <cfRule type="cellIs" dxfId="0" priority="7" operator="lessThan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512D-E66A-4E38-9C72-99B4BDD69C9A}">
  <dimension ref="A1:R75"/>
  <sheetViews>
    <sheetView workbookViewId="0">
      <selection activeCell="J80" sqref="J80"/>
    </sheetView>
  </sheetViews>
  <sheetFormatPr defaultRowHeight="18" x14ac:dyDescent="0.55000000000000004"/>
  <cols>
    <col min="1" max="1" width="12.58203125" style="1" customWidth="1"/>
    <col min="2" max="2" width="17.9140625" customWidth="1"/>
  </cols>
  <sheetData>
    <row r="1" spans="1:18" x14ac:dyDescent="0.55000000000000004">
      <c r="A1" s="2" t="s">
        <v>76</v>
      </c>
      <c r="B1" s="2" t="s">
        <v>33</v>
      </c>
      <c r="C1" s="2" t="s">
        <v>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  <c r="P1" s="2" t="s">
        <v>89</v>
      </c>
      <c r="Q1" s="2" t="s">
        <v>162</v>
      </c>
      <c r="R1" s="2" t="s">
        <v>163</v>
      </c>
    </row>
    <row r="2" spans="1:18" x14ac:dyDescent="0.55000000000000004">
      <c r="A2" s="1" t="s">
        <v>134</v>
      </c>
      <c r="B2" s="17" t="s">
        <v>132</v>
      </c>
      <c r="C2" s="18" t="s">
        <v>98</v>
      </c>
      <c r="D2" s="17" t="s">
        <v>91</v>
      </c>
      <c r="E2" s="17" t="s">
        <v>125</v>
      </c>
      <c r="F2" s="18" t="s">
        <v>126</v>
      </c>
      <c r="G2" s="18" t="s">
        <v>127</v>
      </c>
      <c r="H2" s="13">
        <v>0.1</v>
      </c>
      <c r="I2" s="13">
        <v>0.14000000000000001</v>
      </c>
      <c r="J2" s="13">
        <v>0.08</v>
      </c>
      <c r="K2" s="17">
        <v>60</v>
      </c>
      <c r="L2" s="19">
        <f>1500/20</f>
        <v>75</v>
      </c>
      <c r="M2" s="20">
        <f>L2*(K2)</f>
        <v>4500</v>
      </c>
      <c r="N2" s="21">
        <f>$K2*H2</f>
        <v>6</v>
      </c>
      <c r="O2" s="21">
        <f>$K2*I2</f>
        <v>8.4</v>
      </c>
      <c r="P2" s="21">
        <f>$K2*J2</f>
        <v>4.8</v>
      </c>
      <c r="Q2" s="2"/>
    </row>
    <row r="3" spans="1:18" x14ac:dyDescent="0.55000000000000004">
      <c r="A3" s="1" t="s">
        <v>134</v>
      </c>
      <c r="B3" s="17" t="s">
        <v>132</v>
      </c>
      <c r="C3" s="18" t="s">
        <v>98</v>
      </c>
      <c r="D3" s="17" t="s">
        <v>91</v>
      </c>
      <c r="E3" s="17" t="s">
        <v>125</v>
      </c>
      <c r="F3" s="18" t="s">
        <v>128</v>
      </c>
      <c r="G3" s="18" t="s">
        <v>129</v>
      </c>
      <c r="H3" s="8">
        <v>0.08</v>
      </c>
      <c r="I3" s="8">
        <v>0.1</v>
      </c>
      <c r="J3" s="8">
        <v>0.08</v>
      </c>
      <c r="K3" s="17">
        <v>40</v>
      </c>
      <c r="L3" s="20">
        <f>2740/20</f>
        <v>137</v>
      </c>
      <c r="M3" s="20">
        <f t="shared" ref="M3:M4" si="0">L3*(K3)</f>
        <v>5480</v>
      </c>
      <c r="N3" s="21">
        <f t="shared" ref="N3:P7" si="1">$K3*H3</f>
        <v>3.2</v>
      </c>
      <c r="O3" s="21">
        <f t="shared" si="1"/>
        <v>4</v>
      </c>
      <c r="P3" s="21">
        <f t="shared" si="1"/>
        <v>3.2</v>
      </c>
      <c r="Q3" s="2"/>
    </row>
    <row r="4" spans="1:18" x14ac:dyDescent="0.55000000000000004">
      <c r="A4" s="1" t="s">
        <v>134</v>
      </c>
      <c r="B4" s="17" t="s">
        <v>132</v>
      </c>
      <c r="C4" s="18" t="s">
        <v>98</v>
      </c>
      <c r="D4" s="17" t="s">
        <v>91</v>
      </c>
      <c r="E4" s="17" t="s">
        <v>125</v>
      </c>
      <c r="F4" s="18" t="s">
        <v>130</v>
      </c>
      <c r="G4" s="18" t="s">
        <v>131</v>
      </c>
      <c r="H4" s="8">
        <v>0.14000000000000001</v>
      </c>
      <c r="I4" s="8">
        <v>0.14000000000000001</v>
      </c>
      <c r="J4" s="8">
        <v>0.14000000000000001</v>
      </c>
      <c r="K4" s="17">
        <v>40</v>
      </c>
      <c r="L4" s="20">
        <f>1472/20</f>
        <v>73.599999999999994</v>
      </c>
      <c r="M4" s="20">
        <f t="shared" si="0"/>
        <v>2944</v>
      </c>
      <c r="N4" s="21">
        <f t="shared" si="1"/>
        <v>5.6000000000000005</v>
      </c>
      <c r="O4" s="21">
        <f t="shared" si="1"/>
        <v>5.6000000000000005</v>
      </c>
      <c r="P4" s="21">
        <f t="shared" si="1"/>
        <v>5.6000000000000005</v>
      </c>
      <c r="Q4" s="2"/>
    </row>
    <row r="5" spans="1:18" s="45" customFormat="1" x14ac:dyDescent="0.55000000000000004">
      <c r="A5" s="50" t="s">
        <v>164</v>
      </c>
      <c r="B5" s="46"/>
      <c r="C5" s="47"/>
      <c r="D5" s="46"/>
      <c r="E5" s="46"/>
      <c r="F5" s="47"/>
      <c r="G5" s="47"/>
      <c r="H5" s="48"/>
      <c r="I5" s="48"/>
      <c r="J5" s="48"/>
      <c r="K5" s="46">
        <f>SUM(K2:K4)</f>
        <v>140</v>
      </c>
      <c r="L5" s="46">
        <f t="shared" ref="L5:P5" si="2">SUM(L2:L4)</f>
        <v>285.60000000000002</v>
      </c>
      <c r="M5" s="46">
        <f t="shared" si="2"/>
        <v>12924</v>
      </c>
      <c r="N5" s="49">
        <f t="shared" si="2"/>
        <v>14.8</v>
      </c>
      <c r="O5" s="49">
        <f t="shared" si="2"/>
        <v>18</v>
      </c>
      <c r="P5" s="49">
        <f t="shared" si="2"/>
        <v>13.600000000000001</v>
      </c>
      <c r="Q5" s="50">
        <v>0</v>
      </c>
      <c r="R5" s="45">
        <f>SUM(K2:K4)</f>
        <v>140</v>
      </c>
    </row>
    <row r="6" spans="1:18" x14ac:dyDescent="0.55000000000000004">
      <c r="A6" s="1" t="s">
        <v>134</v>
      </c>
      <c r="B6" s="23" t="s">
        <v>133</v>
      </c>
      <c r="C6" s="24" t="s">
        <v>98</v>
      </c>
      <c r="D6" s="25" t="s">
        <v>91</v>
      </c>
      <c r="E6" s="25" t="s">
        <v>125</v>
      </c>
      <c r="F6" s="24" t="s">
        <v>96</v>
      </c>
      <c r="G6" s="24" t="s">
        <v>97</v>
      </c>
      <c r="H6" s="9">
        <v>3.6999999999999998E-2</v>
      </c>
      <c r="I6" s="9">
        <v>3.7999999999999999E-2</v>
      </c>
      <c r="J6" s="9">
        <v>5.0000000000000001E-3</v>
      </c>
      <c r="K6" s="26">
        <v>200</v>
      </c>
      <c r="L6" s="10">
        <v>19</v>
      </c>
      <c r="M6" s="10">
        <f>L6*(K6)</f>
        <v>3800</v>
      </c>
      <c r="N6" s="27">
        <f>$K6*H6</f>
        <v>7.3999999999999995</v>
      </c>
      <c r="O6" s="27">
        <f>$K6*I6</f>
        <v>7.6</v>
      </c>
      <c r="P6" s="27">
        <f>$K6*J6</f>
        <v>1</v>
      </c>
      <c r="Q6" s="2"/>
    </row>
    <row r="7" spans="1:18" x14ac:dyDescent="0.55000000000000004">
      <c r="A7" s="1" t="s">
        <v>134</v>
      </c>
      <c r="B7" s="28" t="s">
        <v>132</v>
      </c>
      <c r="C7" s="29" t="s">
        <v>98</v>
      </c>
      <c r="D7" s="28" t="s">
        <v>91</v>
      </c>
      <c r="E7" s="28" t="s">
        <v>125</v>
      </c>
      <c r="F7" s="29" t="s">
        <v>130</v>
      </c>
      <c r="G7" s="29" t="s">
        <v>131</v>
      </c>
      <c r="H7" s="12">
        <v>0.14000000000000001</v>
      </c>
      <c r="I7" s="12">
        <v>0.14000000000000001</v>
      </c>
      <c r="J7" s="12">
        <v>0.14000000000000001</v>
      </c>
      <c r="K7" s="28">
        <v>20</v>
      </c>
      <c r="L7" s="30">
        <f>1472/20</f>
        <v>73.599999999999994</v>
      </c>
      <c r="M7" s="30">
        <f>L7*(K7)</f>
        <v>1472</v>
      </c>
      <c r="N7" s="31">
        <f>$K7*H7</f>
        <v>2.8000000000000003</v>
      </c>
      <c r="O7" s="31">
        <f>$K7*I7</f>
        <v>2.8000000000000003</v>
      </c>
      <c r="P7" s="31">
        <f t="shared" si="1"/>
        <v>2.8000000000000003</v>
      </c>
    </row>
    <row r="8" spans="1:18" s="14" customFormat="1" x14ac:dyDescent="0.55000000000000004">
      <c r="A8" s="56" t="s">
        <v>165</v>
      </c>
      <c r="B8" s="58"/>
      <c r="C8" s="58"/>
      <c r="D8" s="58"/>
      <c r="E8" s="58"/>
      <c r="F8" s="58"/>
      <c r="G8" s="58"/>
      <c r="H8" s="58"/>
      <c r="I8" s="58"/>
      <c r="J8" s="58"/>
      <c r="K8" s="34">
        <f>SUM(K6:K7)</f>
        <v>220</v>
      </c>
      <c r="L8" s="38">
        <f t="shared" ref="L8:P8" si="3">SUM(L6:L7)</f>
        <v>92.6</v>
      </c>
      <c r="M8" s="38">
        <f t="shared" si="3"/>
        <v>5272</v>
      </c>
      <c r="N8" s="39">
        <f t="shared" si="3"/>
        <v>10.199999999999999</v>
      </c>
      <c r="O8" s="39">
        <f t="shared" si="3"/>
        <v>10.4</v>
      </c>
      <c r="P8" s="39">
        <f t="shared" si="3"/>
        <v>3.8000000000000003</v>
      </c>
      <c r="Q8" s="40">
        <f>K6</f>
        <v>200</v>
      </c>
      <c r="R8" s="40">
        <f>K7</f>
        <v>20</v>
      </c>
    </row>
    <row r="9" spans="1:18" x14ac:dyDescent="0.55000000000000004">
      <c r="A9" s="1" t="s">
        <v>134</v>
      </c>
      <c r="B9" s="23" t="s">
        <v>133</v>
      </c>
      <c r="C9" s="24" t="s">
        <v>98</v>
      </c>
      <c r="D9" s="25" t="s">
        <v>91</v>
      </c>
      <c r="E9" s="25" t="s">
        <v>125</v>
      </c>
      <c r="F9" s="24" t="s">
        <v>96</v>
      </c>
      <c r="G9" s="24" t="s">
        <v>97</v>
      </c>
      <c r="H9" s="73">
        <v>0.06</v>
      </c>
      <c r="I9" s="9">
        <v>3.7999999999999999E-2</v>
      </c>
      <c r="J9" s="9">
        <v>5.0000000000000001E-3</v>
      </c>
      <c r="K9" s="26">
        <v>200</v>
      </c>
      <c r="L9" s="10">
        <v>19</v>
      </c>
      <c r="M9" s="10">
        <f>L9*(K9)</f>
        <v>3800</v>
      </c>
      <c r="N9" s="27">
        <f>$K9*H9</f>
        <v>12</v>
      </c>
      <c r="O9" s="27">
        <f>$K9*I9</f>
        <v>7.6</v>
      </c>
      <c r="P9" s="27">
        <f>$K9*J9</f>
        <v>1</v>
      </c>
      <c r="Q9" s="2"/>
    </row>
    <row r="10" spans="1:18" x14ac:dyDescent="0.55000000000000004">
      <c r="A10" s="1" t="s">
        <v>134</v>
      </c>
      <c r="B10" s="28" t="s">
        <v>132</v>
      </c>
      <c r="C10" s="29" t="s">
        <v>98</v>
      </c>
      <c r="D10" s="28" t="s">
        <v>91</v>
      </c>
      <c r="E10" s="28" t="s">
        <v>125</v>
      </c>
      <c r="F10" s="29" t="s">
        <v>130</v>
      </c>
      <c r="G10" s="29" t="s">
        <v>131</v>
      </c>
      <c r="H10" s="12">
        <v>0.14000000000000001</v>
      </c>
      <c r="I10" s="12">
        <v>0.14000000000000001</v>
      </c>
      <c r="J10" s="12">
        <v>0.14000000000000001</v>
      </c>
      <c r="K10" s="28">
        <v>20</v>
      </c>
      <c r="L10" s="30">
        <f>1472/20</f>
        <v>73.599999999999994</v>
      </c>
      <c r="M10" s="30">
        <f>L10*(K10)</f>
        <v>1472</v>
      </c>
      <c r="N10" s="31">
        <f>$K10*H10</f>
        <v>2.8000000000000003</v>
      </c>
      <c r="O10" s="31">
        <f>$K10*I10</f>
        <v>2.8000000000000003</v>
      </c>
      <c r="P10" s="31">
        <f t="shared" ref="P10" si="4">$K10*J10</f>
        <v>2.8000000000000003</v>
      </c>
    </row>
    <row r="11" spans="1:18" s="14" customFormat="1" x14ac:dyDescent="0.55000000000000004">
      <c r="A11" s="56" t="s">
        <v>259</v>
      </c>
      <c r="B11" s="58"/>
      <c r="C11" s="58"/>
      <c r="D11" s="58"/>
      <c r="E11" s="58"/>
      <c r="F11" s="58"/>
      <c r="G11" s="58"/>
      <c r="H11" s="58"/>
      <c r="I11" s="58"/>
      <c r="J11" s="58"/>
      <c r="K11" s="34">
        <f>SUM(K9:K10)</f>
        <v>220</v>
      </c>
      <c r="L11" s="38">
        <f t="shared" ref="L11:P11" si="5">SUM(L9:L10)</f>
        <v>92.6</v>
      </c>
      <c r="M11" s="38">
        <f t="shared" si="5"/>
        <v>5272</v>
      </c>
      <c r="N11" s="75">
        <f t="shared" si="5"/>
        <v>14.8</v>
      </c>
      <c r="O11" s="39">
        <f t="shared" si="5"/>
        <v>10.4</v>
      </c>
      <c r="P11" s="39">
        <f t="shared" si="5"/>
        <v>3.8000000000000003</v>
      </c>
      <c r="Q11" s="40">
        <f>K9</f>
        <v>200</v>
      </c>
      <c r="R11" s="40">
        <f>K10</f>
        <v>20</v>
      </c>
    </row>
    <row r="12" spans="1:18" x14ac:dyDescent="0.55000000000000004">
      <c r="A12" s="1" t="s">
        <v>134</v>
      </c>
      <c r="B12" s="17" t="s">
        <v>138</v>
      </c>
      <c r="C12" s="18" t="s">
        <v>90</v>
      </c>
      <c r="D12" s="17" t="s">
        <v>91</v>
      </c>
      <c r="E12" s="17" t="s">
        <v>92</v>
      </c>
      <c r="F12" s="18" t="s">
        <v>135</v>
      </c>
      <c r="G12" s="18" t="s">
        <v>129</v>
      </c>
      <c r="H12" s="13">
        <v>0.1</v>
      </c>
      <c r="I12" s="13">
        <v>0.08</v>
      </c>
      <c r="J12" s="13">
        <v>0.08</v>
      </c>
      <c r="K12" s="17">
        <v>80</v>
      </c>
      <c r="L12" s="20">
        <f>2464/20</f>
        <v>123.2</v>
      </c>
      <c r="M12" s="20">
        <f>L12*(K12)</f>
        <v>9856</v>
      </c>
      <c r="N12" s="21">
        <f>$K12*H12</f>
        <v>8</v>
      </c>
      <c r="O12" s="21">
        <f>$K12*I12</f>
        <v>6.4</v>
      </c>
      <c r="P12" s="21">
        <f>$K12*J12</f>
        <v>6.4</v>
      </c>
    </row>
    <row r="13" spans="1:18" x14ac:dyDescent="0.55000000000000004">
      <c r="A13" s="1" t="s">
        <v>134</v>
      </c>
      <c r="B13" s="17" t="s">
        <v>138</v>
      </c>
      <c r="C13" s="18" t="s">
        <v>90</v>
      </c>
      <c r="D13" s="17" t="s">
        <v>91</v>
      </c>
      <c r="E13" s="17" t="s">
        <v>92</v>
      </c>
      <c r="F13" s="18" t="s">
        <v>136</v>
      </c>
      <c r="G13" s="18" t="s">
        <v>129</v>
      </c>
      <c r="H13" s="8">
        <v>0</v>
      </c>
      <c r="I13" s="8">
        <v>0.05</v>
      </c>
      <c r="J13" s="8">
        <v>0</v>
      </c>
      <c r="K13" s="17">
        <v>40</v>
      </c>
      <c r="L13" s="20">
        <f>2508/20</f>
        <v>125.4</v>
      </c>
      <c r="M13" s="20">
        <f t="shared" ref="M13:M14" si="6">L13*(K13)</f>
        <v>5016</v>
      </c>
      <c r="N13" s="21">
        <f t="shared" ref="N13:N14" si="7">$K13*H13</f>
        <v>0</v>
      </c>
      <c r="O13" s="21">
        <f t="shared" ref="O13:O14" si="8">$K13*I13</f>
        <v>2</v>
      </c>
      <c r="P13" s="21">
        <f t="shared" ref="P13:P14" si="9">$K13*J13</f>
        <v>0</v>
      </c>
    </row>
    <row r="14" spans="1:18" x14ac:dyDescent="0.55000000000000004">
      <c r="A14" s="1" t="s">
        <v>134</v>
      </c>
      <c r="B14" s="17" t="s">
        <v>138</v>
      </c>
      <c r="C14" s="18" t="s">
        <v>90</v>
      </c>
      <c r="D14" s="17" t="s">
        <v>91</v>
      </c>
      <c r="E14" s="17" t="s">
        <v>92</v>
      </c>
      <c r="F14" s="18" t="s">
        <v>137</v>
      </c>
      <c r="G14" s="18" t="s">
        <v>127</v>
      </c>
      <c r="H14" s="8">
        <v>0.01</v>
      </c>
      <c r="I14" s="8">
        <v>0.04</v>
      </c>
      <c r="J14" s="8">
        <v>0.02</v>
      </c>
      <c r="K14" s="17">
        <v>30</v>
      </c>
      <c r="L14" s="20">
        <f>1150/20</f>
        <v>57.5</v>
      </c>
      <c r="M14" s="20">
        <f t="shared" si="6"/>
        <v>1725</v>
      </c>
      <c r="N14" s="21">
        <f t="shared" si="7"/>
        <v>0.3</v>
      </c>
      <c r="O14" s="21">
        <f t="shared" si="8"/>
        <v>1.2</v>
      </c>
      <c r="P14" s="21">
        <f t="shared" si="9"/>
        <v>0.6</v>
      </c>
    </row>
    <row r="15" spans="1:18" s="45" customFormat="1" x14ac:dyDescent="0.55000000000000004">
      <c r="A15" s="50" t="s">
        <v>166</v>
      </c>
      <c r="B15" s="46"/>
      <c r="C15" s="47"/>
      <c r="D15" s="46"/>
      <c r="E15" s="46"/>
      <c r="F15" s="47"/>
      <c r="G15" s="47"/>
      <c r="H15" s="48"/>
      <c r="I15" s="48"/>
      <c r="J15" s="48"/>
      <c r="K15" s="46">
        <f>SUM(K12:K14)</f>
        <v>150</v>
      </c>
      <c r="L15" s="53">
        <f t="shared" ref="L15:P15" si="10">SUM(L12:L14)</f>
        <v>306.10000000000002</v>
      </c>
      <c r="M15" s="53">
        <f t="shared" si="10"/>
        <v>16597</v>
      </c>
      <c r="N15" s="49">
        <f t="shared" si="10"/>
        <v>8.3000000000000007</v>
      </c>
      <c r="O15" s="49">
        <f t="shared" si="10"/>
        <v>9.6</v>
      </c>
      <c r="P15" s="49">
        <f t="shared" si="10"/>
        <v>7</v>
      </c>
      <c r="Q15" s="45">
        <v>0</v>
      </c>
      <c r="R15" s="45">
        <f>SUM(K12:K14)</f>
        <v>150</v>
      </c>
    </row>
    <row r="16" spans="1:18" s="45" customFormat="1" x14ac:dyDescent="0.55000000000000004">
      <c r="A16" s="50" t="s">
        <v>167</v>
      </c>
      <c r="B16" s="46" t="s">
        <v>138</v>
      </c>
      <c r="C16" s="47" t="s">
        <v>90</v>
      </c>
      <c r="D16" s="46" t="s">
        <v>94</v>
      </c>
      <c r="E16" s="46" t="s">
        <v>95</v>
      </c>
      <c r="F16" s="47" t="s">
        <v>130</v>
      </c>
      <c r="G16" s="47" t="s">
        <v>131</v>
      </c>
      <c r="H16" s="48">
        <v>0.14000000000000001</v>
      </c>
      <c r="I16" s="48">
        <v>0.14000000000000001</v>
      </c>
      <c r="J16" s="48">
        <v>0.14000000000000001</v>
      </c>
      <c r="K16" s="46">
        <v>20</v>
      </c>
      <c r="L16" s="53">
        <f>1472/20</f>
        <v>73.599999999999994</v>
      </c>
      <c r="M16" s="53">
        <f>L16*(K16)</f>
        <v>1472</v>
      </c>
      <c r="N16" s="49">
        <f t="shared" ref="N16" si="11">$K16*H16</f>
        <v>2.8000000000000003</v>
      </c>
      <c r="O16" s="49">
        <f t="shared" ref="O16" si="12">$K16*I16</f>
        <v>2.8000000000000003</v>
      </c>
      <c r="P16" s="49">
        <f t="shared" ref="P16" si="13">$K16*J16</f>
        <v>2.8000000000000003</v>
      </c>
      <c r="Q16" s="45">
        <v>0</v>
      </c>
      <c r="R16" s="45">
        <f>K16</f>
        <v>20</v>
      </c>
    </row>
    <row r="17" spans="1:18" x14ac:dyDescent="0.55000000000000004">
      <c r="A17" s="1" t="s">
        <v>134</v>
      </c>
      <c r="B17" s="23" t="s">
        <v>145</v>
      </c>
      <c r="C17" s="24" t="s">
        <v>90</v>
      </c>
      <c r="D17" s="25" t="s">
        <v>91</v>
      </c>
      <c r="E17" s="25" t="s">
        <v>92</v>
      </c>
      <c r="F17" s="24" t="s">
        <v>96</v>
      </c>
      <c r="G17" s="24" t="s">
        <v>97</v>
      </c>
      <c r="H17" s="9">
        <v>3.6999999999999998E-2</v>
      </c>
      <c r="I17" s="9">
        <v>3.7999999999999999E-2</v>
      </c>
      <c r="J17" s="9">
        <v>5.0000000000000001E-3</v>
      </c>
      <c r="K17" s="26">
        <v>100</v>
      </c>
      <c r="L17" s="10">
        <v>19</v>
      </c>
      <c r="M17" s="10">
        <f>L17*(K17)</f>
        <v>1900</v>
      </c>
      <c r="N17" s="21">
        <f t="shared" ref="N17:N19" si="14">$K17*H17</f>
        <v>3.6999999999999997</v>
      </c>
      <c r="O17" s="21">
        <f t="shared" ref="O17:O19" si="15">$K17*I17</f>
        <v>3.8</v>
      </c>
      <c r="P17" s="21">
        <f t="shared" ref="P17:P19" si="16">$K17*J17</f>
        <v>0.5</v>
      </c>
    </row>
    <row r="18" spans="1:18" x14ac:dyDescent="0.55000000000000004">
      <c r="A18" s="1" t="s">
        <v>134</v>
      </c>
      <c r="B18" s="28" t="s">
        <v>138</v>
      </c>
      <c r="C18" s="29" t="s">
        <v>90</v>
      </c>
      <c r="D18" s="28" t="s">
        <v>91</v>
      </c>
      <c r="E18" s="28" t="s">
        <v>92</v>
      </c>
      <c r="F18" s="29" t="s">
        <v>135</v>
      </c>
      <c r="G18" s="29" t="s">
        <v>129</v>
      </c>
      <c r="H18" s="12">
        <v>0.1</v>
      </c>
      <c r="I18" s="12">
        <v>0.08</v>
      </c>
      <c r="J18" s="12">
        <v>0.08</v>
      </c>
      <c r="K18" s="32">
        <v>60</v>
      </c>
      <c r="L18" s="30">
        <f>2464/20</f>
        <v>123.2</v>
      </c>
      <c r="M18" s="30">
        <f>L18*(K18)</f>
        <v>7392</v>
      </c>
      <c r="N18" s="21">
        <f t="shared" si="14"/>
        <v>6</v>
      </c>
      <c r="O18" s="21">
        <f t="shared" si="15"/>
        <v>4.8</v>
      </c>
      <c r="P18" s="21">
        <f t="shared" si="16"/>
        <v>4.8</v>
      </c>
    </row>
    <row r="19" spans="1:18" x14ac:dyDescent="0.55000000000000004">
      <c r="A19" s="1" t="s">
        <v>134</v>
      </c>
      <c r="B19" s="28" t="s">
        <v>138</v>
      </c>
      <c r="C19" s="29" t="s">
        <v>90</v>
      </c>
      <c r="D19" s="28" t="s">
        <v>91</v>
      </c>
      <c r="E19" s="28" t="s">
        <v>92</v>
      </c>
      <c r="F19" s="29" t="s">
        <v>136</v>
      </c>
      <c r="G19" s="29" t="s">
        <v>129</v>
      </c>
      <c r="H19" s="12">
        <v>0</v>
      </c>
      <c r="I19" s="12">
        <v>0.05</v>
      </c>
      <c r="J19" s="12">
        <v>0</v>
      </c>
      <c r="K19" s="28">
        <v>40</v>
      </c>
      <c r="L19" s="30">
        <f>2508/20</f>
        <v>125.4</v>
      </c>
      <c r="M19" s="30">
        <f>L19*(K19)</f>
        <v>5016</v>
      </c>
      <c r="N19" s="21">
        <f t="shared" si="14"/>
        <v>0</v>
      </c>
      <c r="O19" s="21">
        <f t="shared" si="15"/>
        <v>2</v>
      </c>
      <c r="P19" s="21">
        <f t="shared" si="16"/>
        <v>0</v>
      </c>
    </row>
    <row r="20" spans="1:18" s="14" customFormat="1" x14ac:dyDescent="0.55000000000000004">
      <c r="A20" s="56" t="s">
        <v>168</v>
      </c>
      <c r="B20" s="33"/>
      <c r="C20" s="34"/>
      <c r="D20" s="33"/>
      <c r="E20" s="33"/>
      <c r="F20" s="34"/>
      <c r="G20" s="34"/>
      <c r="H20" s="35"/>
      <c r="I20" s="35"/>
      <c r="J20" s="35"/>
      <c r="K20" s="33">
        <f>SUM(K17:K19)</f>
        <v>200</v>
      </c>
      <c r="L20" s="36">
        <f t="shared" ref="L20:P20" si="17">SUM(L17:L19)</f>
        <v>267.60000000000002</v>
      </c>
      <c r="M20" s="36">
        <f t="shared" si="17"/>
        <v>14308</v>
      </c>
      <c r="N20" s="33">
        <f t="shared" si="17"/>
        <v>9.6999999999999993</v>
      </c>
      <c r="O20" s="33">
        <f t="shared" si="17"/>
        <v>10.6</v>
      </c>
      <c r="P20" s="33">
        <f t="shared" si="17"/>
        <v>5.3</v>
      </c>
      <c r="Q20" s="40">
        <f>K17</f>
        <v>100</v>
      </c>
      <c r="R20" s="40">
        <f>SUM(K18:K19)</f>
        <v>100</v>
      </c>
    </row>
    <row r="21" spans="1:18" x14ac:dyDescent="0.55000000000000004">
      <c r="A21" s="1" t="s">
        <v>134</v>
      </c>
      <c r="B21" s="23" t="s">
        <v>145</v>
      </c>
      <c r="C21" s="24" t="s">
        <v>90</v>
      </c>
      <c r="D21" s="25" t="s">
        <v>91</v>
      </c>
      <c r="E21" s="25" t="s">
        <v>92</v>
      </c>
      <c r="F21" s="24" t="s">
        <v>96</v>
      </c>
      <c r="G21" s="24" t="s">
        <v>97</v>
      </c>
      <c r="H21" s="73">
        <v>0.06</v>
      </c>
      <c r="I21" s="9">
        <v>3.7999999999999999E-2</v>
      </c>
      <c r="J21" s="9">
        <v>5.0000000000000001E-3</v>
      </c>
      <c r="K21" s="26">
        <v>100</v>
      </c>
      <c r="L21" s="10">
        <v>19</v>
      </c>
      <c r="M21" s="10">
        <f>L21*(K21)</f>
        <v>1900</v>
      </c>
      <c r="N21" s="21">
        <f t="shared" ref="N21:N23" si="18">$K21*H21</f>
        <v>6</v>
      </c>
      <c r="O21" s="21">
        <f t="shared" ref="O21:O23" si="19">$K21*I21</f>
        <v>3.8</v>
      </c>
      <c r="P21" s="21">
        <f t="shared" ref="P21:P23" si="20">$K21*J21</f>
        <v>0.5</v>
      </c>
    </row>
    <row r="22" spans="1:18" x14ac:dyDescent="0.55000000000000004">
      <c r="A22" s="1" t="s">
        <v>134</v>
      </c>
      <c r="B22" s="28" t="s">
        <v>138</v>
      </c>
      <c r="C22" s="29" t="s">
        <v>90</v>
      </c>
      <c r="D22" s="28" t="s">
        <v>91</v>
      </c>
      <c r="E22" s="28" t="s">
        <v>92</v>
      </c>
      <c r="F22" s="29" t="s">
        <v>135</v>
      </c>
      <c r="G22" s="29" t="s">
        <v>129</v>
      </c>
      <c r="H22" s="12">
        <v>0.1</v>
      </c>
      <c r="I22" s="12">
        <v>0.08</v>
      </c>
      <c r="J22" s="12">
        <v>0.08</v>
      </c>
      <c r="K22" s="32">
        <v>60</v>
      </c>
      <c r="L22" s="30">
        <f>2464/20</f>
        <v>123.2</v>
      </c>
      <c r="M22" s="30">
        <f>L22*(K22)</f>
        <v>7392</v>
      </c>
      <c r="N22" s="21">
        <f t="shared" si="18"/>
        <v>6</v>
      </c>
      <c r="O22" s="21">
        <f t="shared" si="19"/>
        <v>4.8</v>
      </c>
      <c r="P22" s="21">
        <f t="shared" si="20"/>
        <v>4.8</v>
      </c>
    </row>
    <row r="23" spans="1:18" x14ac:dyDescent="0.55000000000000004">
      <c r="A23" s="1" t="s">
        <v>134</v>
      </c>
      <c r="B23" s="28" t="s">
        <v>138</v>
      </c>
      <c r="C23" s="29" t="s">
        <v>90</v>
      </c>
      <c r="D23" s="28" t="s">
        <v>91</v>
      </c>
      <c r="E23" s="28" t="s">
        <v>92</v>
      </c>
      <c r="F23" s="29" t="s">
        <v>136</v>
      </c>
      <c r="G23" s="29" t="s">
        <v>129</v>
      </c>
      <c r="H23" s="12">
        <v>0</v>
      </c>
      <c r="I23" s="12">
        <v>0.05</v>
      </c>
      <c r="J23" s="12">
        <v>0</v>
      </c>
      <c r="K23" s="28">
        <v>40</v>
      </c>
      <c r="L23" s="30">
        <f>2508/20</f>
        <v>125.4</v>
      </c>
      <c r="M23" s="30">
        <f>L23*(K23)</f>
        <v>5016</v>
      </c>
      <c r="N23" s="21">
        <f t="shared" si="18"/>
        <v>0</v>
      </c>
      <c r="O23" s="21">
        <f t="shared" si="19"/>
        <v>2</v>
      </c>
      <c r="P23" s="21">
        <f t="shared" si="20"/>
        <v>0</v>
      </c>
    </row>
    <row r="24" spans="1:18" s="14" customFormat="1" x14ac:dyDescent="0.55000000000000004">
      <c r="A24" s="56" t="s">
        <v>260</v>
      </c>
      <c r="B24" s="33"/>
      <c r="C24" s="34"/>
      <c r="D24" s="33"/>
      <c r="E24" s="33"/>
      <c r="F24" s="34"/>
      <c r="G24" s="34"/>
      <c r="H24" s="35"/>
      <c r="I24" s="35"/>
      <c r="J24" s="35"/>
      <c r="K24" s="33">
        <f>SUM(K21:K23)</f>
        <v>200</v>
      </c>
      <c r="L24" s="36">
        <f t="shared" ref="L24:P24" si="21">SUM(L21:L23)</f>
        <v>267.60000000000002</v>
      </c>
      <c r="M24" s="36">
        <f t="shared" si="21"/>
        <v>14308</v>
      </c>
      <c r="N24" s="76">
        <f t="shared" si="21"/>
        <v>12</v>
      </c>
      <c r="O24" s="33">
        <f t="shared" si="21"/>
        <v>10.6</v>
      </c>
      <c r="P24" s="33">
        <f t="shared" si="21"/>
        <v>5.3</v>
      </c>
      <c r="Q24" s="40">
        <f>K21</f>
        <v>100</v>
      </c>
      <c r="R24" s="40">
        <f>SUM(K22:K23)</f>
        <v>100</v>
      </c>
    </row>
    <row r="25" spans="1:18" x14ac:dyDescent="0.55000000000000004">
      <c r="A25" s="1" t="s">
        <v>134</v>
      </c>
      <c r="B25" s="17" t="s">
        <v>146</v>
      </c>
      <c r="C25" s="18" t="s">
        <v>139</v>
      </c>
      <c r="D25" s="17" t="s">
        <v>91</v>
      </c>
      <c r="E25" s="17" t="s">
        <v>140</v>
      </c>
      <c r="F25" s="18" t="s">
        <v>135</v>
      </c>
      <c r="G25" s="18" t="s">
        <v>129</v>
      </c>
      <c r="H25" s="13">
        <v>0.1</v>
      </c>
      <c r="I25" s="13">
        <v>0.08</v>
      </c>
      <c r="J25" s="13">
        <v>0.08</v>
      </c>
      <c r="K25" s="17">
        <v>80</v>
      </c>
      <c r="L25" s="20">
        <f>2464/20</f>
        <v>123.2</v>
      </c>
      <c r="M25" s="20">
        <f>L25*(K25)</f>
        <v>9856</v>
      </c>
      <c r="N25" s="21">
        <f t="shared" ref="N25:N27" si="22">$K25*H25</f>
        <v>8</v>
      </c>
      <c r="O25" s="21">
        <f t="shared" ref="O25:O27" si="23">$K25*I25</f>
        <v>6.4</v>
      </c>
      <c r="P25" s="21">
        <f t="shared" ref="P25:P27" si="24">$K25*J25</f>
        <v>6.4</v>
      </c>
    </row>
    <row r="26" spans="1:18" x14ac:dyDescent="0.55000000000000004">
      <c r="A26" s="1" t="s">
        <v>134</v>
      </c>
      <c r="B26" s="17" t="s">
        <v>146</v>
      </c>
      <c r="C26" s="18" t="s">
        <v>139</v>
      </c>
      <c r="D26" s="17" t="s">
        <v>91</v>
      </c>
      <c r="E26" s="17" t="s">
        <v>140</v>
      </c>
      <c r="F26" s="18" t="s">
        <v>136</v>
      </c>
      <c r="G26" s="18" t="s">
        <v>129</v>
      </c>
      <c r="H26" s="13">
        <v>0</v>
      </c>
      <c r="I26" s="13">
        <v>0.05</v>
      </c>
      <c r="J26" s="13">
        <v>0</v>
      </c>
      <c r="K26" s="17">
        <v>40</v>
      </c>
      <c r="L26" s="20">
        <f>2508/20</f>
        <v>125.4</v>
      </c>
      <c r="M26" s="20">
        <f t="shared" ref="M26:M27" si="25">L26*(K26)</f>
        <v>5016</v>
      </c>
      <c r="N26" s="21">
        <f t="shared" si="22"/>
        <v>0</v>
      </c>
      <c r="O26" s="21">
        <f t="shared" si="23"/>
        <v>2</v>
      </c>
      <c r="P26" s="21">
        <f t="shared" si="24"/>
        <v>0</v>
      </c>
    </row>
    <row r="27" spans="1:18" x14ac:dyDescent="0.55000000000000004">
      <c r="A27" s="1" t="s">
        <v>134</v>
      </c>
      <c r="B27" s="17" t="s">
        <v>146</v>
      </c>
      <c r="C27" s="18" t="s">
        <v>139</v>
      </c>
      <c r="D27" s="17" t="s">
        <v>91</v>
      </c>
      <c r="E27" s="17" t="s">
        <v>140</v>
      </c>
      <c r="F27" s="18" t="s">
        <v>141</v>
      </c>
      <c r="G27" s="18" t="s">
        <v>127</v>
      </c>
      <c r="H27" s="13">
        <v>0.01</v>
      </c>
      <c r="I27" s="13">
        <v>0.04</v>
      </c>
      <c r="J27" s="13">
        <v>0.02</v>
      </c>
      <c r="K27" s="17">
        <v>45</v>
      </c>
      <c r="L27" s="20">
        <f>1150/20</f>
        <v>57.5</v>
      </c>
      <c r="M27" s="20">
        <f t="shared" si="25"/>
        <v>2587.5</v>
      </c>
      <c r="N27" s="21">
        <f t="shared" si="22"/>
        <v>0.45</v>
      </c>
      <c r="O27" s="21">
        <f t="shared" si="23"/>
        <v>1.8</v>
      </c>
      <c r="P27" s="21">
        <f t="shared" si="24"/>
        <v>0.9</v>
      </c>
    </row>
    <row r="28" spans="1:18" s="45" customFormat="1" x14ac:dyDescent="0.55000000000000004">
      <c r="A28" s="50" t="s">
        <v>169</v>
      </c>
      <c r="B28" s="46"/>
      <c r="C28" s="47"/>
      <c r="D28" s="46"/>
      <c r="E28" s="46"/>
      <c r="F28" s="47"/>
      <c r="G28" s="47"/>
      <c r="H28" s="48"/>
      <c r="I28" s="48"/>
      <c r="J28" s="48"/>
      <c r="K28" s="46">
        <f>SUM(K25:K27)</f>
        <v>165</v>
      </c>
      <c r="L28" s="53">
        <f t="shared" ref="L28" si="26">SUM(L25:L27)</f>
        <v>306.10000000000002</v>
      </c>
      <c r="M28" s="53">
        <f t="shared" ref="M28" si="27">SUM(M25:M27)</f>
        <v>17459.5</v>
      </c>
      <c r="N28" s="49">
        <f t="shared" ref="N28" si="28">SUM(N25:N27)</f>
        <v>8.4499999999999993</v>
      </c>
      <c r="O28" s="49">
        <f t="shared" ref="O28" si="29">SUM(O25:O27)</f>
        <v>10.200000000000001</v>
      </c>
      <c r="P28" s="49">
        <f t="shared" ref="P28" si="30">SUM(P25:P27)</f>
        <v>7.3000000000000007</v>
      </c>
      <c r="Q28" s="45">
        <v>0</v>
      </c>
      <c r="R28" s="45">
        <f>SUM(K25:K27)</f>
        <v>165</v>
      </c>
    </row>
    <row r="29" spans="1:18" x14ac:dyDescent="0.55000000000000004">
      <c r="A29" s="1" t="s">
        <v>134</v>
      </c>
      <c r="B29" s="23" t="s">
        <v>147</v>
      </c>
      <c r="C29" s="24" t="s">
        <v>139</v>
      </c>
      <c r="D29" s="25" t="s">
        <v>91</v>
      </c>
      <c r="E29" s="25"/>
      <c r="F29" s="24" t="s">
        <v>96</v>
      </c>
      <c r="G29" s="24" t="s">
        <v>97</v>
      </c>
      <c r="H29" s="9">
        <v>3.6999999999999998E-2</v>
      </c>
      <c r="I29" s="9">
        <v>3.7999999999999999E-2</v>
      </c>
      <c r="J29" s="9">
        <v>5.0000000000000001E-3</v>
      </c>
      <c r="K29" s="26">
        <v>100</v>
      </c>
      <c r="L29" s="10">
        <v>19</v>
      </c>
      <c r="M29" s="10">
        <f>L29*(K29)</f>
        <v>1900</v>
      </c>
      <c r="N29" s="21">
        <f t="shared" ref="N29:N31" si="31">$K29*H29</f>
        <v>3.6999999999999997</v>
      </c>
      <c r="O29" s="21">
        <f t="shared" ref="O29:O31" si="32">$K29*I29</f>
        <v>3.8</v>
      </c>
      <c r="P29" s="21">
        <f t="shared" ref="P29:P31" si="33">$K29*J29</f>
        <v>0.5</v>
      </c>
    </row>
    <row r="30" spans="1:18" x14ac:dyDescent="0.55000000000000004">
      <c r="A30" s="1" t="s">
        <v>134</v>
      </c>
      <c r="B30" s="28" t="s">
        <v>146</v>
      </c>
      <c r="C30" s="29" t="s">
        <v>139</v>
      </c>
      <c r="D30" s="28" t="s">
        <v>91</v>
      </c>
      <c r="E30" s="28" t="s">
        <v>92</v>
      </c>
      <c r="F30" s="29" t="s">
        <v>135</v>
      </c>
      <c r="G30" s="29" t="s">
        <v>129</v>
      </c>
      <c r="H30" s="12">
        <v>0.1</v>
      </c>
      <c r="I30" s="12">
        <v>0.08</v>
      </c>
      <c r="J30" s="12">
        <v>0.08</v>
      </c>
      <c r="K30" s="32">
        <v>40</v>
      </c>
      <c r="L30" s="30">
        <f>2464/20</f>
        <v>123.2</v>
      </c>
      <c r="M30" s="30">
        <f>L30*(K30)</f>
        <v>4928</v>
      </c>
      <c r="N30" s="21">
        <f t="shared" si="31"/>
        <v>4</v>
      </c>
      <c r="O30" s="21">
        <f t="shared" si="32"/>
        <v>3.2</v>
      </c>
      <c r="P30" s="21">
        <f t="shared" si="33"/>
        <v>3.2</v>
      </c>
    </row>
    <row r="31" spans="1:18" x14ac:dyDescent="0.55000000000000004">
      <c r="A31" s="1" t="s">
        <v>134</v>
      </c>
      <c r="B31" s="28" t="s">
        <v>146</v>
      </c>
      <c r="C31" s="29" t="s">
        <v>139</v>
      </c>
      <c r="D31" s="28" t="s">
        <v>91</v>
      </c>
      <c r="E31" s="28" t="s">
        <v>92</v>
      </c>
      <c r="F31" s="29" t="s">
        <v>136</v>
      </c>
      <c r="G31" s="29" t="s">
        <v>129</v>
      </c>
      <c r="H31" s="12">
        <v>0</v>
      </c>
      <c r="I31" s="12">
        <v>0.05</v>
      </c>
      <c r="J31" s="12">
        <v>0</v>
      </c>
      <c r="K31" s="28">
        <v>40</v>
      </c>
      <c r="L31" s="30">
        <f>2508/20</f>
        <v>125.4</v>
      </c>
      <c r="M31" s="30">
        <f>L31*(K31)</f>
        <v>5016</v>
      </c>
      <c r="N31" s="21">
        <f t="shared" si="31"/>
        <v>0</v>
      </c>
      <c r="O31" s="21">
        <f t="shared" si="32"/>
        <v>2</v>
      </c>
      <c r="P31" s="21">
        <f t="shared" si="33"/>
        <v>0</v>
      </c>
    </row>
    <row r="32" spans="1:18" s="14" customFormat="1" x14ac:dyDescent="0.55000000000000004">
      <c r="A32" s="56" t="s">
        <v>170</v>
      </c>
      <c r="B32" s="33"/>
      <c r="C32" s="34"/>
      <c r="D32" s="33"/>
      <c r="E32" s="33"/>
      <c r="F32" s="34"/>
      <c r="G32" s="34"/>
      <c r="H32" s="33"/>
      <c r="I32" s="33"/>
      <c r="J32" s="33"/>
      <c r="K32" s="33">
        <f>SUM(K29:K31)</f>
        <v>180</v>
      </c>
      <c r="L32" s="36">
        <f t="shared" ref="L32" si="34">SUM(L29:L31)</f>
        <v>267.60000000000002</v>
      </c>
      <c r="M32" s="36">
        <f t="shared" ref="M32" si="35">SUM(M29:M31)</f>
        <v>11844</v>
      </c>
      <c r="N32" s="37">
        <f t="shared" ref="N32" si="36">SUM(N29:N31)</f>
        <v>7.6999999999999993</v>
      </c>
      <c r="O32" s="37">
        <f t="shared" ref="O32" si="37">SUM(O29:O31)</f>
        <v>9</v>
      </c>
      <c r="P32" s="37">
        <f t="shared" ref="P32" si="38">SUM(P29:P31)</f>
        <v>3.7</v>
      </c>
      <c r="Q32" s="41">
        <f>K29</f>
        <v>100</v>
      </c>
      <c r="R32" s="41">
        <f>SUM(K30:K31)</f>
        <v>80</v>
      </c>
    </row>
    <row r="33" spans="1:18" x14ac:dyDescent="0.55000000000000004">
      <c r="A33" s="1" t="s">
        <v>134</v>
      </c>
      <c r="B33" s="23" t="s">
        <v>147</v>
      </c>
      <c r="C33" s="24" t="s">
        <v>139</v>
      </c>
      <c r="D33" s="25" t="s">
        <v>91</v>
      </c>
      <c r="E33" s="25"/>
      <c r="F33" s="24" t="s">
        <v>96</v>
      </c>
      <c r="G33" s="24" t="s">
        <v>97</v>
      </c>
      <c r="H33" s="73">
        <v>0.06</v>
      </c>
      <c r="I33" s="9">
        <v>3.7999999999999999E-2</v>
      </c>
      <c r="J33" s="9">
        <v>5.0000000000000001E-3</v>
      </c>
      <c r="K33" s="26">
        <v>100</v>
      </c>
      <c r="L33" s="10">
        <v>19</v>
      </c>
      <c r="M33" s="10">
        <f>L33*(K33)</f>
        <v>1900</v>
      </c>
      <c r="N33" s="21">
        <f t="shared" ref="N33:N35" si="39">$K33*H33</f>
        <v>6</v>
      </c>
      <c r="O33" s="21">
        <f t="shared" ref="O33:O35" si="40">$K33*I33</f>
        <v>3.8</v>
      </c>
      <c r="P33" s="21">
        <f t="shared" ref="P33:P35" si="41">$K33*J33</f>
        <v>0.5</v>
      </c>
    </row>
    <row r="34" spans="1:18" x14ac:dyDescent="0.55000000000000004">
      <c r="A34" s="1" t="s">
        <v>134</v>
      </c>
      <c r="B34" s="28" t="s">
        <v>146</v>
      </c>
      <c r="C34" s="29" t="s">
        <v>139</v>
      </c>
      <c r="D34" s="28" t="s">
        <v>91</v>
      </c>
      <c r="E34" s="28" t="s">
        <v>92</v>
      </c>
      <c r="F34" s="29" t="s">
        <v>135</v>
      </c>
      <c r="G34" s="29" t="s">
        <v>129</v>
      </c>
      <c r="H34" s="12">
        <v>0.1</v>
      </c>
      <c r="I34" s="12">
        <v>0.08</v>
      </c>
      <c r="J34" s="12">
        <v>0.08</v>
      </c>
      <c r="K34" s="32">
        <v>40</v>
      </c>
      <c r="L34" s="30">
        <f>2464/20</f>
        <v>123.2</v>
      </c>
      <c r="M34" s="30">
        <f>L34*(K34)</f>
        <v>4928</v>
      </c>
      <c r="N34" s="21">
        <f t="shared" si="39"/>
        <v>4</v>
      </c>
      <c r="O34" s="21">
        <f t="shared" si="40"/>
        <v>3.2</v>
      </c>
      <c r="P34" s="21">
        <f t="shared" si="41"/>
        <v>3.2</v>
      </c>
    </row>
    <row r="35" spans="1:18" x14ac:dyDescent="0.55000000000000004">
      <c r="A35" s="1" t="s">
        <v>134</v>
      </c>
      <c r="B35" s="28" t="s">
        <v>146</v>
      </c>
      <c r="C35" s="29" t="s">
        <v>139</v>
      </c>
      <c r="D35" s="28" t="s">
        <v>91</v>
      </c>
      <c r="E35" s="28" t="s">
        <v>92</v>
      </c>
      <c r="F35" s="29" t="s">
        <v>136</v>
      </c>
      <c r="G35" s="29" t="s">
        <v>129</v>
      </c>
      <c r="H35" s="12">
        <v>0</v>
      </c>
      <c r="I35" s="12">
        <v>0.05</v>
      </c>
      <c r="J35" s="12">
        <v>0</v>
      </c>
      <c r="K35" s="28">
        <v>40</v>
      </c>
      <c r="L35" s="30">
        <f>2508/20</f>
        <v>125.4</v>
      </c>
      <c r="M35" s="30">
        <f>L35*(K35)</f>
        <v>5016</v>
      </c>
      <c r="N35" s="21">
        <f t="shared" si="39"/>
        <v>0</v>
      </c>
      <c r="O35" s="21">
        <f t="shared" si="40"/>
        <v>2</v>
      </c>
      <c r="P35" s="21">
        <f t="shared" si="41"/>
        <v>0</v>
      </c>
    </row>
    <row r="36" spans="1:18" s="14" customFormat="1" x14ac:dyDescent="0.55000000000000004">
      <c r="A36" s="56" t="s">
        <v>261</v>
      </c>
      <c r="B36" s="33"/>
      <c r="C36" s="34"/>
      <c r="D36" s="33"/>
      <c r="E36" s="33"/>
      <c r="F36" s="34"/>
      <c r="G36" s="34"/>
      <c r="H36" s="33"/>
      <c r="I36" s="33"/>
      <c r="J36" s="33"/>
      <c r="K36" s="33">
        <f>SUM(K33:K35)</f>
        <v>180</v>
      </c>
      <c r="L36" s="36">
        <f t="shared" ref="L36:P36" si="42">SUM(L33:L35)</f>
        <v>267.60000000000002</v>
      </c>
      <c r="M36" s="36">
        <f t="shared" si="42"/>
        <v>11844</v>
      </c>
      <c r="N36" s="76">
        <f t="shared" si="42"/>
        <v>10</v>
      </c>
      <c r="O36" s="37">
        <f t="shared" si="42"/>
        <v>9</v>
      </c>
      <c r="P36" s="37">
        <f t="shared" si="42"/>
        <v>3.7</v>
      </c>
      <c r="Q36" s="41">
        <f>K33</f>
        <v>100</v>
      </c>
      <c r="R36" s="41">
        <f>SUM(K34:K35)</f>
        <v>80</v>
      </c>
    </row>
    <row r="37" spans="1:18" x14ac:dyDescent="0.55000000000000004">
      <c r="A37" s="1" t="s">
        <v>134</v>
      </c>
      <c r="B37" s="17" t="s">
        <v>148</v>
      </c>
      <c r="C37" s="18" t="s">
        <v>142</v>
      </c>
      <c r="D37" s="17" t="s">
        <v>91</v>
      </c>
      <c r="E37" s="17" t="s">
        <v>95</v>
      </c>
      <c r="F37" s="18" t="s">
        <v>128</v>
      </c>
      <c r="G37" s="18" t="s">
        <v>129</v>
      </c>
      <c r="H37" s="8">
        <v>0.08</v>
      </c>
      <c r="I37" s="8">
        <v>0.1</v>
      </c>
      <c r="J37" s="8">
        <v>0.08</v>
      </c>
      <c r="K37" s="17">
        <v>80</v>
      </c>
      <c r="L37" s="20">
        <f>2740/20</f>
        <v>137</v>
      </c>
      <c r="M37" s="22">
        <f>L37*(K37)</f>
        <v>10960</v>
      </c>
      <c r="N37" s="21">
        <f t="shared" ref="N37:N39" si="43">$K37*H37</f>
        <v>6.4</v>
      </c>
      <c r="O37" s="21">
        <f t="shared" ref="O37:O39" si="44">$K37*I37</f>
        <v>8</v>
      </c>
      <c r="P37" s="21">
        <f t="shared" ref="P37:P39" si="45">$K37*J37</f>
        <v>6.4</v>
      </c>
    </row>
    <row r="38" spans="1:18" x14ac:dyDescent="0.55000000000000004">
      <c r="A38" s="1" t="s">
        <v>134</v>
      </c>
      <c r="B38" s="17" t="s">
        <v>148</v>
      </c>
      <c r="C38" s="18" t="s">
        <v>142</v>
      </c>
      <c r="D38" s="17" t="s">
        <v>91</v>
      </c>
      <c r="E38" s="17" t="s">
        <v>95</v>
      </c>
      <c r="F38" s="18" t="s">
        <v>143</v>
      </c>
      <c r="G38" s="18" t="s">
        <v>129</v>
      </c>
      <c r="H38" s="8">
        <v>0</v>
      </c>
      <c r="I38" s="8">
        <v>0.05</v>
      </c>
      <c r="J38" s="8">
        <v>0</v>
      </c>
      <c r="K38" s="17">
        <v>40</v>
      </c>
      <c r="L38" s="20">
        <f>1980/20</f>
        <v>99</v>
      </c>
      <c r="M38" s="22">
        <f t="shared" ref="M38:M39" si="46">L38*(K38)</f>
        <v>3960</v>
      </c>
      <c r="N38" s="21">
        <f t="shared" si="43"/>
        <v>0</v>
      </c>
      <c r="O38" s="21">
        <f t="shared" si="44"/>
        <v>2</v>
      </c>
      <c r="P38" s="21">
        <f t="shared" si="45"/>
        <v>0</v>
      </c>
    </row>
    <row r="39" spans="1:18" x14ac:dyDescent="0.55000000000000004">
      <c r="A39" s="1" t="s">
        <v>134</v>
      </c>
      <c r="B39" s="17" t="s">
        <v>148</v>
      </c>
      <c r="C39" s="18" t="s">
        <v>142</v>
      </c>
      <c r="D39" s="17" t="s">
        <v>91</v>
      </c>
      <c r="E39" s="17" t="s">
        <v>95</v>
      </c>
      <c r="F39" s="18" t="s">
        <v>141</v>
      </c>
      <c r="G39" s="18" t="s">
        <v>127</v>
      </c>
      <c r="H39" s="8">
        <v>0.01</v>
      </c>
      <c r="I39" s="8">
        <v>0.04</v>
      </c>
      <c r="J39" s="8">
        <v>0.02</v>
      </c>
      <c r="K39" s="17">
        <v>45</v>
      </c>
      <c r="L39" s="20">
        <f>1150/20</f>
        <v>57.5</v>
      </c>
      <c r="M39" s="22">
        <f t="shared" si="46"/>
        <v>2587.5</v>
      </c>
      <c r="N39" s="21">
        <f t="shared" si="43"/>
        <v>0.45</v>
      </c>
      <c r="O39" s="21">
        <f t="shared" si="44"/>
        <v>1.8</v>
      </c>
      <c r="P39" s="21">
        <f t="shared" si="45"/>
        <v>0.9</v>
      </c>
    </row>
    <row r="40" spans="1:18" s="45" customFormat="1" x14ac:dyDescent="0.55000000000000004">
      <c r="A40" s="50" t="s">
        <v>171</v>
      </c>
      <c r="B40" s="46"/>
      <c r="C40" s="47"/>
      <c r="D40" s="46"/>
      <c r="E40" s="46"/>
      <c r="F40" s="47"/>
      <c r="G40" s="47"/>
      <c r="H40" s="48"/>
      <c r="I40" s="48"/>
      <c r="J40" s="48"/>
      <c r="K40" s="46">
        <f>SUM(K37:K39)</f>
        <v>165</v>
      </c>
      <c r="L40" s="53">
        <f t="shared" ref="L40" si="47">SUM(L37:L39)</f>
        <v>293.5</v>
      </c>
      <c r="M40" s="53">
        <f t="shared" ref="M40" si="48">SUM(M37:M39)</f>
        <v>17507.5</v>
      </c>
      <c r="N40" s="49">
        <f t="shared" ref="N40" si="49">SUM(N37:N39)</f>
        <v>6.8500000000000005</v>
      </c>
      <c r="O40" s="49">
        <f t="shared" ref="O40" si="50">SUM(O37:O39)</f>
        <v>11.8</v>
      </c>
      <c r="P40" s="49">
        <f t="shared" ref="P40" si="51">SUM(P37:P39)</f>
        <v>7.3000000000000007</v>
      </c>
      <c r="Q40" s="45">
        <v>0</v>
      </c>
      <c r="R40" s="45">
        <f>K40</f>
        <v>165</v>
      </c>
    </row>
    <row r="41" spans="1:18" s="45" customFormat="1" x14ac:dyDescent="0.55000000000000004">
      <c r="A41" s="50" t="s">
        <v>172</v>
      </c>
      <c r="B41" s="46" t="s">
        <v>148</v>
      </c>
      <c r="C41" s="47" t="s">
        <v>142</v>
      </c>
      <c r="D41" s="46" t="s">
        <v>94</v>
      </c>
      <c r="E41" s="46" t="s">
        <v>144</v>
      </c>
      <c r="F41" s="47" t="s">
        <v>130</v>
      </c>
      <c r="G41" s="47" t="s">
        <v>131</v>
      </c>
      <c r="H41" s="48">
        <v>0.14000000000000001</v>
      </c>
      <c r="I41" s="48">
        <v>0.14000000000000001</v>
      </c>
      <c r="J41" s="48">
        <v>0.14000000000000001</v>
      </c>
      <c r="K41" s="46">
        <v>40</v>
      </c>
      <c r="L41" s="53">
        <f>1485/20</f>
        <v>74.25</v>
      </c>
      <c r="M41" s="53">
        <f>L41*(K41)</f>
        <v>2970</v>
      </c>
      <c r="N41" s="49">
        <f t="shared" ref="N41:N43" si="52">$K41*H41</f>
        <v>5.6000000000000005</v>
      </c>
      <c r="O41" s="49">
        <f t="shared" ref="O41:O43" si="53">$K41*I41</f>
        <v>5.6000000000000005</v>
      </c>
      <c r="P41" s="49">
        <f t="shared" ref="P41:P43" si="54">$K41*J41</f>
        <v>5.6000000000000005</v>
      </c>
      <c r="Q41" s="45">
        <v>0</v>
      </c>
      <c r="R41" s="45">
        <f>K41</f>
        <v>40</v>
      </c>
    </row>
    <row r="42" spans="1:18" x14ac:dyDescent="0.55000000000000004">
      <c r="A42" s="1" t="s">
        <v>134</v>
      </c>
      <c r="B42" s="23" t="s">
        <v>149</v>
      </c>
      <c r="C42" s="24" t="s">
        <v>142</v>
      </c>
      <c r="D42" s="25" t="s">
        <v>91</v>
      </c>
      <c r="E42" s="25" t="s">
        <v>95</v>
      </c>
      <c r="F42" s="24" t="s">
        <v>96</v>
      </c>
      <c r="G42" s="24" t="s">
        <v>97</v>
      </c>
      <c r="H42" s="9">
        <v>3.6999999999999998E-2</v>
      </c>
      <c r="I42" s="9">
        <v>3.7999999999999999E-2</v>
      </c>
      <c r="J42" s="9">
        <v>5.0000000000000001E-3</v>
      </c>
      <c r="K42" s="26">
        <v>100</v>
      </c>
      <c r="L42" s="10">
        <v>19</v>
      </c>
      <c r="M42" s="10">
        <f>L42*(K42)</f>
        <v>1900</v>
      </c>
      <c r="N42" s="21">
        <f t="shared" si="52"/>
        <v>3.6999999999999997</v>
      </c>
      <c r="O42" s="21">
        <f t="shared" si="53"/>
        <v>3.8</v>
      </c>
      <c r="P42" s="21">
        <f t="shared" si="54"/>
        <v>0.5</v>
      </c>
    </row>
    <row r="43" spans="1:18" x14ac:dyDescent="0.55000000000000004">
      <c r="A43" s="1" t="s">
        <v>134</v>
      </c>
      <c r="B43" s="28" t="s">
        <v>148</v>
      </c>
      <c r="C43" s="29" t="s">
        <v>142</v>
      </c>
      <c r="D43" s="28" t="s">
        <v>94</v>
      </c>
      <c r="E43" s="28" t="s">
        <v>144</v>
      </c>
      <c r="F43" s="29" t="s">
        <v>130</v>
      </c>
      <c r="G43" s="29" t="s">
        <v>131</v>
      </c>
      <c r="H43" s="12">
        <v>0.14000000000000001</v>
      </c>
      <c r="I43" s="12">
        <v>0.14000000000000001</v>
      </c>
      <c r="J43" s="12">
        <v>0.14000000000000001</v>
      </c>
      <c r="K43" s="28">
        <v>40</v>
      </c>
      <c r="L43" s="30">
        <f>1485/20</f>
        <v>74.25</v>
      </c>
      <c r="M43" s="30">
        <f>L43*(K43)</f>
        <v>2970</v>
      </c>
      <c r="N43" s="21">
        <f t="shared" si="52"/>
        <v>5.6000000000000005</v>
      </c>
      <c r="O43" s="21">
        <f t="shared" si="53"/>
        <v>5.6000000000000005</v>
      </c>
      <c r="P43" s="21">
        <f t="shared" si="54"/>
        <v>5.6000000000000005</v>
      </c>
    </row>
    <row r="44" spans="1:18" s="14" customFormat="1" x14ac:dyDescent="0.55000000000000004">
      <c r="A44" s="56" t="s">
        <v>173</v>
      </c>
      <c r="K44" s="33">
        <f>SUM(K42:K43)</f>
        <v>140</v>
      </c>
      <c r="L44" s="33">
        <f t="shared" ref="L44:P44" si="55">SUM(L42:L43)</f>
        <v>93.25</v>
      </c>
      <c r="M44" s="33">
        <f t="shared" si="55"/>
        <v>4870</v>
      </c>
      <c r="N44" s="33">
        <f t="shared" si="55"/>
        <v>9.3000000000000007</v>
      </c>
      <c r="O44" s="33">
        <f t="shared" si="55"/>
        <v>9.4</v>
      </c>
      <c r="P44" s="33">
        <f t="shared" si="55"/>
        <v>6.1000000000000005</v>
      </c>
      <c r="Q44" s="41">
        <f>K42</f>
        <v>100</v>
      </c>
      <c r="R44" s="41">
        <f>K43</f>
        <v>40</v>
      </c>
    </row>
    <row r="45" spans="1:18" x14ac:dyDescent="0.55000000000000004">
      <c r="A45" s="1" t="s">
        <v>134</v>
      </c>
      <c r="B45" s="23" t="s">
        <v>149</v>
      </c>
      <c r="C45" s="24" t="s">
        <v>142</v>
      </c>
      <c r="D45" s="25" t="s">
        <v>91</v>
      </c>
      <c r="E45" s="25" t="s">
        <v>95</v>
      </c>
      <c r="F45" s="24" t="s">
        <v>96</v>
      </c>
      <c r="G45" s="24" t="s">
        <v>97</v>
      </c>
      <c r="H45" s="73">
        <v>0.06</v>
      </c>
      <c r="I45" s="9">
        <v>3.7999999999999999E-2</v>
      </c>
      <c r="J45" s="9">
        <v>5.0000000000000001E-3</v>
      </c>
      <c r="K45" s="26">
        <v>100</v>
      </c>
      <c r="L45" s="10">
        <v>19</v>
      </c>
      <c r="M45" s="10">
        <f>L45*(K45)</f>
        <v>1900</v>
      </c>
      <c r="N45" s="21">
        <f t="shared" ref="N45:N46" si="56">$K45*H45</f>
        <v>6</v>
      </c>
      <c r="O45" s="21">
        <f t="shared" ref="O45:O46" si="57">$K45*I45</f>
        <v>3.8</v>
      </c>
      <c r="P45" s="21">
        <f t="shared" ref="P45:P46" si="58">$K45*J45</f>
        <v>0.5</v>
      </c>
    </row>
    <row r="46" spans="1:18" x14ac:dyDescent="0.55000000000000004">
      <c r="A46" s="1" t="s">
        <v>134</v>
      </c>
      <c r="B46" s="28" t="s">
        <v>148</v>
      </c>
      <c r="C46" s="29" t="s">
        <v>142</v>
      </c>
      <c r="D46" s="28" t="s">
        <v>94</v>
      </c>
      <c r="E46" s="28" t="s">
        <v>144</v>
      </c>
      <c r="F46" s="29" t="s">
        <v>130</v>
      </c>
      <c r="G46" s="29" t="s">
        <v>131</v>
      </c>
      <c r="H46" s="12">
        <v>0.14000000000000001</v>
      </c>
      <c r="I46" s="12">
        <v>0.14000000000000001</v>
      </c>
      <c r="J46" s="12">
        <v>0.14000000000000001</v>
      </c>
      <c r="K46" s="28">
        <v>40</v>
      </c>
      <c r="L46" s="30">
        <f>1485/20</f>
        <v>74.25</v>
      </c>
      <c r="M46" s="30">
        <f>L46*(K46)</f>
        <v>2970</v>
      </c>
      <c r="N46" s="21">
        <f t="shared" si="56"/>
        <v>5.6000000000000005</v>
      </c>
      <c r="O46" s="21">
        <f t="shared" si="57"/>
        <v>5.6000000000000005</v>
      </c>
      <c r="P46" s="21">
        <f t="shared" si="58"/>
        <v>5.6000000000000005</v>
      </c>
    </row>
    <row r="47" spans="1:18" s="14" customFormat="1" x14ac:dyDescent="0.55000000000000004">
      <c r="A47" s="56" t="s">
        <v>262</v>
      </c>
      <c r="K47" s="33">
        <f>SUM(K45:K46)</f>
        <v>140</v>
      </c>
      <c r="L47" s="33">
        <f t="shared" ref="L47:P47" si="59">SUM(L45:L46)</f>
        <v>93.25</v>
      </c>
      <c r="M47" s="33">
        <f t="shared" si="59"/>
        <v>4870</v>
      </c>
      <c r="N47" s="74">
        <f t="shared" si="59"/>
        <v>11.600000000000001</v>
      </c>
      <c r="O47" s="33">
        <f t="shared" si="59"/>
        <v>9.4</v>
      </c>
      <c r="P47" s="33">
        <f t="shared" si="59"/>
        <v>6.1000000000000005</v>
      </c>
      <c r="Q47" s="41">
        <f>K45</f>
        <v>100</v>
      </c>
      <c r="R47" s="41">
        <f>K46</f>
        <v>40</v>
      </c>
    </row>
    <row r="48" spans="1:18" x14ac:dyDescent="0.55000000000000004">
      <c r="A48" s="1" t="s">
        <v>134</v>
      </c>
      <c r="B48" s="17" t="s">
        <v>150</v>
      </c>
      <c r="C48" s="18" t="s">
        <v>139</v>
      </c>
      <c r="D48" s="17" t="s">
        <v>91</v>
      </c>
      <c r="E48" s="17" t="s">
        <v>140</v>
      </c>
      <c r="F48" s="18" t="s">
        <v>128</v>
      </c>
      <c r="G48" s="18" t="s">
        <v>129</v>
      </c>
      <c r="H48" s="13">
        <v>0.08</v>
      </c>
      <c r="I48" s="13">
        <v>0.1</v>
      </c>
      <c r="J48" s="13">
        <v>0.08</v>
      </c>
      <c r="K48" s="17">
        <v>80</v>
      </c>
      <c r="L48" s="20">
        <f>2464/20</f>
        <v>123.2</v>
      </c>
      <c r="M48" s="22">
        <f>L48*(K48)</f>
        <v>9856</v>
      </c>
      <c r="N48" s="21">
        <f t="shared" ref="N48:N50" si="60">$K48*H48</f>
        <v>6.4</v>
      </c>
      <c r="O48" s="21">
        <f t="shared" ref="O48:O50" si="61">$K48*I48</f>
        <v>8</v>
      </c>
      <c r="P48" s="21">
        <f t="shared" ref="P48:P50" si="62">$K48*J48</f>
        <v>6.4</v>
      </c>
    </row>
    <row r="49" spans="1:18" x14ac:dyDescent="0.55000000000000004">
      <c r="A49" s="1" t="s">
        <v>134</v>
      </c>
      <c r="B49" s="17" t="s">
        <v>150</v>
      </c>
      <c r="C49" s="18" t="s">
        <v>139</v>
      </c>
      <c r="D49" s="17" t="s">
        <v>91</v>
      </c>
      <c r="E49" s="17" t="s">
        <v>140</v>
      </c>
      <c r="F49" s="18" t="s">
        <v>143</v>
      </c>
      <c r="G49" s="18" t="s">
        <v>129</v>
      </c>
      <c r="H49" s="13">
        <v>0</v>
      </c>
      <c r="I49" s="13">
        <v>0.05</v>
      </c>
      <c r="J49" s="13">
        <v>0</v>
      </c>
      <c r="K49" s="17">
        <v>40</v>
      </c>
      <c r="L49" s="20">
        <f>2508/20</f>
        <v>125.4</v>
      </c>
      <c r="M49" s="22">
        <f t="shared" ref="M49:M50" si="63">L49*(K49)</f>
        <v>5016</v>
      </c>
      <c r="N49" s="21">
        <f t="shared" si="60"/>
        <v>0</v>
      </c>
      <c r="O49" s="21">
        <f t="shared" si="61"/>
        <v>2</v>
      </c>
      <c r="P49" s="21">
        <f t="shared" si="62"/>
        <v>0</v>
      </c>
    </row>
    <row r="50" spans="1:18" x14ac:dyDescent="0.55000000000000004">
      <c r="A50" s="1" t="s">
        <v>134</v>
      </c>
      <c r="B50" s="17" t="s">
        <v>150</v>
      </c>
      <c r="C50" s="18" t="s">
        <v>139</v>
      </c>
      <c r="D50" s="17" t="s">
        <v>91</v>
      </c>
      <c r="E50" s="17" t="s">
        <v>140</v>
      </c>
      <c r="F50" s="18" t="s">
        <v>141</v>
      </c>
      <c r="G50" s="18" t="s">
        <v>127</v>
      </c>
      <c r="H50" s="13">
        <v>0.01</v>
      </c>
      <c r="I50" s="13">
        <v>0.04</v>
      </c>
      <c r="J50" s="13">
        <v>0.02</v>
      </c>
      <c r="K50" s="17">
        <v>45</v>
      </c>
      <c r="L50" s="20">
        <f>1150/20</f>
        <v>57.5</v>
      </c>
      <c r="M50" s="22">
        <f t="shared" si="63"/>
        <v>2587.5</v>
      </c>
      <c r="N50" s="21">
        <f t="shared" si="60"/>
        <v>0.45</v>
      </c>
      <c r="O50" s="21">
        <f t="shared" si="61"/>
        <v>1.8</v>
      </c>
      <c r="P50" s="21">
        <f t="shared" si="62"/>
        <v>0.9</v>
      </c>
    </row>
    <row r="51" spans="1:18" s="45" customFormat="1" x14ac:dyDescent="0.55000000000000004">
      <c r="A51" s="50" t="s">
        <v>174</v>
      </c>
      <c r="B51" s="46"/>
      <c r="C51" s="47"/>
      <c r="D51" s="46"/>
      <c r="E51" s="46"/>
      <c r="F51" s="47"/>
      <c r="G51" s="47"/>
      <c r="H51" s="48"/>
      <c r="I51" s="48"/>
      <c r="J51" s="48"/>
      <c r="K51" s="46">
        <f>SUM(K48:K50)</f>
        <v>165</v>
      </c>
      <c r="L51" s="53">
        <f t="shared" ref="L51" si="64">SUM(L48:L50)</f>
        <v>306.10000000000002</v>
      </c>
      <c r="M51" s="53">
        <f t="shared" ref="M51" si="65">SUM(M48:M50)</f>
        <v>17459.5</v>
      </c>
      <c r="N51" s="49">
        <f t="shared" ref="N51" si="66">SUM(N48:N50)</f>
        <v>6.8500000000000005</v>
      </c>
      <c r="O51" s="49">
        <f t="shared" ref="O51" si="67">SUM(O48:O50)</f>
        <v>11.8</v>
      </c>
      <c r="P51" s="49">
        <f t="shared" ref="P51" si="68">SUM(P48:P50)</f>
        <v>7.3000000000000007</v>
      </c>
      <c r="Q51" s="45">
        <v>0</v>
      </c>
      <c r="R51" s="45">
        <f>SUM(K48:K50)</f>
        <v>165</v>
      </c>
    </row>
    <row r="52" spans="1:18" x14ac:dyDescent="0.55000000000000004">
      <c r="A52" s="1" t="s">
        <v>134</v>
      </c>
      <c r="B52" s="23" t="s">
        <v>151</v>
      </c>
      <c r="C52" s="24" t="s">
        <v>139</v>
      </c>
      <c r="D52" s="25" t="s">
        <v>91</v>
      </c>
      <c r="E52" s="25" t="s">
        <v>140</v>
      </c>
      <c r="F52" s="24" t="s">
        <v>96</v>
      </c>
      <c r="G52" s="24" t="s">
        <v>97</v>
      </c>
      <c r="H52" s="9">
        <v>3.6999999999999998E-2</v>
      </c>
      <c r="I52" s="9">
        <v>3.7999999999999999E-2</v>
      </c>
      <c r="J52" s="9">
        <v>5.0000000000000001E-3</v>
      </c>
      <c r="K52" s="26">
        <v>100</v>
      </c>
      <c r="L52" s="10">
        <v>19</v>
      </c>
      <c r="M52" s="10">
        <f>L52*(K52)</f>
        <v>1900</v>
      </c>
      <c r="N52" s="21">
        <f t="shared" ref="N52:N53" si="69">$K52*H52</f>
        <v>3.6999999999999997</v>
      </c>
      <c r="O52" s="21">
        <f t="shared" ref="O52:O53" si="70">$K52*I52</f>
        <v>3.8</v>
      </c>
      <c r="P52" s="21">
        <f t="shared" ref="P52:P53" si="71">$K52*J52</f>
        <v>0.5</v>
      </c>
    </row>
    <row r="53" spans="1:18" x14ac:dyDescent="0.55000000000000004">
      <c r="A53" s="1" t="s">
        <v>134</v>
      </c>
      <c r="B53" s="28" t="s">
        <v>150</v>
      </c>
      <c r="C53" s="29" t="s">
        <v>139</v>
      </c>
      <c r="D53" s="28" t="s">
        <v>91</v>
      </c>
      <c r="E53" s="28" t="s">
        <v>140</v>
      </c>
      <c r="F53" s="29" t="s">
        <v>130</v>
      </c>
      <c r="G53" s="29" t="s">
        <v>131</v>
      </c>
      <c r="H53" s="12">
        <v>0.14000000000000001</v>
      </c>
      <c r="I53" s="12">
        <v>0.14000000000000001</v>
      </c>
      <c r="J53" s="12">
        <v>0.14000000000000001</v>
      </c>
      <c r="K53" s="28">
        <v>20</v>
      </c>
      <c r="L53" s="30">
        <f>1485/20</f>
        <v>74.25</v>
      </c>
      <c r="M53" s="30">
        <f>L53*(K53)</f>
        <v>1485</v>
      </c>
      <c r="N53" s="21">
        <f t="shared" si="69"/>
        <v>2.8000000000000003</v>
      </c>
      <c r="O53" s="21">
        <f t="shared" si="70"/>
        <v>2.8000000000000003</v>
      </c>
      <c r="P53" s="21">
        <f t="shared" si="71"/>
        <v>2.8000000000000003</v>
      </c>
    </row>
    <row r="54" spans="1:18" s="14" customFormat="1" x14ac:dyDescent="0.55000000000000004">
      <c r="A54" s="56" t="s">
        <v>175</v>
      </c>
      <c r="K54" s="34">
        <f>SUM(K52:K53)</f>
        <v>120</v>
      </c>
      <c r="L54" s="38">
        <f t="shared" ref="L54" si="72">SUM(L52:L53)</f>
        <v>93.25</v>
      </c>
      <c r="M54" s="38">
        <f t="shared" ref="M54" si="73">SUM(M52:M53)</f>
        <v>3385</v>
      </c>
      <c r="N54" s="39">
        <f t="shared" ref="N54" si="74">SUM(N52:N53)</f>
        <v>6.5</v>
      </c>
      <c r="O54" s="39">
        <f t="shared" ref="O54" si="75">SUM(O52:O53)</f>
        <v>6.6</v>
      </c>
      <c r="P54" s="39">
        <f t="shared" ref="P54" si="76">SUM(P52:P53)</f>
        <v>3.3000000000000003</v>
      </c>
      <c r="Q54" s="42">
        <f>K52</f>
        <v>100</v>
      </c>
      <c r="R54" s="42">
        <f>K53</f>
        <v>20</v>
      </c>
    </row>
    <row r="55" spans="1:18" x14ac:dyDescent="0.55000000000000004">
      <c r="A55" s="1" t="s">
        <v>134</v>
      </c>
      <c r="B55" s="23" t="s">
        <v>151</v>
      </c>
      <c r="C55" s="24" t="s">
        <v>139</v>
      </c>
      <c r="D55" s="25" t="s">
        <v>91</v>
      </c>
      <c r="E55" s="25" t="s">
        <v>140</v>
      </c>
      <c r="F55" s="24" t="s">
        <v>96</v>
      </c>
      <c r="G55" s="24" t="s">
        <v>97</v>
      </c>
      <c r="H55" s="73">
        <v>0.06</v>
      </c>
      <c r="I55" s="9">
        <v>3.7999999999999999E-2</v>
      </c>
      <c r="J55" s="9">
        <v>5.0000000000000001E-3</v>
      </c>
      <c r="K55" s="26">
        <v>100</v>
      </c>
      <c r="L55" s="10">
        <v>19</v>
      </c>
      <c r="M55" s="10">
        <f>L55*(K55)</f>
        <v>1900</v>
      </c>
      <c r="N55" s="21">
        <f t="shared" ref="N55:N56" si="77">$K55*H55</f>
        <v>6</v>
      </c>
      <c r="O55" s="21">
        <f t="shared" ref="O55:O56" si="78">$K55*I55</f>
        <v>3.8</v>
      </c>
      <c r="P55" s="21">
        <f t="shared" ref="P55:P56" si="79">$K55*J55</f>
        <v>0.5</v>
      </c>
    </row>
    <row r="56" spans="1:18" x14ac:dyDescent="0.55000000000000004">
      <c r="A56" s="1" t="s">
        <v>134</v>
      </c>
      <c r="B56" s="28" t="s">
        <v>150</v>
      </c>
      <c r="C56" s="29" t="s">
        <v>139</v>
      </c>
      <c r="D56" s="28" t="s">
        <v>91</v>
      </c>
      <c r="E56" s="28" t="s">
        <v>140</v>
      </c>
      <c r="F56" s="29" t="s">
        <v>130</v>
      </c>
      <c r="G56" s="29" t="s">
        <v>131</v>
      </c>
      <c r="H56" s="12">
        <v>0.14000000000000001</v>
      </c>
      <c r="I56" s="12">
        <v>0.14000000000000001</v>
      </c>
      <c r="J56" s="12">
        <v>0.14000000000000001</v>
      </c>
      <c r="K56" s="28">
        <v>20</v>
      </c>
      <c r="L56" s="30">
        <f>1485/20</f>
        <v>74.25</v>
      </c>
      <c r="M56" s="30">
        <f>L56*(K56)</f>
        <v>1485</v>
      </c>
      <c r="N56" s="21">
        <f t="shared" si="77"/>
        <v>2.8000000000000003</v>
      </c>
      <c r="O56" s="21">
        <f t="shared" si="78"/>
        <v>2.8000000000000003</v>
      </c>
      <c r="P56" s="21">
        <f t="shared" si="79"/>
        <v>2.8000000000000003</v>
      </c>
    </row>
    <row r="57" spans="1:18" s="14" customFormat="1" x14ac:dyDescent="0.55000000000000004">
      <c r="A57" s="56" t="s">
        <v>263</v>
      </c>
      <c r="K57" s="34">
        <f>SUM(K55:K56)</f>
        <v>120</v>
      </c>
      <c r="L57" s="38">
        <f t="shared" ref="L57:P57" si="80">SUM(L55:L56)</f>
        <v>93.25</v>
      </c>
      <c r="M57" s="38">
        <f t="shared" si="80"/>
        <v>3385</v>
      </c>
      <c r="N57" s="77">
        <f t="shared" si="80"/>
        <v>8.8000000000000007</v>
      </c>
      <c r="O57" s="39">
        <f t="shared" si="80"/>
        <v>6.6</v>
      </c>
      <c r="P57" s="39">
        <f t="shared" si="80"/>
        <v>3.3000000000000003</v>
      </c>
      <c r="Q57" s="42">
        <f>K55</f>
        <v>100</v>
      </c>
      <c r="R57" s="42">
        <f>K56</f>
        <v>20</v>
      </c>
    </row>
    <row r="58" spans="1:18" s="45" customFormat="1" x14ac:dyDescent="0.55000000000000004">
      <c r="A58" s="50" t="s">
        <v>176</v>
      </c>
      <c r="B58" s="46" t="s">
        <v>154</v>
      </c>
      <c r="C58" s="47" t="s">
        <v>152</v>
      </c>
      <c r="D58" s="46" t="s">
        <v>91</v>
      </c>
      <c r="E58" s="46" t="s">
        <v>92</v>
      </c>
      <c r="F58" s="47" t="s">
        <v>128</v>
      </c>
      <c r="G58" s="47" t="s">
        <v>129</v>
      </c>
      <c r="H58" s="48">
        <v>0.08</v>
      </c>
      <c r="I58" s="48">
        <v>0.1</v>
      </c>
      <c r="J58" s="48">
        <v>0.08</v>
      </c>
      <c r="K58" s="46">
        <v>30</v>
      </c>
      <c r="L58" s="53">
        <f>2740/20</f>
        <v>137</v>
      </c>
      <c r="M58" s="53">
        <f>L58*(K58)</f>
        <v>4110</v>
      </c>
      <c r="N58" s="49">
        <f t="shared" ref="N58" si="81">$K58*H58</f>
        <v>2.4</v>
      </c>
      <c r="O58" s="49">
        <f t="shared" ref="O58" si="82">$K58*I58</f>
        <v>3</v>
      </c>
      <c r="P58" s="49">
        <f t="shared" ref="P58" si="83">$K58*J58</f>
        <v>2.4</v>
      </c>
      <c r="Q58" s="45">
        <v>0</v>
      </c>
      <c r="R58" s="45">
        <f>K58</f>
        <v>30</v>
      </c>
    </row>
    <row r="59" spans="1:18" s="14" customFormat="1" x14ac:dyDescent="0.55000000000000004">
      <c r="A59" s="56" t="s">
        <v>177</v>
      </c>
      <c r="B59" s="43" t="s">
        <v>155</v>
      </c>
      <c r="C59" s="34" t="s">
        <v>152</v>
      </c>
      <c r="D59" s="33" t="s">
        <v>153</v>
      </c>
      <c r="E59" s="33" t="s">
        <v>92</v>
      </c>
      <c r="F59" s="34" t="s">
        <v>96</v>
      </c>
      <c r="G59" s="34" t="s">
        <v>97</v>
      </c>
      <c r="H59" s="35">
        <v>3.6999999999999998E-2</v>
      </c>
      <c r="I59" s="35">
        <v>3.7999999999999999E-2</v>
      </c>
      <c r="J59" s="35">
        <v>5.0000000000000001E-3</v>
      </c>
      <c r="K59" s="44">
        <v>40</v>
      </c>
      <c r="L59" s="36">
        <v>19</v>
      </c>
      <c r="M59" s="36">
        <f>L59*(K59)</f>
        <v>760</v>
      </c>
      <c r="N59" s="37">
        <f t="shared" ref="N59:N62" si="84">$K59*H59</f>
        <v>1.48</v>
      </c>
      <c r="O59" s="37">
        <f t="shared" ref="O59:O62" si="85">$K59*I59</f>
        <v>1.52</v>
      </c>
      <c r="P59" s="37">
        <f t="shared" ref="P59:P62" si="86">$K59*J59</f>
        <v>0.2</v>
      </c>
      <c r="Q59" s="14">
        <f>K59</f>
        <v>40</v>
      </c>
      <c r="R59" s="14">
        <v>0</v>
      </c>
    </row>
    <row r="60" spans="1:18" s="14" customFormat="1" x14ac:dyDescent="0.55000000000000004">
      <c r="A60" s="56" t="s">
        <v>264</v>
      </c>
      <c r="B60" s="43" t="s">
        <v>155</v>
      </c>
      <c r="C60" s="34" t="s">
        <v>152</v>
      </c>
      <c r="D60" s="33" t="s">
        <v>153</v>
      </c>
      <c r="E60" s="33" t="s">
        <v>92</v>
      </c>
      <c r="F60" s="34" t="s">
        <v>96</v>
      </c>
      <c r="G60" s="34" t="s">
        <v>97</v>
      </c>
      <c r="H60" s="73">
        <v>0.06</v>
      </c>
      <c r="I60" s="35">
        <v>3.7999999999999999E-2</v>
      </c>
      <c r="J60" s="35">
        <v>5.0000000000000001E-3</v>
      </c>
      <c r="K60" s="44">
        <v>40</v>
      </c>
      <c r="L60" s="36">
        <v>19</v>
      </c>
      <c r="M60" s="36">
        <f>L60*(K60)</f>
        <v>760</v>
      </c>
      <c r="N60" s="78">
        <f t="shared" ref="N60" si="87">$K60*H60</f>
        <v>2.4</v>
      </c>
      <c r="O60" s="37">
        <f t="shared" ref="O60" si="88">$K60*I60</f>
        <v>1.52</v>
      </c>
      <c r="P60" s="37">
        <f t="shared" ref="P60" si="89">$K60*J60</f>
        <v>0.2</v>
      </c>
      <c r="Q60" s="14">
        <f>K60</f>
        <v>40</v>
      </c>
      <c r="R60" s="14">
        <v>0</v>
      </c>
    </row>
    <row r="61" spans="1:18" x14ac:dyDescent="0.55000000000000004">
      <c r="A61" s="1" t="s">
        <v>134</v>
      </c>
      <c r="B61" s="17" t="s">
        <v>156</v>
      </c>
      <c r="C61" s="18" t="s">
        <v>90</v>
      </c>
      <c r="D61" s="17" t="s">
        <v>91</v>
      </c>
      <c r="E61" s="17" t="s">
        <v>92</v>
      </c>
      <c r="F61" s="18" t="s">
        <v>128</v>
      </c>
      <c r="G61" s="18" t="s">
        <v>129</v>
      </c>
      <c r="H61" s="8">
        <v>0.08</v>
      </c>
      <c r="I61" s="8">
        <v>0.1</v>
      </c>
      <c r="J61" s="8">
        <v>0.08</v>
      </c>
      <c r="K61" s="17">
        <v>80</v>
      </c>
      <c r="L61" s="20">
        <f>2740/20</f>
        <v>137</v>
      </c>
      <c r="M61" s="22">
        <f>L61*(K61)</f>
        <v>10960</v>
      </c>
      <c r="N61" s="21">
        <f t="shared" si="84"/>
        <v>6.4</v>
      </c>
      <c r="O61" s="21">
        <f t="shared" si="85"/>
        <v>8</v>
      </c>
      <c r="P61" s="21">
        <f t="shared" si="86"/>
        <v>6.4</v>
      </c>
    </row>
    <row r="62" spans="1:18" x14ac:dyDescent="0.55000000000000004">
      <c r="A62" s="1" t="s">
        <v>134</v>
      </c>
      <c r="B62" s="17" t="s">
        <v>156</v>
      </c>
      <c r="C62" s="18" t="s">
        <v>90</v>
      </c>
      <c r="D62" s="17" t="s">
        <v>91</v>
      </c>
      <c r="E62" s="17" t="s">
        <v>92</v>
      </c>
      <c r="F62" s="18" t="s">
        <v>143</v>
      </c>
      <c r="G62" s="18" t="s">
        <v>129</v>
      </c>
      <c r="H62" s="8">
        <v>0</v>
      </c>
      <c r="I62" s="8">
        <v>0.05</v>
      </c>
      <c r="J62" s="8">
        <v>0</v>
      </c>
      <c r="K62" s="17">
        <v>40</v>
      </c>
      <c r="L62" s="20">
        <f>1980/20</f>
        <v>99</v>
      </c>
      <c r="M62" s="22">
        <f>L62*(K62)</f>
        <v>3960</v>
      </c>
      <c r="N62" s="21">
        <f t="shared" si="84"/>
        <v>0</v>
      </c>
      <c r="O62" s="21">
        <f t="shared" si="85"/>
        <v>2</v>
      </c>
      <c r="P62" s="21">
        <f t="shared" si="86"/>
        <v>0</v>
      </c>
    </row>
    <row r="63" spans="1:18" s="45" customFormat="1" x14ac:dyDescent="0.55000000000000004">
      <c r="A63" s="50" t="s">
        <v>178</v>
      </c>
      <c r="B63" s="46"/>
      <c r="C63" s="47"/>
      <c r="D63" s="46"/>
      <c r="E63" s="46"/>
      <c r="F63" s="47"/>
      <c r="G63" s="47"/>
      <c r="H63" s="48"/>
      <c r="I63" s="48"/>
      <c r="J63" s="48"/>
      <c r="K63" s="47">
        <f>SUM(K61:K62)</f>
        <v>120</v>
      </c>
      <c r="L63" s="51">
        <f t="shared" ref="L63" si="90">SUM(L61:L62)</f>
        <v>236</v>
      </c>
      <c r="M63" s="51">
        <f t="shared" ref="M63" si="91">SUM(M61:M62)</f>
        <v>14920</v>
      </c>
      <c r="N63" s="52">
        <f>SUM(N61:N62)</f>
        <v>6.4</v>
      </c>
      <c r="O63" s="52">
        <f t="shared" ref="O63" si="92">SUM(O61:O62)</f>
        <v>10</v>
      </c>
      <c r="P63" s="52">
        <f t="shared" ref="P63" si="93">SUM(P61:P62)</f>
        <v>6.4</v>
      </c>
      <c r="Q63" s="45">
        <v>0</v>
      </c>
      <c r="R63" s="45">
        <f>SUM(K61:K62)</f>
        <v>120</v>
      </c>
    </row>
    <row r="64" spans="1:18" s="14" customFormat="1" x14ac:dyDescent="0.55000000000000004">
      <c r="A64" s="56" t="s">
        <v>179</v>
      </c>
      <c r="B64" s="43" t="s">
        <v>157</v>
      </c>
      <c r="C64" s="34" t="s">
        <v>90</v>
      </c>
      <c r="D64" s="33" t="s">
        <v>91</v>
      </c>
      <c r="E64" s="33" t="s">
        <v>92</v>
      </c>
      <c r="F64" s="34" t="s">
        <v>96</v>
      </c>
      <c r="G64" s="34" t="s">
        <v>97</v>
      </c>
      <c r="H64" s="35">
        <v>3.6999999999999998E-2</v>
      </c>
      <c r="I64" s="35">
        <v>3.7999999999999999E-2</v>
      </c>
      <c r="J64" s="35">
        <v>5.0000000000000001E-3</v>
      </c>
      <c r="K64" s="44">
        <v>100</v>
      </c>
      <c r="L64" s="36">
        <v>19</v>
      </c>
      <c r="M64" s="36">
        <f>L64*(K64)</f>
        <v>1900</v>
      </c>
      <c r="N64" s="37">
        <f t="shared" ref="N64:N68" si="94">$K64*H64</f>
        <v>3.6999999999999997</v>
      </c>
      <c r="O64" s="37">
        <f t="shared" ref="O64:O68" si="95">$K64*I64</f>
        <v>3.8</v>
      </c>
      <c r="P64" s="37">
        <f t="shared" ref="P64:P68" si="96">$K64*J64</f>
        <v>0.5</v>
      </c>
      <c r="Q64" s="14">
        <f>K64</f>
        <v>100</v>
      </c>
      <c r="R64" s="14">
        <v>0</v>
      </c>
    </row>
    <row r="65" spans="1:18" s="14" customFormat="1" x14ac:dyDescent="0.55000000000000004">
      <c r="A65" s="56" t="s">
        <v>265</v>
      </c>
      <c r="B65" s="43" t="s">
        <v>157</v>
      </c>
      <c r="C65" s="34" t="s">
        <v>90</v>
      </c>
      <c r="D65" s="33" t="s">
        <v>91</v>
      </c>
      <c r="E65" s="33" t="s">
        <v>92</v>
      </c>
      <c r="F65" s="34" t="s">
        <v>96</v>
      </c>
      <c r="G65" s="34" t="s">
        <v>97</v>
      </c>
      <c r="H65" s="73">
        <v>0.06</v>
      </c>
      <c r="I65" s="35">
        <v>3.7999999999999999E-2</v>
      </c>
      <c r="J65" s="35">
        <v>5.0000000000000001E-3</v>
      </c>
      <c r="K65" s="44">
        <v>100</v>
      </c>
      <c r="L65" s="36">
        <v>19</v>
      </c>
      <c r="M65" s="36">
        <f>L65*(K65)</f>
        <v>1900</v>
      </c>
      <c r="N65" s="78">
        <f t="shared" ref="N65" si="97">$K65*H65</f>
        <v>6</v>
      </c>
      <c r="O65" s="37">
        <f t="shared" ref="O65" si="98">$K65*I65</f>
        <v>3.8</v>
      </c>
      <c r="P65" s="37">
        <f t="shared" ref="P65" si="99">$K65*J65</f>
        <v>0.5</v>
      </c>
      <c r="Q65" s="14">
        <f>K65</f>
        <v>100</v>
      </c>
      <c r="R65" s="14">
        <v>0</v>
      </c>
    </row>
    <row r="66" spans="1:18" x14ac:dyDescent="0.55000000000000004">
      <c r="A66" s="1" t="s">
        <v>134</v>
      </c>
      <c r="B66" s="17" t="s">
        <v>160</v>
      </c>
      <c r="C66" s="18" t="s">
        <v>158</v>
      </c>
      <c r="D66" s="17" t="s">
        <v>91</v>
      </c>
      <c r="E66" s="17" t="s">
        <v>159</v>
      </c>
      <c r="F66" s="18" t="s">
        <v>130</v>
      </c>
      <c r="G66" s="18" t="s">
        <v>93</v>
      </c>
      <c r="H66" s="8">
        <v>0.14000000000000001</v>
      </c>
      <c r="I66" s="8">
        <v>0.14000000000000001</v>
      </c>
      <c r="J66" s="8">
        <v>0.14000000000000001</v>
      </c>
      <c r="K66" s="17">
        <v>20</v>
      </c>
      <c r="L66" s="20">
        <f>1485/20</f>
        <v>74.25</v>
      </c>
      <c r="M66" s="22">
        <f>L66*(K66)</f>
        <v>1485</v>
      </c>
      <c r="N66" s="21">
        <f t="shared" si="94"/>
        <v>2.8000000000000003</v>
      </c>
      <c r="O66" s="21">
        <f t="shared" si="95"/>
        <v>2.8000000000000003</v>
      </c>
      <c r="P66" s="21">
        <f t="shared" si="96"/>
        <v>2.8000000000000003</v>
      </c>
    </row>
    <row r="67" spans="1:18" x14ac:dyDescent="0.55000000000000004">
      <c r="A67" s="1" t="s">
        <v>134</v>
      </c>
      <c r="B67" s="17" t="s">
        <v>160</v>
      </c>
      <c r="C67" s="18" t="s">
        <v>158</v>
      </c>
      <c r="D67" s="17" t="s">
        <v>91</v>
      </c>
      <c r="E67" s="17" t="s">
        <v>159</v>
      </c>
      <c r="F67" s="18" t="s">
        <v>128</v>
      </c>
      <c r="G67" s="18" t="s">
        <v>129</v>
      </c>
      <c r="H67" s="8">
        <v>0.08</v>
      </c>
      <c r="I67" s="8">
        <v>0.1</v>
      </c>
      <c r="J67" s="8">
        <v>0.08</v>
      </c>
      <c r="K67" s="17">
        <v>80</v>
      </c>
      <c r="L67" s="20">
        <f>2740/20</f>
        <v>137</v>
      </c>
      <c r="M67" s="22">
        <f t="shared" ref="M67:M68" si="100">L67*(K67)</f>
        <v>10960</v>
      </c>
      <c r="N67" s="21">
        <f t="shared" si="94"/>
        <v>6.4</v>
      </c>
      <c r="O67" s="21">
        <f t="shared" si="95"/>
        <v>8</v>
      </c>
      <c r="P67" s="21">
        <f t="shared" si="96"/>
        <v>6.4</v>
      </c>
    </row>
    <row r="68" spans="1:18" x14ac:dyDescent="0.55000000000000004">
      <c r="A68" s="1" t="s">
        <v>134</v>
      </c>
      <c r="B68" s="17" t="s">
        <v>160</v>
      </c>
      <c r="C68" s="18" t="s">
        <v>158</v>
      </c>
      <c r="D68" s="17" t="s">
        <v>91</v>
      </c>
      <c r="E68" s="17" t="s">
        <v>159</v>
      </c>
      <c r="F68" s="18" t="s">
        <v>143</v>
      </c>
      <c r="G68" s="18" t="s">
        <v>129</v>
      </c>
      <c r="H68" s="8">
        <v>0</v>
      </c>
      <c r="I68" s="8">
        <v>0.05</v>
      </c>
      <c r="J68" s="8">
        <v>0</v>
      </c>
      <c r="K68" s="17">
        <v>40</v>
      </c>
      <c r="L68" s="20">
        <f>1980/20</f>
        <v>99</v>
      </c>
      <c r="M68" s="22">
        <f t="shared" si="100"/>
        <v>3960</v>
      </c>
      <c r="N68" s="21">
        <f t="shared" si="94"/>
        <v>0</v>
      </c>
      <c r="O68" s="21">
        <f t="shared" si="95"/>
        <v>2</v>
      </c>
      <c r="P68" s="21">
        <f t="shared" si="96"/>
        <v>0</v>
      </c>
    </row>
    <row r="69" spans="1:18" s="45" customFormat="1" x14ac:dyDescent="0.55000000000000004">
      <c r="A69" s="50" t="s">
        <v>180</v>
      </c>
      <c r="B69" s="46"/>
      <c r="C69" s="47"/>
      <c r="D69" s="46"/>
      <c r="E69" s="46"/>
      <c r="F69" s="47"/>
      <c r="G69" s="47"/>
      <c r="H69" s="48"/>
      <c r="I69" s="48"/>
      <c r="J69" s="48"/>
      <c r="K69" s="46">
        <f>SUM(K66:K68)</f>
        <v>140</v>
      </c>
      <c r="L69" s="53">
        <f t="shared" ref="L69:P69" si="101">SUM(L66:L68)</f>
        <v>310.25</v>
      </c>
      <c r="M69" s="53">
        <f t="shared" si="101"/>
        <v>16405</v>
      </c>
      <c r="N69" s="46">
        <f t="shared" si="101"/>
        <v>9.2000000000000011</v>
      </c>
      <c r="O69" s="46">
        <f t="shared" si="101"/>
        <v>12.8</v>
      </c>
      <c r="P69" s="46">
        <f t="shared" si="101"/>
        <v>9.2000000000000011</v>
      </c>
      <c r="Q69" s="54">
        <v>0</v>
      </c>
      <c r="R69" s="54">
        <f>SUM(K66:K68)</f>
        <v>140</v>
      </c>
    </row>
    <row r="70" spans="1:18" x14ac:dyDescent="0.55000000000000004">
      <c r="A70" s="1" t="s">
        <v>134</v>
      </c>
      <c r="B70" s="23" t="s">
        <v>161</v>
      </c>
      <c r="C70" s="24" t="s">
        <v>158</v>
      </c>
      <c r="D70" s="25" t="s">
        <v>91</v>
      </c>
      <c r="E70" s="25" t="s">
        <v>159</v>
      </c>
      <c r="F70" s="24" t="s">
        <v>96</v>
      </c>
      <c r="G70" s="24" t="s">
        <v>97</v>
      </c>
      <c r="H70" s="9">
        <v>3.6999999999999998E-2</v>
      </c>
      <c r="I70" s="9">
        <v>3.7999999999999999E-2</v>
      </c>
      <c r="J70" s="9">
        <v>5.0000000000000001E-3</v>
      </c>
      <c r="K70" s="26">
        <v>100</v>
      </c>
      <c r="L70" s="10">
        <v>19</v>
      </c>
      <c r="M70" s="10">
        <f>L70*(K70)</f>
        <v>1900</v>
      </c>
      <c r="N70" s="21">
        <f t="shared" ref="N70:N71" si="102">$K70*H70</f>
        <v>3.6999999999999997</v>
      </c>
      <c r="O70" s="21">
        <f t="shared" ref="O70:O71" si="103">$K70*I70</f>
        <v>3.8</v>
      </c>
      <c r="P70" s="21">
        <f t="shared" ref="P70:P71" si="104">$K70*J70</f>
        <v>0.5</v>
      </c>
    </row>
    <row r="71" spans="1:18" x14ac:dyDescent="0.55000000000000004">
      <c r="A71" s="1" t="s">
        <v>134</v>
      </c>
      <c r="B71" s="28" t="s">
        <v>160</v>
      </c>
      <c r="C71" s="29" t="s">
        <v>158</v>
      </c>
      <c r="D71" s="28" t="s">
        <v>91</v>
      </c>
      <c r="E71" s="28" t="s">
        <v>159</v>
      </c>
      <c r="F71" s="29" t="s">
        <v>130</v>
      </c>
      <c r="G71" s="29" t="s">
        <v>93</v>
      </c>
      <c r="H71" s="12">
        <v>0.14000000000000001</v>
      </c>
      <c r="I71" s="12">
        <v>0.14000000000000001</v>
      </c>
      <c r="J71" s="12">
        <v>0.14000000000000001</v>
      </c>
      <c r="K71" s="28">
        <v>20</v>
      </c>
      <c r="L71" s="30">
        <f>1485/20</f>
        <v>74.25</v>
      </c>
      <c r="M71" s="30">
        <f>L71*(K71)</f>
        <v>1485</v>
      </c>
      <c r="N71" s="21">
        <f t="shared" si="102"/>
        <v>2.8000000000000003</v>
      </c>
      <c r="O71" s="21">
        <f t="shared" si="103"/>
        <v>2.8000000000000003</v>
      </c>
      <c r="P71" s="21">
        <f t="shared" si="104"/>
        <v>2.8000000000000003</v>
      </c>
    </row>
    <row r="72" spans="1:18" s="14" customFormat="1" x14ac:dyDescent="0.55000000000000004">
      <c r="A72" s="56" t="s">
        <v>181</v>
      </c>
      <c r="K72" s="34">
        <f>SUM(K70:K71)</f>
        <v>120</v>
      </c>
      <c r="L72" s="38">
        <f t="shared" ref="L72" si="105">SUM(L70:L71)</f>
        <v>93.25</v>
      </c>
      <c r="M72" s="38">
        <f t="shared" ref="M72" si="106">SUM(M70:M71)</f>
        <v>3385</v>
      </c>
      <c r="N72" s="39">
        <f t="shared" ref="N72" si="107">SUM(N70:N71)</f>
        <v>6.5</v>
      </c>
      <c r="O72" s="39">
        <f t="shared" ref="O72" si="108">SUM(O70:O71)</f>
        <v>6.6</v>
      </c>
      <c r="P72" s="39">
        <f t="shared" ref="P72" si="109">SUM(P70:P71)</f>
        <v>3.3000000000000003</v>
      </c>
      <c r="Q72" s="14">
        <f>K70</f>
        <v>100</v>
      </c>
      <c r="R72" s="14">
        <f>K71</f>
        <v>20</v>
      </c>
    </row>
    <row r="73" spans="1:18" x14ac:dyDescent="0.55000000000000004">
      <c r="A73" s="1" t="s">
        <v>134</v>
      </c>
      <c r="B73" s="23" t="s">
        <v>161</v>
      </c>
      <c r="C73" s="24" t="s">
        <v>158</v>
      </c>
      <c r="D73" s="25" t="s">
        <v>91</v>
      </c>
      <c r="E73" s="25" t="s">
        <v>159</v>
      </c>
      <c r="F73" s="24" t="s">
        <v>96</v>
      </c>
      <c r="G73" s="24" t="s">
        <v>97</v>
      </c>
      <c r="H73" s="73">
        <v>0.06</v>
      </c>
      <c r="I73" s="9">
        <v>3.7999999999999999E-2</v>
      </c>
      <c r="J73" s="9">
        <v>5.0000000000000001E-3</v>
      </c>
      <c r="K73" s="26">
        <v>100</v>
      </c>
      <c r="L73" s="10">
        <v>19</v>
      </c>
      <c r="M73" s="10">
        <f>L73*(K73)</f>
        <v>1900</v>
      </c>
      <c r="N73" s="21">
        <f t="shared" ref="N73:N74" si="110">$K73*H73</f>
        <v>6</v>
      </c>
      <c r="O73" s="21">
        <f t="shared" ref="O73:O74" si="111">$K73*I73</f>
        <v>3.8</v>
      </c>
      <c r="P73" s="21">
        <f t="shared" ref="P73:P74" si="112">$K73*J73</f>
        <v>0.5</v>
      </c>
    </row>
    <row r="74" spans="1:18" x14ac:dyDescent="0.55000000000000004">
      <c r="A74" s="1" t="s">
        <v>134</v>
      </c>
      <c r="B74" s="28" t="s">
        <v>160</v>
      </c>
      <c r="C74" s="29" t="s">
        <v>158</v>
      </c>
      <c r="D74" s="28" t="s">
        <v>91</v>
      </c>
      <c r="E74" s="28" t="s">
        <v>159</v>
      </c>
      <c r="F74" s="29" t="s">
        <v>130</v>
      </c>
      <c r="G74" s="29" t="s">
        <v>93</v>
      </c>
      <c r="H74" s="12">
        <v>0.14000000000000001</v>
      </c>
      <c r="I74" s="12">
        <v>0.14000000000000001</v>
      </c>
      <c r="J74" s="12">
        <v>0.14000000000000001</v>
      </c>
      <c r="K74" s="28">
        <v>20</v>
      </c>
      <c r="L74" s="30">
        <f>1485/20</f>
        <v>74.25</v>
      </c>
      <c r="M74" s="30">
        <f>L74*(K74)</f>
        <v>1485</v>
      </c>
      <c r="N74" s="21">
        <f t="shared" si="110"/>
        <v>2.8000000000000003</v>
      </c>
      <c r="O74" s="21">
        <f t="shared" si="111"/>
        <v>2.8000000000000003</v>
      </c>
      <c r="P74" s="21">
        <f t="shared" si="112"/>
        <v>2.8000000000000003</v>
      </c>
    </row>
    <row r="75" spans="1:18" s="14" customFormat="1" x14ac:dyDescent="0.55000000000000004">
      <c r="A75" s="56" t="s">
        <v>266</v>
      </c>
      <c r="K75" s="34">
        <f>SUM(K73:K74)</f>
        <v>120</v>
      </c>
      <c r="L75" s="38">
        <f t="shared" ref="L75:P75" si="113">SUM(L73:L74)</f>
        <v>93.25</v>
      </c>
      <c r="M75" s="38">
        <f t="shared" si="113"/>
        <v>3385</v>
      </c>
      <c r="N75" s="77">
        <f t="shared" si="113"/>
        <v>8.8000000000000007</v>
      </c>
      <c r="O75" s="39">
        <f t="shared" si="113"/>
        <v>6.6</v>
      </c>
      <c r="P75" s="39">
        <f t="shared" si="113"/>
        <v>3.3000000000000003</v>
      </c>
      <c r="Q75" s="14">
        <f>K73</f>
        <v>100</v>
      </c>
      <c r="R75" s="14">
        <f>K74</f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5D23-3E6A-4BD0-8CFF-26E2C1F25CE9}">
  <dimension ref="A1:L20"/>
  <sheetViews>
    <sheetView workbookViewId="0">
      <selection activeCell="D23" sqref="D23"/>
    </sheetView>
  </sheetViews>
  <sheetFormatPr defaultRowHeight="18" x14ac:dyDescent="0.55000000000000004"/>
  <cols>
    <col min="1" max="1" width="13.25" customWidth="1"/>
    <col min="2" max="2" width="12.6640625" customWidth="1"/>
  </cols>
  <sheetData>
    <row r="1" spans="1:12" x14ac:dyDescent="0.55000000000000004">
      <c r="A1" t="s">
        <v>33</v>
      </c>
      <c r="B1" t="s">
        <v>6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</row>
    <row r="2" spans="1:12" x14ac:dyDescent="0.55000000000000004">
      <c r="A2" t="s">
        <v>46</v>
      </c>
      <c r="B2" t="s">
        <v>225</v>
      </c>
      <c r="C2">
        <v>15</v>
      </c>
      <c r="D2">
        <v>15</v>
      </c>
      <c r="E2">
        <v>15</v>
      </c>
      <c r="F2">
        <v>0</v>
      </c>
      <c r="G2">
        <v>0</v>
      </c>
      <c r="H2">
        <v>0</v>
      </c>
      <c r="I2">
        <f>C2+F2</f>
        <v>15</v>
      </c>
      <c r="J2">
        <f>D2+G2</f>
        <v>15</v>
      </c>
      <c r="K2">
        <f t="shared" ref="J2:K11" si="0">E2+H2</f>
        <v>15</v>
      </c>
    </row>
    <row r="3" spans="1:12" x14ac:dyDescent="0.55000000000000004">
      <c r="A3" t="s">
        <v>46</v>
      </c>
      <c r="B3" t="s">
        <v>226</v>
      </c>
      <c r="C3">
        <v>15</v>
      </c>
      <c r="D3">
        <v>20</v>
      </c>
      <c r="E3">
        <v>15</v>
      </c>
      <c r="F3">
        <v>5</v>
      </c>
      <c r="G3">
        <v>0</v>
      </c>
      <c r="H3">
        <v>5</v>
      </c>
      <c r="I3">
        <f t="shared" ref="I3:I11" si="1">C3+F3</f>
        <v>20</v>
      </c>
      <c r="J3">
        <f t="shared" si="0"/>
        <v>20</v>
      </c>
      <c r="K3">
        <f t="shared" si="0"/>
        <v>20</v>
      </c>
    </row>
    <row r="4" spans="1:12" x14ac:dyDescent="0.55000000000000004">
      <c r="A4" t="s">
        <v>46</v>
      </c>
      <c r="B4" t="s">
        <v>227</v>
      </c>
      <c r="C4">
        <v>20</v>
      </c>
      <c r="D4">
        <v>25</v>
      </c>
      <c r="E4">
        <v>20</v>
      </c>
      <c r="F4">
        <v>5</v>
      </c>
      <c r="G4">
        <v>0</v>
      </c>
      <c r="H4">
        <v>5</v>
      </c>
      <c r="I4">
        <f t="shared" si="1"/>
        <v>25</v>
      </c>
      <c r="J4">
        <f t="shared" si="0"/>
        <v>25</v>
      </c>
      <c r="K4">
        <f t="shared" si="0"/>
        <v>25</v>
      </c>
    </row>
    <row r="5" spans="1:12" x14ac:dyDescent="0.55000000000000004">
      <c r="A5" t="s">
        <v>46</v>
      </c>
      <c r="B5" t="s">
        <v>228</v>
      </c>
      <c r="C5">
        <v>20</v>
      </c>
      <c r="D5">
        <v>20</v>
      </c>
      <c r="E5">
        <v>20</v>
      </c>
      <c r="F5">
        <v>0</v>
      </c>
      <c r="G5">
        <v>0</v>
      </c>
      <c r="H5">
        <v>0</v>
      </c>
      <c r="I5">
        <f t="shared" si="1"/>
        <v>20</v>
      </c>
      <c r="J5">
        <f t="shared" si="0"/>
        <v>20</v>
      </c>
      <c r="K5">
        <f t="shared" si="0"/>
        <v>20</v>
      </c>
    </row>
    <row r="6" spans="1:12" x14ac:dyDescent="0.55000000000000004">
      <c r="A6" t="s">
        <v>24</v>
      </c>
      <c r="B6" t="s">
        <v>229</v>
      </c>
      <c r="C6">
        <v>20</v>
      </c>
      <c r="D6">
        <v>20</v>
      </c>
      <c r="E6">
        <v>15</v>
      </c>
      <c r="F6">
        <v>5</v>
      </c>
      <c r="G6">
        <v>5</v>
      </c>
      <c r="H6">
        <v>5</v>
      </c>
      <c r="I6">
        <f t="shared" si="1"/>
        <v>25</v>
      </c>
      <c r="J6">
        <f t="shared" si="0"/>
        <v>25</v>
      </c>
      <c r="K6">
        <f t="shared" si="0"/>
        <v>20</v>
      </c>
    </row>
    <row r="7" spans="1:12" x14ac:dyDescent="0.55000000000000004">
      <c r="A7" t="s">
        <v>24</v>
      </c>
      <c r="B7" t="s">
        <v>90</v>
      </c>
      <c r="C7">
        <v>20</v>
      </c>
      <c r="D7">
        <v>20</v>
      </c>
      <c r="E7">
        <v>20</v>
      </c>
      <c r="F7">
        <v>5</v>
      </c>
      <c r="G7">
        <v>5</v>
      </c>
      <c r="H7">
        <v>5</v>
      </c>
      <c r="I7">
        <f t="shared" si="1"/>
        <v>25</v>
      </c>
      <c r="J7">
        <f t="shared" si="0"/>
        <v>25</v>
      </c>
      <c r="K7">
        <f t="shared" si="0"/>
        <v>25</v>
      </c>
    </row>
    <row r="8" spans="1:12" x14ac:dyDescent="0.55000000000000004">
      <c r="A8" t="s">
        <v>24</v>
      </c>
      <c r="B8" t="s">
        <v>230</v>
      </c>
      <c r="C8">
        <v>20</v>
      </c>
      <c r="D8">
        <v>20</v>
      </c>
      <c r="E8">
        <v>20</v>
      </c>
      <c r="F8">
        <v>5</v>
      </c>
      <c r="G8">
        <v>5</v>
      </c>
      <c r="H8">
        <v>5</v>
      </c>
      <c r="I8">
        <f t="shared" si="1"/>
        <v>25</v>
      </c>
      <c r="J8">
        <f t="shared" si="0"/>
        <v>25</v>
      </c>
      <c r="K8">
        <f t="shared" si="0"/>
        <v>25</v>
      </c>
    </row>
    <row r="9" spans="1:12" x14ac:dyDescent="0.55000000000000004">
      <c r="A9" t="s">
        <v>31</v>
      </c>
      <c r="B9" t="s">
        <v>231</v>
      </c>
      <c r="C9">
        <v>17</v>
      </c>
      <c r="D9">
        <v>30</v>
      </c>
      <c r="E9">
        <v>28</v>
      </c>
      <c r="F9">
        <v>0</v>
      </c>
      <c r="G9">
        <v>0</v>
      </c>
      <c r="H9">
        <v>0</v>
      </c>
      <c r="I9">
        <f t="shared" si="1"/>
        <v>17</v>
      </c>
      <c r="J9">
        <f t="shared" si="0"/>
        <v>30</v>
      </c>
      <c r="K9">
        <f t="shared" si="0"/>
        <v>28</v>
      </c>
    </row>
    <row r="10" spans="1:12" x14ac:dyDescent="0.55000000000000004">
      <c r="A10" t="s">
        <v>31</v>
      </c>
      <c r="B10" t="s">
        <v>228</v>
      </c>
      <c r="C10">
        <v>16</v>
      </c>
      <c r="D10">
        <v>30</v>
      </c>
      <c r="E10">
        <v>16</v>
      </c>
      <c r="F10">
        <v>12</v>
      </c>
      <c r="G10">
        <v>0</v>
      </c>
      <c r="H10">
        <v>12</v>
      </c>
      <c r="I10">
        <f t="shared" si="1"/>
        <v>28</v>
      </c>
      <c r="J10">
        <f t="shared" si="0"/>
        <v>30</v>
      </c>
      <c r="K10">
        <f t="shared" si="0"/>
        <v>28</v>
      </c>
    </row>
    <row r="11" spans="1:12" x14ac:dyDescent="0.55000000000000004">
      <c r="A11" t="s">
        <v>232</v>
      </c>
      <c r="B11" t="s">
        <v>237</v>
      </c>
      <c r="C11">
        <v>20</v>
      </c>
      <c r="D11">
        <v>20</v>
      </c>
      <c r="E11">
        <v>20</v>
      </c>
      <c r="F11">
        <v>0</v>
      </c>
      <c r="G11">
        <v>0</v>
      </c>
      <c r="H11">
        <v>0</v>
      </c>
      <c r="I11">
        <f t="shared" si="1"/>
        <v>20</v>
      </c>
      <c r="J11">
        <f t="shared" si="0"/>
        <v>20</v>
      </c>
      <c r="K11">
        <f t="shared" si="0"/>
        <v>20</v>
      </c>
    </row>
    <row r="12" spans="1:12" x14ac:dyDescent="0.55000000000000004">
      <c r="A12" t="s">
        <v>32</v>
      </c>
      <c r="B12" t="s">
        <v>25</v>
      </c>
      <c r="C12">
        <v>10</v>
      </c>
      <c r="D12">
        <v>20</v>
      </c>
      <c r="E12">
        <v>10</v>
      </c>
      <c r="F12">
        <v>15</v>
      </c>
      <c r="G12">
        <v>0</v>
      </c>
      <c r="H12">
        <v>10</v>
      </c>
      <c r="I12">
        <f t="shared" ref="I12:I13" si="2">C12+F12</f>
        <v>25</v>
      </c>
      <c r="J12">
        <f t="shared" ref="J12:J13" si="3">D12+G12</f>
        <v>20</v>
      </c>
      <c r="K12">
        <f t="shared" ref="K12:K13" si="4">E12+H12</f>
        <v>20</v>
      </c>
      <c r="L12" t="s">
        <v>238</v>
      </c>
    </row>
    <row r="13" spans="1:12" x14ac:dyDescent="0.55000000000000004">
      <c r="A13" t="s">
        <v>32</v>
      </c>
      <c r="B13" t="s">
        <v>237</v>
      </c>
      <c r="I13">
        <f t="shared" si="2"/>
        <v>0</v>
      </c>
      <c r="J13">
        <f t="shared" si="3"/>
        <v>0</v>
      </c>
      <c r="K13">
        <f t="shared" si="4"/>
        <v>0</v>
      </c>
    </row>
    <row r="14" spans="1:12" x14ac:dyDescent="0.55000000000000004">
      <c r="A14" t="s">
        <v>233</v>
      </c>
      <c r="B14" t="s">
        <v>225</v>
      </c>
      <c r="C14">
        <v>5</v>
      </c>
      <c r="D14">
        <v>5</v>
      </c>
      <c r="E14">
        <v>5</v>
      </c>
      <c r="F14">
        <v>0</v>
      </c>
      <c r="G14">
        <v>0</v>
      </c>
      <c r="H14">
        <v>0</v>
      </c>
      <c r="I14">
        <f t="shared" ref="I14:J20" si="5">C14+F14</f>
        <v>5</v>
      </c>
      <c r="J14">
        <f t="shared" ref="J14:J19" si="6">D14+G14</f>
        <v>5</v>
      </c>
      <c r="K14">
        <f t="shared" ref="K14:K20" si="7">E14+H14</f>
        <v>5</v>
      </c>
    </row>
    <row r="15" spans="1:12" x14ac:dyDescent="0.55000000000000004">
      <c r="A15" t="s">
        <v>233</v>
      </c>
      <c r="B15" t="s">
        <v>234</v>
      </c>
      <c r="C15">
        <v>10</v>
      </c>
      <c r="D15">
        <v>10</v>
      </c>
      <c r="E15">
        <v>10</v>
      </c>
      <c r="F15">
        <v>0</v>
      </c>
      <c r="G15">
        <v>0</v>
      </c>
      <c r="H15">
        <v>0</v>
      </c>
      <c r="I15">
        <f t="shared" si="5"/>
        <v>10</v>
      </c>
      <c r="J15">
        <f t="shared" si="6"/>
        <v>10</v>
      </c>
      <c r="K15">
        <f t="shared" si="7"/>
        <v>10</v>
      </c>
    </row>
    <row r="16" spans="1:12" x14ac:dyDescent="0.55000000000000004">
      <c r="A16" t="s">
        <v>233</v>
      </c>
      <c r="B16" t="s">
        <v>230</v>
      </c>
      <c r="C16">
        <v>25</v>
      </c>
      <c r="D16">
        <v>25</v>
      </c>
      <c r="E16">
        <v>25</v>
      </c>
      <c r="F16">
        <v>0</v>
      </c>
      <c r="G16">
        <v>0</v>
      </c>
      <c r="H16">
        <v>0</v>
      </c>
      <c r="I16">
        <f t="shared" si="5"/>
        <v>25</v>
      </c>
      <c r="J16">
        <f t="shared" si="6"/>
        <v>25</v>
      </c>
      <c r="K16">
        <f t="shared" si="7"/>
        <v>25</v>
      </c>
    </row>
    <row r="17" spans="1:11" x14ac:dyDescent="0.55000000000000004">
      <c r="A17" t="s">
        <v>233</v>
      </c>
      <c r="B17" t="s">
        <v>236</v>
      </c>
      <c r="C17">
        <v>20</v>
      </c>
      <c r="D17">
        <v>20</v>
      </c>
      <c r="E17">
        <v>20</v>
      </c>
      <c r="F17">
        <v>0</v>
      </c>
      <c r="G17">
        <v>0</v>
      </c>
      <c r="H17">
        <v>0</v>
      </c>
      <c r="I17">
        <f t="shared" si="5"/>
        <v>20</v>
      </c>
      <c r="J17">
        <f t="shared" si="6"/>
        <v>20</v>
      </c>
      <c r="K17">
        <f t="shared" si="7"/>
        <v>20</v>
      </c>
    </row>
    <row r="18" spans="1:11" x14ac:dyDescent="0.55000000000000004">
      <c r="A18" t="s">
        <v>233</v>
      </c>
      <c r="B18" t="s">
        <v>235</v>
      </c>
      <c r="C18">
        <v>10</v>
      </c>
      <c r="D18">
        <v>10</v>
      </c>
      <c r="E18">
        <v>10</v>
      </c>
      <c r="F18">
        <v>0</v>
      </c>
      <c r="G18">
        <v>0</v>
      </c>
      <c r="H18">
        <v>0</v>
      </c>
      <c r="I18">
        <f t="shared" si="5"/>
        <v>10</v>
      </c>
      <c r="J18">
        <f t="shared" si="6"/>
        <v>10</v>
      </c>
      <c r="K18">
        <f t="shared" si="7"/>
        <v>10</v>
      </c>
    </row>
    <row r="19" spans="1:11" x14ac:dyDescent="0.55000000000000004">
      <c r="A19" t="s">
        <v>45</v>
      </c>
      <c r="B19" t="s">
        <v>142</v>
      </c>
      <c r="C19">
        <v>15</v>
      </c>
      <c r="D19">
        <v>20</v>
      </c>
      <c r="E19">
        <v>15</v>
      </c>
      <c r="F19">
        <v>5</v>
      </c>
      <c r="G19">
        <v>0</v>
      </c>
      <c r="H19">
        <v>10</v>
      </c>
      <c r="I19">
        <f t="shared" si="5"/>
        <v>20</v>
      </c>
      <c r="J19">
        <f t="shared" si="6"/>
        <v>20</v>
      </c>
      <c r="K19">
        <f t="shared" si="7"/>
        <v>25</v>
      </c>
    </row>
    <row r="20" spans="1:11" x14ac:dyDescent="0.55000000000000004">
      <c r="A20" t="s">
        <v>45</v>
      </c>
      <c r="B20" t="s">
        <v>139</v>
      </c>
      <c r="C20">
        <v>15</v>
      </c>
      <c r="D20">
        <v>25</v>
      </c>
      <c r="E20">
        <v>15</v>
      </c>
      <c r="F20">
        <v>5</v>
      </c>
      <c r="G20">
        <v>0</v>
      </c>
      <c r="H20">
        <v>10</v>
      </c>
      <c r="I20">
        <f t="shared" si="5"/>
        <v>20</v>
      </c>
      <c r="J20">
        <f t="shared" si="5"/>
        <v>25</v>
      </c>
      <c r="K20">
        <f t="shared" si="7"/>
        <v>25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EA55-7DB9-4856-8719-FF7A59F9F95E}">
  <sheetPr>
    <tabColor rgb="FFFFC000"/>
  </sheetPr>
  <dimension ref="A1:C10"/>
  <sheetViews>
    <sheetView workbookViewId="0">
      <selection activeCell="G6" sqref="G6"/>
    </sheetView>
  </sheetViews>
  <sheetFormatPr defaultRowHeight="18" x14ac:dyDescent="0.55000000000000004"/>
  <sheetData>
    <row r="1" spans="1:3" x14ac:dyDescent="0.55000000000000004">
      <c r="B1" t="s">
        <v>253</v>
      </c>
      <c r="C1" t="s">
        <v>254</v>
      </c>
    </row>
    <row r="2" spans="1:3" x14ac:dyDescent="0.55000000000000004">
      <c r="A2" t="s">
        <v>250</v>
      </c>
      <c r="B2">
        <v>1.1299999999999999</v>
      </c>
      <c r="C2">
        <v>1.06</v>
      </c>
    </row>
    <row r="3" spans="1:3" x14ac:dyDescent="0.55000000000000004">
      <c r="A3" t="s">
        <v>47</v>
      </c>
      <c r="B3">
        <v>10.71</v>
      </c>
      <c r="C3">
        <v>3.27</v>
      </c>
    </row>
    <row r="4" spans="1:3" x14ac:dyDescent="0.55000000000000004">
      <c r="A4" t="s">
        <v>251</v>
      </c>
      <c r="B4">
        <v>48.86</v>
      </c>
      <c r="C4">
        <v>6.99</v>
      </c>
    </row>
    <row r="5" spans="1:3" x14ac:dyDescent="0.55000000000000004">
      <c r="A5" t="s">
        <v>22</v>
      </c>
      <c r="B5" s="61">
        <v>55.258113424003</v>
      </c>
      <c r="C5" s="61">
        <v>7.4335801215836099</v>
      </c>
    </row>
    <row r="6" spans="1:3" x14ac:dyDescent="0.55000000000000004">
      <c r="A6" t="s">
        <v>252</v>
      </c>
      <c r="B6">
        <v>74.67</v>
      </c>
      <c r="C6">
        <v>8.64</v>
      </c>
    </row>
    <row r="7" spans="1:3" x14ac:dyDescent="0.55000000000000004">
      <c r="A7" t="s">
        <v>268</v>
      </c>
      <c r="B7" s="61">
        <v>70.187599271403201</v>
      </c>
      <c r="C7" s="61">
        <v>8.3778039647274607</v>
      </c>
    </row>
    <row r="8" spans="1:3" x14ac:dyDescent="0.55000000000000004">
      <c r="A8" t="s">
        <v>255</v>
      </c>
      <c r="B8">
        <v>40.72</v>
      </c>
      <c r="C8">
        <v>6.38</v>
      </c>
    </row>
    <row r="9" spans="1:3" x14ac:dyDescent="0.55000000000000004">
      <c r="A9" t="s">
        <v>256</v>
      </c>
      <c r="B9">
        <v>14.75</v>
      </c>
      <c r="C9">
        <v>3.84</v>
      </c>
    </row>
    <row r="10" spans="1:3" x14ac:dyDescent="0.55000000000000004">
      <c r="A10" t="s">
        <v>257</v>
      </c>
      <c r="B10">
        <v>35.409999999999997</v>
      </c>
      <c r="C10">
        <v>5.95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基本情報</vt:lpstr>
      <vt:lpstr>肥培管理データ</vt:lpstr>
      <vt:lpstr>土壌化学性データ</vt:lpstr>
      <vt:lpstr>土壌物理性データ</vt:lpstr>
      <vt:lpstr>肥培管理パターン一覧</vt:lpstr>
      <vt:lpstr>茨城・品目別・標準施肥</vt:lpstr>
      <vt:lpstr>土壌硬度ばらつきのイメージ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minami</dc:creator>
  <cp:lastModifiedBy>南吉幸</cp:lastModifiedBy>
  <dcterms:created xsi:type="dcterms:W3CDTF">2022-04-27T06:04:13Z</dcterms:created>
  <dcterms:modified xsi:type="dcterms:W3CDTF">2022-08-28T06:24:22Z</dcterms:modified>
</cp:coreProperties>
</file>