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larasaw-travel\public\user\"/>
    </mc:Choice>
  </mc:AlternateContent>
  <xr:revisionPtr revIDLastSave="0" documentId="13_ncr:1_{6FE2EFD5-8B26-4070-8D63-D52B7D965445}" xr6:coauthVersionLast="47" xr6:coauthVersionMax="47" xr10:uidLastSave="{00000000-0000-0000-0000-000000000000}"/>
  <bookViews>
    <workbookView xWindow="-120" yWindow="-120" windowWidth="20730" windowHeight="11160" xr2:uid="{DF70D1EC-375F-4C39-A0E3-432EE5ECC1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1" l="1"/>
  <c r="F73" i="1"/>
  <c r="E73" i="1"/>
  <c r="D73" i="1"/>
  <c r="C73" i="1"/>
  <c r="R71" i="1"/>
  <c r="N71" i="1"/>
  <c r="S71" i="1" s="1"/>
  <c r="M71" i="1"/>
  <c r="L71" i="1"/>
  <c r="Q71" i="1" s="1"/>
  <c r="K71" i="1"/>
  <c r="P71" i="1" s="1"/>
  <c r="J71" i="1"/>
  <c r="O71" i="1" s="1"/>
  <c r="S70" i="1"/>
  <c r="O70" i="1"/>
  <c r="N70" i="1"/>
  <c r="M70" i="1"/>
  <c r="R70" i="1" s="1"/>
  <c r="L70" i="1"/>
  <c r="Q70" i="1" s="1"/>
  <c r="K70" i="1"/>
  <c r="P70" i="1" s="1"/>
  <c r="J70" i="1"/>
  <c r="T69" i="1"/>
  <c r="R69" i="1"/>
  <c r="P69" i="1"/>
  <c r="N69" i="1"/>
  <c r="S69" i="1" s="1"/>
  <c r="M69" i="1"/>
  <c r="L69" i="1"/>
  <c r="Q69" i="1" s="1"/>
  <c r="K69" i="1"/>
  <c r="J69" i="1"/>
  <c r="O69" i="1" s="1"/>
  <c r="S68" i="1"/>
  <c r="Q68" i="1"/>
  <c r="O68" i="1"/>
  <c r="N68" i="1"/>
  <c r="M68" i="1"/>
  <c r="R68" i="1" s="1"/>
  <c r="L68" i="1"/>
  <c r="K68" i="1"/>
  <c r="P68" i="1" s="1"/>
  <c r="J68" i="1"/>
  <c r="R67" i="1"/>
  <c r="P67" i="1"/>
  <c r="N67" i="1"/>
  <c r="S67" i="1" s="1"/>
  <c r="M67" i="1"/>
  <c r="L67" i="1"/>
  <c r="Q67" i="1" s="1"/>
  <c r="K67" i="1"/>
  <c r="J67" i="1"/>
  <c r="O67" i="1" s="1"/>
  <c r="S66" i="1"/>
  <c r="Q66" i="1"/>
  <c r="O66" i="1"/>
  <c r="N66" i="1"/>
  <c r="M66" i="1"/>
  <c r="R66" i="1" s="1"/>
  <c r="L66" i="1"/>
  <c r="K66" i="1"/>
  <c r="P66" i="1" s="1"/>
  <c r="J66" i="1"/>
  <c r="R65" i="1"/>
  <c r="P65" i="1"/>
  <c r="N65" i="1"/>
  <c r="S65" i="1" s="1"/>
  <c r="M65" i="1"/>
  <c r="L65" i="1"/>
  <c r="Q65" i="1" s="1"/>
  <c r="K65" i="1"/>
  <c r="J65" i="1"/>
  <c r="O65" i="1" s="1"/>
  <c r="S64" i="1"/>
  <c r="Q64" i="1"/>
  <c r="O64" i="1"/>
  <c r="N64" i="1"/>
  <c r="M64" i="1"/>
  <c r="R64" i="1" s="1"/>
  <c r="L64" i="1"/>
  <c r="K64" i="1"/>
  <c r="P64" i="1" s="1"/>
  <c r="J64" i="1"/>
  <c r="R63" i="1"/>
  <c r="P63" i="1"/>
  <c r="N63" i="1"/>
  <c r="S63" i="1" s="1"/>
  <c r="M63" i="1"/>
  <c r="L63" i="1"/>
  <c r="Q63" i="1" s="1"/>
  <c r="K63" i="1"/>
  <c r="J63" i="1"/>
  <c r="O63" i="1" s="1"/>
  <c r="S62" i="1"/>
  <c r="Q62" i="1"/>
  <c r="O62" i="1"/>
  <c r="N62" i="1"/>
  <c r="M62" i="1"/>
  <c r="R62" i="1" s="1"/>
  <c r="L62" i="1"/>
  <c r="K62" i="1"/>
  <c r="P62" i="1" s="1"/>
  <c r="J62" i="1"/>
  <c r="R61" i="1"/>
  <c r="P61" i="1"/>
  <c r="N61" i="1"/>
  <c r="S61" i="1" s="1"/>
  <c r="M61" i="1"/>
  <c r="L61" i="1"/>
  <c r="Q61" i="1" s="1"/>
  <c r="K61" i="1"/>
  <c r="J61" i="1"/>
  <c r="O61" i="1" s="1"/>
  <c r="S60" i="1"/>
  <c r="Q60" i="1"/>
  <c r="O60" i="1"/>
  <c r="N60" i="1"/>
  <c r="M60" i="1"/>
  <c r="R60" i="1" s="1"/>
  <c r="L60" i="1"/>
  <c r="K60" i="1"/>
  <c r="P60" i="1" s="1"/>
  <c r="J60" i="1"/>
  <c r="R59" i="1"/>
  <c r="P59" i="1"/>
  <c r="N59" i="1"/>
  <c r="S59" i="1" s="1"/>
  <c r="M59" i="1"/>
  <c r="L59" i="1"/>
  <c r="Q59" i="1" s="1"/>
  <c r="K59" i="1"/>
  <c r="J59" i="1"/>
  <c r="O59" i="1" s="1"/>
  <c r="S58" i="1"/>
  <c r="Q58" i="1"/>
  <c r="O58" i="1"/>
  <c r="N58" i="1"/>
  <c r="M58" i="1"/>
  <c r="R58" i="1" s="1"/>
  <c r="L58" i="1"/>
  <c r="K58" i="1"/>
  <c r="P58" i="1" s="1"/>
  <c r="J58" i="1"/>
  <c r="R57" i="1"/>
  <c r="P57" i="1"/>
  <c r="N57" i="1"/>
  <c r="S57" i="1" s="1"/>
  <c r="M57" i="1"/>
  <c r="L57" i="1"/>
  <c r="Q57" i="1" s="1"/>
  <c r="K57" i="1"/>
  <c r="J57" i="1"/>
  <c r="O57" i="1" s="1"/>
  <c r="S56" i="1"/>
  <c r="Q56" i="1"/>
  <c r="O56" i="1"/>
  <c r="N56" i="1"/>
  <c r="M56" i="1"/>
  <c r="R56" i="1" s="1"/>
  <c r="L56" i="1"/>
  <c r="K56" i="1"/>
  <c r="P56" i="1" s="1"/>
  <c r="J56" i="1"/>
  <c r="R55" i="1"/>
  <c r="P55" i="1"/>
  <c r="N55" i="1"/>
  <c r="S55" i="1" s="1"/>
  <c r="M55" i="1"/>
  <c r="L55" i="1"/>
  <c r="Q55" i="1" s="1"/>
  <c r="K55" i="1"/>
  <c r="J55" i="1"/>
  <c r="O55" i="1" s="1"/>
  <c r="S54" i="1"/>
  <c r="Q54" i="1"/>
  <c r="O54" i="1"/>
  <c r="N54" i="1"/>
  <c r="M54" i="1"/>
  <c r="R54" i="1" s="1"/>
  <c r="L54" i="1"/>
  <c r="K54" i="1"/>
  <c r="P54" i="1" s="1"/>
  <c r="J54" i="1"/>
  <c r="T53" i="1"/>
  <c r="R53" i="1"/>
  <c r="P53" i="1"/>
  <c r="N53" i="1"/>
  <c r="S53" i="1" s="1"/>
  <c r="M53" i="1"/>
  <c r="L53" i="1"/>
  <c r="Q53" i="1" s="1"/>
  <c r="K53" i="1"/>
  <c r="J53" i="1"/>
  <c r="O53" i="1" s="1"/>
  <c r="S52" i="1"/>
  <c r="Q52" i="1"/>
  <c r="O52" i="1"/>
  <c r="N52" i="1"/>
  <c r="M52" i="1"/>
  <c r="R52" i="1" s="1"/>
  <c r="L52" i="1"/>
  <c r="K52" i="1"/>
  <c r="P52" i="1" s="1"/>
  <c r="J52" i="1"/>
  <c r="R51" i="1"/>
  <c r="N51" i="1"/>
  <c r="S51" i="1" s="1"/>
  <c r="M51" i="1"/>
  <c r="L51" i="1"/>
  <c r="Q51" i="1" s="1"/>
  <c r="K51" i="1"/>
  <c r="P51" i="1" s="1"/>
  <c r="J51" i="1"/>
  <c r="O51" i="1" s="1"/>
  <c r="S50" i="1"/>
  <c r="P50" i="1"/>
  <c r="O50" i="1"/>
  <c r="N50" i="1"/>
  <c r="M50" i="1"/>
  <c r="R50" i="1" s="1"/>
  <c r="L50" i="1"/>
  <c r="Q50" i="1" s="1"/>
  <c r="K50" i="1"/>
  <c r="J50" i="1"/>
  <c r="Q49" i="1"/>
  <c r="P49" i="1"/>
  <c r="N49" i="1"/>
  <c r="S49" i="1" s="1"/>
  <c r="M49" i="1"/>
  <c r="R49" i="1" s="1"/>
  <c r="L49" i="1"/>
  <c r="K49" i="1"/>
  <c r="J49" i="1"/>
  <c r="O49" i="1" s="1"/>
  <c r="R48" i="1"/>
  <c r="Q48" i="1"/>
  <c r="N48" i="1"/>
  <c r="S48" i="1" s="1"/>
  <c r="M48" i="1"/>
  <c r="L48" i="1"/>
  <c r="K48" i="1"/>
  <c r="P48" i="1" s="1"/>
  <c r="J48" i="1"/>
  <c r="O48" i="1" s="1"/>
  <c r="S47" i="1"/>
  <c r="R47" i="1"/>
  <c r="O47" i="1"/>
  <c r="N47" i="1"/>
  <c r="M47" i="1"/>
  <c r="L47" i="1"/>
  <c r="Q47" i="1" s="1"/>
  <c r="K47" i="1"/>
  <c r="P47" i="1" s="1"/>
  <c r="J47" i="1"/>
  <c r="S46" i="1"/>
  <c r="P46" i="1"/>
  <c r="O46" i="1"/>
  <c r="N46" i="1"/>
  <c r="M46" i="1"/>
  <c r="R46" i="1" s="1"/>
  <c r="L46" i="1"/>
  <c r="Q46" i="1" s="1"/>
  <c r="K46" i="1"/>
  <c r="J46" i="1"/>
  <c r="Q45" i="1"/>
  <c r="P45" i="1"/>
  <c r="N45" i="1"/>
  <c r="S45" i="1" s="1"/>
  <c r="M45" i="1"/>
  <c r="R45" i="1" s="1"/>
  <c r="L45" i="1"/>
  <c r="K45" i="1"/>
  <c r="J45" i="1"/>
  <c r="O45" i="1" s="1"/>
  <c r="R44" i="1"/>
  <c r="Q44" i="1"/>
  <c r="N44" i="1"/>
  <c r="S44" i="1" s="1"/>
  <c r="M44" i="1"/>
  <c r="L44" i="1"/>
  <c r="K44" i="1"/>
  <c r="P44" i="1" s="1"/>
  <c r="J44" i="1"/>
  <c r="O44" i="1" s="1"/>
  <c r="S43" i="1"/>
  <c r="R43" i="1"/>
  <c r="O43" i="1"/>
  <c r="N43" i="1"/>
  <c r="M43" i="1"/>
  <c r="L43" i="1"/>
  <c r="Q43" i="1" s="1"/>
  <c r="K43" i="1"/>
  <c r="P43" i="1" s="1"/>
  <c r="J43" i="1"/>
  <c r="T42" i="1"/>
  <c r="S42" i="1"/>
  <c r="P42" i="1"/>
  <c r="O42" i="1"/>
  <c r="N42" i="1"/>
  <c r="M42" i="1"/>
  <c r="R42" i="1" s="1"/>
  <c r="L42" i="1"/>
  <c r="Q42" i="1" s="1"/>
  <c r="K42" i="1"/>
  <c r="J42" i="1"/>
  <c r="Q41" i="1"/>
  <c r="P41" i="1"/>
  <c r="N41" i="1"/>
  <c r="S41" i="1" s="1"/>
  <c r="M41" i="1"/>
  <c r="R41" i="1" s="1"/>
  <c r="L41" i="1"/>
  <c r="K41" i="1"/>
  <c r="J41" i="1"/>
  <c r="O41" i="1" s="1"/>
  <c r="T41" i="1" s="1"/>
  <c r="R40" i="1"/>
  <c r="Q40" i="1"/>
  <c r="O40" i="1"/>
  <c r="N40" i="1"/>
  <c r="S40" i="1" s="1"/>
  <c r="M40" i="1"/>
  <c r="L40" i="1"/>
  <c r="K40" i="1"/>
  <c r="P40" i="1" s="1"/>
  <c r="J40" i="1"/>
  <c r="T39" i="1"/>
  <c r="S39" i="1"/>
  <c r="R39" i="1"/>
  <c r="O39" i="1"/>
  <c r="N39" i="1"/>
  <c r="M39" i="1"/>
  <c r="L39" i="1"/>
  <c r="Q39" i="1" s="1"/>
  <c r="K39" i="1"/>
  <c r="P39" i="1" s="1"/>
  <c r="J39" i="1"/>
  <c r="S38" i="1"/>
  <c r="P38" i="1"/>
  <c r="O38" i="1"/>
  <c r="N38" i="1"/>
  <c r="M38" i="1"/>
  <c r="R38" i="1" s="1"/>
  <c r="L38" i="1"/>
  <c r="Q38" i="1" s="1"/>
  <c r="K38" i="1"/>
  <c r="J38" i="1"/>
  <c r="Q37" i="1"/>
  <c r="P37" i="1"/>
  <c r="N37" i="1"/>
  <c r="S37" i="1" s="1"/>
  <c r="M37" i="1"/>
  <c r="R37" i="1" s="1"/>
  <c r="L37" i="1"/>
  <c r="K37" i="1"/>
  <c r="J37" i="1"/>
  <c r="O37" i="1" s="1"/>
  <c r="R36" i="1"/>
  <c r="Q36" i="1"/>
  <c r="O36" i="1"/>
  <c r="N36" i="1"/>
  <c r="S36" i="1" s="1"/>
  <c r="M36" i="1"/>
  <c r="L36" i="1"/>
  <c r="K36" i="1"/>
  <c r="P36" i="1" s="1"/>
  <c r="J36" i="1"/>
  <c r="S35" i="1"/>
  <c r="R35" i="1"/>
  <c r="P35" i="1"/>
  <c r="O35" i="1"/>
  <c r="N35" i="1"/>
  <c r="M35" i="1"/>
  <c r="L35" i="1"/>
  <c r="Q35" i="1" s="1"/>
  <c r="K35" i="1"/>
  <c r="J35" i="1"/>
  <c r="S34" i="1"/>
  <c r="Q34" i="1"/>
  <c r="O34" i="1"/>
  <c r="N34" i="1"/>
  <c r="M34" i="1"/>
  <c r="R34" i="1" s="1"/>
  <c r="L34" i="1"/>
  <c r="K34" i="1"/>
  <c r="P34" i="1" s="1"/>
  <c r="J34" i="1"/>
  <c r="Q33" i="1"/>
  <c r="P33" i="1"/>
  <c r="N33" i="1"/>
  <c r="S33" i="1" s="1"/>
  <c r="M33" i="1"/>
  <c r="R33" i="1" s="1"/>
  <c r="L33" i="1"/>
  <c r="K33" i="1"/>
  <c r="J33" i="1"/>
  <c r="O33" i="1" s="1"/>
  <c r="R32" i="1"/>
  <c r="Q32" i="1"/>
  <c r="N32" i="1"/>
  <c r="S32" i="1" s="1"/>
  <c r="M32" i="1"/>
  <c r="L32" i="1"/>
  <c r="K32" i="1"/>
  <c r="P32" i="1" s="1"/>
  <c r="J32" i="1"/>
  <c r="O32" i="1" s="1"/>
  <c r="S31" i="1"/>
  <c r="R31" i="1"/>
  <c r="O31" i="1"/>
  <c r="N31" i="1"/>
  <c r="M31" i="1"/>
  <c r="L31" i="1"/>
  <c r="Q31" i="1" s="1"/>
  <c r="K31" i="1"/>
  <c r="P31" i="1" s="1"/>
  <c r="J31" i="1"/>
  <c r="S30" i="1"/>
  <c r="P30" i="1"/>
  <c r="O30" i="1"/>
  <c r="N30" i="1"/>
  <c r="M30" i="1"/>
  <c r="R30" i="1" s="1"/>
  <c r="L30" i="1"/>
  <c r="Q30" i="1" s="1"/>
  <c r="K30" i="1"/>
  <c r="J30" i="1"/>
  <c r="Q29" i="1"/>
  <c r="P29" i="1"/>
  <c r="N29" i="1"/>
  <c r="S29" i="1" s="1"/>
  <c r="M29" i="1"/>
  <c r="R29" i="1" s="1"/>
  <c r="L29" i="1"/>
  <c r="K29" i="1"/>
  <c r="J29" i="1"/>
  <c r="O29" i="1" s="1"/>
  <c r="R28" i="1"/>
  <c r="Q28" i="1"/>
  <c r="N28" i="1"/>
  <c r="S28" i="1" s="1"/>
  <c r="M28" i="1"/>
  <c r="L28" i="1"/>
  <c r="K28" i="1"/>
  <c r="P28" i="1" s="1"/>
  <c r="J28" i="1"/>
  <c r="O28" i="1" s="1"/>
  <c r="S27" i="1"/>
  <c r="R27" i="1"/>
  <c r="O27" i="1"/>
  <c r="N27" i="1"/>
  <c r="M27" i="1"/>
  <c r="L27" i="1"/>
  <c r="Q27" i="1" s="1"/>
  <c r="K27" i="1"/>
  <c r="P27" i="1" s="1"/>
  <c r="J27" i="1"/>
  <c r="S26" i="1"/>
  <c r="P26" i="1"/>
  <c r="T26" i="1" s="1"/>
  <c r="O26" i="1"/>
  <c r="N26" i="1"/>
  <c r="M26" i="1"/>
  <c r="R26" i="1" s="1"/>
  <c r="L26" i="1"/>
  <c r="Q26" i="1" s="1"/>
  <c r="K26" i="1"/>
  <c r="J26" i="1"/>
  <c r="Q25" i="1"/>
  <c r="P25" i="1"/>
  <c r="N25" i="1"/>
  <c r="S25" i="1" s="1"/>
  <c r="M25" i="1"/>
  <c r="R25" i="1" s="1"/>
  <c r="L25" i="1"/>
  <c r="K25" i="1"/>
  <c r="J25" i="1"/>
  <c r="O25" i="1" s="1"/>
  <c r="R24" i="1"/>
  <c r="Q24" i="1"/>
  <c r="N24" i="1"/>
  <c r="S24" i="1" s="1"/>
  <c r="M24" i="1"/>
  <c r="L24" i="1"/>
  <c r="K24" i="1"/>
  <c r="P24" i="1" s="1"/>
  <c r="J24" i="1"/>
  <c r="O24" i="1" s="1"/>
  <c r="S23" i="1"/>
  <c r="R23" i="1"/>
  <c r="O23" i="1"/>
  <c r="N23" i="1"/>
  <c r="M23" i="1"/>
  <c r="L23" i="1"/>
  <c r="Q23" i="1" s="1"/>
  <c r="K23" i="1"/>
  <c r="P23" i="1" s="1"/>
  <c r="J23" i="1"/>
  <c r="S22" i="1"/>
  <c r="O22" i="1"/>
  <c r="N22" i="1"/>
  <c r="M22" i="1"/>
  <c r="R22" i="1" s="1"/>
  <c r="L22" i="1"/>
  <c r="Q22" i="1" s="1"/>
  <c r="K22" i="1"/>
  <c r="P22" i="1" s="1"/>
  <c r="J22" i="1"/>
  <c r="P21" i="1"/>
  <c r="N21" i="1"/>
  <c r="S21" i="1" s="1"/>
  <c r="M21" i="1"/>
  <c r="R21" i="1" s="1"/>
  <c r="L21" i="1"/>
  <c r="Q21" i="1" s="1"/>
  <c r="K21" i="1"/>
  <c r="J21" i="1"/>
  <c r="O21" i="1" s="1"/>
  <c r="R20" i="1"/>
  <c r="Q20" i="1"/>
  <c r="N20" i="1"/>
  <c r="S20" i="1" s="1"/>
  <c r="M20" i="1"/>
  <c r="L20" i="1"/>
  <c r="K20" i="1"/>
  <c r="P20" i="1" s="1"/>
  <c r="J20" i="1"/>
  <c r="O20" i="1" s="1"/>
  <c r="S19" i="1"/>
  <c r="R19" i="1"/>
  <c r="O19" i="1"/>
  <c r="N19" i="1"/>
  <c r="M19" i="1"/>
  <c r="L19" i="1"/>
  <c r="Q19" i="1" s="1"/>
  <c r="K19" i="1"/>
  <c r="P19" i="1" s="1"/>
  <c r="J19" i="1"/>
  <c r="S18" i="1"/>
  <c r="O18" i="1"/>
  <c r="N18" i="1"/>
  <c r="M18" i="1"/>
  <c r="R18" i="1" s="1"/>
  <c r="L18" i="1"/>
  <c r="Q18" i="1" s="1"/>
  <c r="K18" i="1"/>
  <c r="P18" i="1" s="1"/>
  <c r="J18" i="1"/>
  <c r="R17" i="1"/>
  <c r="N17" i="1"/>
  <c r="S17" i="1" s="1"/>
  <c r="M17" i="1"/>
  <c r="L17" i="1"/>
  <c r="Q17" i="1" s="1"/>
  <c r="K17" i="1"/>
  <c r="P17" i="1" s="1"/>
  <c r="J17" i="1"/>
  <c r="O17" i="1" s="1"/>
  <c r="P16" i="1"/>
  <c r="N16" i="1"/>
  <c r="S16" i="1" s="1"/>
  <c r="M16" i="1"/>
  <c r="R16" i="1" s="1"/>
  <c r="L16" i="1"/>
  <c r="Q16" i="1" s="1"/>
  <c r="K16" i="1"/>
  <c r="J16" i="1"/>
  <c r="O16" i="1" s="1"/>
  <c r="AA15" i="1"/>
  <c r="Z15" i="1"/>
  <c r="P15" i="1"/>
  <c r="N15" i="1"/>
  <c r="S15" i="1" s="1"/>
  <c r="M15" i="1"/>
  <c r="R15" i="1" s="1"/>
  <c r="L15" i="1"/>
  <c r="Q15" i="1" s="1"/>
  <c r="K15" i="1"/>
  <c r="J15" i="1"/>
  <c r="O15" i="1" s="1"/>
  <c r="AA14" i="1"/>
  <c r="Z14" i="1"/>
  <c r="P14" i="1"/>
  <c r="N14" i="1"/>
  <c r="S14" i="1" s="1"/>
  <c r="M14" i="1"/>
  <c r="R14" i="1" s="1"/>
  <c r="L14" i="1"/>
  <c r="Q14" i="1" s="1"/>
  <c r="K14" i="1"/>
  <c r="J14" i="1"/>
  <c r="O14" i="1" s="1"/>
  <c r="AA13" i="1"/>
  <c r="Q13" i="1"/>
  <c r="N13" i="1"/>
  <c r="S13" i="1" s="1"/>
  <c r="M13" i="1"/>
  <c r="R13" i="1" s="1"/>
  <c r="L13" i="1"/>
  <c r="K13" i="1"/>
  <c r="P13" i="1" s="1"/>
  <c r="J13" i="1"/>
  <c r="O13" i="1" s="1"/>
  <c r="AA12" i="1"/>
  <c r="Q12" i="1"/>
  <c r="N12" i="1"/>
  <c r="S12" i="1" s="1"/>
  <c r="M12" i="1"/>
  <c r="R12" i="1" s="1"/>
  <c r="L12" i="1"/>
  <c r="K12" i="1"/>
  <c r="P12" i="1" s="1"/>
  <c r="J12" i="1"/>
  <c r="O12" i="1" s="1"/>
  <c r="P11" i="1"/>
  <c r="N11" i="1"/>
  <c r="S11" i="1" s="1"/>
  <c r="M11" i="1"/>
  <c r="R11" i="1" s="1"/>
  <c r="L11" i="1"/>
  <c r="Q11" i="1" s="1"/>
  <c r="K11" i="1"/>
  <c r="J11" i="1"/>
  <c r="O11" i="1" s="1"/>
  <c r="S10" i="1"/>
  <c r="O10" i="1"/>
  <c r="N10" i="1"/>
  <c r="M10" i="1"/>
  <c r="R10" i="1" s="1"/>
  <c r="L10" i="1"/>
  <c r="Q10" i="1" s="1"/>
  <c r="K10" i="1"/>
  <c r="P10" i="1" s="1"/>
  <c r="J10" i="1"/>
  <c r="AA9" i="1"/>
  <c r="F84" i="1" s="1"/>
  <c r="Z9" i="1"/>
  <c r="E84" i="1" s="1"/>
  <c r="Y9" i="1"/>
  <c r="D84" i="1" s="1"/>
  <c r="S9" i="1"/>
  <c r="O9" i="1"/>
  <c r="N9" i="1"/>
  <c r="M9" i="1"/>
  <c r="R9" i="1" s="1"/>
  <c r="L9" i="1"/>
  <c r="Q9" i="1" s="1"/>
  <c r="K9" i="1"/>
  <c r="P9" i="1" s="1"/>
  <c r="J9" i="1"/>
  <c r="Z8" i="1"/>
  <c r="Y8" i="1"/>
  <c r="Y16" i="1" s="1"/>
  <c r="X8" i="1"/>
  <c r="W8" i="1"/>
  <c r="R8" i="1"/>
  <c r="N8" i="1"/>
  <c r="S8" i="1" s="1"/>
  <c r="M8" i="1"/>
  <c r="L8" i="1"/>
  <c r="Q8" i="1" s="1"/>
  <c r="K8" i="1"/>
  <c r="P8" i="1" s="1"/>
  <c r="J8" i="1"/>
  <c r="O8" i="1" s="1"/>
  <c r="Y7" i="1"/>
  <c r="Y15" i="1" s="1"/>
  <c r="X7" i="1"/>
  <c r="W7" i="1"/>
  <c r="P7" i="1"/>
  <c r="N7" i="1"/>
  <c r="S7" i="1" s="1"/>
  <c r="M7" i="1"/>
  <c r="R7" i="1" s="1"/>
  <c r="L7" i="1"/>
  <c r="Q7" i="1" s="1"/>
  <c r="K7" i="1"/>
  <c r="J7" i="1"/>
  <c r="O7" i="1" s="1"/>
  <c r="X6" i="1"/>
  <c r="X9" i="1" s="1"/>
  <c r="W6" i="1"/>
  <c r="Q6" i="1"/>
  <c r="N6" i="1"/>
  <c r="S6" i="1" s="1"/>
  <c r="M6" i="1"/>
  <c r="R6" i="1" s="1"/>
  <c r="L6" i="1"/>
  <c r="K6" i="1"/>
  <c r="P6" i="1" s="1"/>
  <c r="J6" i="1"/>
  <c r="O6" i="1" s="1"/>
  <c r="W5" i="1"/>
  <c r="W9" i="1" s="1"/>
  <c r="Q5" i="1"/>
  <c r="N5" i="1"/>
  <c r="S5" i="1" s="1"/>
  <c r="M5" i="1"/>
  <c r="R5" i="1" s="1"/>
  <c r="L5" i="1"/>
  <c r="K5" i="1"/>
  <c r="P5" i="1" s="1"/>
  <c r="J5" i="1"/>
  <c r="O5" i="1" s="1"/>
  <c r="AD3" i="1"/>
  <c r="C84" i="1" l="1"/>
  <c r="X13" i="1"/>
  <c r="X12" i="1"/>
  <c r="X15" i="1"/>
  <c r="T6" i="1"/>
  <c r="T7" i="1"/>
  <c r="X16" i="1"/>
  <c r="AF13" i="1" s="1"/>
  <c r="T11" i="1"/>
  <c r="T14" i="1"/>
  <c r="T15" i="1"/>
  <c r="T16" i="1"/>
  <c r="T21" i="1"/>
  <c r="T5" i="1"/>
  <c r="T8" i="1"/>
  <c r="T13" i="1"/>
  <c r="T18" i="1"/>
  <c r="T22" i="1"/>
  <c r="B84" i="1"/>
  <c r="G84" i="1" s="1"/>
  <c r="W16" i="1"/>
  <c r="W12" i="1"/>
  <c r="AB13" i="1" s="1"/>
  <c r="W14" i="1"/>
  <c r="W15" i="1"/>
  <c r="T10" i="1"/>
  <c r="T12" i="1"/>
  <c r="T17" i="1"/>
  <c r="T25" i="1"/>
  <c r="T27" i="1"/>
  <c r="T28" i="1"/>
  <c r="T38" i="1"/>
  <c r="T45" i="1"/>
  <c r="T48" i="1"/>
  <c r="T57" i="1"/>
  <c r="W13" i="1"/>
  <c r="AE13" i="1"/>
  <c r="Z27" i="1" s="1"/>
  <c r="T19" i="1"/>
  <c r="T23" i="1"/>
  <c r="Z16" i="1"/>
  <c r="Y12" i="1"/>
  <c r="Y13" i="1"/>
  <c r="AC13" i="1"/>
  <c r="X63" i="1" s="1"/>
  <c r="X14" i="1"/>
  <c r="T20" i="1"/>
  <c r="T29" i="1"/>
  <c r="X44" i="1"/>
  <c r="T31" i="1"/>
  <c r="T32" i="1"/>
  <c r="X48" i="1"/>
  <c r="X53" i="1"/>
  <c r="T40" i="1"/>
  <c r="T47" i="1"/>
  <c r="T24" i="1"/>
  <c r="Z45" i="1"/>
  <c r="T46" i="1"/>
  <c r="T9" i="1"/>
  <c r="Z12" i="1"/>
  <c r="Z13" i="1"/>
  <c r="Y14" i="1"/>
  <c r="AD13" i="1" s="1"/>
  <c r="AA16" i="1"/>
  <c r="T30" i="1"/>
  <c r="X45" i="1"/>
  <c r="T33" i="1"/>
  <c r="T50" i="1"/>
  <c r="X71" i="1"/>
  <c r="T34" i="1"/>
  <c r="Z48" i="1"/>
  <c r="T49" i="1"/>
  <c r="T59" i="1"/>
  <c r="T65" i="1"/>
  <c r="T37" i="1"/>
  <c r="X55" i="1"/>
  <c r="T58" i="1"/>
  <c r="X74" i="1"/>
  <c r="T61" i="1"/>
  <c r="Z40" i="1"/>
  <c r="Z47" i="1"/>
  <c r="T35" i="1"/>
  <c r="T36" i="1"/>
  <c r="X56" i="1"/>
  <c r="T43" i="1"/>
  <c r="T44" i="1"/>
  <c r="T54" i="1"/>
  <c r="Z68" i="1"/>
  <c r="X72" i="1"/>
  <c r="T62" i="1"/>
  <c r="T63" i="1"/>
  <c r="T51" i="1"/>
  <c r="X76" i="1"/>
  <c r="T66" i="1"/>
  <c r="T67" i="1"/>
  <c r="T71" i="1"/>
  <c r="X58" i="1"/>
  <c r="X65" i="1"/>
  <c r="T52" i="1"/>
  <c r="Z67" i="1"/>
  <c r="T55" i="1"/>
  <c r="X70" i="1"/>
  <c r="Z75" i="1"/>
  <c r="X77" i="1"/>
  <c r="T70" i="1"/>
  <c r="T56" i="1"/>
  <c r="T60" i="1"/>
  <c r="T64" i="1"/>
  <c r="T68" i="1"/>
  <c r="AA52" i="1" l="1"/>
  <c r="AA45" i="1"/>
  <c r="AA68" i="1"/>
  <c r="AA24" i="1"/>
  <c r="AA27" i="1"/>
  <c r="AA25" i="1"/>
  <c r="AA38" i="1"/>
  <c r="AA61" i="1"/>
  <c r="AA44" i="1"/>
  <c r="AA49" i="1"/>
  <c r="AA22" i="1"/>
  <c r="AA46" i="1"/>
  <c r="AA48" i="1"/>
  <c r="AA70" i="1"/>
  <c r="AA55" i="1"/>
  <c r="AA67" i="1"/>
  <c r="AA75" i="1"/>
  <c r="AA73" i="1"/>
  <c r="AA40" i="1"/>
  <c r="AA57" i="1"/>
  <c r="AA76" i="1"/>
  <c r="AA18" i="1"/>
  <c r="AA26" i="1"/>
  <c r="AA58" i="1"/>
  <c r="AA79" i="1"/>
  <c r="AA33" i="1"/>
  <c r="AA42" i="1"/>
  <c r="AA47" i="1"/>
  <c r="AA35" i="1"/>
  <c r="AA62" i="1"/>
  <c r="AA78" i="1"/>
  <c r="AA60" i="1"/>
  <c r="AA54" i="1"/>
  <c r="AA65" i="1"/>
  <c r="AA77" i="1"/>
  <c r="AA82" i="1"/>
  <c r="AA81" i="1"/>
  <c r="AA84" i="1"/>
  <c r="AA59" i="1"/>
  <c r="AA30" i="1"/>
  <c r="AA23" i="1"/>
  <c r="AA34" i="1"/>
  <c r="AA56" i="1"/>
  <c r="AA50" i="1"/>
  <c r="AA43" i="1"/>
  <c r="AA66" i="1"/>
  <c r="AA80" i="1"/>
  <c r="AA51" i="1"/>
  <c r="AA37" i="1"/>
  <c r="AA20" i="1"/>
  <c r="AA29" i="1"/>
  <c r="AA41" i="1"/>
  <c r="AA53" i="1"/>
  <c r="AA64" i="1"/>
  <c r="AA32" i="1"/>
  <c r="AA31" i="1"/>
  <c r="AA72" i="1"/>
  <c r="AA39" i="1"/>
  <c r="AA83" i="1"/>
  <c r="AA71" i="1"/>
  <c r="AA63" i="1"/>
  <c r="AA69" i="1"/>
  <c r="AA74" i="1"/>
  <c r="AA19" i="1"/>
  <c r="AA28" i="1"/>
  <c r="AA21" i="1"/>
  <c r="AA36" i="1"/>
  <c r="W49" i="1"/>
  <c r="W20" i="1"/>
  <c r="W34" i="1"/>
  <c r="W41" i="1"/>
  <c r="W36" i="1"/>
  <c r="AB36" i="1" s="1"/>
  <c r="W44" i="1"/>
  <c r="W53" i="1"/>
  <c r="W46" i="1"/>
  <c r="W72" i="1"/>
  <c r="AB72" i="1" s="1"/>
  <c r="W48" i="1"/>
  <c r="W75" i="1"/>
  <c r="W82" i="1"/>
  <c r="W79" i="1"/>
  <c r="W59" i="1"/>
  <c r="W65" i="1"/>
  <c r="W77" i="1"/>
  <c r="W83" i="1"/>
  <c r="W25" i="1"/>
  <c r="W58" i="1"/>
  <c r="W22" i="1"/>
  <c r="W56" i="1"/>
  <c r="AB56" i="1" s="1"/>
  <c r="W62" i="1"/>
  <c r="W81" i="1"/>
  <c r="W55" i="1"/>
  <c r="W19" i="1"/>
  <c r="W28" i="1"/>
  <c r="W29" i="1"/>
  <c r="W21" i="1"/>
  <c r="W30" i="1"/>
  <c r="W35" i="1"/>
  <c r="W52" i="1"/>
  <c r="W64" i="1"/>
  <c r="W32" i="1"/>
  <c r="AB32" i="1" s="1"/>
  <c r="W31" i="1"/>
  <c r="W47" i="1"/>
  <c r="W39" i="1"/>
  <c r="W57" i="1"/>
  <c r="AB57" i="1" s="1"/>
  <c r="W67" i="1"/>
  <c r="W69" i="1"/>
  <c r="W76" i="1"/>
  <c r="W73" i="1"/>
  <c r="AB73" i="1" s="1"/>
  <c r="W80" i="1"/>
  <c r="W63" i="1"/>
  <c r="W74" i="1"/>
  <c r="W18" i="1"/>
  <c r="W26" i="1"/>
  <c r="W33" i="1"/>
  <c r="W42" i="1"/>
  <c r="W60" i="1"/>
  <c r="W37" i="1"/>
  <c r="W54" i="1"/>
  <c r="W70" i="1"/>
  <c r="W24" i="1"/>
  <c r="W27" i="1"/>
  <c r="W40" i="1"/>
  <c r="W61" i="1"/>
  <c r="W23" i="1"/>
  <c r="W45" i="1"/>
  <c r="W38" i="1"/>
  <c r="W50" i="1"/>
  <c r="W71" i="1"/>
  <c r="AB71" i="1" s="1"/>
  <c r="W43" i="1"/>
  <c r="W66" i="1"/>
  <c r="W51" i="1"/>
  <c r="W78" i="1"/>
  <c r="W84" i="1"/>
  <c r="W68" i="1"/>
  <c r="Y62" i="1"/>
  <c r="Y35" i="1"/>
  <c r="Y21" i="1"/>
  <c r="Y22" i="1"/>
  <c r="Y36" i="1"/>
  <c r="Y18" i="1"/>
  <c r="Y29" i="1"/>
  <c r="Y31" i="1"/>
  <c r="Y43" i="1"/>
  <c r="Y50" i="1"/>
  <c r="Y25" i="1"/>
  <c r="Y56" i="1"/>
  <c r="Y58" i="1"/>
  <c r="Y41" i="1"/>
  <c r="Y74" i="1"/>
  <c r="Y78" i="1"/>
  <c r="Y73" i="1"/>
  <c r="Y82" i="1"/>
  <c r="Y47" i="1"/>
  <c r="Y70" i="1"/>
  <c r="Y33" i="1"/>
  <c r="Y64" i="1"/>
  <c r="Y81" i="1"/>
  <c r="Y72" i="1"/>
  <c r="Y61" i="1"/>
  <c r="Y34" i="1"/>
  <c r="Y23" i="1"/>
  <c r="Y24" i="1"/>
  <c r="Y51" i="1"/>
  <c r="Y26" i="1"/>
  <c r="Y30" i="1"/>
  <c r="Y40" i="1"/>
  <c r="Y63" i="1"/>
  <c r="Y52" i="1"/>
  <c r="Y60" i="1"/>
  <c r="Y84" i="1"/>
  <c r="Y45" i="1"/>
  <c r="Y59" i="1"/>
  <c r="Y83" i="1"/>
  <c r="Y67" i="1"/>
  <c r="Y53" i="1"/>
  <c r="Y76" i="1"/>
  <c r="Y79" i="1"/>
  <c r="Y65" i="1"/>
  <c r="Y37" i="1"/>
  <c r="Y80" i="1"/>
  <c r="Y20" i="1"/>
  <c r="Y27" i="1"/>
  <c r="Y46" i="1"/>
  <c r="Y39" i="1"/>
  <c r="Y49" i="1"/>
  <c r="Y32" i="1"/>
  <c r="Y48" i="1"/>
  <c r="Y38" i="1"/>
  <c r="Y44" i="1"/>
  <c r="Y54" i="1"/>
  <c r="Y55" i="1"/>
  <c r="Y77" i="1"/>
  <c r="Y68" i="1"/>
  <c r="Y71" i="1"/>
  <c r="Y69" i="1"/>
  <c r="Y75" i="1"/>
  <c r="Y57" i="1"/>
  <c r="Y19" i="1"/>
  <c r="Y28" i="1"/>
  <c r="Y42" i="1"/>
  <c r="Y66" i="1"/>
  <c r="X32" i="1"/>
  <c r="Z84" i="1"/>
  <c r="X83" i="1"/>
  <c r="X80" i="1"/>
  <c r="Z76" i="1"/>
  <c r="Z66" i="1"/>
  <c r="Z60" i="1"/>
  <c r="X54" i="1"/>
  <c r="X82" i="1"/>
  <c r="X79" i="1"/>
  <c r="Z83" i="1"/>
  <c r="X78" i="1"/>
  <c r="X75" i="1"/>
  <c r="X59" i="1"/>
  <c r="Z55" i="1"/>
  <c r="X49" i="1"/>
  <c r="X46" i="1"/>
  <c r="Z36" i="1"/>
  <c r="Z61" i="1"/>
  <c r="X81" i="1"/>
  <c r="Z63" i="1"/>
  <c r="X61" i="1"/>
  <c r="X39" i="1"/>
  <c r="Z33" i="1"/>
  <c r="Z69" i="1"/>
  <c r="X60" i="1"/>
  <c r="Z51" i="1"/>
  <c r="Z43" i="1"/>
  <c r="X41" i="1"/>
  <c r="X34" i="1"/>
  <c r="Z73" i="1"/>
  <c r="X51" i="1"/>
  <c r="X37" i="1"/>
  <c r="Z22" i="1"/>
  <c r="Z28" i="1"/>
  <c r="X35" i="1"/>
  <c r="X28" i="1"/>
  <c r="Z25" i="1"/>
  <c r="X19" i="1"/>
  <c r="Z29" i="1"/>
  <c r="Z62" i="1"/>
  <c r="X36" i="1"/>
  <c r="X23" i="1"/>
  <c r="X84" i="1"/>
  <c r="Z82" i="1"/>
  <c r="Z56" i="1"/>
  <c r="Z78" i="1"/>
  <c r="Z71" i="1"/>
  <c r="Z74" i="1"/>
  <c r="Z72" i="1"/>
  <c r="X42" i="1"/>
  <c r="Z54" i="1"/>
  <c r="Z31" i="1"/>
  <c r="Z59" i="1"/>
  <c r="Z38" i="1"/>
  <c r="X27" i="1"/>
  <c r="X64" i="1"/>
  <c r="Z50" i="1"/>
  <c r="X47" i="1"/>
  <c r="Z70" i="1"/>
  <c r="X43" i="1"/>
  <c r="Z39" i="1"/>
  <c r="X40" i="1"/>
  <c r="X26" i="1"/>
  <c r="Z21" i="1"/>
  <c r="Z34" i="1"/>
  <c r="X24" i="1"/>
  <c r="Z24" i="1"/>
  <c r="Z26" i="1"/>
  <c r="Z23" i="1"/>
  <c r="Z30" i="1"/>
  <c r="Z65" i="1"/>
  <c r="Z42" i="1"/>
  <c r="Z32" i="1"/>
  <c r="X18" i="1"/>
  <c r="X31" i="1"/>
  <c r="Z19" i="1"/>
  <c r="X62" i="1"/>
  <c r="Z52" i="1"/>
  <c r="Z81" i="1"/>
  <c r="X73" i="1"/>
  <c r="X66" i="1"/>
  <c r="Z77" i="1"/>
  <c r="X69" i="1"/>
  <c r="Z64" i="1"/>
  <c r="Z80" i="1"/>
  <c r="X68" i="1"/>
  <c r="Z58" i="1"/>
  <c r="X50" i="1"/>
  <c r="Z44" i="1"/>
  <c r="X38" i="1"/>
  <c r="X67" i="1"/>
  <c r="Z53" i="1"/>
  <c r="Z57" i="1"/>
  <c r="Z49" i="1"/>
  <c r="X57" i="1"/>
  <c r="Z41" i="1"/>
  <c r="Z35" i="1"/>
  <c r="Z46" i="1"/>
  <c r="Z37" i="1"/>
  <c r="X30" i="1"/>
  <c r="X29" i="1"/>
  <c r="Z79" i="1"/>
  <c r="X52" i="1"/>
  <c r="X21" i="1"/>
  <c r="Z20" i="1"/>
  <c r="X20" i="1"/>
  <c r="X33" i="1"/>
  <c r="X22" i="1"/>
  <c r="Z18" i="1"/>
  <c r="X25" i="1"/>
  <c r="AB19" i="1" l="1"/>
  <c r="AB51" i="1"/>
  <c r="AB50" i="1"/>
  <c r="AB61" i="1"/>
  <c r="AB70" i="1"/>
  <c r="AB42" i="1"/>
  <c r="AB74" i="1"/>
  <c r="AB76" i="1"/>
  <c r="AB39" i="1"/>
  <c r="AB64" i="1"/>
  <c r="AB21" i="1"/>
  <c r="AB55" i="1"/>
  <c r="AB22" i="1"/>
  <c r="AB77" i="1"/>
  <c r="AB82" i="1"/>
  <c r="AB46" i="1"/>
  <c r="AB41" i="1"/>
  <c r="AB78" i="1"/>
  <c r="AB23" i="1"/>
  <c r="AB60" i="1"/>
  <c r="AB30" i="1"/>
  <c r="AB83" i="1"/>
  <c r="AB68" i="1"/>
  <c r="AB66" i="1"/>
  <c r="AB38" i="1"/>
  <c r="AB40" i="1"/>
  <c r="AB54" i="1"/>
  <c r="AB33" i="1"/>
  <c r="AB63" i="1"/>
  <c r="AB69" i="1"/>
  <c r="AB47" i="1"/>
  <c r="AB52" i="1"/>
  <c r="AB29" i="1"/>
  <c r="AB81" i="1"/>
  <c r="AB58" i="1"/>
  <c r="AB65" i="1"/>
  <c r="AB75" i="1"/>
  <c r="AB53" i="1"/>
  <c r="AB34" i="1"/>
  <c r="AB24" i="1"/>
  <c r="AB18" i="1"/>
  <c r="AB79" i="1"/>
  <c r="AB49" i="1"/>
  <c r="AB84" i="1"/>
  <c r="AB43" i="1"/>
  <c r="AB45" i="1"/>
  <c r="AB27" i="1"/>
  <c r="AB37" i="1"/>
  <c r="AB26" i="1"/>
  <c r="AB80" i="1"/>
  <c r="AB67" i="1"/>
  <c r="AB31" i="1"/>
  <c r="AB35" i="1"/>
  <c r="AB28" i="1"/>
  <c r="AB62" i="1"/>
  <c r="AB25" i="1"/>
  <c r="AB59" i="1"/>
  <c r="AB48" i="1"/>
  <c r="AB44" i="1"/>
  <c r="AB20" i="1"/>
</calcChain>
</file>

<file path=xl/sharedStrings.xml><?xml version="1.0" encoding="utf-8"?>
<sst xmlns="http://schemas.openxmlformats.org/spreadsheetml/2006/main" count="266" uniqueCount="93">
  <si>
    <t>Metode Perhitungan Sistem pendukung keputusan berbasis SAW dan AHP</t>
  </si>
  <si>
    <t>Metode Perhitungan Sistem pendukung keputusan berbasis SAW</t>
  </si>
  <si>
    <t>Metode Perhitungan Sistem pendukung keputusan berbasis AHP</t>
  </si>
  <si>
    <t>nama</t>
  </si>
  <si>
    <t>cost</t>
  </si>
  <si>
    <t>benefit</t>
  </si>
  <si>
    <t>normalisasi</t>
  </si>
  <si>
    <t>result using saw</t>
  </si>
  <si>
    <t>SAW Nilai Akhir</t>
  </si>
  <si>
    <t>Matrix Perbandingan dan AHP</t>
  </si>
  <si>
    <t>c1</t>
  </si>
  <si>
    <t>c2</t>
  </si>
  <si>
    <t>c3</t>
  </si>
  <si>
    <t>c4</t>
  </si>
  <si>
    <t>c5</t>
  </si>
  <si>
    <t>count</t>
  </si>
  <si>
    <t>harga</t>
  </si>
  <si>
    <t>rating</t>
  </si>
  <si>
    <t>fasilitas</t>
  </si>
  <si>
    <t>aksesibilitas</t>
  </si>
  <si>
    <t>kualitas layanan</t>
  </si>
  <si>
    <t>DE COZY INN MOJOKERTO</t>
  </si>
  <si>
    <t>Mojokerto Classic Homestay</t>
  </si>
  <si>
    <t>Gadjah Mada Hall Cafe &amp; Penginapan Hostel</t>
  </si>
  <si>
    <t>Grand Whiz Hotel Trawas Mojokerto</t>
  </si>
  <si>
    <t>Hotel Surya Kertajaya</t>
  </si>
  <si>
    <t>Hotel Tejo Wulan</t>
  </si>
  <si>
    <t>Welirang Resort Pacet</t>
  </si>
  <si>
    <t>Standarized matrix</t>
  </si>
  <si>
    <t xml:space="preserve">Vector prioritas dan Hitung Dengan Nilai SAW </t>
  </si>
  <si>
    <t>Salmas Guesthouse</t>
  </si>
  <si>
    <t>Naga Mas Losmen</t>
  </si>
  <si>
    <t>HOTEL BUKIT SURYA</t>
  </si>
  <si>
    <t>Dmadinah Residence Mojokerto (Syariah)</t>
  </si>
  <si>
    <t>Hotel Asri</t>
  </si>
  <si>
    <t>Ecolodge Seloliman</t>
  </si>
  <si>
    <t>AHP Final Score</t>
  </si>
  <si>
    <t>Hotel Mulya Jaya</t>
  </si>
  <si>
    <t>DeResort Hotel</t>
  </si>
  <si>
    <t>Penginapan PASUNDAN</t>
  </si>
  <si>
    <t>Bobocabin Pacet, Mojokerto</t>
  </si>
  <si>
    <t>Hotel Tenera</t>
  </si>
  <si>
    <t>Puri Srijaya Hotel</t>
  </si>
  <si>
    <t>Carina Hotel</t>
  </si>
  <si>
    <t>Hotel Permata Biru</t>
  </si>
  <si>
    <t>Villa Kamaran pacet</t>
  </si>
  <si>
    <t>Avila Ketapan Rame Hotel</t>
  </si>
  <si>
    <t>Hotel Newstart</t>
  </si>
  <si>
    <t>Griya Amin Mojokerto</t>
  </si>
  <si>
    <t>Grha Pawitra Trowulan</t>
  </si>
  <si>
    <t>Wisma &amp; Kantin Amanda</t>
  </si>
  <si>
    <t>Royal Caravan Hotel &amp; Outbound Trawas</t>
  </si>
  <si>
    <t>Airy Syariah Mojoanyar Mangga Satu Mojokerto</t>
  </si>
  <si>
    <t>Nasta Inn Trawas</t>
  </si>
  <si>
    <t>Arayanna hotel &amp; resort</t>
  </si>
  <si>
    <t>Fresh Green Hotel &amp; Kebun Fresh Green</t>
  </si>
  <si>
    <t>Vila Jabal Rahmah Syariah</t>
  </si>
  <si>
    <t>Villa Fanny Pacet ( Harus Satu Paket bundling )</t>
  </si>
  <si>
    <t>MJ HOTEL SYARIAH</t>
  </si>
  <si>
    <t>Meriteduh Homestay ( /bulan bundling )</t>
  </si>
  <si>
    <t>Raden Wijaya Hotel &amp; Convention</t>
  </si>
  <si>
    <t>VANDA Gardenia Hotel</t>
  </si>
  <si>
    <t>Suwon homestay</t>
  </si>
  <si>
    <t>Cangar Hotel - Swiss IND</t>
  </si>
  <si>
    <t>The Forest Onsen and Cafe</t>
  </si>
  <si>
    <t>Arca Cottages &amp; Resort ( Bundle )</t>
  </si>
  <si>
    <t>Capital O 3359 Pondok Wisata Jaden</t>
  </si>
  <si>
    <t>Villa Keeta ( bundling  )</t>
  </si>
  <si>
    <t>Wildflower Trawas</t>
  </si>
  <si>
    <t>Duyung Trawas Hill Homestay</t>
  </si>
  <si>
    <t>Villa &amp; Homestay Padi Park</t>
  </si>
  <si>
    <t>Villa Kangen Omah</t>
  </si>
  <si>
    <t>Villa de'desa</t>
  </si>
  <si>
    <t>Villa Nabila</t>
  </si>
  <si>
    <t>Villa puncak trawas</t>
  </si>
  <si>
    <t>Villa Kebon Pakis ( Bundling )</t>
  </si>
  <si>
    <t>Villa Kebon Pakis 2 ( Bundling )</t>
  </si>
  <si>
    <t>Villa Kebon Pakis 3 ( Bundling )</t>
  </si>
  <si>
    <t>Villa Raisa</t>
  </si>
  <si>
    <t>Homestay Nala</t>
  </si>
  <si>
    <t>Villa Mediana Pacet</t>
  </si>
  <si>
    <t>Rere's House Villa</t>
  </si>
  <si>
    <t>Villa Panorama</t>
  </si>
  <si>
    <t>Villa Pondok Nuansa</t>
  </si>
  <si>
    <t>Hotel Slamet</t>
  </si>
  <si>
    <t>The Alit Indonesia</t>
  </si>
  <si>
    <t>Ayola Sunrise Mojokerto</t>
  </si>
  <si>
    <t>SUWON CAMP</t>
  </si>
  <si>
    <t>THE PEKAYON VILLA PACET</t>
  </si>
  <si>
    <t>The Soemo Hills</t>
  </si>
  <si>
    <t>Villa SB</t>
  </si>
  <si>
    <t>Matrix Normalisasi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</si>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</sst>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164" formatCode="0.0000"/>
    <numFmt numFmtId="165" formatCode="0.00000000000000"/>
    <numFmt numFmtId="166" formatCode="0.0000000000"/>
    <numFmt numFmtId="167" formatCode="_-[$Rp-3809]* #,##0.00_-;\-[$Rp-3809]* #,##0.00_-;_-[$Rp-3809]* &quot;-&quot;??_-;_-@_-"/>
    <numFmt numFmtId="168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2">
    <xf numFmtId="0" fontId="0" fillId="0" borderId="0" xfId="0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2" fontId="2" fillId="8" borderId="1" xfId="0" applyNumberFormat="1" applyFont="1" applyFill="1" applyBorder="1"/>
    <xf numFmtId="0" fontId="2" fillId="8" borderId="1" xfId="0" applyFon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2" fontId="4" fillId="9" borderId="1" xfId="0" applyNumberFormat="1" applyFont="1" applyFill="1" applyBorder="1"/>
    <xf numFmtId="2" fontId="0" fillId="10" borderId="1" xfId="0" applyNumberFormat="1" applyFill="1" applyBorder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167" fontId="0" fillId="4" borderId="1" xfId="0" applyNumberFormat="1" applyFill="1" applyBorder="1" applyAlignment="1">
      <alignment horizontal="center"/>
    </xf>
    <xf numFmtId="0" fontId="8" fillId="0" borderId="0" xfId="0" applyFont="1"/>
    <xf numFmtId="167" fontId="0" fillId="4" borderId="1" xfId="1" applyNumberFormat="1" applyFont="1" applyFill="1" applyBorder="1" applyAlignment="1">
      <alignment horizontal="center"/>
    </xf>
    <xf numFmtId="164" fontId="0" fillId="4" borderId="1" xfId="0" applyNumberFormat="1" applyFill="1" applyBorder="1"/>
    <xf numFmtId="42" fontId="0" fillId="4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4" borderId="4" xfId="0" applyFill="1" applyBorder="1"/>
    <xf numFmtId="168" fontId="0" fillId="11" borderId="1" xfId="0" applyNumberFormat="1" applyFill="1" applyBorder="1"/>
    <xf numFmtId="0" fontId="0" fillId="4" borderId="5" xfId="0" applyFill="1" applyBorder="1"/>
    <xf numFmtId="0" fontId="0" fillId="12" borderId="1" xfId="0" applyFill="1" applyBorder="1"/>
    <xf numFmtId="0" fontId="3" fillId="7" borderId="1" xfId="0" applyFont="1" applyFill="1" applyBorder="1"/>
    <xf numFmtId="165" fontId="0" fillId="4" borderId="1" xfId="0" applyNumberFormat="1" applyFill="1" applyBorder="1"/>
    <xf numFmtId="165" fontId="0" fillId="7" borderId="1" xfId="0" applyNumberFormat="1" applyFill="1" applyBorder="1"/>
    <xf numFmtId="0" fontId="0" fillId="3" borderId="1" xfId="0" applyFill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4F41-BDFD-4081-A3BF-D472B8E857FC}">
  <dimension ref="B2:AF84"/>
  <sheetViews>
    <sheetView tabSelected="1" topLeftCell="T1" workbookViewId="0">
      <selection activeCell="B2" sqref="B2:AF84"/>
    </sheetView>
  </sheetViews>
  <sheetFormatPr defaultRowHeight="15" x14ac:dyDescent="0.25"/>
  <cols>
    <col min="2" max="2" width="43.7109375" bestFit="1" customWidth="1"/>
    <col min="3" max="3" width="15.5703125" bestFit="1" customWidth="1"/>
    <col min="4" max="6" width="12" bestFit="1" customWidth="1"/>
    <col min="7" max="7" width="15.28515625" bestFit="1" customWidth="1"/>
    <col min="9" max="9" width="43.7109375" bestFit="1" customWidth="1"/>
    <col min="15" max="15" width="16.7109375" bestFit="1" customWidth="1"/>
    <col min="16" max="19" width="12.5703125" bestFit="1" customWidth="1"/>
    <col min="20" max="20" width="16.7109375" bestFit="1" customWidth="1"/>
    <col min="22" max="22" width="43.7109375" bestFit="1" customWidth="1"/>
    <col min="23" max="27" width="16.7109375" bestFit="1" customWidth="1"/>
    <col min="28" max="28" width="42.5703125" bestFit="1" customWidth="1"/>
  </cols>
  <sheetData>
    <row r="2" spans="2:32" ht="23.25" x14ac:dyDescent="0.35">
      <c r="B2" s="1" t="s">
        <v>0</v>
      </c>
      <c r="C2" s="1"/>
      <c r="D2" s="1"/>
      <c r="E2" s="1"/>
      <c r="F2" s="1"/>
      <c r="G2" s="1"/>
      <c r="I2" s="2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V2" s="3" t="s">
        <v>2</v>
      </c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2:32" x14ac:dyDescent="0.25">
      <c r="B3" s="5" t="s">
        <v>3</v>
      </c>
      <c r="C3" s="6" t="s">
        <v>4</v>
      </c>
      <c r="D3" s="7" t="s">
        <v>5</v>
      </c>
      <c r="E3" s="7" t="s">
        <v>5</v>
      </c>
      <c r="F3" s="7" t="s">
        <v>5</v>
      </c>
      <c r="G3" s="7" t="s">
        <v>5</v>
      </c>
      <c r="I3" s="8" t="s">
        <v>3</v>
      </c>
      <c r="J3" s="9" t="s">
        <v>6</v>
      </c>
      <c r="K3" s="9"/>
      <c r="L3" s="9"/>
      <c r="M3" s="9"/>
      <c r="N3" s="9"/>
      <c r="O3" s="10" t="s">
        <v>7</v>
      </c>
      <c r="P3" s="10"/>
      <c r="Q3" s="10"/>
      <c r="R3" s="10"/>
      <c r="S3" s="10"/>
      <c r="T3" s="11" t="s">
        <v>8</v>
      </c>
      <c r="V3" s="12" t="s">
        <v>9</v>
      </c>
      <c r="W3" s="13" t="s">
        <v>10</v>
      </c>
      <c r="X3" s="13" t="s">
        <v>11</v>
      </c>
      <c r="Y3" s="13" t="s">
        <v>12</v>
      </c>
      <c r="Z3" s="13" t="s">
        <v>13</v>
      </c>
      <c r="AA3" s="13" t="s">
        <v>14</v>
      </c>
      <c r="AC3" s="14" t="s">
        <v>15</v>
      </c>
      <c r="AD3" s="15">
        <f>COUNTA(V4:V8)</f>
        <v>5</v>
      </c>
    </row>
    <row r="4" spans="2:32" x14ac:dyDescent="0.25">
      <c r="B4" s="5"/>
      <c r="C4" s="6">
        <v>0.3</v>
      </c>
      <c r="D4" s="7">
        <v>0.2</v>
      </c>
      <c r="E4" s="7">
        <v>0.2</v>
      </c>
      <c r="F4" s="7">
        <v>0.1</v>
      </c>
      <c r="G4" s="7">
        <v>0.2</v>
      </c>
      <c r="I4" s="8"/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7" t="s">
        <v>10</v>
      </c>
      <c r="P4" s="17" t="s">
        <v>11</v>
      </c>
      <c r="Q4" s="17" t="s">
        <v>12</v>
      </c>
      <c r="R4" s="17" t="s">
        <v>13</v>
      </c>
      <c r="S4" s="17" t="s">
        <v>14</v>
      </c>
      <c r="T4" s="11"/>
      <c r="V4" s="18" t="s">
        <v>10</v>
      </c>
      <c r="W4" s="19">
        <v>1</v>
      </c>
      <c r="X4" s="20">
        <v>2</v>
      </c>
      <c r="Y4" s="20">
        <v>3</v>
      </c>
      <c r="Z4" s="20">
        <v>4</v>
      </c>
      <c r="AA4" s="20">
        <v>5</v>
      </c>
      <c r="AC4" s="21"/>
    </row>
    <row r="5" spans="2:32" x14ac:dyDescent="0.25">
      <c r="B5" s="5"/>
      <c r="C5" s="6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I5" s="22" t="s">
        <v>21</v>
      </c>
      <c r="J5" s="23">
        <f t="shared" ref="J5:N36" si="0">IF(C$3="cost",MIN(C$6:C$72)/C6,C6/MAX(C$6:C$72))</f>
        <v>0.33463235294117649</v>
      </c>
      <c r="K5" s="23">
        <f t="shared" si="0"/>
        <v>0.82</v>
      </c>
      <c r="L5" s="23">
        <f t="shared" si="0"/>
        <v>1</v>
      </c>
      <c r="M5" s="23">
        <f t="shared" si="0"/>
        <v>1</v>
      </c>
      <c r="N5" s="23">
        <f t="shared" si="0"/>
        <v>1</v>
      </c>
      <c r="O5" s="24">
        <f t="shared" ref="O5:S36" si="1">J5*C$4</f>
        <v>0.10038970588235295</v>
      </c>
      <c r="P5" s="25">
        <f t="shared" si="1"/>
        <v>0.16400000000000001</v>
      </c>
      <c r="Q5" s="25">
        <f t="shared" si="1"/>
        <v>0.2</v>
      </c>
      <c r="R5" s="25">
        <f t="shared" si="1"/>
        <v>0.1</v>
      </c>
      <c r="S5" s="25">
        <f t="shared" si="1"/>
        <v>0.2</v>
      </c>
      <c r="T5" s="26">
        <f>O5+P5+Q5+R5+S5</f>
        <v>0.764389705882353</v>
      </c>
      <c r="V5" s="18" t="s">
        <v>11</v>
      </c>
      <c r="W5" s="27">
        <f>IF(X4="","",1/X4)</f>
        <v>0.5</v>
      </c>
      <c r="X5" s="19">
        <v>1</v>
      </c>
      <c r="Y5" s="20">
        <v>3</v>
      </c>
      <c r="Z5" s="20">
        <v>5</v>
      </c>
      <c r="AA5" s="20">
        <v>1</v>
      </c>
    </row>
    <row r="6" spans="2:32" x14ac:dyDescent="0.25">
      <c r="B6" s="7" t="s">
        <v>21</v>
      </c>
      <c r="C6" s="28">
        <v>204000</v>
      </c>
      <c r="D6" s="22">
        <v>4.0999999999999996</v>
      </c>
      <c r="E6" s="22">
        <v>10</v>
      </c>
      <c r="F6" s="22">
        <v>8</v>
      </c>
      <c r="G6" s="22">
        <v>6</v>
      </c>
      <c r="I6" s="22" t="s">
        <v>22</v>
      </c>
      <c r="J6" s="23">
        <f t="shared" si="0"/>
        <v>0.34477272727272729</v>
      </c>
      <c r="K6" s="23">
        <f t="shared" si="0"/>
        <v>0.76</v>
      </c>
      <c r="L6" s="23">
        <f t="shared" si="0"/>
        <v>0.7</v>
      </c>
      <c r="M6" s="23">
        <f t="shared" si="0"/>
        <v>0.5</v>
      </c>
      <c r="N6" s="23">
        <f t="shared" si="0"/>
        <v>0.5</v>
      </c>
      <c r="O6" s="24">
        <f t="shared" si="1"/>
        <v>0.10343181818181818</v>
      </c>
      <c r="P6" s="25">
        <f t="shared" si="1"/>
        <v>0.15200000000000002</v>
      </c>
      <c r="Q6" s="25">
        <f t="shared" si="1"/>
        <v>0.13999999999999999</v>
      </c>
      <c r="R6" s="25">
        <f t="shared" si="1"/>
        <v>0.05</v>
      </c>
      <c r="S6" s="25">
        <f t="shared" si="1"/>
        <v>0.1</v>
      </c>
      <c r="T6" s="26">
        <f t="shared" ref="T6:T69" si="2">O6+P6+Q6+R6+S6</f>
        <v>0.54543181818181818</v>
      </c>
      <c r="V6" s="18" t="s">
        <v>12</v>
      </c>
      <c r="W6" s="27">
        <f>IF(Y4="","",1/Y4)</f>
        <v>0.33333333333333331</v>
      </c>
      <c r="X6" s="27">
        <f>IF(Y5="","",1/Y5)</f>
        <v>0.33333333333333331</v>
      </c>
      <c r="Y6" s="19">
        <v>1</v>
      </c>
      <c r="Z6" s="20">
        <v>2</v>
      </c>
      <c r="AA6" s="20">
        <v>1</v>
      </c>
      <c r="AC6" s="29"/>
    </row>
    <row r="7" spans="2:32" x14ac:dyDescent="0.25">
      <c r="B7" s="7" t="s">
        <v>22</v>
      </c>
      <c r="C7" s="30">
        <v>198000</v>
      </c>
      <c r="D7" s="22">
        <v>3.8</v>
      </c>
      <c r="E7" s="22">
        <v>7</v>
      </c>
      <c r="F7" s="22">
        <v>4</v>
      </c>
      <c r="G7" s="22">
        <v>3</v>
      </c>
      <c r="I7" s="22" t="s">
        <v>23</v>
      </c>
      <c r="J7" s="23">
        <f t="shared" si="0"/>
        <v>1</v>
      </c>
      <c r="K7" s="23">
        <f t="shared" si="0"/>
        <v>0.76</v>
      </c>
      <c r="L7" s="23">
        <f t="shared" si="0"/>
        <v>0.7</v>
      </c>
      <c r="M7" s="23">
        <f t="shared" si="0"/>
        <v>0.5</v>
      </c>
      <c r="N7" s="23">
        <f t="shared" si="0"/>
        <v>0.5</v>
      </c>
      <c r="O7" s="24">
        <f t="shared" si="1"/>
        <v>0.3</v>
      </c>
      <c r="P7" s="25">
        <f t="shared" si="1"/>
        <v>0.15200000000000002</v>
      </c>
      <c r="Q7" s="25">
        <f t="shared" si="1"/>
        <v>0.13999999999999999</v>
      </c>
      <c r="R7" s="25">
        <f t="shared" si="1"/>
        <v>0.05</v>
      </c>
      <c r="S7" s="25">
        <f t="shared" si="1"/>
        <v>0.1</v>
      </c>
      <c r="T7" s="26">
        <f t="shared" si="2"/>
        <v>0.74199999999999999</v>
      </c>
      <c r="V7" s="18" t="s">
        <v>13</v>
      </c>
      <c r="W7" s="27">
        <f>IF(Z4="","",1/Z4)</f>
        <v>0.25</v>
      </c>
      <c r="X7" s="27">
        <f>IF(Z5="","",1/Z5)</f>
        <v>0.2</v>
      </c>
      <c r="Y7" s="27">
        <f>IF(Z6="","",1/Z6)</f>
        <v>0.5</v>
      </c>
      <c r="Z7" s="19">
        <v>1</v>
      </c>
      <c r="AA7" s="20">
        <v>1</v>
      </c>
    </row>
    <row r="8" spans="2:32" x14ac:dyDescent="0.25">
      <c r="B8" s="7" t="s">
        <v>23</v>
      </c>
      <c r="C8" s="28">
        <v>68265</v>
      </c>
      <c r="D8" s="22">
        <v>3.8</v>
      </c>
      <c r="E8" s="22">
        <v>7</v>
      </c>
      <c r="F8" s="22">
        <v>4</v>
      </c>
      <c r="G8" s="22">
        <v>3</v>
      </c>
      <c r="I8" s="22" t="s">
        <v>24</v>
      </c>
      <c r="J8" s="23">
        <f t="shared" si="0"/>
        <v>0.32125764142818825</v>
      </c>
      <c r="K8" s="23">
        <f t="shared" si="0"/>
        <v>0.88000000000000012</v>
      </c>
      <c r="L8" s="23">
        <f t="shared" si="0"/>
        <v>1</v>
      </c>
      <c r="M8" s="23">
        <f t="shared" si="0"/>
        <v>0.75</v>
      </c>
      <c r="N8" s="23">
        <f t="shared" si="0"/>
        <v>0.83333333333333337</v>
      </c>
      <c r="O8" s="24">
        <f t="shared" si="1"/>
        <v>9.6377292428456468E-2</v>
      </c>
      <c r="P8" s="25">
        <f t="shared" si="1"/>
        <v>0.17600000000000005</v>
      </c>
      <c r="Q8" s="25">
        <f t="shared" si="1"/>
        <v>0.2</v>
      </c>
      <c r="R8" s="25">
        <f t="shared" si="1"/>
        <v>7.5000000000000011E-2</v>
      </c>
      <c r="S8" s="25">
        <f t="shared" si="1"/>
        <v>0.16666666666666669</v>
      </c>
      <c r="T8" s="26">
        <f t="shared" si="2"/>
        <v>0.7140439590951233</v>
      </c>
      <c r="V8" s="18" t="s">
        <v>14</v>
      </c>
      <c r="W8" s="27">
        <f>IF(AA4="","",1/AA4)</f>
        <v>0.2</v>
      </c>
      <c r="X8" s="27">
        <f>IF(AA5="","",1/AA5)</f>
        <v>1</v>
      </c>
      <c r="Y8" s="27">
        <f>IF(AA6="","",1/AA6)</f>
        <v>1</v>
      </c>
      <c r="Z8" s="27">
        <f>IF(AA7="","",1/AA7)</f>
        <v>1</v>
      </c>
      <c r="AA8" s="19">
        <v>1</v>
      </c>
    </row>
    <row r="9" spans="2:32" x14ac:dyDescent="0.25">
      <c r="B9" s="7" t="s">
        <v>24</v>
      </c>
      <c r="C9" s="28">
        <v>212493</v>
      </c>
      <c r="D9" s="22">
        <v>4.4000000000000004</v>
      </c>
      <c r="E9" s="22">
        <v>10</v>
      </c>
      <c r="F9" s="22">
        <v>6</v>
      </c>
      <c r="G9" s="22">
        <v>5</v>
      </c>
      <c r="I9" s="22" t="s">
        <v>25</v>
      </c>
      <c r="J9" s="23">
        <f t="shared" si="0"/>
        <v>0.41185520361990952</v>
      </c>
      <c r="K9" s="23">
        <f t="shared" si="0"/>
        <v>0.78</v>
      </c>
      <c r="L9" s="23">
        <f t="shared" si="0"/>
        <v>0.9</v>
      </c>
      <c r="M9" s="23">
        <f t="shared" si="0"/>
        <v>0.625</v>
      </c>
      <c r="N9" s="23">
        <f t="shared" si="0"/>
        <v>1</v>
      </c>
      <c r="O9" s="24">
        <f t="shared" si="1"/>
        <v>0.12355656108597285</v>
      </c>
      <c r="P9" s="25">
        <f t="shared" si="1"/>
        <v>0.15600000000000003</v>
      </c>
      <c r="Q9" s="25">
        <f t="shared" si="1"/>
        <v>0.18000000000000002</v>
      </c>
      <c r="R9" s="25">
        <f t="shared" si="1"/>
        <v>6.25E-2</v>
      </c>
      <c r="S9" s="25">
        <f t="shared" si="1"/>
        <v>0.2</v>
      </c>
      <c r="T9" s="26">
        <f t="shared" si="2"/>
        <v>0.72205656108597283</v>
      </c>
      <c r="W9" s="31">
        <f>SUM(W4:W8)</f>
        <v>2.2833333333333332</v>
      </c>
      <c r="X9" s="31">
        <f>SUM(X4:X8)</f>
        <v>4.5333333333333332</v>
      </c>
      <c r="Y9" s="31">
        <f>SUM(Y4:Y8)</f>
        <v>8.5</v>
      </c>
      <c r="Z9" s="31">
        <f>SUM(Z4:Z8)</f>
        <v>13</v>
      </c>
      <c r="AA9" s="31">
        <f>SUM(AA4:AA8)</f>
        <v>9</v>
      </c>
    </row>
    <row r="10" spans="2:32" x14ac:dyDescent="0.25">
      <c r="B10" s="7" t="s">
        <v>25</v>
      </c>
      <c r="C10" s="32">
        <v>165750</v>
      </c>
      <c r="D10" s="22">
        <v>3.9</v>
      </c>
      <c r="E10" s="22">
        <v>9</v>
      </c>
      <c r="F10" s="22">
        <v>5</v>
      </c>
      <c r="G10" s="22">
        <v>6</v>
      </c>
      <c r="I10" s="22" t="s">
        <v>26</v>
      </c>
      <c r="J10" s="23">
        <f t="shared" si="0"/>
        <v>0.91020000000000001</v>
      </c>
      <c r="K10" s="23">
        <f t="shared" si="0"/>
        <v>0.57999999999999996</v>
      </c>
      <c r="L10" s="23">
        <f t="shared" si="0"/>
        <v>0.3</v>
      </c>
      <c r="M10" s="23">
        <f t="shared" si="0"/>
        <v>0.125</v>
      </c>
      <c r="N10" s="23">
        <f t="shared" si="0"/>
        <v>0.16666666666666666</v>
      </c>
      <c r="O10" s="24">
        <f t="shared" si="1"/>
        <v>0.27305999999999997</v>
      </c>
      <c r="P10" s="25">
        <f t="shared" si="1"/>
        <v>0.11599999999999999</v>
      </c>
      <c r="Q10" s="25">
        <f t="shared" si="1"/>
        <v>0.06</v>
      </c>
      <c r="R10" s="25">
        <f t="shared" si="1"/>
        <v>1.2500000000000001E-2</v>
      </c>
      <c r="S10" s="25">
        <f t="shared" si="1"/>
        <v>3.3333333333333333E-2</v>
      </c>
      <c r="T10" s="26">
        <f t="shared" si="2"/>
        <v>0.4948933333333333</v>
      </c>
    </row>
    <row r="11" spans="2:32" x14ac:dyDescent="0.25">
      <c r="B11" s="7" t="s">
        <v>26</v>
      </c>
      <c r="C11" s="28">
        <v>75000</v>
      </c>
      <c r="D11" s="22">
        <v>2.9</v>
      </c>
      <c r="E11" s="22">
        <v>3</v>
      </c>
      <c r="F11" s="22">
        <v>1</v>
      </c>
      <c r="G11" s="22">
        <v>1</v>
      </c>
      <c r="I11" s="22" t="s">
        <v>27</v>
      </c>
      <c r="J11" s="23">
        <f t="shared" si="0"/>
        <v>0.27593636062313559</v>
      </c>
      <c r="K11" s="23">
        <f t="shared" si="0"/>
        <v>0.65999999999999992</v>
      </c>
      <c r="L11" s="23">
        <f t="shared" si="0"/>
        <v>0.6</v>
      </c>
      <c r="M11" s="23">
        <f t="shared" si="0"/>
        <v>0.25</v>
      </c>
      <c r="N11" s="23">
        <f t="shared" si="0"/>
        <v>0.33333333333333331</v>
      </c>
      <c r="O11" s="24">
        <f t="shared" si="1"/>
        <v>8.2780908186940672E-2</v>
      </c>
      <c r="P11" s="25">
        <f t="shared" si="1"/>
        <v>0.13199999999999998</v>
      </c>
      <c r="Q11" s="25">
        <f t="shared" si="1"/>
        <v>0.12</v>
      </c>
      <c r="R11" s="25">
        <f t="shared" si="1"/>
        <v>2.5000000000000001E-2</v>
      </c>
      <c r="S11" s="25">
        <f t="shared" si="1"/>
        <v>6.6666666666666666E-2</v>
      </c>
      <c r="T11" s="26">
        <f t="shared" si="2"/>
        <v>0.42644757485360729</v>
      </c>
      <c r="W11" s="8" t="s">
        <v>28</v>
      </c>
      <c r="X11" s="8"/>
      <c r="Y11" s="8"/>
      <c r="Z11" s="8"/>
      <c r="AA11" s="8"/>
      <c r="AB11" s="33" t="s">
        <v>29</v>
      </c>
      <c r="AC11" s="33"/>
      <c r="AD11" s="33"/>
      <c r="AE11" s="33"/>
      <c r="AF11" s="33"/>
    </row>
    <row r="12" spans="2:32" x14ac:dyDescent="0.25">
      <c r="B12" s="7" t="s">
        <v>27</v>
      </c>
      <c r="C12" s="28">
        <v>247394</v>
      </c>
      <c r="D12" s="22">
        <v>3.3</v>
      </c>
      <c r="E12" s="22">
        <v>6</v>
      </c>
      <c r="F12" s="22">
        <v>2</v>
      </c>
      <c r="G12" s="22">
        <v>2</v>
      </c>
      <c r="I12" s="22" t="s">
        <v>30</v>
      </c>
      <c r="J12" s="23">
        <f t="shared" si="0"/>
        <v>0.36401205108379769</v>
      </c>
      <c r="K12" s="23">
        <f t="shared" si="0"/>
        <v>0.84000000000000008</v>
      </c>
      <c r="L12" s="23">
        <f t="shared" si="0"/>
        <v>0.5</v>
      </c>
      <c r="M12" s="23">
        <f t="shared" si="0"/>
        <v>0.375</v>
      </c>
      <c r="N12" s="23">
        <f t="shared" si="0"/>
        <v>0.33333333333333331</v>
      </c>
      <c r="O12" s="24">
        <f t="shared" si="1"/>
        <v>0.10920361532513931</v>
      </c>
      <c r="P12" s="25">
        <f t="shared" si="1"/>
        <v>0.16800000000000004</v>
      </c>
      <c r="Q12" s="25">
        <f t="shared" si="1"/>
        <v>0.1</v>
      </c>
      <c r="R12" s="25">
        <f t="shared" si="1"/>
        <v>3.7500000000000006E-2</v>
      </c>
      <c r="S12" s="25">
        <f t="shared" si="1"/>
        <v>6.6666666666666666E-2</v>
      </c>
      <c r="T12" s="26">
        <f t="shared" si="2"/>
        <v>0.48137028199180598</v>
      </c>
      <c r="W12" s="34">
        <f>W4/$W$9</f>
        <v>0.43795620437956206</v>
      </c>
      <c r="X12" s="34">
        <f>X4/$X$9</f>
        <v>0.44117647058823528</v>
      </c>
      <c r="Y12" s="34">
        <f>Y4/$Y$9</f>
        <v>0.35294117647058826</v>
      </c>
      <c r="Z12" s="34">
        <f>Z4/$Z$9</f>
        <v>0.30769230769230771</v>
      </c>
      <c r="AA12" s="34">
        <f>AA4/$AA$9</f>
        <v>0.55555555555555558</v>
      </c>
      <c r="AB12" s="33" t="s">
        <v>10</v>
      </c>
      <c r="AC12" s="33" t="s">
        <v>11</v>
      </c>
      <c r="AD12" s="33" t="s">
        <v>12</v>
      </c>
      <c r="AE12" s="33" t="s">
        <v>13</v>
      </c>
      <c r="AF12" s="33" t="s">
        <v>14</v>
      </c>
    </row>
    <row r="13" spans="2:32" x14ac:dyDescent="0.25">
      <c r="B13" s="7" t="s">
        <v>30</v>
      </c>
      <c r="C13" s="28">
        <v>187535</v>
      </c>
      <c r="D13" s="22">
        <v>4.2</v>
      </c>
      <c r="E13" s="22">
        <v>5</v>
      </c>
      <c r="F13" s="22">
        <v>3</v>
      </c>
      <c r="G13" s="22">
        <v>2</v>
      </c>
      <c r="I13" s="22" t="s">
        <v>31</v>
      </c>
      <c r="J13" s="23">
        <f t="shared" si="0"/>
        <v>0.36899999999999999</v>
      </c>
      <c r="K13" s="23">
        <f t="shared" si="0"/>
        <v>0.8</v>
      </c>
      <c r="L13" s="23">
        <f t="shared" si="0"/>
        <v>0.7</v>
      </c>
      <c r="M13" s="23">
        <f t="shared" si="0"/>
        <v>0.625</v>
      </c>
      <c r="N13" s="23">
        <f t="shared" si="0"/>
        <v>1</v>
      </c>
      <c r="O13" s="24">
        <f t="shared" si="1"/>
        <v>0.11069999999999999</v>
      </c>
      <c r="P13" s="25">
        <f t="shared" si="1"/>
        <v>0.16000000000000003</v>
      </c>
      <c r="Q13" s="25">
        <f t="shared" si="1"/>
        <v>0.13999999999999999</v>
      </c>
      <c r="R13" s="25">
        <f t="shared" si="1"/>
        <v>6.25E-2</v>
      </c>
      <c r="S13" s="25">
        <f t="shared" si="1"/>
        <v>0.2</v>
      </c>
      <c r="T13" s="26">
        <f t="shared" si="2"/>
        <v>0.67320000000000002</v>
      </c>
      <c r="W13" s="13">
        <f t="shared" ref="W13:W16" si="3">W5/$W$9</f>
        <v>0.21897810218978103</v>
      </c>
      <c r="X13" s="13">
        <f t="shared" ref="X13:X16" si="4">X5/$X$9</f>
        <v>0.22058823529411764</v>
      </c>
      <c r="Y13" s="13">
        <f t="shared" ref="Y13:Y16" si="5">Y5/$Y$9</f>
        <v>0.35294117647058826</v>
      </c>
      <c r="Z13" s="13">
        <f t="shared" ref="Z13:Z16" si="6">Z5/$Z$9</f>
        <v>0.38461538461538464</v>
      </c>
      <c r="AA13" s="13">
        <f t="shared" ref="AA13:AA16" si="7">AA5/$AA$9</f>
        <v>0.1111111111111111</v>
      </c>
      <c r="AB13" s="35">
        <f>SUM(W12:AA12)/$AD$3</f>
        <v>0.41906434293724981</v>
      </c>
      <c r="AC13" s="35">
        <f>SUM(W13:AA13)/$AD$3</f>
        <v>0.25764680193619655</v>
      </c>
      <c r="AD13" s="35">
        <f>SUM(W14:AA14)/$AD$3</f>
        <v>0.12042382740107085</v>
      </c>
      <c r="AE13" s="35">
        <f>SUM(W15:AA15)/$AD$3</f>
        <v>8.0092883119933359E-2</v>
      </c>
      <c r="AF13" s="35">
        <f>SUM(W16:AA16)/$AD$3</f>
        <v>0.1227721446055495</v>
      </c>
    </row>
    <row r="14" spans="2:32" x14ac:dyDescent="0.25">
      <c r="B14" s="7" t="s">
        <v>31</v>
      </c>
      <c r="C14" s="28">
        <v>185000</v>
      </c>
      <c r="D14" s="22">
        <v>4</v>
      </c>
      <c r="E14" s="22">
        <v>7</v>
      </c>
      <c r="F14" s="22">
        <v>5</v>
      </c>
      <c r="G14" s="22">
        <v>6</v>
      </c>
      <c r="I14" s="22" t="s">
        <v>32</v>
      </c>
      <c r="J14" s="23">
        <f t="shared" si="0"/>
        <v>0.35007692307692306</v>
      </c>
      <c r="K14" s="23">
        <f t="shared" si="0"/>
        <v>0.84000000000000008</v>
      </c>
      <c r="L14" s="23">
        <f t="shared" si="0"/>
        <v>1</v>
      </c>
      <c r="M14" s="23">
        <f t="shared" si="0"/>
        <v>1</v>
      </c>
      <c r="N14" s="23">
        <f t="shared" si="0"/>
        <v>1</v>
      </c>
      <c r="O14" s="24">
        <f t="shared" si="1"/>
        <v>0.10502307692307691</v>
      </c>
      <c r="P14" s="25">
        <f t="shared" si="1"/>
        <v>0.16800000000000004</v>
      </c>
      <c r="Q14" s="25">
        <f t="shared" si="1"/>
        <v>0.2</v>
      </c>
      <c r="R14" s="25">
        <f t="shared" si="1"/>
        <v>0.1</v>
      </c>
      <c r="S14" s="25">
        <f t="shared" si="1"/>
        <v>0.2</v>
      </c>
      <c r="T14" s="26">
        <f t="shared" si="2"/>
        <v>0.77302307692307703</v>
      </c>
      <c r="W14" s="13">
        <f t="shared" si="3"/>
        <v>0.145985401459854</v>
      </c>
      <c r="X14" s="13">
        <f t="shared" si="4"/>
        <v>7.3529411764705885E-2</v>
      </c>
      <c r="Y14" s="13">
        <f t="shared" si="5"/>
        <v>0.11764705882352941</v>
      </c>
      <c r="Z14" s="13">
        <f t="shared" si="6"/>
        <v>0.15384615384615385</v>
      </c>
      <c r="AA14" s="13">
        <f t="shared" si="7"/>
        <v>0.1111111111111111</v>
      </c>
    </row>
    <row r="15" spans="2:32" x14ac:dyDescent="0.25">
      <c r="B15" s="7" t="s">
        <v>32</v>
      </c>
      <c r="C15" s="28">
        <v>195000</v>
      </c>
      <c r="D15" s="22">
        <v>4.2</v>
      </c>
      <c r="E15" s="22">
        <v>10</v>
      </c>
      <c r="F15" s="22">
        <v>8</v>
      </c>
      <c r="G15" s="22">
        <v>6</v>
      </c>
      <c r="I15" s="22" t="s">
        <v>33</v>
      </c>
      <c r="J15" s="23">
        <f t="shared" si="0"/>
        <v>0.4551</v>
      </c>
      <c r="K15" s="23">
        <f t="shared" si="0"/>
        <v>0.9</v>
      </c>
      <c r="L15" s="23">
        <f t="shared" si="0"/>
        <v>0.6</v>
      </c>
      <c r="M15" s="23">
        <f t="shared" si="0"/>
        <v>0.5</v>
      </c>
      <c r="N15" s="23">
        <f t="shared" si="0"/>
        <v>0.5</v>
      </c>
      <c r="O15" s="24">
        <f t="shared" si="1"/>
        <v>0.13652999999999998</v>
      </c>
      <c r="P15" s="25">
        <f t="shared" si="1"/>
        <v>0.18000000000000002</v>
      </c>
      <c r="Q15" s="25">
        <f t="shared" si="1"/>
        <v>0.12</v>
      </c>
      <c r="R15" s="25">
        <f t="shared" si="1"/>
        <v>0.05</v>
      </c>
      <c r="S15" s="25">
        <f t="shared" si="1"/>
        <v>0.1</v>
      </c>
      <c r="T15" s="26">
        <f t="shared" si="2"/>
        <v>0.58653</v>
      </c>
      <c r="W15" s="13">
        <f t="shared" si="3"/>
        <v>0.10948905109489052</v>
      </c>
      <c r="X15" s="13">
        <f t="shared" si="4"/>
        <v>4.4117647058823532E-2</v>
      </c>
      <c r="Y15" s="13">
        <f t="shared" si="5"/>
        <v>5.8823529411764705E-2</v>
      </c>
      <c r="Z15" s="13">
        <f t="shared" si="6"/>
        <v>7.6923076923076927E-2</v>
      </c>
      <c r="AA15" s="13">
        <f t="shared" si="7"/>
        <v>0.1111111111111111</v>
      </c>
    </row>
    <row r="16" spans="2:32" x14ac:dyDescent="0.25">
      <c r="B16" s="7" t="s">
        <v>33</v>
      </c>
      <c r="C16" s="28">
        <v>150000</v>
      </c>
      <c r="D16" s="22">
        <v>4.5</v>
      </c>
      <c r="E16" s="22">
        <v>6</v>
      </c>
      <c r="F16" s="22">
        <v>4</v>
      </c>
      <c r="G16" s="22">
        <v>3</v>
      </c>
      <c r="I16" s="22" t="s">
        <v>34</v>
      </c>
      <c r="J16" s="23">
        <f t="shared" si="0"/>
        <v>0.50566666666666671</v>
      </c>
      <c r="K16" s="23">
        <f t="shared" si="0"/>
        <v>0.72</v>
      </c>
      <c r="L16" s="23">
        <f t="shared" si="0"/>
        <v>0.3</v>
      </c>
      <c r="M16" s="23">
        <f t="shared" si="0"/>
        <v>0.125</v>
      </c>
      <c r="N16" s="23">
        <f t="shared" si="0"/>
        <v>0.33333333333333331</v>
      </c>
      <c r="O16" s="24">
        <f t="shared" si="1"/>
        <v>0.1517</v>
      </c>
      <c r="P16" s="25">
        <f t="shared" si="1"/>
        <v>0.14399999999999999</v>
      </c>
      <c r="Q16" s="25">
        <f t="shared" si="1"/>
        <v>0.06</v>
      </c>
      <c r="R16" s="25">
        <f t="shared" si="1"/>
        <v>1.2500000000000001E-2</v>
      </c>
      <c r="S16" s="25">
        <f t="shared" si="1"/>
        <v>6.6666666666666666E-2</v>
      </c>
      <c r="T16" s="26">
        <f t="shared" si="2"/>
        <v>0.43486666666666662</v>
      </c>
      <c r="W16" s="36">
        <f t="shared" si="3"/>
        <v>8.7591240875912413E-2</v>
      </c>
      <c r="X16" s="36">
        <f t="shared" si="4"/>
        <v>0.22058823529411764</v>
      </c>
      <c r="Y16" s="36">
        <f t="shared" si="5"/>
        <v>0.11764705882352941</v>
      </c>
      <c r="Z16" s="36">
        <f t="shared" si="6"/>
        <v>7.6923076923076927E-2</v>
      </c>
      <c r="AA16" s="36">
        <f t="shared" si="7"/>
        <v>0.1111111111111111</v>
      </c>
    </row>
    <row r="17" spans="2:28" x14ac:dyDescent="0.25">
      <c r="B17" s="7" t="s">
        <v>34</v>
      </c>
      <c r="C17" s="28">
        <v>135000</v>
      </c>
      <c r="D17" s="22">
        <v>3.6</v>
      </c>
      <c r="E17" s="22">
        <v>3</v>
      </c>
      <c r="F17" s="22">
        <v>1</v>
      </c>
      <c r="G17" s="22">
        <v>2</v>
      </c>
      <c r="I17" s="22" t="s">
        <v>35</v>
      </c>
      <c r="J17" s="23">
        <f t="shared" si="0"/>
        <v>0.26770588235294118</v>
      </c>
      <c r="K17" s="23">
        <f t="shared" si="0"/>
        <v>0.91999999999999993</v>
      </c>
      <c r="L17" s="23">
        <f t="shared" si="0"/>
        <v>1</v>
      </c>
      <c r="M17" s="23">
        <f t="shared" si="0"/>
        <v>0.875</v>
      </c>
      <c r="N17" s="23">
        <f t="shared" si="0"/>
        <v>1</v>
      </c>
      <c r="O17" s="24">
        <f t="shared" si="1"/>
        <v>8.0311764705882346E-2</v>
      </c>
      <c r="P17" s="25">
        <f t="shared" si="1"/>
        <v>0.184</v>
      </c>
      <c r="Q17" s="25">
        <f t="shared" si="1"/>
        <v>0.2</v>
      </c>
      <c r="R17" s="25">
        <f t="shared" si="1"/>
        <v>8.7500000000000008E-2</v>
      </c>
      <c r="S17" s="25">
        <f t="shared" si="1"/>
        <v>0.2</v>
      </c>
      <c r="T17" s="26">
        <f t="shared" si="2"/>
        <v>0.7518117647058824</v>
      </c>
      <c r="W17" s="37" t="s">
        <v>10</v>
      </c>
      <c r="X17" s="37" t="s">
        <v>11</v>
      </c>
      <c r="Y17" s="37" t="s">
        <v>12</v>
      </c>
      <c r="Z17" s="37" t="s">
        <v>13</v>
      </c>
      <c r="AA17" s="37" t="s">
        <v>14</v>
      </c>
      <c r="AB17" s="38" t="s">
        <v>36</v>
      </c>
    </row>
    <row r="18" spans="2:28" x14ac:dyDescent="0.25">
      <c r="B18" s="7" t="s">
        <v>35</v>
      </c>
      <c r="C18" s="28">
        <v>255000</v>
      </c>
      <c r="D18" s="22">
        <v>4.5999999999999996</v>
      </c>
      <c r="E18" s="22">
        <v>10</v>
      </c>
      <c r="F18" s="22">
        <v>7</v>
      </c>
      <c r="G18" s="22">
        <v>6</v>
      </c>
      <c r="I18" s="22" t="s">
        <v>37</v>
      </c>
      <c r="J18" s="23">
        <f t="shared" si="0"/>
        <v>0.34132499999999999</v>
      </c>
      <c r="K18" s="23">
        <f t="shared" si="0"/>
        <v>0.72</v>
      </c>
      <c r="L18" s="23">
        <f t="shared" si="0"/>
        <v>0.5</v>
      </c>
      <c r="M18" s="23">
        <f t="shared" si="0"/>
        <v>0.125</v>
      </c>
      <c r="N18" s="23">
        <f t="shared" si="0"/>
        <v>0.16666666666666666</v>
      </c>
      <c r="O18" s="24">
        <f t="shared" si="1"/>
        <v>0.10239749999999999</v>
      </c>
      <c r="P18" s="25">
        <f t="shared" si="1"/>
        <v>0.14399999999999999</v>
      </c>
      <c r="Q18" s="25">
        <f t="shared" si="1"/>
        <v>0.1</v>
      </c>
      <c r="R18" s="25">
        <f t="shared" si="1"/>
        <v>1.2500000000000001E-2</v>
      </c>
      <c r="S18" s="25">
        <f t="shared" si="1"/>
        <v>3.3333333333333333E-2</v>
      </c>
      <c r="T18" s="26">
        <f t="shared" si="2"/>
        <v>0.39223083333333336</v>
      </c>
      <c r="V18" s="22" t="s">
        <v>21</v>
      </c>
      <c r="W18" s="39">
        <f>O5*$AB$13</f>
        <v>4.2069746133252005E-2</v>
      </c>
      <c r="X18" s="39">
        <f>P5*$AC$13</f>
        <v>4.2254075517536238E-2</v>
      </c>
      <c r="Y18" s="39">
        <f>Q5*$AD$13</f>
        <v>2.4084765480214172E-2</v>
      </c>
      <c r="Z18" s="39">
        <f>R5*$AE$13</f>
        <v>8.0092883119933355E-3</v>
      </c>
      <c r="AA18" s="39">
        <f>S5*$AF$13</f>
        <v>2.45544289211099E-2</v>
      </c>
      <c r="AB18" s="40">
        <f>SUM(W18:AA18)</f>
        <v>0.14097230436410566</v>
      </c>
    </row>
    <row r="19" spans="2:28" x14ac:dyDescent="0.25">
      <c r="B19" s="7" t="s">
        <v>37</v>
      </c>
      <c r="C19" s="28">
        <v>200000</v>
      </c>
      <c r="D19" s="22">
        <v>3.6</v>
      </c>
      <c r="E19" s="22">
        <v>5</v>
      </c>
      <c r="F19" s="22">
        <v>1</v>
      </c>
      <c r="G19" s="22">
        <v>1</v>
      </c>
      <c r="I19" s="22" t="s">
        <v>38</v>
      </c>
      <c r="J19" s="23">
        <f t="shared" si="0"/>
        <v>0.26770588235294118</v>
      </c>
      <c r="K19" s="23">
        <f t="shared" si="0"/>
        <v>0.86</v>
      </c>
      <c r="L19" s="23">
        <f t="shared" si="0"/>
        <v>0.9</v>
      </c>
      <c r="M19" s="23">
        <f t="shared" si="0"/>
        <v>1</v>
      </c>
      <c r="N19" s="23">
        <f t="shared" si="0"/>
        <v>1</v>
      </c>
      <c r="O19" s="24">
        <f t="shared" si="1"/>
        <v>8.0311764705882346E-2</v>
      </c>
      <c r="P19" s="25">
        <f t="shared" si="1"/>
        <v>0.17200000000000001</v>
      </c>
      <c r="Q19" s="25">
        <f t="shared" si="1"/>
        <v>0.18000000000000002</v>
      </c>
      <c r="R19" s="25">
        <f t="shared" si="1"/>
        <v>0.1</v>
      </c>
      <c r="S19" s="25">
        <f t="shared" si="1"/>
        <v>0.2</v>
      </c>
      <c r="T19" s="26">
        <f t="shared" si="2"/>
        <v>0.73231176470588233</v>
      </c>
      <c r="V19" s="22" t="s">
        <v>22</v>
      </c>
      <c r="W19" s="39">
        <f t="shared" ref="W19:W82" si="8">O6*$AB$13</f>
        <v>4.3344586925168724E-2</v>
      </c>
      <c r="X19" s="39">
        <f>P6*$AC$13</f>
        <v>3.916231389430188E-2</v>
      </c>
      <c r="Y19" s="39">
        <f>Q6*$AD$13</f>
        <v>1.6859335836149916E-2</v>
      </c>
      <c r="Z19" s="39">
        <f>R6*$AE$13</f>
        <v>4.0046441559966678E-3</v>
      </c>
      <c r="AA19" s="39">
        <f>S6*$AF$13</f>
        <v>1.227721446055495E-2</v>
      </c>
      <c r="AB19" s="40">
        <f t="shared" ref="AB19:AB82" si="9">SUM(W19:AA19)</f>
        <v>0.11564809527217212</v>
      </c>
    </row>
    <row r="20" spans="2:28" x14ac:dyDescent="0.25">
      <c r="B20" s="7" t="s">
        <v>38</v>
      </c>
      <c r="C20" s="28">
        <v>255000</v>
      </c>
      <c r="D20" s="22">
        <v>4.3</v>
      </c>
      <c r="E20" s="22">
        <v>9</v>
      </c>
      <c r="F20" s="22">
        <v>8</v>
      </c>
      <c r="G20" s="22">
        <v>6</v>
      </c>
      <c r="I20" s="22" t="s">
        <v>39</v>
      </c>
      <c r="J20" s="23">
        <f t="shared" si="0"/>
        <v>0.13491106719367588</v>
      </c>
      <c r="K20" s="23">
        <f t="shared" si="0"/>
        <v>0.88000000000000012</v>
      </c>
      <c r="L20" s="23">
        <f t="shared" si="0"/>
        <v>0.6</v>
      </c>
      <c r="M20" s="23">
        <f t="shared" si="0"/>
        <v>0.5</v>
      </c>
      <c r="N20" s="23">
        <f t="shared" si="0"/>
        <v>0.83333333333333337</v>
      </c>
      <c r="O20" s="24">
        <f t="shared" si="1"/>
        <v>4.047332015810276E-2</v>
      </c>
      <c r="P20" s="25">
        <f t="shared" si="1"/>
        <v>0.17600000000000005</v>
      </c>
      <c r="Q20" s="25">
        <f t="shared" si="1"/>
        <v>0.12</v>
      </c>
      <c r="R20" s="25">
        <f t="shared" si="1"/>
        <v>0.05</v>
      </c>
      <c r="S20" s="25">
        <f t="shared" si="1"/>
        <v>0.16666666666666669</v>
      </c>
      <c r="T20" s="26">
        <f t="shared" si="2"/>
        <v>0.5531399868247695</v>
      </c>
      <c r="V20" s="22" t="s">
        <v>23</v>
      </c>
      <c r="W20" s="39">
        <f>O7*$AB$13</f>
        <v>0.12571930288117494</v>
      </c>
      <c r="X20" s="39">
        <f>P7*$AC$13</f>
        <v>3.916231389430188E-2</v>
      </c>
      <c r="Y20" s="39">
        <f>Q7*$AD$13</f>
        <v>1.6859335836149916E-2</v>
      </c>
      <c r="Z20" s="39">
        <f>R7*$AE$13</f>
        <v>4.0046441559966678E-3</v>
      </c>
      <c r="AA20" s="39">
        <f>S7*$AF$13</f>
        <v>1.227721446055495E-2</v>
      </c>
      <c r="AB20" s="40">
        <f t="shared" si="9"/>
        <v>0.19802281122817839</v>
      </c>
    </row>
    <row r="21" spans="2:28" x14ac:dyDescent="0.25">
      <c r="B21" s="7" t="s">
        <v>39</v>
      </c>
      <c r="C21" s="28">
        <v>506000</v>
      </c>
      <c r="D21" s="22">
        <v>4.4000000000000004</v>
      </c>
      <c r="E21" s="22">
        <v>6</v>
      </c>
      <c r="F21" s="22">
        <v>4</v>
      </c>
      <c r="G21" s="22">
        <v>5</v>
      </c>
      <c r="I21" s="22" t="s">
        <v>40</v>
      </c>
      <c r="J21" s="23">
        <f t="shared" si="0"/>
        <v>0.11769827586206896</v>
      </c>
      <c r="K21" s="23">
        <f t="shared" si="0"/>
        <v>0.94000000000000006</v>
      </c>
      <c r="L21" s="23">
        <f t="shared" si="0"/>
        <v>0.7</v>
      </c>
      <c r="M21" s="23">
        <f t="shared" si="0"/>
        <v>0.75</v>
      </c>
      <c r="N21" s="23">
        <f t="shared" si="0"/>
        <v>0.66666666666666663</v>
      </c>
      <c r="O21" s="24">
        <f t="shared" si="1"/>
        <v>3.530948275862069E-2</v>
      </c>
      <c r="P21" s="25">
        <f t="shared" si="1"/>
        <v>0.18800000000000003</v>
      </c>
      <c r="Q21" s="25">
        <f t="shared" si="1"/>
        <v>0.13999999999999999</v>
      </c>
      <c r="R21" s="25">
        <f t="shared" si="1"/>
        <v>7.5000000000000011E-2</v>
      </c>
      <c r="S21" s="25">
        <f t="shared" si="1"/>
        <v>0.13333333333333333</v>
      </c>
      <c r="T21" s="26">
        <f t="shared" si="2"/>
        <v>0.57164281609195411</v>
      </c>
      <c r="V21" s="22" t="s">
        <v>24</v>
      </c>
      <c r="W21" s="39">
        <f t="shared" si="8"/>
        <v>4.0388286725602289E-2</v>
      </c>
      <c r="X21" s="39">
        <f t="shared" ref="X21:X84" si="10">P8*$AC$13</f>
        <v>4.5345837140770603E-2</v>
      </c>
      <c r="Y21" s="39">
        <f t="shared" ref="Y21:Y84" si="11">Q8*$AD$13</f>
        <v>2.4084765480214172E-2</v>
      </c>
      <c r="Z21" s="39">
        <f t="shared" ref="Z21:Z84" si="12">R8*$AE$13</f>
        <v>6.0069662339950029E-3</v>
      </c>
      <c r="AA21" s="39">
        <f t="shared" ref="AA21:AA84" si="13">S8*$AF$13</f>
        <v>2.046202410092492E-2</v>
      </c>
      <c r="AB21" s="40">
        <f t="shared" si="9"/>
        <v>0.13628787968150699</v>
      </c>
    </row>
    <row r="22" spans="2:28" x14ac:dyDescent="0.25">
      <c r="B22" s="7" t="s">
        <v>40</v>
      </c>
      <c r="C22" s="28">
        <v>580000</v>
      </c>
      <c r="D22" s="22">
        <v>4.7</v>
      </c>
      <c r="E22" s="22">
        <v>7</v>
      </c>
      <c r="F22" s="22">
        <v>6</v>
      </c>
      <c r="G22" s="22">
        <v>4</v>
      </c>
      <c r="I22" s="22" t="s">
        <v>41</v>
      </c>
      <c r="J22" s="23">
        <f t="shared" si="0"/>
        <v>0.47905263157894734</v>
      </c>
      <c r="K22" s="23">
        <f t="shared" si="0"/>
        <v>0.84000000000000008</v>
      </c>
      <c r="L22" s="23">
        <f t="shared" si="0"/>
        <v>0.7</v>
      </c>
      <c r="M22" s="23">
        <f t="shared" si="0"/>
        <v>0.625</v>
      </c>
      <c r="N22" s="23">
        <f t="shared" si="0"/>
        <v>1</v>
      </c>
      <c r="O22" s="24">
        <f t="shared" si="1"/>
        <v>0.14371578947368419</v>
      </c>
      <c r="P22" s="25">
        <f t="shared" si="1"/>
        <v>0.16800000000000004</v>
      </c>
      <c r="Q22" s="25">
        <f t="shared" si="1"/>
        <v>0.13999999999999999</v>
      </c>
      <c r="R22" s="25">
        <f t="shared" si="1"/>
        <v>6.25E-2</v>
      </c>
      <c r="S22" s="25">
        <f t="shared" si="1"/>
        <v>0.2</v>
      </c>
      <c r="T22" s="26">
        <f t="shared" si="2"/>
        <v>0.71421578947368425</v>
      </c>
      <c r="V22" s="22" t="s">
        <v>25</v>
      </c>
      <c r="W22" s="39">
        <f t="shared" si="8"/>
        <v>5.1778149087079381E-2</v>
      </c>
      <c r="X22" s="39">
        <f t="shared" si="10"/>
        <v>4.0192901102046666E-2</v>
      </c>
      <c r="Y22" s="39">
        <f t="shared" si="11"/>
        <v>2.1676288932192755E-2</v>
      </c>
      <c r="Z22" s="39">
        <f t="shared" si="12"/>
        <v>5.0058051949958349E-3</v>
      </c>
      <c r="AA22" s="39">
        <f t="shared" si="13"/>
        <v>2.45544289211099E-2</v>
      </c>
      <c r="AB22" s="40">
        <f t="shared" si="9"/>
        <v>0.14320757323742456</v>
      </c>
    </row>
    <row r="23" spans="2:28" x14ac:dyDescent="0.25">
      <c r="B23" s="7" t="s">
        <v>41</v>
      </c>
      <c r="C23" s="28">
        <v>142500</v>
      </c>
      <c r="D23" s="22">
        <v>4.2</v>
      </c>
      <c r="E23" s="22">
        <v>7</v>
      </c>
      <c r="F23" s="22">
        <v>5</v>
      </c>
      <c r="G23" s="22">
        <v>6</v>
      </c>
      <c r="I23" s="22" t="s">
        <v>42</v>
      </c>
      <c r="J23" s="23">
        <f t="shared" si="0"/>
        <v>0.17066249999999999</v>
      </c>
      <c r="K23" s="23">
        <f t="shared" si="0"/>
        <v>0.78</v>
      </c>
      <c r="L23" s="23">
        <f t="shared" si="0"/>
        <v>0.5</v>
      </c>
      <c r="M23" s="23">
        <f t="shared" si="0"/>
        <v>0.625</v>
      </c>
      <c r="N23" s="23">
        <f t="shared" si="0"/>
        <v>0.5</v>
      </c>
      <c r="O23" s="24">
        <f t="shared" si="1"/>
        <v>5.1198749999999994E-2</v>
      </c>
      <c r="P23" s="25">
        <f t="shared" si="1"/>
        <v>0.15600000000000003</v>
      </c>
      <c r="Q23" s="25">
        <f t="shared" si="1"/>
        <v>0.1</v>
      </c>
      <c r="R23" s="25">
        <f t="shared" si="1"/>
        <v>6.25E-2</v>
      </c>
      <c r="S23" s="25">
        <f t="shared" si="1"/>
        <v>0.1</v>
      </c>
      <c r="T23" s="26">
        <f t="shared" si="2"/>
        <v>0.46969875000000005</v>
      </c>
      <c r="V23" s="22" t="s">
        <v>26</v>
      </c>
      <c r="W23" s="39">
        <f t="shared" si="8"/>
        <v>0.11442970948244542</v>
      </c>
      <c r="X23" s="39">
        <f t="shared" si="10"/>
        <v>2.9887029024598798E-2</v>
      </c>
      <c r="Y23" s="39">
        <f t="shared" si="11"/>
        <v>7.2254296440642509E-3</v>
      </c>
      <c r="Z23" s="39">
        <f t="shared" si="12"/>
        <v>1.0011610389991669E-3</v>
      </c>
      <c r="AA23" s="39">
        <f t="shared" si="13"/>
        <v>4.0924048201849833E-3</v>
      </c>
      <c r="AB23" s="40">
        <f t="shared" si="9"/>
        <v>0.15663573401029263</v>
      </c>
    </row>
    <row r="24" spans="2:28" x14ac:dyDescent="0.25">
      <c r="B24" s="7" t="s">
        <v>42</v>
      </c>
      <c r="C24" s="28">
        <v>400000</v>
      </c>
      <c r="D24" s="22">
        <v>3.9</v>
      </c>
      <c r="E24" s="22">
        <v>5</v>
      </c>
      <c r="F24" s="22">
        <v>5</v>
      </c>
      <c r="G24" s="22">
        <v>3</v>
      </c>
      <c r="I24" s="22" t="s">
        <v>43</v>
      </c>
      <c r="J24" s="23">
        <f t="shared" si="0"/>
        <v>0.4551</v>
      </c>
      <c r="K24" s="23">
        <f t="shared" si="0"/>
        <v>0.76</v>
      </c>
      <c r="L24" s="23">
        <f t="shared" si="0"/>
        <v>0.5</v>
      </c>
      <c r="M24" s="23">
        <f t="shared" si="0"/>
        <v>0.5</v>
      </c>
      <c r="N24" s="23">
        <f t="shared" si="0"/>
        <v>0.66666666666666663</v>
      </c>
      <c r="O24" s="24">
        <f t="shared" si="1"/>
        <v>0.13652999999999998</v>
      </c>
      <c r="P24" s="25">
        <f t="shared" si="1"/>
        <v>0.15200000000000002</v>
      </c>
      <c r="Q24" s="25">
        <f t="shared" si="1"/>
        <v>0.1</v>
      </c>
      <c r="R24" s="25">
        <f t="shared" si="1"/>
        <v>0.05</v>
      </c>
      <c r="S24" s="25">
        <f t="shared" si="1"/>
        <v>0.13333333333333333</v>
      </c>
      <c r="T24" s="26">
        <f t="shared" si="2"/>
        <v>0.57186333333333339</v>
      </c>
      <c r="V24" s="22" t="s">
        <v>27</v>
      </c>
      <c r="W24" s="39">
        <f t="shared" si="8"/>
        <v>3.4690526897109095E-2</v>
      </c>
      <c r="X24" s="39">
        <f t="shared" si="10"/>
        <v>3.4009377855577935E-2</v>
      </c>
      <c r="Y24" s="39">
        <f t="shared" si="11"/>
        <v>1.4450859288128502E-2</v>
      </c>
      <c r="Z24" s="39">
        <f t="shared" si="12"/>
        <v>2.0023220779983339E-3</v>
      </c>
      <c r="AA24" s="39">
        <f t="shared" si="13"/>
        <v>8.1848096403699666E-3</v>
      </c>
      <c r="AB24" s="40">
        <f t="shared" si="9"/>
        <v>9.3337895759183831E-2</v>
      </c>
    </row>
    <row r="25" spans="2:28" x14ac:dyDescent="0.25">
      <c r="B25" s="7" t="s">
        <v>43</v>
      </c>
      <c r="C25" s="28">
        <v>150000</v>
      </c>
      <c r="D25" s="22">
        <v>3.8</v>
      </c>
      <c r="E25" s="22">
        <v>5</v>
      </c>
      <c r="F25" s="22">
        <v>4</v>
      </c>
      <c r="G25" s="22">
        <v>4</v>
      </c>
      <c r="I25" s="22" t="s">
        <v>44</v>
      </c>
      <c r="J25" s="23">
        <f t="shared" si="0"/>
        <v>0.17066249999999999</v>
      </c>
      <c r="K25" s="23">
        <f t="shared" si="0"/>
        <v>0.84000000000000008</v>
      </c>
      <c r="L25" s="23">
        <f t="shared" si="0"/>
        <v>0.7</v>
      </c>
      <c r="M25" s="23">
        <f t="shared" si="0"/>
        <v>0.625</v>
      </c>
      <c r="N25" s="23">
        <f t="shared" si="0"/>
        <v>0.83333333333333337</v>
      </c>
      <c r="O25" s="24">
        <f t="shared" si="1"/>
        <v>5.1198749999999994E-2</v>
      </c>
      <c r="P25" s="25">
        <f t="shared" si="1"/>
        <v>0.16800000000000004</v>
      </c>
      <c r="Q25" s="25">
        <f t="shared" si="1"/>
        <v>0.13999999999999999</v>
      </c>
      <c r="R25" s="25">
        <f t="shared" si="1"/>
        <v>6.25E-2</v>
      </c>
      <c r="S25" s="25">
        <f t="shared" si="1"/>
        <v>0.16666666666666669</v>
      </c>
      <c r="T25" s="26">
        <f t="shared" si="2"/>
        <v>0.58836541666666675</v>
      </c>
      <c r="V25" s="22" t="s">
        <v>30</v>
      </c>
      <c r="W25" s="39">
        <f t="shared" si="8"/>
        <v>4.5763341302601686E-2</v>
      </c>
      <c r="X25" s="39">
        <f t="shared" si="10"/>
        <v>4.3284662725281031E-2</v>
      </c>
      <c r="Y25" s="39">
        <f t="shared" si="11"/>
        <v>1.2042382740107086E-2</v>
      </c>
      <c r="Z25" s="39">
        <f t="shared" si="12"/>
        <v>3.0034831169975015E-3</v>
      </c>
      <c r="AA25" s="39">
        <f t="shared" si="13"/>
        <v>8.1848096403699666E-3</v>
      </c>
      <c r="AB25" s="40">
        <f t="shared" si="9"/>
        <v>0.11227867952535726</v>
      </c>
    </row>
    <row r="26" spans="2:28" x14ac:dyDescent="0.25">
      <c r="B26" s="7" t="s">
        <v>44</v>
      </c>
      <c r="C26" s="28">
        <v>400000</v>
      </c>
      <c r="D26" s="22">
        <v>4.2</v>
      </c>
      <c r="E26" s="22">
        <v>7</v>
      </c>
      <c r="F26" s="22">
        <v>5</v>
      </c>
      <c r="G26" s="22">
        <v>5</v>
      </c>
      <c r="I26" s="22" t="s">
        <v>45</v>
      </c>
      <c r="J26" s="23">
        <f t="shared" si="0"/>
        <v>0.9752142857142857</v>
      </c>
      <c r="K26" s="23">
        <f t="shared" si="0"/>
        <v>0.82</v>
      </c>
      <c r="L26" s="23">
        <f t="shared" si="0"/>
        <v>0.5</v>
      </c>
      <c r="M26" s="23">
        <f t="shared" si="0"/>
        <v>0.375</v>
      </c>
      <c r="N26" s="23">
        <f t="shared" si="0"/>
        <v>0.33333333333333331</v>
      </c>
      <c r="O26" s="24">
        <f t="shared" si="1"/>
        <v>0.29256428571428572</v>
      </c>
      <c r="P26" s="25">
        <f t="shared" si="1"/>
        <v>0.16400000000000001</v>
      </c>
      <c r="Q26" s="25">
        <f t="shared" si="1"/>
        <v>0.1</v>
      </c>
      <c r="R26" s="25">
        <f t="shared" si="1"/>
        <v>3.7500000000000006E-2</v>
      </c>
      <c r="S26" s="25">
        <f t="shared" si="1"/>
        <v>6.6666666666666666E-2</v>
      </c>
      <c r="T26" s="26">
        <f t="shared" si="2"/>
        <v>0.66073095238095236</v>
      </c>
      <c r="V26" s="22" t="s">
        <v>31</v>
      </c>
      <c r="W26" s="39">
        <f t="shared" si="8"/>
        <v>4.6390422763153548E-2</v>
      </c>
      <c r="X26" s="39">
        <f t="shared" si="10"/>
        <v>4.1223488309791452E-2</v>
      </c>
      <c r="Y26" s="39">
        <f t="shared" si="11"/>
        <v>1.6859335836149916E-2</v>
      </c>
      <c r="Z26" s="39">
        <f t="shared" si="12"/>
        <v>5.0058051949958349E-3</v>
      </c>
      <c r="AA26" s="39">
        <f t="shared" si="13"/>
        <v>2.45544289211099E-2</v>
      </c>
      <c r="AB26" s="40">
        <f t="shared" si="9"/>
        <v>0.13403348102520066</v>
      </c>
    </row>
    <row r="27" spans="2:28" x14ac:dyDescent="0.25">
      <c r="B27" s="7" t="s">
        <v>45</v>
      </c>
      <c r="C27" s="28">
        <v>70000</v>
      </c>
      <c r="D27" s="22">
        <v>4.0999999999999996</v>
      </c>
      <c r="E27" s="22">
        <v>5</v>
      </c>
      <c r="F27" s="22">
        <v>3</v>
      </c>
      <c r="G27" s="22">
        <v>2</v>
      </c>
      <c r="I27" s="22" t="s">
        <v>46</v>
      </c>
      <c r="J27" s="23">
        <f t="shared" si="0"/>
        <v>0.21234602463605823</v>
      </c>
      <c r="K27" s="23">
        <f t="shared" si="0"/>
        <v>0.86</v>
      </c>
      <c r="L27" s="23">
        <f t="shared" si="0"/>
        <v>1</v>
      </c>
      <c r="M27" s="23">
        <f t="shared" si="0"/>
        <v>1</v>
      </c>
      <c r="N27" s="23">
        <f t="shared" si="0"/>
        <v>1</v>
      </c>
      <c r="O27" s="24">
        <f t="shared" si="1"/>
        <v>6.3703807390817463E-2</v>
      </c>
      <c r="P27" s="25">
        <f t="shared" si="1"/>
        <v>0.17200000000000001</v>
      </c>
      <c r="Q27" s="25">
        <f t="shared" si="1"/>
        <v>0.2</v>
      </c>
      <c r="R27" s="25">
        <f t="shared" si="1"/>
        <v>0.1</v>
      </c>
      <c r="S27" s="25">
        <f t="shared" si="1"/>
        <v>0.2</v>
      </c>
      <c r="T27" s="26">
        <f t="shared" si="2"/>
        <v>0.73570380739081753</v>
      </c>
      <c r="V27" s="22" t="s">
        <v>32</v>
      </c>
      <c r="W27" s="39">
        <f t="shared" si="8"/>
        <v>4.401142672401747E-2</v>
      </c>
      <c r="X27" s="39">
        <f t="shared" si="10"/>
        <v>4.3284662725281031E-2</v>
      </c>
      <c r="Y27" s="39">
        <f t="shared" si="11"/>
        <v>2.4084765480214172E-2</v>
      </c>
      <c r="Z27" s="39">
        <f t="shared" si="12"/>
        <v>8.0092883119933355E-3</v>
      </c>
      <c r="AA27" s="39">
        <f t="shared" si="13"/>
        <v>2.45544289211099E-2</v>
      </c>
      <c r="AB27" s="40">
        <f t="shared" si="9"/>
        <v>0.14394457216261591</v>
      </c>
    </row>
    <row r="28" spans="2:28" x14ac:dyDescent="0.25">
      <c r="B28" s="7" t="s">
        <v>46</v>
      </c>
      <c r="C28" s="28">
        <v>321480</v>
      </c>
      <c r="D28" s="22">
        <v>4.3</v>
      </c>
      <c r="E28" s="22">
        <v>10</v>
      </c>
      <c r="F28" s="22">
        <v>8</v>
      </c>
      <c r="G28" s="22">
        <v>6</v>
      </c>
      <c r="I28" s="22" t="s">
        <v>47</v>
      </c>
      <c r="J28" s="23">
        <f t="shared" si="0"/>
        <v>0.27306000000000002</v>
      </c>
      <c r="K28" s="23">
        <f t="shared" si="0"/>
        <v>0.84000000000000008</v>
      </c>
      <c r="L28" s="23">
        <f t="shared" si="0"/>
        <v>0.8</v>
      </c>
      <c r="M28" s="23">
        <f t="shared" si="0"/>
        <v>0.75</v>
      </c>
      <c r="N28" s="23">
        <f t="shared" si="0"/>
        <v>0.66666666666666663</v>
      </c>
      <c r="O28" s="24">
        <f t="shared" si="1"/>
        <v>8.1918000000000005E-2</v>
      </c>
      <c r="P28" s="25">
        <f t="shared" si="1"/>
        <v>0.16800000000000004</v>
      </c>
      <c r="Q28" s="25">
        <f t="shared" si="1"/>
        <v>0.16000000000000003</v>
      </c>
      <c r="R28" s="25">
        <f t="shared" si="1"/>
        <v>7.5000000000000011E-2</v>
      </c>
      <c r="S28" s="25">
        <f t="shared" si="1"/>
        <v>0.13333333333333333</v>
      </c>
      <c r="T28" s="26">
        <f t="shared" si="2"/>
        <v>0.61825133333333337</v>
      </c>
      <c r="V28" s="22" t="s">
        <v>33</v>
      </c>
      <c r="W28" s="39">
        <f t="shared" si="8"/>
        <v>5.7214854741222711E-2</v>
      </c>
      <c r="X28" s="39">
        <f t="shared" si="10"/>
        <v>4.6376424348515383E-2</v>
      </c>
      <c r="Y28" s="39">
        <f t="shared" si="11"/>
        <v>1.4450859288128502E-2</v>
      </c>
      <c r="Z28" s="39">
        <f t="shared" si="12"/>
        <v>4.0046441559966678E-3</v>
      </c>
      <c r="AA28" s="39">
        <f t="shared" si="13"/>
        <v>1.227721446055495E-2</v>
      </c>
      <c r="AB28" s="40">
        <f t="shared" si="9"/>
        <v>0.13432399699441822</v>
      </c>
    </row>
    <row r="29" spans="2:28" x14ac:dyDescent="0.25">
      <c r="B29" s="7" t="s">
        <v>47</v>
      </c>
      <c r="C29" s="28">
        <v>250000</v>
      </c>
      <c r="D29" s="22">
        <v>4.2</v>
      </c>
      <c r="E29" s="22">
        <v>8</v>
      </c>
      <c r="F29" s="22">
        <v>6</v>
      </c>
      <c r="G29" s="22">
        <v>4</v>
      </c>
      <c r="I29" s="22" t="s">
        <v>48</v>
      </c>
      <c r="J29" s="23">
        <f t="shared" si="0"/>
        <v>0.32507142857142857</v>
      </c>
      <c r="K29" s="23">
        <f t="shared" si="0"/>
        <v>0.78</v>
      </c>
      <c r="L29" s="23">
        <f t="shared" si="0"/>
        <v>0.7</v>
      </c>
      <c r="M29" s="23">
        <f t="shared" si="0"/>
        <v>0.5</v>
      </c>
      <c r="N29" s="23">
        <f t="shared" si="0"/>
        <v>0.33333333333333331</v>
      </c>
      <c r="O29" s="24">
        <f t="shared" si="1"/>
        <v>9.7521428571428564E-2</v>
      </c>
      <c r="P29" s="25">
        <f t="shared" si="1"/>
        <v>0.15600000000000003</v>
      </c>
      <c r="Q29" s="25">
        <f t="shared" si="1"/>
        <v>0.13999999999999999</v>
      </c>
      <c r="R29" s="25">
        <f t="shared" si="1"/>
        <v>0.05</v>
      </c>
      <c r="S29" s="25">
        <f t="shared" si="1"/>
        <v>6.6666666666666666E-2</v>
      </c>
      <c r="T29" s="26">
        <f t="shared" si="2"/>
        <v>0.51018809523809527</v>
      </c>
      <c r="V29" s="22" t="s">
        <v>34</v>
      </c>
      <c r="W29" s="39">
        <f t="shared" si="8"/>
        <v>6.35720608235808E-2</v>
      </c>
      <c r="X29" s="39">
        <f t="shared" si="10"/>
        <v>3.7101139478812301E-2</v>
      </c>
      <c r="Y29" s="39">
        <f t="shared" si="11"/>
        <v>7.2254296440642509E-3</v>
      </c>
      <c r="Z29" s="39">
        <f t="shared" si="12"/>
        <v>1.0011610389991669E-3</v>
      </c>
      <c r="AA29" s="39">
        <f t="shared" si="13"/>
        <v>8.1848096403699666E-3</v>
      </c>
      <c r="AB29" s="40">
        <f t="shared" si="9"/>
        <v>0.11708460062582648</v>
      </c>
    </row>
    <row r="30" spans="2:28" x14ac:dyDescent="0.25">
      <c r="B30" s="7" t="s">
        <v>48</v>
      </c>
      <c r="C30" s="28">
        <v>210000</v>
      </c>
      <c r="D30" s="22">
        <v>3.9</v>
      </c>
      <c r="E30" s="22">
        <v>7</v>
      </c>
      <c r="F30" s="22">
        <v>4</v>
      </c>
      <c r="G30" s="22">
        <v>2</v>
      </c>
      <c r="I30" s="22" t="s">
        <v>49</v>
      </c>
      <c r="J30" s="23">
        <f t="shared" si="0"/>
        <v>0.23054711246200607</v>
      </c>
      <c r="K30" s="23">
        <f t="shared" si="0"/>
        <v>0.98000000000000009</v>
      </c>
      <c r="L30" s="23">
        <f t="shared" si="0"/>
        <v>0.7</v>
      </c>
      <c r="M30" s="23">
        <f t="shared" si="0"/>
        <v>0.875</v>
      </c>
      <c r="N30" s="23">
        <f t="shared" si="0"/>
        <v>1</v>
      </c>
      <c r="O30" s="24">
        <f t="shared" si="1"/>
        <v>6.9164133738601821E-2</v>
      </c>
      <c r="P30" s="25">
        <f t="shared" si="1"/>
        <v>0.19600000000000004</v>
      </c>
      <c r="Q30" s="25">
        <f t="shared" si="1"/>
        <v>0.13999999999999999</v>
      </c>
      <c r="R30" s="25">
        <f t="shared" si="1"/>
        <v>8.7500000000000008E-2</v>
      </c>
      <c r="S30" s="25">
        <f t="shared" si="1"/>
        <v>0.2</v>
      </c>
      <c r="T30" s="26">
        <f t="shared" si="2"/>
        <v>0.69266413373860192</v>
      </c>
      <c r="V30" s="22" t="s">
        <v>35</v>
      </c>
      <c r="W30" s="39">
        <f t="shared" si="8"/>
        <v>3.3655796906601594E-2</v>
      </c>
      <c r="X30" s="39">
        <f t="shared" si="10"/>
        <v>4.7407011556260162E-2</v>
      </c>
      <c r="Y30" s="39">
        <f t="shared" si="11"/>
        <v>2.4084765480214172E-2</v>
      </c>
      <c r="Z30" s="39">
        <f t="shared" si="12"/>
        <v>7.0081272729941692E-3</v>
      </c>
      <c r="AA30" s="39">
        <f t="shared" si="13"/>
        <v>2.45544289211099E-2</v>
      </c>
      <c r="AB30" s="40">
        <f t="shared" si="9"/>
        <v>0.13671013013718</v>
      </c>
    </row>
    <row r="31" spans="2:28" x14ac:dyDescent="0.25">
      <c r="B31" s="7" t="s">
        <v>49</v>
      </c>
      <c r="C31" s="28">
        <v>296100</v>
      </c>
      <c r="D31" s="22">
        <v>4.9000000000000004</v>
      </c>
      <c r="E31" s="22">
        <v>7</v>
      </c>
      <c r="F31" s="22">
        <v>7</v>
      </c>
      <c r="G31" s="22">
        <v>6</v>
      </c>
      <c r="I31" s="22" t="s">
        <v>50</v>
      </c>
      <c r="J31" s="23">
        <f t="shared" si="0"/>
        <v>0.34132499999999999</v>
      </c>
      <c r="K31" s="23">
        <f t="shared" si="0"/>
        <v>0.9</v>
      </c>
      <c r="L31" s="23">
        <f t="shared" si="0"/>
        <v>0.6</v>
      </c>
      <c r="M31" s="23">
        <f t="shared" si="0"/>
        <v>0.5</v>
      </c>
      <c r="N31" s="23">
        <f t="shared" si="0"/>
        <v>0.66666666666666663</v>
      </c>
      <c r="O31" s="24">
        <f t="shared" si="1"/>
        <v>0.10239749999999999</v>
      </c>
      <c r="P31" s="25">
        <f t="shared" si="1"/>
        <v>0.18000000000000002</v>
      </c>
      <c r="Q31" s="25">
        <f t="shared" si="1"/>
        <v>0.12</v>
      </c>
      <c r="R31" s="25">
        <f t="shared" si="1"/>
        <v>0.05</v>
      </c>
      <c r="S31" s="25">
        <f t="shared" si="1"/>
        <v>0.13333333333333333</v>
      </c>
      <c r="T31" s="26">
        <f t="shared" si="2"/>
        <v>0.58573083333333331</v>
      </c>
      <c r="V31" s="22" t="s">
        <v>37</v>
      </c>
      <c r="W31" s="39">
        <f t="shared" si="8"/>
        <v>4.2911141055917035E-2</v>
      </c>
      <c r="X31" s="39">
        <f t="shared" si="10"/>
        <v>3.7101139478812301E-2</v>
      </c>
      <c r="Y31" s="39">
        <f t="shared" si="11"/>
        <v>1.2042382740107086E-2</v>
      </c>
      <c r="Z31" s="39">
        <f t="shared" si="12"/>
        <v>1.0011610389991669E-3</v>
      </c>
      <c r="AA31" s="39">
        <f t="shared" si="13"/>
        <v>4.0924048201849833E-3</v>
      </c>
      <c r="AB31" s="40">
        <f t="shared" si="9"/>
        <v>9.7148229134020575E-2</v>
      </c>
    </row>
    <row r="32" spans="2:28" x14ac:dyDescent="0.25">
      <c r="B32" s="7" t="s">
        <v>50</v>
      </c>
      <c r="C32" s="28">
        <v>200000</v>
      </c>
      <c r="D32" s="22">
        <v>4.5</v>
      </c>
      <c r="E32" s="22">
        <v>6</v>
      </c>
      <c r="F32" s="22">
        <v>4</v>
      </c>
      <c r="G32" s="22">
        <v>4</v>
      </c>
      <c r="I32" s="22" t="s">
        <v>51</v>
      </c>
      <c r="J32" s="23">
        <f t="shared" si="0"/>
        <v>0.16062352941176469</v>
      </c>
      <c r="K32" s="23">
        <f t="shared" si="0"/>
        <v>0.84000000000000008</v>
      </c>
      <c r="L32" s="23">
        <f t="shared" si="0"/>
        <v>1</v>
      </c>
      <c r="M32" s="23">
        <f t="shared" si="0"/>
        <v>0.875</v>
      </c>
      <c r="N32" s="23">
        <f t="shared" si="0"/>
        <v>0.83333333333333337</v>
      </c>
      <c r="O32" s="24">
        <f t="shared" si="1"/>
        <v>4.8187058823529409E-2</v>
      </c>
      <c r="P32" s="25">
        <f t="shared" si="1"/>
        <v>0.16800000000000004</v>
      </c>
      <c r="Q32" s="25">
        <f t="shared" si="1"/>
        <v>0.2</v>
      </c>
      <c r="R32" s="25">
        <f t="shared" si="1"/>
        <v>8.7500000000000008E-2</v>
      </c>
      <c r="S32" s="25">
        <f t="shared" si="1"/>
        <v>0.16666666666666669</v>
      </c>
      <c r="T32" s="26">
        <f t="shared" si="2"/>
        <v>0.67035372549019612</v>
      </c>
      <c r="V32" s="22" t="s">
        <v>38</v>
      </c>
      <c r="W32" s="39">
        <f t="shared" si="8"/>
        <v>3.3655796906601594E-2</v>
      </c>
      <c r="X32" s="39">
        <f t="shared" si="10"/>
        <v>4.431524993302581E-2</v>
      </c>
      <c r="Y32" s="39">
        <f t="shared" si="11"/>
        <v>2.1676288932192755E-2</v>
      </c>
      <c r="Z32" s="39">
        <f t="shared" si="12"/>
        <v>8.0092883119933355E-3</v>
      </c>
      <c r="AA32" s="39">
        <f t="shared" si="13"/>
        <v>2.45544289211099E-2</v>
      </c>
      <c r="AB32" s="40">
        <f t="shared" si="9"/>
        <v>0.13221105300492342</v>
      </c>
    </row>
    <row r="33" spans="2:28" x14ac:dyDescent="0.25">
      <c r="B33" s="7" t="s">
        <v>51</v>
      </c>
      <c r="C33" s="28">
        <v>425000</v>
      </c>
      <c r="D33" s="22">
        <v>4.2</v>
      </c>
      <c r="E33" s="22">
        <v>10</v>
      </c>
      <c r="F33" s="22">
        <v>7</v>
      </c>
      <c r="G33" s="22">
        <v>5</v>
      </c>
      <c r="I33" s="22" t="s">
        <v>52</v>
      </c>
      <c r="J33" s="23">
        <f t="shared" si="0"/>
        <v>0.42665625000000001</v>
      </c>
      <c r="K33" s="23">
        <f t="shared" si="0"/>
        <v>0.88000000000000012</v>
      </c>
      <c r="L33" s="23">
        <f t="shared" si="0"/>
        <v>0.6</v>
      </c>
      <c r="M33" s="23">
        <f t="shared" si="0"/>
        <v>0.375</v>
      </c>
      <c r="N33" s="23">
        <f t="shared" si="0"/>
        <v>0.5</v>
      </c>
      <c r="O33" s="24">
        <f t="shared" si="1"/>
        <v>0.12799687500000001</v>
      </c>
      <c r="P33" s="25">
        <f t="shared" si="1"/>
        <v>0.17600000000000005</v>
      </c>
      <c r="Q33" s="25">
        <f t="shared" si="1"/>
        <v>0.12</v>
      </c>
      <c r="R33" s="25">
        <f t="shared" si="1"/>
        <v>3.7500000000000006E-2</v>
      </c>
      <c r="S33" s="25">
        <f t="shared" si="1"/>
        <v>0.1</v>
      </c>
      <c r="T33" s="26">
        <f t="shared" si="2"/>
        <v>0.56149687500000001</v>
      </c>
      <c r="V33" s="22" t="s">
        <v>39</v>
      </c>
      <c r="W33" s="39">
        <f t="shared" si="8"/>
        <v>1.6960925318544279E-2</v>
      </c>
      <c r="X33" s="39">
        <f t="shared" si="10"/>
        <v>4.5345837140770603E-2</v>
      </c>
      <c r="Y33" s="39">
        <f t="shared" si="11"/>
        <v>1.4450859288128502E-2</v>
      </c>
      <c r="Z33" s="39">
        <f t="shared" si="12"/>
        <v>4.0046441559966678E-3</v>
      </c>
      <c r="AA33" s="39">
        <f t="shared" si="13"/>
        <v>2.046202410092492E-2</v>
      </c>
      <c r="AB33" s="40">
        <f t="shared" si="9"/>
        <v>0.10122429000436496</v>
      </c>
    </row>
    <row r="34" spans="2:28" x14ac:dyDescent="0.25">
      <c r="B34" s="7" t="s">
        <v>52</v>
      </c>
      <c r="C34" s="28">
        <v>160000</v>
      </c>
      <c r="D34" s="22">
        <v>4.4000000000000004</v>
      </c>
      <c r="E34" s="22">
        <v>6</v>
      </c>
      <c r="F34" s="22">
        <v>3</v>
      </c>
      <c r="G34" s="22">
        <v>3</v>
      </c>
      <c r="I34" s="22" t="s">
        <v>53</v>
      </c>
      <c r="J34" s="23">
        <f t="shared" si="0"/>
        <v>0.4551</v>
      </c>
      <c r="K34" s="23">
        <f t="shared" si="0"/>
        <v>0.98000000000000009</v>
      </c>
      <c r="L34" s="23">
        <f t="shared" si="0"/>
        <v>0.7</v>
      </c>
      <c r="M34" s="23">
        <f t="shared" si="0"/>
        <v>0.75</v>
      </c>
      <c r="N34" s="23">
        <f t="shared" si="0"/>
        <v>1</v>
      </c>
      <c r="O34" s="24">
        <f t="shared" si="1"/>
        <v>0.13652999999999998</v>
      </c>
      <c r="P34" s="25">
        <f t="shared" si="1"/>
        <v>0.19600000000000004</v>
      </c>
      <c r="Q34" s="25">
        <f t="shared" si="1"/>
        <v>0.13999999999999999</v>
      </c>
      <c r="R34" s="25">
        <f t="shared" si="1"/>
        <v>7.5000000000000011E-2</v>
      </c>
      <c r="S34" s="25">
        <f t="shared" si="1"/>
        <v>0.2</v>
      </c>
      <c r="T34" s="26">
        <f t="shared" si="2"/>
        <v>0.74753000000000003</v>
      </c>
      <c r="V34" s="22" t="s">
        <v>40</v>
      </c>
      <c r="W34" s="39">
        <f t="shared" si="8"/>
        <v>1.479694519169553E-2</v>
      </c>
      <c r="X34" s="39">
        <f t="shared" si="10"/>
        <v>4.8437598764004955E-2</v>
      </c>
      <c r="Y34" s="39">
        <f t="shared" si="11"/>
        <v>1.6859335836149916E-2</v>
      </c>
      <c r="Z34" s="39">
        <f t="shared" si="12"/>
        <v>6.0069662339950029E-3</v>
      </c>
      <c r="AA34" s="39">
        <f t="shared" si="13"/>
        <v>1.6369619280739933E-2</v>
      </c>
      <c r="AB34" s="40">
        <f t="shared" si="9"/>
        <v>0.10247046530658534</v>
      </c>
    </row>
    <row r="35" spans="2:28" x14ac:dyDescent="0.25">
      <c r="B35" s="7" t="s">
        <v>53</v>
      </c>
      <c r="C35" s="28">
        <v>150000</v>
      </c>
      <c r="D35" s="22">
        <v>4.9000000000000004</v>
      </c>
      <c r="E35" s="22">
        <v>7</v>
      </c>
      <c r="F35" s="22">
        <v>6</v>
      </c>
      <c r="G35" s="22">
        <v>6</v>
      </c>
      <c r="I35" s="22" t="s">
        <v>54</v>
      </c>
      <c r="J35" s="23">
        <f t="shared" si="0"/>
        <v>4.6676923076923074E-2</v>
      </c>
      <c r="K35" s="23">
        <f t="shared" si="0"/>
        <v>0.91999999999999993</v>
      </c>
      <c r="L35" s="23">
        <f t="shared" si="0"/>
        <v>1</v>
      </c>
      <c r="M35" s="23">
        <f t="shared" si="0"/>
        <v>1</v>
      </c>
      <c r="N35" s="23">
        <f t="shared" si="0"/>
        <v>1</v>
      </c>
      <c r="O35" s="24">
        <f t="shared" si="1"/>
        <v>1.4003076923076922E-2</v>
      </c>
      <c r="P35" s="25">
        <f t="shared" si="1"/>
        <v>0.184</v>
      </c>
      <c r="Q35" s="25">
        <f t="shared" si="1"/>
        <v>0.2</v>
      </c>
      <c r="R35" s="25">
        <f t="shared" si="1"/>
        <v>0.1</v>
      </c>
      <c r="S35" s="25">
        <f t="shared" si="1"/>
        <v>0.2</v>
      </c>
      <c r="T35" s="26">
        <f t="shared" si="2"/>
        <v>0.69800307692307695</v>
      </c>
      <c r="V35" s="22" t="s">
        <v>41</v>
      </c>
      <c r="W35" s="39">
        <f t="shared" si="8"/>
        <v>6.0226162885497585E-2</v>
      </c>
      <c r="X35" s="39">
        <f t="shared" si="10"/>
        <v>4.3284662725281031E-2</v>
      </c>
      <c r="Y35" s="39">
        <f t="shared" si="11"/>
        <v>1.6859335836149916E-2</v>
      </c>
      <c r="Z35" s="39">
        <f t="shared" si="12"/>
        <v>5.0058051949958349E-3</v>
      </c>
      <c r="AA35" s="39">
        <f t="shared" si="13"/>
        <v>2.45544289211099E-2</v>
      </c>
      <c r="AB35" s="40">
        <f t="shared" si="9"/>
        <v>0.14993039556303428</v>
      </c>
    </row>
    <row r="36" spans="2:28" x14ac:dyDescent="0.25">
      <c r="B36" s="7" t="s">
        <v>54</v>
      </c>
      <c r="C36" s="28">
        <v>1462500</v>
      </c>
      <c r="D36" s="22">
        <v>4.5999999999999996</v>
      </c>
      <c r="E36" s="22">
        <v>10</v>
      </c>
      <c r="F36" s="22">
        <v>8</v>
      </c>
      <c r="G36" s="22">
        <v>6</v>
      </c>
      <c r="I36" s="22" t="s">
        <v>55</v>
      </c>
      <c r="J36" s="23">
        <f t="shared" si="0"/>
        <v>0.13002857142857144</v>
      </c>
      <c r="K36" s="23">
        <f t="shared" si="0"/>
        <v>0.78</v>
      </c>
      <c r="L36" s="23">
        <f t="shared" si="0"/>
        <v>1</v>
      </c>
      <c r="M36" s="23">
        <f t="shared" si="0"/>
        <v>0.75</v>
      </c>
      <c r="N36" s="23">
        <f t="shared" si="0"/>
        <v>0.66666666666666663</v>
      </c>
      <c r="O36" s="24">
        <f t="shared" si="1"/>
        <v>3.9008571428571427E-2</v>
      </c>
      <c r="P36" s="25">
        <f t="shared" si="1"/>
        <v>0.15600000000000003</v>
      </c>
      <c r="Q36" s="25">
        <f t="shared" si="1"/>
        <v>0.2</v>
      </c>
      <c r="R36" s="25">
        <f t="shared" si="1"/>
        <v>7.5000000000000011E-2</v>
      </c>
      <c r="S36" s="25">
        <f t="shared" si="1"/>
        <v>0.13333333333333333</v>
      </c>
      <c r="T36" s="26">
        <f t="shared" si="2"/>
        <v>0.60334190476190486</v>
      </c>
      <c r="V36" s="22" t="s">
        <v>42</v>
      </c>
      <c r="W36" s="39">
        <f t="shared" si="8"/>
        <v>2.1455570527958517E-2</v>
      </c>
      <c r="X36" s="39">
        <f t="shared" si="10"/>
        <v>4.0192901102046666E-2</v>
      </c>
      <c r="Y36" s="39">
        <f t="shared" si="11"/>
        <v>1.2042382740107086E-2</v>
      </c>
      <c r="Z36" s="39">
        <f t="shared" si="12"/>
        <v>5.0058051949958349E-3</v>
      </c>
      <c r="AA36" s="39">
        <f t="shared" si="13"/>
        <v>1.227721446055495E-2</v>
      </c>
      <c r="AB36" s="40">
        <f t="shared" si="9"/>
        <v>9.0973874025663065E-2</v>
      </c>
    </row>
    <row r="37" spans="2:28" x14ac:dyDescent="0.25">
      <c r="B37" s="7" t="s">
        <v>55</v>
      </c>
      <c r="C37" s="28">
        <v>525000</v>
      </c>
      <c r="D37" s="22">
        <v>3.9</v>
      </c>
      <c r="E37" s="22">
        <v>10</v>
      </c>
      <c r="F37" s="22">
        <v>6</v>
      </c>
      <c r="G37" s="22">
        <v>4</v>
      </c>
      <c r="I37" s="22" t="s">
        <v>56</v>
      </c>
      <c r="J37" s="23">
        <f t="shared" ref="J37:N71" si="14">IF(C$3="cost",MIN(C$6:C$72)/C38,C38/MAX(C$6:C$72))</f>
        <v>0.19504285714285716</v>
      </c>
      <c r="K37" s="23">
        <f t="shared" si="14"/>
        <v>0.88000000000000012</v>
      </c>
      <c r="L37" s="23">
        <f t="shared" si="14"/>
        <v>0.5</v>
      </c>
      <c r="M37" s="23">
        <f t="shared" si="14"/>
        <v>0.625</v>
      </c>
      <c r="N37" s="23">
        <f t="shared" si="14"/>
        <v>0.5</v>
      </c>
      <c r="O37" s="24">
        <f t="shared" ref="O37:S71" si="15">J37*C$4</f>
        <v>5.8512857142857144E-2</v>
      </c>
      <c r="P37" s="25">
        <f t="shared" si="15"/>
        <v>0.17600000000000005</v>
      </c>
      <c r="Q37" s="25">
        <f t="shared" si="15"/>
        <v>0.1</v>
      </c>
      <c r="R37" s="25">
        <f t="shared" si="15"/>
        <v>6.25E-2</v>
      </c>
      <c r="S37" s="25">
        <f t="shared" si="15"/>
        <v>0.1</v>
      </c>
      <c r="T37" s="26">
        <f t="shared" si="2"/>
        <v>0.49701285714285715</v>
      </c>
      <c r="V37" s="22" t="s">
        <v>43</v>
      </c>
      <c r="W37" s="39">
        <f t="shared" si="8"/>
        <v>5.7214854741222711E-2</v>
      </c>
      <c r="X37" s="39">
        <f t="shared" si="10"/>
        <v>3.916231389430188E-2</v>
      </c>
      <c r="Y37" s="39">
        <f t="shared" si="11"/>
        <v>1.2042382740107086E-2</v>
      </c>
      <c r="Z37" s="39">
        <f t="shared" si="12"/>
        <v>4.0046441559966678E-3</v>
      </c>
      <c r="AA37" s="39">
        <f t="shared" si="13"/>
        <v>1.6369619280739933E-2</v>
      </c>
      <c r="AB37" s="40">
        <f t="shared" si="9"/>
        <v>0.12879381481236829</v>
      </c>
    </row>
    <row r="38" spans="2:28" x14ac:dyDescent="0.25">
      <c r="B38" s="7" t="s">
        <v>56</v>
      </c>
      <c r="C38" s="28">
        <v>350000</v>
      </c>
      <c r="D38" s="22">
        <v>4.4000000000000004</v>
      </c>
      <c r="E38" s="22">
        <v>5</v>
      </c>
      <c r="F38" s="22">
        <v>5</v>
      </c>
      <c r="G38" s="22">
        <v>3</v>
      </c>
      <c r="I38" s="22" t="s">
        <v>57</v>
      </c>
      <c r="J38" s="23">
        <f t="shared" si="14"/>
        <v>2.2755000000000001E-2</v>
      </c>
      <c r="K38" s="23">
        <f t="shared" si="14"/>
        <v>0.84000000000000008</v>
      </c>
      <c r="L38" s="23">
        <f t="shared" si="14"/>
        <v>0.6</v>
      </c>
      <c r="M38" s="23">
        <f t="shared" si="14"/>
        <v>0.375</v>
      </c>
      <c r="N38" s="23">
        <f t="shared" si="14"/>
        <v>0.5</v>
      </c>
      <c r="O38" s="24">
        <f t="shared" si="15"/>
        <v>6.8265000000000001E-3</v>
      </c>
      <c r="P38" s="25">
        <f t="shared" si="15"/>
        <v>0.16800000000000004</v>
      </c>
      <c r="Q38" s="25">
        <f t="shared" si="15"/>
        <v>0.12</v>
      </c>
      <c r="R38" s="25">
        <f t="shared" si="15"/>
        <v>3.7500000000000006E-2</v>
      </c>
      <c r="S38" s="25">
        <f t="shared" si="15"/>
        <v>0.1</v>
      </c>
      <c r="T38" s="26">
        <f t="shared" si="2"/>
        <v>0.43232650000000006</v>
      </c>
      <c r="V38" s="22" t="s">
        <v>44</v>
      </c>
      <c r="W38" s="39">
        <f t="shared" si="8"/>
        <v>2.1455570527958517E-2</v>
      </c>
      <c r="X38" s="39">
        <f t="shared" si="10"/>
        <v>4.3284662725281031E-2</v>
      </c>
      <c r="Y38" s="39">
        <f t="shared" si="11"/>
        <v>1.6859335836149916E-2</v>
      </c>
      <c r="Z38" s="39">
        <f t="shared" si="12"/>
        <v>5.0058051949958349E-3</v>
      </c>
      <c r="AA38" s="39">
        <f t="shared" si="13"/>
        <v>2.046202410092492E-2</v>
      </c>
      <c r="AB38" s="40">
        <f t="shared" si="9"/>
        <v>0.10706739838531022</v>
      </c>
    </row>
    <row r="39" spans="2:28" x14ac:dyDescent="0.25">
      <c r="B39" s="7" t="s">
        <v>57</v>
      </c>
      <c r="C39" s="28">
        <v>3000000</v>
      </c>
      <c r="D39" s="22">
        <v>4.2</v>
      </c>
      <c r="E39" s="22">
        <v>6</v>
      </c>
      <c r="F39" s="22">
        <v>3</v>
      </c>
      <c r="G39" s="22">
        <v>3</v>
      </c>
      <c r="I39" s="22" t="s">
        <v>58</v>
      </c>
      <c r="J39" s="23">
        <f t="shared" si="14"/>
        <v>0.19602578644345217</v>
      </c>
      <c r="K39" s="23">
        <f t="shared" si="14"/>
        <v>0.94000000000000006</v>
      </c>
      <c r="L39" s="23">
        <f t="shared" si="14"/>
        <v>0.8</v>
      </c>
      <c r="M39" s="23">
        <f t="shared" si="14"/>
        <v>0.75</v>
      </c>
      <c r="N39" s="23">
        <f t="shared" si="14"/>
        <v>1</v>
      </c>
      <c r="O39" s="24">
        <f t="shared" si="15"/>
        <v>5.8807735933035649E-2</v>
      </c>
      <c r="P39" s="25">
        <f t="shared" si="15"/>
        <v>0.18800000000000003</v>
      </c>
      <c r="Q39" s="25">
        <f t="shared" si="15"/>
        <v>0.16000000000000003</v>
      </c>
      <c r="R39" s="25">
        <f t="shared" si="15"/>
        <v>7.5000000000000011E-2</v>
      </c>
      <c r="S39" s="25">
        <f t="shared" si="15"/>
        <v>0.2</v>
      </c>
      <c r="T39" s="26">
        <f t="shared" si="2"/>
        <v>0.68180773593303567</v>
      </c>
      <c r="V39" s="22" t="s">
        <v>45</v>
      </c>
      <c r="W39" s="39">
        <f t="shared" si="8"/>
        <v>0.12260326015976297</v>
      </c>
      <c r="X39" s="39">
        <f t="shared" si="10"/>
        <v>4.2254075517536238E-2</v>
      </c>
      <c r="Y39" s="39">
        <f t="shared" si="11"/>
        <v>1.2042382740107086E-2</v>
      </c>
      <c r="Z39" s="39">
        <f t="shared" si="12"/>
        <v>3.0034831169975015E-3</v>
      </c>
      <c r="AA39" s="39">
        <f t="shared" si="13"/>
        <v>8.1848096403699666E-3</v>
      </c>
      <c r="AB39" s="40">
        <f t="shared" si="9"/>
        <v>0.18808801117477375</v>
      </c>
    </row>
    <row r="40" spans="2:28" x14ac:dyDescent="0.25">
      <c r="B40" s="7" t="s">
        <v>58</v>
      </c>
      <c r="C40" s="28">
        <v>348245</v>
      </c>
      <c r="D40" s="22">
        <v>4.7</v>
      </c>
      <c r="E40" s="22">
        <v>8</v>
      </c>
      <c r="F40" s="22">
        <v>6</v>
      </c>
      <c r="G40" s="22">
        <v>6</v>
      </c>
      <c r="I40" s="22" t="s">
        <v>59</v>
      </c>
      <c r="J40" s="23">
        <f t="shared" si="14"/>
        <v>5.6887500000000001E-2</v>
      </c>
      <c r="K40" s="23">
        <f t="shared" si="14"/>
        <v>0.67999999999999994</v>
      </c>
      <c r="L40" s="23">
        <f t="shared" si="14"/>
        <v>0.5</v>
      </c>
      <c r="M40" s="23">
        <f t="shared" si="14"/>
        <v>0.125</v>
      </c>
      <c r="N40" s="23">
        <f t="shared" si="14"/>
        <v>0.33333333333333331</v>
      </c>
      <c r="O40" s="24">
        <f t="shared" si="15"/>
        <v>1.7066249999999998E-2</v>
      </c>
      <c r="P40" s="25">
        <f t="shared" si="15"/>
        <v>0.13599999999999998</v>
      </c>
      <c r="Q40" s="25">
        <f t="shared" si="15"/>
        <v>0.1</v>
      </c>
      <c r="R40" s="25">
        <f t="shared" si="15"/>
        <v>1.2500000000000001E-2</v>
      </c>
      <c r="S40" s="25">
        <f t="shared" si="15"/>
        <v>6.6666666666666666E-2</v>
      </c>
      <c r="T40" s="26">
        <f t="shared" si="2"/>
        <v>0.33223291666666666</v>
      </c>
      <c r="V40" s="22" t="s">
        <v>46</v>
      </c>
      <c r="W40" s="39">
        <f t="shared" si="8"/>
        <v>2.6695994186834038E-2</v>
      </c>
      <c r="X40" s="39">
        <f t="shared" si="10"/>
        <v>4.431524993302581E-2</v>
      </c>
      <c r="Y40" s="39">
        <f t="shared" si="11"/>
        <v>2.4084765480214172E-2</v>
      </c>
      <c r="Z40" s="39">
        <f t="shared" si="12"/>
        <v>8.0092883119933355E-3</v>
      </c>
      <c r="AA40" s="39">
        <f t="shared" si="13"/>
        <v>2.45544289211099E-2</v>
      </c>
      <c r="AB40" s="40">
        <f t="shared" si="9"/>
        <v>0.12765972683317725</v>
      </c>
    </row>
    <row r="41" spans="2:28" x14ac:dyDescent="0.25">
      <c r="B41" s="7" t="s">
        <v>59</v>
      </c>
      <c r="C41" s="28">
        <v>1200000</v>
      </c>
      <c r="D41" s="22">
        <v>3.4</v>
      </c>
      <c r="E41" s="22">
        <v>5</v>
      </c>
      <c r="F41" s="22">
        <v>1</v>
      </c>
      <c r="G41" s="22">
        <v>2</v>
      </c>
      <c r="I41" s="22" t="s">
        <v>60</v>
      </c>
      <c r="J41" s="23">
        <f t="shared" si="14"/>
        <v>0.16855555555555554</v>
      </c>
      <c r="K41" s="23">
        <f t="shared" si="14"/>
        <v>0.86</v>
      </c>
      <c r="L41" s="23">
        <f t="shared" si="14"/>
        <v>0.8</v>
      </c>
      <c r="M41" s="23">
        <f t="shared" si="14"/>
        <v>0.75</v>
      </c>
      <c r="N41" s="23">
        <f t="shared" si="14"/>
        <v>1</v>
      </c>
      <c r="O41" s="24">
        <f t="shared" si="15"/>
        <v>5.0566666666666663E-2</v>
      </c>
      <c r="P41" s="25">
        <f t="shared" si="15"/>
        <v>0.17200000000000001</v>
      </c>
      <c r="Q41" s="25">
        <f t="shared" si="15"/>
        <v>0.16000000000000003</v>
      </c>
      <c r="R41" s="25">
        <f t="shared" si="15"/>
        <v>7.5000000000000011E-2</v>
      </c>
      <c r="S41" s="25">
        <f t="shared" si="15"/>
        <v>0.2</v>
      </c>
      <c r="T41" s="26">
        <f t="shared" si="2"/>
        <v>0.65756666666666674</v>
      </c>
      <c r="V41" s="22" t="s">
        <v>47</v>
      </c>
      <c r="W41" s="39">
        <f t="shared" si="8"/>
        <v>3.4328912844733633E-2</v>
      </c>
      <c r="X41" s="39">
        <f t="shared" si="10"/>
        <v>4.3284662725281031E-2</v>
      </c>
      <c r="Y41" s="39">
        <f t="shared" si="11"/>
        <v>1.9267812384171339E-2</v>
      </c>
      <c r="Z41" s="39">
        <f t="shared" si="12"/>
        <v>6.0069662339950029E-3</v>
      </c>
      <c r="AA41" s="39">
        <f t="shared" si="13"/>
        <v>1.6369619280739933E-2</v>
      </c>
      <c r="AB41" s="40">
        <f t="shared" si="9"/>
        <v>0.11925797346892095</v>
      </c>
    </row>
    <row r="42" spans="2:28" x14ac:dyDescent="0.25">
      <c r="B42" s="7" t="s">
        <v>60</v>
      </c>
      <c r="C42" s="28">
        <v>405000</v>
      </c>
      <c r="D42" s="22">
        <v>4.3</v>
      </c>
      <c r="E42" s="22">
        <v>8</v>
      </c>
      <c r="F42" s="22">
        <v>6</v>
      </c>
      <c r="G42" s="22">
        <v>6</v>
      </c>
      <c r="I42" s="22" t="s">
        <v>61</v>
      </c>
      <c r="J42" s="23">
        <f t="shared" si="14"/>
        <v>0.1423076923076923</v>
      </c>
      <c r="K42" s="23">
        <f t="shared" si="14"/>
        <v>0.86</v>
      </c>
      <c r="L42" s="23">
        <f t="shared" si="14"/>
        <v>1</v>
      </c>
      <c r="M42" s="23">
        <f t="shared" si="14"/>
        <v>1</v>
      </c>
      <c r="N42" s="23">
        <f t="shared" si="14"/>
        <v>1</v>
      </c>
      <c r="O42" s="24">
        <f t="shared" si="15"/>
        <v>4.2692307692307689E-2</v>
      </c>
      <c r="P42" s="25">
        <f t="shared" si="15"/>
        <v>0.17200000000000001</v>
      </c>
      <c r="Q42" s="25">
        <f t="shared" si="15"/>
        <v>0.2</v>
      </c>
      <c r="R42" s="25">
        <f t="shared" si="15"/>
        <v>0.1</v>
      </c>
      <c r="S42" s="25">
        <f t="shared" si="15"/>
        <v>0.2</v>
      </c>
      <c r="T42" s="26">
        <f t="shared" si="2"/>
        <v>0.71469230769230774</v>
      </c>
      <c r="V42" s="22" t="s">
        <v>48</v>
      </c>
      <c r="W42" s="39">
        <f t="shared" si="8"/>
        <v>4.086775338658765E-2</v>
      </c>
      <c r="X42" s="39">
        <f t="shared" si="10"/>
        <v>4.0192901102046666E-2</v>
      </c>
      <c r="Y42" s="39">
        <f t="shared" si="11"/>
        <v>1.6859335836149916E-2</v>
      </c>
      <c r="Z42" s="39">
        <f t="shared" si="12"/>
        <v>4.0046441559966678E-3</v>
      </c>
      <c r="AA42" s="39">
        <f t="shared" si="13"/>
        <v>8.1848096403699666E-3</v>
      </c>
      <c r="AB42" s="40">
        <f t="shared" si="9"/>
        <v>0.11010944412115085</v>
      </c>
    </row>
    <row r="43" spans="2:28" x14ac:dyDescent="0.25">
      <c r="B43" s="7" t="s">
        <v>61</v>
      </c>
      <c r="C43" s="28">
        <v>479700</v>
      </c>
      <c r="D43" s="22">
        <v>4.3</v>
      </c>
      <c r="E43" s="22">
        <v>10</v>
      </c>
      <c r="F43" s="22">
        <v>8</v>
      </c>
      <c r="G43" s="22">
        <v>6</v>
      </c>
      <c r="I43" s="22" t="s">
        <v>62</v>
      </c>
      <c r="J43" s="23">
        <f t="shared" si="14"/>
        <v>0.1939346590909091</v>
      </c>
      <c r="K43" s="23">
        <f t="shared" si="14"/>
        <v>0.96</v>
      </c>
      <c r="L43" s="23">
        <f t="shared" si="14"/>
        <v>0.8</v>
      </c>
      <c r="M43" s="23">
        <f t="shared" si="14"/>
        <v>0.75</v>
      </c>
      <c r="N43" s="23">
        <f t="shared" si="14"/>
        <v>0.83333333333333337</v>
      </c>
      <c r="O43" s="24">
        <f t="shared" si="15"/>
        <v>5.8180397727272723E-2</v>
      </c>
      <c r="P43" s="25">
        <f t="shared" si="15"/>
        <v>0.192</v>
      </c>
      <c r="Q43" s="25">
        <f t="shared" si="15"/>
        <v>0.16000000000000003</v>
      </c>
      <c r="R43" s="25">
        <f t="shared" si="15"/>
        <v>7.5000000000000011E-2</v>
      </c>
      <c r="S43" s="25">
        <f t="shared" si="15"/>
        <v>0.16666666666666669</v>
      </c>
      <c r="T43" s="26">
        <f t="shared" si="2"/>
        <v>0.65184706439393947</v>
      </c>
      <c r="V43" s="22" t="s">
        <v>49</v>
      </c>
      <c r="W43" s="39">
        <f t="shared" si="8"/>
        <v>2.8984222259991244E-2</v>
      </c>
      <c r="X43" s="39">
        <f t="shared" si="10"/>
        <v>5.0498773179494534E-2</v>
      </c>
      <c r="Y43" s="39">
        <f t="shared" si="11"/>
        <v>1.6859335836149916E-2</v>
      </c>
      <c r="Z43" s="39">
        <f t="shared" si="12"/>
        <v>7.0081272729941692E-3</v>
      </c>
      <c r="AA43" s="39">
        <f t="shared" si="13"/>
        <v>2.45544289211099E-2</v>
      </c>
      <c r="AB43" s="40">
        <f t="shared" si="9"/>
        <v>0.12790488746973977</v>
      </c>
    </row>
    <row r="44" spans="2:28" x14ac:dyDescent="0.25">
      <c r="B44" s="7" t="s">
        <v>62</v>
      </c>
      <c r="C44" s="28">
        <v>352000</v>
      </c>
      <c r="D44" s="22">
        <v>4.8</v>
      </c>
      <c r="E44" s="22">
        <v>8</v>
      </c>
      <c r="F44" s="22">
        <v>6</v>
      </c>
      <c r="G44" s="22">
        <v>5</v>
      </c>
      <c r="I44" s="22" t="s">
        <v>63</v>
      </c>
      <c r="J44" s="23">
        <f t="shared" si="14"/>
        <v>0.56887500000000002</v>
      </c>
      <c r="K44" s="23">
        <f t="shared" si="14"/>
        <v>0.86</v>
      </c>
      <c r="L44" s="23">
        <f t="shared" si="14"/>
        <v>0.4</v>
      </c>
      <c r="M44" s="23">
        <f t="shared" si="14"/>
        <v>0.375</v>
      </c>
      <c r="N44" s="23">
        <f t="shared" si="14"/>
        <v>0.33333333333333331</v>
      </c>
      <c r="O44" s="24">
        <f t="shared" si="15"/>
        <v>0.17066249999999999</v>
      </c>
      <c r="P44" s="25">
        <f t="shared" si="15"/>
        <v>0.17200000000000001</v>
      </c>
      <c r="Q44" s="25">
        <f t="shared" si="15"/>
        <v>8.0000000000000016E-2</v>
      </c>
      <c r="R44" s="25">
        <f t="shared" si="15"/>
        <v>3.7500000000000006E-2</v>
      </c>
      <c r="S44" s="25">
        <f t="shared" si="15"/>
        <v>6.6666666666666666E-2</v>
      </c>
      <c r="T44" s="26">
        <f t="shared" si="2"/>
        <v>0.52682916666666668</v>
      </c>
      <c r="V44" s="22" t="s">
        <v>50</v>
      </c>
      <c r="W44" s="39">
        <f t="shared" si="8"/>
        <v>4.2911141055917035E-2</v>
      </c>
      <c r="X44" s="39">
        <f t="shared" si="10"/>
        <v>4.6376424348515383E-2</v>
      </c>
      <c r="Y44" s="39">
        <f t="shared" si="11"/>
        <v>1.4450859288128502E-2</v>
      </c>
      <c r="Z44" s="39">
        <f t="shared" si="12"/>
        <v>4.0046441559966678E-3</v>
      </c>
      <c r="AA44" s="39">
        <f t="shared" si="13"/>
        <v>1.6369619280739933E-2</v>
      </c>
      <c r="AB44" s="40">
        <f t="shared" si="9"/>
        <v>0.12411268812929752</v>
      </c>
    </row>
    <row r="45" spans="2:28" x14ac:dyDescent="0.25">
      <c r="B45" s="7" t="s">
        <v>63</v>
      </c>
      <c r="C45" s="28">
        <v>120000</v>
      </c>
      <c r="D45" s="22">
        <v>4.3</v>
      </c>
      <c r="E45" s="22">
        <v>4</v>
      </c>
      <c r="F45" s="22">
        <v>3</v>
      </c>
      <c r="G45" s="22">
        <v>2</v>
      </c>
      <c r="I45" s="22" t="s">
        <v>64</v>
      </c>
      <c r="J45" s="23">
        <f t="shared" si="14"/>
        <v>0.17066249999999999</v>
      </c>
      <c r="K45" s="23">
        <f t="shared" si="14"/>
        <v>0.86</v>
      </c>
      <c r="L45" s="23">
        <f t="shared" si="14"/>
        <v>0.7</v>
      </c>
      <c r="M45" s="23">
        <f t="shared" si="14"/>
        <v>0.625</v>
      </c>
      <c r="N45" s="23">
        <f t="shared" si="14"/>
        <v>0.83333333333333337</v>
      </c>
      <c r="O45" s="24">
        <f t="shared" si="15"/>
        <v>5.1198749999999994E-2</v>
      </c>
      <c r="P45" s="25">
        <f t="shared" si="15"/>
        <v>0.17200000000000001</v>
      </c>
      <c r="Q45" s="25">
        <f t="shared" si="15"/>
        <v>0.13999999999999999</v>
      </c>
      <c r="R45" s="25">
        <f t="shared" si="15"/>
        <v>6.25E-2</v>
      </c>
      <c r="S45" s="25">
        <f t="shared" si="15"/>
        <v>0.16666666666666669</v>
      </c>
      <c r="T45" s="26">
        <f t="shared" si="2"/>
        <v>0.59236541666666676</v>
      </c>
      <c r="V45" s="22" t="s">
        <v>51</v>
      </c>
      <c r="W45" s="39">
        <f t="shared" si="8"/>
        <v>2.0193478143960959E-2</v>
      </c>
      <c r="X45" s="39">
        <f t="shared" si="10"/>
        <v>4.3284662725281031E-2</v>
      </c>
      <c r="Y45" s="39">
        <f t="shared" si="11"/>
        <v>2.4084765480214172E-2</v>
      </c>
      <c r="Z45" s="39">
        <f t="shared" si="12"/>
        <v>7.0081272729941692E-3</v>
      </c>
      <c r="AA45" s="39">
        <f t="shared" si="13"/>
        <v>2.046202410092492E-2</v>
      </c>
      <c r="AB45" s="40">
        <f t="shared" si="9"/>
        <v>0.11503305772337524</v>
      </c>
    </row>
    <row r="46" spans="2:28" x14ac:dyDescent="0.25">
      <c r="B46" s="7" t="s">
        <v>64</v>
      </c>
      <c r="C46" s="28">
        <v>400000</v>
      </c>
      <c r="D46" s="22">
        <v>4.3</v>
      </c>
      <c r="E46" s="22">
        <v>7</v>
      </c>
      <c r="F46" s="22">
        <v>5</v>
      </c>
      <c r="G46" s="22">
        <v>5</v>
      </c>
      <c r="I46" s="22" t="s">
        <v>65</v>
      </c>
      <c r="J46" s="23">
        <f t="shared" si="14"/>
        <v>3.7925E-2</v>
      </c>
      <c r="K46" s="23">
        <f t="shared" si="14"/>
        <v>0.86</v>
      </c>
      <c r="L46" s="23">
        <f t="shared" si="14"/>
        <v>0.6</v>
      </c>
      <c r="M46" s="23">
        <f t="shared" si="14"/>
        <v>0.25</v>
      </c>
      <c r="N46" s="23">
        <f t="shared" si="14"/>
        <v>0.33333333333333331</v>
      </c>
      <c r="O46" s="24">
        <f t="shared" si="15"/>
        <v>1.13775E-2</v>
      </c>
      <c r="P46" s="25">
        <f t="shared" si="15"/>
        <v>0.17200000000000001</v>
      </c>
      <c r="Q46" s="25">
        <f t="shared" si="15"/>
        <v>0.12</v>
      </c>
      <c r="R46" s="25">
        <f t="shared" si="15"/>
        <v>2.5000000000000001E-2</v>
      </c>
      <c r="S46" s="25">
        <f t="shared" si="15"/>
        <v>6.6666666666666666E-2</v>
      </c>
      <c r="T46" s="26">
        <f t="shared" si="2"/>
        <v>0.3950441666666667</v>
      </c>
      <c r="V46" s="22" t="s">
        <v>52</v>
      </c>
      <c r="W46" s="39">
        <f t="shared" si="8"/>
        <v>5.36389263198963E-2</v>
      </c>
      <c r="X46" s="39">
        <f t="shared" si="10"/>
        <v>4.5345837140770603E-2</v>
      </c>
      <c r="Y46" s="39">
        <f t="shared" si="11"/>
        <v>1.4450859288128502E-2</v>
      </c>
      <c r="Z46" s="39">
        <f t="shared" si="12"/>
        <v>3.0034831169975015E-3</v>
      </c>
      <c r="AA46" s="39">
        <f t="shared" si="13"/>
        <v>1.227721446055495E-2</v>
      </c>
      <c r="AB46" s="40">
        <f t="shared" si="9"/>
        <v>0.12871632032634783</v>
      </c>
    </row>
    <row r="47" spans="2:28" x14ac:dyDescent="0.25">
      <c r="B47" s="7" t="s">
        <v>65</v>
      </c>
      <c r="C47" s="28">
        <v>1800000</v>
      </c>
      <c r="D47" s="22">
        <v>4.3</v>
      </c>
      <c r="E47" s="22">
        <v>6</v>
      </c>
      <c r="F47" s="22">
        <v>2</v>
      </c>
      <c r="G47" s="22">
        <v>2</v>
      </c>
      <c r="I47" s="22" t="s">
        <v>66</v>
      </c>
      <c r="J47" s="23">
        <f t="shared" si="14"/>
        <v>0.29699158164930067</v>
      </c>
      <c r="K47" s="23">
        <f t="shared" si="14"/>
        <v>0.2</v>
      </c>
      <c r="L47" s="23">
        <f t="shared" si="14"/>
        <v>0.3</v>
      </c>
      <c r="M47" s="23">
        <f t="shared" si="14"/>
        <v>0.125</v>
      </c>
      <c r="N47" s="23">
        <f t="shared" si="14"/>
        <v>0.16666666666666666</v>
      </c>
      <c r="O47" s="24">
        <f t="shared" si="15"/>
        <v>8.9097474494790205E-2</v>
      </c>
      <c r="P47" s="25">
        <f t="shared" si="15"/>
        <v>4.0000000000000008E-2</v>
      </c>
      <c r="Q47" s="25">
        <f t="shared" si="15"/>
        <v>0.06</v>
      </c>
      <c r="R47" s="25">
        <f t="shared" si="15"/>
        <v>1.2500000000000001E-2</v>
      </c>
      <c r="S47" s="25">
        <f t="shared" si="15"/>
        <v>3.3333333333333333E-2</v>
      </c>
      <c r="T47" s="26">
        <f t="shared" si="2"/>
        <v>0.23493080782812353</v>
      </c>
      <c r="V47" s="22" t="s">
        <v>53</v>
      </c>
      <c r="W47" s="39">
        <f t="shared" si="8"/>
        <v>5.7214854741222711E-2</v>
      </c>
      <c r="X47" s="39">
        <f t="shared" si="10"/>
        <v>5.0498773179494534E-2</v>
      </c>
      <c r="Y47" s="39">
        <f t="shared" si="11"/>
        <v>1.6859335836149916E-2</v>
      </c>
      <c r="Z47" s="39">
        <f t="shared" si="12"/>
        <v>6.0069662339950029E-3</v>
      </c>
      <c r="AA47" s="39">
        <f t="shared" si="13"/>
        <v>2.45544289211099E-2</v>
      </c>
      <c r="AB47" s="40">
        <f t="shared" si="9"/>
        <v>0.15513435891197205</v>
      </c>
    </row>
    <row r="48" spans="2:28" x14ac:dyDescent="0.25">
      <c r="B48" s="7" t="s">
        <v>66</v>
      </c>
      <c r="C48" s="28">
        <v>229855</v>
      </c>
      <c r="D48" s="22">
        <v>1</v>
      </c>
      <c r="E48" s="22">
        <v>3</v>
      </c>
      <c r="F48" s="22">
        <v>1</v>
      </c>
      <c r="G48" s="22">
        <v>1</v>
      </c>
      <c r="I48" s="22" t="s">
        <v>67</v>
      </c>
      <c r="J48" s="23">
        <f t="shared" si="14"/>
        <v>1.3111981294994706E-2</v>
      </c>
      <c r="K48" s="23">
        <f t="shared" si="14"/>
        <v>1</v>
      </c>
      <c r="L48" s="23">
        <f t="shared" si="14"/>
        <v>0.7</v>
      </c>
      <c r="M48" s="23">
        <f t="shared" si="14"/>
        <v>0.75</v>
      </c>
      <c r="N48" s="23">
        <f t="shared" si="14"/>
        <v>0.83333333333333337</v>
      </c>
      <c r="O48" s="24">
        <f t="shared" si="15"/>
        <v>3.9335943884984117E-3</v>
      </c>
      <c r="P48" s="25">
        <f t="shared" si="15"/>
        <v>0.2</v>
      </c>
      <c r="Q48" s="25">
        <f t="shared" si="15"/>
        <v>0.13999999999999999</v>
      </c>
      <c r="R48" s="25">
        <f t="shared" si="15"/>
        <v>7.5000000000000011E-2</v>
      </c>
      <c r="S48" s="25">
        <f t="shared" si="15"/>
        <v>0.16666666666666669</v>
      </c>
      <c r="T48" s="26">
        <f t="shared" si="2"/>
        <v>0.58560026105516516</v>
      </c>
      <c r="V48" s="22" t="s">
        <v>54</v>
      </c>
      <c r="W48" s="39">
        <f t="shared" si="8"/>
        <v>5.8681902298689959E-3</v>
      </c>
      <c r="X48" s="39">
        <f t="shared" si="10"/>
        <v>4.7407011556260162E-2</v>
      </c>
      <c r="Y48" s="39">
        <f t="shared" si="11"/>
        <v>2.4084765480214172E-2</v>
      </c>
      <c r="Z48" s="39">
        <f t="shared" si="12"/>
        <v>8.0092883119933355E-3</v>
      </c>
      <c r="AA48" s="39">
        <f t="shared" si="13"/>
        <v>2.45544289211099E-2</v>
      </c>
      <c r="AB48" s="40">
        <f t="shared" si="9"/>
        <v>0.10992368449944656</v>
      </c>
    </row>
    <row r="49" spans="2:28" x14ac:dyDescent="0.25">
      <c r="B49" s="7" t="s">
        <v>67</v>
      </c>
      <c r="C49" s="28">
        <v>5206307</v>
      </c>
      <c r="D49" s="22">
        <v>5</v>
      </c>
      <c r="E49" s="22">
        <v>7</v>
      </c>
      <c r="F49" s="22">
        <v>6</v>
      </c>
      <c r="G49" s="22">
        <v>5</v>
      </c>
      <c r="I49" s="22" t="s">
        <v>68</v>
      </c>
      <c r="J49" s="23">
        <f t="shared" si="14"/>
        <v>5.6887500000000001E-2</v>
      </c>
      <c r="K49" s="23">
        <f t="shared" si="14"/>
        <v>0.91999999999999993</v>
      </c>
      <c r="L49" s="23">
        <f t="shared" si="14"/>
        <v>0.5</v>
      </c>
      <c r="M49" s="23">
        <f t="shared" si="14"/>
        <v>0.625</v>
      </c>
      <c r="N49" s="23">
        <f t="shared" si="14"/>
        <v>0.5</v>
      </c>
      <c r="O49" s="24">
        <f t="shared" si="15"/>
        <v>1.7066249999999998E-2</v>
      </c>
      <c r="P49" s="25">
        <f t="shared" si="15"/>
        <v>0.184</v>
      </c>
      <c r="Q49" s="25">
        <f t="shared" si="15"/>
        <v>0.1</v>
      </c>
      <c r="R49" s="25">
        <f t="shared" si="15"/>
        <v>6.25E-2</v>
      </c>
      <c r="S49" s="25">
        <f t="shared" si="15"/>
        <v>0.1</v>
      </c>
      <c r="T49" s="26">
        <f t="shared" si="2"/>
        <v>0.46356624999999996</v>
      </c>
      <c r="V49" s="22" t="s">
        <v>55</v>
      </c>
      <c r="W49" s="39">
        <f t="shared" si="8"/>
        <v>1.634710135463506E-2</v>
      </c>
      <c r="X49" s="39">
        <f t="shared" si="10"/>
        <v>4.0192901102046666E-2</v>
      </c>
      <c r="Y49" s="39">
        <f t="shared" si="11"/>
        <v>2.4084765480214172E-2</v>
      </c>
      <c r="Z49" s="39">
        <f t="shared" si="12"/>
        <v>6.0069662339950029E-3</v>
      </c>
      <c r="AA49" s="39">
        <f t="shared" si="13"/>
        <v>1.6369619280739933E-2</v>
      </c>
      <c r="AB49" s="40">
        <f t="shared" si="9"/>
        <v>0.10300135345163083</v>
      </c>
    </row>
    <row r="50" spans="2:28" x14ac:dyDescent="0.25">
      <c r="B50" s="7" t="s">
        <v>68</v>
      </c>
      <c r="C50" s="28">
        <v>1200000</v>
      </c>
      <c r="D50" s="22">
        <v>4.5999999999999996</v>
      </c>
      <c r="E50" s="22">
        <v>5</v>
      </c>
      <c r="F50" s="22">
        <v>5</v>
      </c>
      <c r="G50" s="22">
        <v>3</v>
      </c>
      <c r="I50" s="22" t="s">
        <v>69</v>
      </c>
      <c r="J50" s="23">
        <f t="shared" si="14"/>
        <v>0.14221875</v>
      </c>
      <c r="K50" s="23">
        <f t="shared" si="14"/>
        <v>0.9</v>
      </c>
      <c r="L50" s="23">
        <f t="shared" si="14"/>
        <v>0.9</v>
      </c>
      <c r="M50" s="23">
        <f t="shared" si="14"/>
        <v>0.875</v>
      </c>
      <c r="N50" s="23">
        <f t="shared" si="14"/>
        <v>0.83333333333333337</v>
      </c>
      <c r="O50" s="24">
        <f t="shared" si="15"/>
        <v>4.2665624999999999E-2</v>
      </c>
      <c r="P50" s="25">
        <f t="shared" si="15"/>
        <v>0.18000000000000002</v>
      </c>
      <c r="Q50" s="25">
        <f t="shared" si="15"/>
        <v>0.18000000000000002</v>
      </c>
      <c r="R50" s="25">
        <f t="shared" si="15"/>
        <v>8.7500000000000008E-2</v>
      </c>
      <c r="S50" s="25">
        <f t="shared" si="15"/>
        <v>0.16666666666666669</v>
      </c>
      <c r="T50" s="26">
        <f t="shared" si="2"/>
        <v>0.65683229166666668</v>
      </c>
      <c r="V50" s="22" t="s">
        <v>56</v>
      </c>
      <c r="W50" s="39">
        <f t="shared" si="8"/>
        <v>2.4520652031952594E-2</v>
      </c>
      <c r="X50" s="39">
        <f t="shared" si="10"/>
        <v>4.5345837140770603E-2</v>
      </c>
      <c r="Y50" s="39">
        <f t="shared" si="11"/>
        <v>1.2042382740107086E-2</v>
      </c>
      <c r="Z50" s="39">
        <f t="shared" si="12"/>
        <v>5.0058051949958349E-3</v>
      </c>
      <c r="AA50" s="39">
        <f t="shared" si="13"/>
        <v>1.227721446055495E-2</v>
      </c>
      <c r="AB50" s="40">
        <f t="shared" si="9"/>
        <v>9.9191891568381083E-2</v>
      </c>
    </row>
    <row r="51" spans="2:28" x14ac:dyDescent="0.25">
      <c r="B51" s="7" t="s">
        <v>69</v>
      </c>
      <c r="C51" s="28">
        <v>480000</v>
      </c>
      <c r="D51" s="22">
        <v>4.5</v>
      </c>
      <c r="E51" s="22">
        <v>9</v>
      </c>
      <c r="F51" s="22">
        <v>7</v>
      </c>
      <c r="G51" s="22">
        <v>5</v>
      </c>
      <c r="I51" s="22" t="s">
        <v>70</v>
      </c>
      <c r="J51" s="23">
        <f t="shared" si="14"/>
        <v>0.3034</v>
      </c>
      <c r="K51" s="23">
        <f t="shared" si="14"/>
        <v>0.86</v>
      </c>
      <c r="L51" s="23">
        <f t="shared" si="14"/>
        <v>0.6</v>
      </c>
      <c r="M51" s="23">
        <f t="shared" si="14"/>
        <v>0.375</v>
      </c>
      <c r="N51" s="23">
        <f t="shared" si="14"/>
        <v>0.5</v>
      </c>
      <c r="O51" s="24">
        <f t="shared" si="15"/>
        <v>9.1020000000000004E-2</v>
      </c>
      <c r="P51" s="25">
        <f t="shared" si="15"/>
        <v>0.17200000000000001</v>
      </c>
      <c r="Q51" s="25">
        <f t="shared" si="15"/>
        <v>0.12</v>
      </c>
      <c r="R51" s="25">
        <f t="shared" si="15"/>
        <v>3.7500000000000006E-2</v>
      </c>
      <c r="S51" s="25">
        <f t="shared" si="15"/>
        <v>0.1</v>
      </c>
      <c r="T51" s="26">
        <f t="shared" si="2"/>
        <v>0.52051999999999998</v>
      </c>
      <c r="V51" s="22" t="s">
        <v>57</v>
      </c>
      <c r="W51" s="39">
        <f t="shared" si="8"/>
        <v>2.860742737061136E-3</v>
      </c>
      <c r="X51" s="39">
        <f t="shared" si="10"/>
        <v>4.3284662725281031E-2</v>
      </c>
      <c r="Y51" s="39">
        <f t="shared" si="11"/>
        <v>1.4450859288128502E-2</v>
      </c>
      <c r="Z51" s="39">
        <f t="shared" si="12"/>
        <v>3.0034831169975015E-3</v>
      </c>
      <c r="AA51" s="39">
        <f t="shared" si="13"/>
        <v>1.227721446055495E-2</v>
      </c>
      <c r="AB51" s="40">
        <f t="shared" si="9"/>
        <v>7.5876962328023115E-2</v>
      </c>
    </row>
    <row r="52" spans="2:28" x14ac:dyDescent="0.25">
      <c r="B52" s="7" t="s">
        <v>70</v>
      </c>
      <c r="C52" s="28">
        <v>225000</v>
      </c>
      <c r="D52" s="22">
        <v>4.3</v>
      </c>
      <c r="E52" s="22">
        <v>6</v>
      </c>
      <c r="F52" s="22">
        <v>3</v>
      </c>
      <c r="G52" s="22">
        <v>3</v>
      </c>
      <c r="I52" s="22" t="s">
        <v>71</v>
      </c>
      <c r="J52" s="23">
        <f t="shared" si="14"/>
        <v>0.13385294117647059</v>
      </c>
      <c r="K52" s="23">
        <f t="shared" si="14"/>
        <v>0.88000000000000012</v>
      </c>
      <c r="L52" s="23">
        <f t="shared" si="14"/>
        <v>0.7</v>
      </c>
      <c r="M52" s="23">
        <f t="shared" si="14"/>
        <v>1</v>
      </c>
      <c r="N52" s="23">
        <f t="shared" si="14"/>
        <v>1</v>
      </c>
      <c r="O52" s="24">
        <f t="shared" si="15"/>
        <v>4.0155882352941173E-2</v>
      </c>
      <c r="P52" s="25">
        <f t="shared" si="15"/>
        <v>0.17600000000000005</v>
      </c>
      <c r="Q52" s="25">
        <f t="shared" si="15"/>
        <v>0.13999999999999999</v>
      </c>
      <c r="R52" s="25">
        <f t="shared" si="15"/>
        <v>0.1</v>
      </c>
      <c r="S52" s="25">
        <f t="shared" si="15"/>
        <v>0.2</v>
      </c>
      <c r="T52" s="26">
        <f t="shared" si="2"/>
        <v>0.6561558823529412</v>
      </c>
      <c r="V52" s="22" t="s">
        <v>58</v>
      </c>
      <c r="W52" s="39">
        <f t="shared" si="8"/>
        <v>2.464422521840488E-2</v>
      </c>
      <c r="X52" s="39">
        <f t="shared" si="10"/>
        <v>4.8437598764004955E-2</v>
      </c>
      <c r="Y52" s="39">
        <f t="shared" si="11"/>
        <v>1.9267812384171339E-2</v>
      </c>
      <c r="Z52" s="39">
        <f t="shared" si="12"/>
        <v>6.0069662339950029E-3</v>
      </c>
      <c r="AA52" s="39">
        <f t="shared" si="13"/>
        <v>2.45544289211099E-2</v>
      </c>
      <c r="AB52" s="40">
        <f t="shared" si="9"/>
        <v>0.12291103152168609</v>
      </c>
    </row>
    <row r="53" spans="2:28" x14ac:dyDescent="0.25">
      <c r="B53" s="7" t="s">
        <v>71</v>
      </c>
      <c r="C53" s="28">
        <v>510000</v>
      </c>
      <c r="D53" s="22">
        <v>4.4000000000000004</v>
      </c>
      <c r="E53" s="22">
        <v>7</v>
      </c>
      <c r="F53" s="22">
        <v>8</v>
      </c>
      <c r="G53" s="22">
        <v>6</v>
      </c>
      <c r="I53" s="22" t="s">
        <v>72</v>
      </c>
      <c r="J53" s="23">
        <f t="shared" si="14"/>
        <v>4.5510000000000002E-2</v>
      </c>
      <c r="K53" s="23">
        <f t="shared" si="14"/>
        <v>0.9</v>
      </c>
      <c r="L53" s="23">
        <f t="shared" si="14"/>
        <v>0.5</v>
      </c>
      <c r="M53" s="23">
        <f t="shared" si="14"/>
        <v>0.5</v>
      </c>
      <c r="N53" s="23">
        <f t="shared" si="14"/>
        <v>0.83333333333333337</v>
      </c>
      <c r="O53" s="24">
        <f t="shared" si="15"/>
        <v>1.3653E-2</v>
      </c>
      <c r="P53" s="25">
        <f t="shared" si="15"/>
        <v>0.18000000000000002</v>
      </c>
      <c r="Q53" s="25">
        <f t="shared" si="15"/>
        <v>0.1</v>
      </c>
      <c r="R53" s="25">
        <f t="shared" si="15"/>
        <v>0.05</v>
      </c>
      <c r="S53" s="25">
        <f t="shared" si="15"/>
        <v>0.16666666666666669</v>
      </c>
      <c r="T53" s="26">
        <f t="shared" si="2"/>
        <v>0.51031966666666673</v>
      </c>
      <c r="V53" s="22" t="s">
        <v>59</v>
      </c>
      <c r="W53" s="39">
        <f t="shared" si="8"/>
        <v>7.1518568426528388E-3</v>
      </c>
      <c r="X53" s="39">
        <f t="shared" si="10"/>
        <v>3.5039965063322728E-2</v>
      </c>
      <c r="Y53" s="39">
        <f t="shared" si="11"/>
        <v>1.2042382740107086E-2</v>
      </c>
      <c r="Z53" s="39">
        <f t="shared" si="12"/>
        <v>1.0011610389991669E-3</v>
      </c>
      <c r="AA53" s="39">
        <f t="shared" si="13"/>
        <v>8.1848096403699666E-3</v>
      </c>
      <c r="AB53" s="40">
        <f t="shared" si="9"/>
        <v>6.3420175325451786E-2</v>
      </c>
    </row>
    <row r="54" spans="2:28" x14ac:dyDescent="0.25">
      <c r="B54" s="7" t="s">
        <v>72</v>
      </c>
      <c r="C54" s="28">
        <v>1500000</v>
      </c>
      <c r="D54" s="22">
        <v>4.5</v>
      </c>
      <c r="E54" s="22">
        <v>5</v>
      </c>
      <c r="F54" s="22">
        <v>4</v>
      </c>
      <c r="G54" s="22">
        <v>5</v>
      </c>
      <c r="I54" s="22" t="s">
        <v>73</v>
      </c>
      <c r="J54" s="23">
        <f t="shared" si="14"/>
        <v>5.6887500000000001E-2</v>
      </c>
      <c r="K54" s="23">
        <f t="shared" si="14"/>
        <v>0.9</v>
      </c>
      <c r="L54" s="23">
        <f t="shared" si="14"/>
        <v>0.6</v>
      </c>
      <c r="M54" s="23">
        <f t="shared" si="14"/>
        <v>0.75</v>
      </c>
      <c r="N54" s="23">
        <f t="shared" si="14"/>
        <v>0.5</v>
      </c>
      <c r="O54" s="24">
        <f t="shared" si="15"/>
        <v>1.7066249999999998E-2</v>
      </c>
      <c r="P54" s="25">
        <f t="shared" si="15"/>
        <v>0.18000000000000002</v>
      </c>
      <c r="Q54" s="25">
        <f t="shared" si="15"/>
        <v>0.12</v>
      </c>
      <c r="R54" s="25">
        <f t="shared" si="15"/>
        <v>7.5000000000000011E-2</v>
      </c>
      <c r="S54" s="25">
        <f t="shared" si="15"/>
        <v>0.1</v>
      </c>
      <c r="T54" s="26">
        <f t="shared" si="2"/>
        <v>0.49206625000000004</v>
      </c>
      <c r="V54" s="22" t="s">
        <v>60</v>
      </c>
      <c r="W54" s="39">
        <f t="shared" si="8"/>
        <v>2.1190686941193596E-2</v>
      </c>
      <c r="X54" s="39">
        <f t="shared" si="10"/>
        <v>4.431524993302581E-2</v>
      </c>
      <c r="Y54" s="39">
        <f t="shared" si="11"/>
        <v>1.9267812384171339E-2</v>
      </c>
      <c r="Z54" s="39">
        <f t="shared" si="12"/>
        <v>6.0069662339950029E-3</v>
      </c>
      <c r="AA54" s="39">
        <f t="shared" si="13"/>
        <v>2.45544289211099E-2</v>
      </c>
      <c r="AB54" s="40">
        <f t="shared" si="9"/>
        <v>0.11533514441349565</v>
      </c>
    </row>
    <row r="55" spans="2:28" x14ac:dyDescent="0.25">
      <c r="B55" s="7" t="s">
        <v>73</v>
      </c>
      <c r="C55" s="28">
        <v>1200000</v>
      </c>
      <c r="D55" s="22">
        <v>4.5</v>
      </c>
      <c r="E55" s="22">
        <v>6</v>
      </c>
      <c r="F55" s="22">
        <v>6</v>
      </c>
      <c r="G55" s="22">
        <v>3</v>
      </c>
      <c r="I55" s="22" t="s">
        <v>74</v>
      </c>
      <c r="J55" s="23">
        <f t="shared" si="14"/>
        <v>2.7306E-2</v>
      </c>
      <c r="K55" s="23">
        <f t="shared" si="14"/>
        <v>0.91999999999999993</v>
      </c>
      <c r="L55" s="23">
        <f t="shared" si="14"/>
        <v>0.7</v>
      </c>
      <c r="M55" s="23">
        <f t="shared" si="14"/>
        <v>0.75</v>
      </c>
      <c r="N55" s="23">
        <f t="shared" si="14"/>
        <v>1</v>
      </c>
      <c r="O55" s="24">
        <f t="shared" si="15"/>
        <v>8.1917999999999991E-3</v>
      </c>
      <c r="P55" s="25">
        <f t="shared" si="15"/>
        <v>0.184</v>
      </c>
      <c r="Q55" s="25">
        <f t="shared" si="15"/>
        <v>0.13999999999999999</v>
      </c>
      <c r="R55" s="25">
        <f t="shared" si="15"/>
        <v>7.5000000000000011E-2</v>
      </c>
      <c r="S55" s="25">
        <f t="shared" si="15"/>
        <v>0.2</v>
      </c>
      <c r="T55" s="26">
        <f t="shared" si="2"/>
        <v>0.60719180000000006</v>
      </c>
      <c r="V55" s="22" t="s">
        <v>61</v>
      </c>
      <c r="W55" s="39">
        <f t="shared" si="8"/>
        <v>1.7890823871551817E-2</v>
      </c>
      <c r="X55" s="39">
        <f t="shared" si="10"/>
        <v>4.431524993302581E-2</v>
      </c>
      <c r="Y55" s="39">
        <f t="shared" si="11"/>
        <v>2.4084765480214172E-2</v>
      </c>
      <c r="Z55" s="39">
        <f t="shared" si="12"/>
        <v>8.0092883119933355E-3</v>
      </c>
      <c r="AA55" s="39">
        <f t="shared" si="13"/>
        <v>2.45544289211099E-2</v>
      </c>
      <c r="AB55" s="40">
        <f t="shared" si="9"/>
        <v>0.11885455651789503</v>
      </c>
    </row>
    <row r="56" spans="2:28" x14ac:dyDescent="0.25">
      <c r="B56" s="7" t="s">
        <v>74</v>
      </c>
      <c r="C56" s="28">
        <v>2500000</v>
      </c>
      <c r="D56" s="22">
        <v>4.5999999999999996</v>
      </c>
      <c r="E56" s="22">
        <v>7</v>
      </c>
      <c r="F56" s="22">
        <v>6</v>
      </c>
      <c r="G56" s="22">
        <v>6</v>
      </c>
      <c r="I56" s="22" t="s">
        <v>75</v>
      </c>
      <c r="J56" s="23">
        <f t="shared" si="14"/>
        <v>3.4132500000000003E-2</v>
      </c>
      <c r="K56" s="23">
        <f t="shared" si="14"/>
        <v>0.86</v>
      </c>
      <c r="L56" s="23">
        <f t="shared" si="14"/>
        <v>0.7</v>
      </c>
      <c r="M56" s="23">
        <f t="shared" si="14"/>
        <v>0.75</v>
      </c>
      <c r="N56" s="23">
        <f t="shared" si="14"/>
        <v>0.83333333333333337</v>
      </c>
      <c r="O56" s="24">
        <f t="shared" si="15"/>
        <v>1.0239750000000001E-2</v>
      </c>
      <c r="P56" s="25">
        <f t="shared" si="15"/>
        <v>0.17200000000000001</v>
      </c>
      <c r="Q56" s="25">
        <f t="shared" si="15"/>
        <v>0.13999999999999999</v>
      </c>
      <c r="R56" s="25">
        <f t="shared" si="15"/>
        <v>7.5000000000000011E-2</v>
      </c>
      <c r="S56" s="25">
        <f t="shared" si="15"/>
        <v>0.16666666666666669</v>
      </c>
      <c r="T56" s="26">
        <f t="shared" si="2"/>
        <v>0.56390641666666674</v>
      </c>
      <c r="V56" s="22" t="s">
        <v>62</v>
      </c>
      <c r="W56" s="39">
        <f t="shared" si="8"/>
        <v>2.4381330145407405E-2</v>
      </c>
      <c r="X56" s="39">
        <f t="shared" si="10"/>
        <v>4.9468185971749741E-2</v>
      </c>
      <c r="Y56" s="39">
        <f t="shared" si="11"/>
        <v>1.9267812384171339E-2</v>
      </c>
      <c r="Z56" s="39">
        <f t="shared" si="12"/>
        <v>6.0069662339950029E-3</v>
      </c>
      <c r="AA56" s="39">
        <f t="shared" si="13"/>
        <v>2.046202410092492E-2</v>
      </c>
      <c r="AB56" s="40">
        <f t="shared" si="9"/>
        <v>0.11958631883624841</v>
      </c>
    </row>
    <row r="57" spans="2:28" x14ac:dyDescent="0.25">
      <c r="B57" s="7" t="s">
        <v>75</v>
      </c>
      <c r="C57" s="28">
        <v>2000000</v>
      </c>
      <c r="D57" s="22">
        <v>4.3</v>
      </c>
      <c r="E57" s="22">
        <v>7</v>
      </c>
      <c r="F57" s="22">
        <v>6</v>
      </c>
      <c r="G57" s="22">
        <v>5</v>
      </c>
      <c r="I57" s="22" t="s">
        <v>76</v>
      </c>
      <c r="J57" s="23">
        <f t="shared" si="14"/>
        <v>3.4132500000000003E-2</v>
      </c>
      <c r="K57" s="23">
        <f t="shared" si="14"/>
        <v>0.86</v>
      </c>
      <c r="L57" s="23">
        <f t="shared" si="14"/>
        <v>0.6</v>
      </c>
      <c r="M57" s="23">
        <f t="shared" si="14"/>
        <v>0.625</v>
      </c>
      <c r="N57" s="23">
        <f t="shared" si="14"/>
        <v>0.83333333333333337</v>
      </c>
      <c r="O57" s="24">
        <f t="shared" si="15"/>
        <v>1.0239750000000001E-2</v>
      </c>
      <c r="P57" s="25">
        <f t="shared" si="15"/>
        <v>0.17200000000000001</v>
      </c>
      <c r="Q57" s="25">
        <f t="shared" si="15"/>
        <v>0.12</v>
      </c>
      <c r="R57" s="25">
        <f t="shared" si="15"/>
        <v>6.25E-2</v>
      </c>
      <c r="S57" s="25">
        <f t="shared" si="15"/>
        <v>0.16666666666666669</v>
      </c>
      <c r="T57" s="26">
        <f t="shared" si="2"/>
        <v>0.53140641666666677</v>
      </c>
      <c r="V57" s="22" t="s">
        <v>63</v>
      </c>
      <c r="W57" s="39">
        <f t="shared" si="8"/>
        <v>7.1518568426528401E-2</v>
      </c>
      <c r="X57" s="39">
        <f t="shared" si="10"/>
        <v>4.431524993302581E-2</v>
      </c>
      <c r="Y57" s="39">
        <f t="shared" si="11"/>
        <v>9.6339061920856697E-3</v>
      </c>
      <c r="Z57" s="39">
        <f t="shared" si="12"/>
        <v>3.0034831169975015E-3</v>
      </c>
      <c r="AA57" s="39">
        <f t="shared" si="13"/>
        <v>8.1848096403699666E-3</v>
      </c>
      <c r="AB57" s="40">
        <f t="shared" si="9"/>
        <v>0.13665601730900734</v>
      </c>
    </row>
    <row r="58" spans="2:28" x14ac:dyDescent="0.25">
      <c r="B58" s="7" t="s">
        <v>76</v>
      </c>
      <c r="C58" s="28">
        <v>2000000</v>
      </c>
      <c r="D58" s="22">
        <v>4.3</v>
      </c>
      <c r="E58" s="22">
        <v>6</v>
      </c>
      <c r="F58" s="22">
        <v>5</v>
      </c>
      <c r="G58" s="22">
        <v>5</v>
      </c>
      <c r="I58" s="22" t="s">
        <v>77</v>
      </c>
      <c r="J58" s="23">
        <f t="shared" si="14"/>
        <v>3.4132500000000003E-2</v>
      </c>
      <c r="K58" s="23">
        <f t="shared" si="14"/>
        <v>0.86</v>
      </c>
      <c r="L58" s="23">
        <f t="shared" si="14"/>
        <v>0.4</v>
      </c>
      <c r="M58" s="23">
        <f t="shared" si="14"/>
        <v>0.25</v>
      </c>
      <c r="N58" s="23">
        <f t="shared" si="14"/>
        <v>0.33333333333333331</v>
      </c>
      <c r="O58" s="24">
        <f t="shared" si="15"/>
        <v>1.0239750000000001E-2</v>
      </c>
      <c r="P58" s="25">
        <f t="shared" si="15"/>
        <v>0.17200000000000001</v>
      </c>
      <c r="Q58" s="25">
        <f t="shared" si="15"/>
        <v>8.0000000000000016E-2</v>
      </c>
      <c r="R58" s="25">
        <f t="shared" si="15"/>
        <v>2.5000000000000001E-2</v>
      </c>
      <c r="S58" s="25">
        <f t="shared" si="15"/>
        <v>6.6666666666666666E-2</v>
      </c>
      <c r="T58" s="26">
        <f t="shared" si="2"/>
        <v>0.35390641666666667</v>
      </c>
      <c r="V58" s="22" t="s">
        <v>64</v>
      </c>
      <c r="W58" s="39">
        <f t="shared" si="8"/>
        <v>2.1455570527958517E-2</v>
      </c>
      <c r="X58" s="39">
        <f t="shared" si="10"/>
        <v>4.431524993302581E-2</v>
      </c>
      <c r="Y58" s="39">
        <f t="shared" si="11"/>
        <v>1.6859335836149916E-2</v>
      </c>
      <c r="Z58" s="39">
        <f t="shared" si="12"/>
        <v>5.0058051949958349E-3</v>
      </c>
      <c r="AA58" s="39">
        <f t="shared" si="13"/>
        <v>2.046202410092492E-2</v>
      </c>
      <c r="AB58" s="40">
        <f t="shared" si="9"/>
        <v>0.108097985593055</v>
      </c>
    </row>
    <row r="59" spans="2:28" x14ac:dyDescent="0.25">
      <c r="B59" s="7" t="s">
        <v>77</v>
      </c>
      <c r="C59" s="28">
        <v>2000000</v>
      </c>
      <c r="D59" s="22">
        <v>4.3</v>
      </c>
      <c r="E59" s="22">
        <v>4</v>
      </c>
      <c r="F59" s="22">
        <v>2</v>
      </c>
      <c r="G59" s="22">
        <v>2</v>
      </c>
      <c r="I59" s="22" t="s">
        <v>78</v>
      </c>
      <c r="J59" s="23">
        <f t="shared" si="14"/>
        <v>7.5850000000000001E-2</v>
      </c>
      <c r="K59" s="23">
        <f t="shared" si="14"/>
        <v>0.84000000000000008</v>
      </c>
      <c r="L59" s="23">
        <f t="shared" si="14"/>
        <v>0.5</v>
      </c>
      <c r="M59" s="23">
        <f t="shared" si="14"/>
        <v>0.25</v>
      </c>
      <c r="N59" s="23">
        <f t="shared" si="14"/>
        <v>0.5</v>
      </c>
      <c r="O59" s="24">
        <f t="shared" si="15"/>
        <v>2.2755000000000001E-2</v>
      </c>
      <c r="P59" s="25">
        <f t="shared" si="15"/>
        <v>0.16800000000000004</v>
      </c>
      <c r="Q59" s="25">
        <f t="shared" si="15"/>
        <v>0.1</v>
      </c>
      <c r="R59" s="25">
        <f t="shared" si="15"/>
        <v>2.5000000000000001E-2</v>
      </c>
      <c r="S59" s="25">
        <f t="shared" si="15"/>
        <v>0.1</v>
      </c>
      <c r="T59" s="26">
        <f t="shared" si="2"/>
        <v>0.4157550000000001</v>
      </c>
      <c r="V59" s="22" t="s">
        <v>65</v>
      </c>
      <c r="W59" s="39">
        <f t="shared" si="8"/>
        <v>4.7679045617685595E-3</v>
      </c>
      <c r="X59" s="39">
        <f t="shared" si="10"/>
        <v>4.431524993302581E-2</v>
      </c>
      <c r="Y59" s="39">
        <f t="shared" si="11"/>
        <v>1.4450859288128502E-2</v>
      </c>
      <c r="Z59" s="39">
        <f t="shared" si="12"/>
        <v>2.0023220779983339E-3</v>
      </c>
      <c r="AA59" s="39">
        <f t="shared" si="13"/>
        <v>8.1848096403699666E-3</v>
      </c>
      <c r="AB59" s="40">
        <f t="shared" si="9"/>
        <v>7.3721145501291163E-2</v>
      </c>
    </row>
    <row r="60" spans="2:28" x14ac:dyDescent="0.25">
      <c r="B60" s="7" t="s">
        <v>78</v>
      </c>
      <c r="C60" s="28">
        <v>900000</v>
      </c>
      <c r="D60" s="22">
        <v>4.2</v>
      </c>
      <c r="E60" s="22">
        <v>5</v>
      </c>
      <c r="F60" s="22">
        <v>2</v>
      </c>
      <c r="G60" s="22">
        <v>3</v>
      </c>
      <c r="I60" s="22" t="s">
        <v>79</v>
      </c>
      <c r="J60" s="23">
        <f t="shared" si="14"/>
        <v>0.41372727272727272</v>
      </c>
      <c r="K60" s="23">
        <f t="shared" si="14"/>
        <v>0.82</v>
      </c>
      <c r="L60" s="23">
        <f t="shared" si="14"/>
        <v>0.5</v>
      </c>
      <c r="M60" s="23">
        <f t="shared" si="14"/>
        <v>0.25</v>
      </c>
      <c r="N60" s="23">
        <f t="shared" si="14"/>
        <v>0.33333333333333331</v>
      </c>
      <c r="O60" s="24">
        <f t="shared" si="15"/>
        <v>0.12411818181818181</v>
      </c>
      <c r="P60" s="25">
        <f t="shared" si="15"/>
        <v>0.16400000000000001</v>
      </c>
      <c r="Q60" s="25">
        <f t="shared" si="15"/>
        <v>0.1</v>
      </c>
      <c r="R60" s="25">
        <f t="shared" si="15"/>
        <v>2.5000000000000001E-2</v>
      </c>
      <c r="S60" s="25">
        <f t="shared" si="15"/>
        <v>6.6666666666666666E-2</v>
      </c>
      <c r="T60" s="26">
        <f t="shared" si="2"/>
        <v>0.47978484848484848</v>
      </c>
      <c r="V60" s="22" t="s">
        <v>66</v>
      </c>
      <c r="W60" s="39">
        <f t="shared" si="8"/>
        <v>3.7337574606527632E-2</v>
      </c>
      <c r="X60" s="39">
        <f t="shared" si="10"/>
        <v>1.0305872077447863E-2</v>
      </c>
      <c r="Y60" s="39">
        <f t="shared" si="11"/>
        <v>7.2254296440642509E-3</v>
      </c>
      <c r="Z60" s="39">
        <f t="shared" si="12"/>
        <v>1.0011610389991669E-3</v>
      </c>
      <c r="AA60" s="39">
        <f t="shared" si="13"/>
        <v>4.0924048201849833E-3</v>
      </c>
      <c r="AB60" s="40">
        <f t="shared" si="9"/>
        <v>5.9962442187223894E-2</v>
      </c>
    </row>
    <row r="61" spans="2:28" x14ac:dyDescent="0.25">
      <c r="B61" s="7" t="s">
        <v>79</v>
      </c>
      <c r="C61" s="28">
        <v>165000</v>
      </c>
      <c r="D61" s="22">
        <v>4.0999999999999996</v>
      </c>
      <c r="E61" s="22">
        <v>5</v>
      </c>
      <c r="F61" s="22">
        <v>2</v>
      </c>
      <c r="G61" s="22">
        <v>2</v>
      </c>
      <c r="I61" s="22" t="s">
        <v>80</v>
      </c>
      <c r="J61" s="23">
        <f t="shared" si="14"/>
        <v>0.12928977272727274</v>
      </c>
      <c r="K61" s="23">
        <f t="shared" si="14"/>
        <v>0.88000000000000012</v>
      </c>
      <c r="L61" s="23">
        <f t="shared" si="14"/>
        <v>0.9</v>
      </c>
      <c r="M61" s="23">
        <f t="shared" si="14"/>
        <v>0.875</v>
      </c>
      <c r="N61" s="23">
        <f t="shared" si="14"/>
        <v>1</v>
      </c>
      <c r="O61" s="24">
        <f t="shared" si="15"/>
        <v>3.8786931818181818E-2</v>
      </c>
      <c r="P61" s="25">
        <f t="shared" si="15"/>
        <v>0.17600000000000005</v>
      </c>
      <c r="Q61" s="25">
        <f t="shared" si="15"/>
        <v>0.18000000000000002</v>
      </c>
      <c r="R61" s="25">
        <f t="shared" si="15"/>
        <v>8.7500000000000008E-2</v>
      </c>
      <c r="S61" s="25">
        <f t="shared" si="15"/>
        <v>0.2</v>
      </c>
      <c r="T61" s="26">
        <f t="shared" si="2"/>
        <v>0.6822869318181819</v>
      </c>
      <c r="V61" s="22" t="s">
        <v>67</v>
      </c>
      <c r="W61" s="39">
        <f t="shared" si="8"/>
        <v>1.6484291477977398E-3</v>
      </c>
      <c r="X61" s="39">
        <f t="shared" si="10"/>
        <v>5.1529360387239313E-2</v>
      </c>
      <c r="Y61" s="39">
        <f t="shared" si="11"/>
        <v>1.6859335836149916E-2</v>
      </c>
      <c r="Z61" s="39">
        <f t="shared" si="12"/>
        <v>6.0069662339950029E-3</v>
      </c>
      <c r="AA61" s="39">
        <f t="shared" si="13"/>
        <v>2.046202410092492E-2</v>
      </c>
      <c r="AB61" s="40">
        <f t="shared" si="9"/>
        <v>9.6506115706106899E-2</v>
      </c>
    </row>
    <row r="62" spans="2:28" x14ac:dyDescent="0.25">
      <c r="B62" s="7" t="s">
        <v>80</v>
      </c>
      <c r="C62" s="28">
        <v>528000</v>
      </c>
      <c r="D62" s="22">
        <v>4.4000000000000004</v>
      </c>
      <c r="E62" s="22">
        <v>9</v>
      </c>
      <c r="F62" s="22">
        <v>7</v>
      </c>
      <c r="G62" s="22">
        <v>6</v>
      </c>
      <c r="I62" s="22" t="s">
        <v>81</v>
      </c>
      <c r="J62" s="23">
        <f t="shared" si="14"/>
        <v>0.14371578947368421</v>
      </c>
      <c r="K62" s="23">
        <f t="shared" si="14"/>
        <v>0.9</v>
      </c>
      <c r="L62" s="23">
        <f t="shared" si="14"/>
        <v>0.4</v>
      </c>
      <c r="M62" s="23">
        <f t="shared" si="14"/>
        <v>0.375</v>
      </c>
      <c r="N62" s="23">
        <f t="shared" si="14"/>
        <v>0.33333333333333331</v>
      </c>
      <c r="O62" s="24">
        <f t="shared" si="15"/>
        <v>4.3114736842105261E-2</v>
      </c>
      <c r="P62" s="25">
        <f t="shared" si="15"/>
        <v>0.18000000000000002</v>
      </c>
      <c r="Q62" s="25">
        <f t="shared" si="15"/>
        <v>8.0000000000000016E-2</v>
      </c>
      <c r="R62" s="25">
        <f t="shared" si="15"/>
        <v>3.7500000000000006E-2</v>
      </c>
      <c r="S62" s="25">
        <f t="shared" si="15"/>
        <v>6.6666666666666666E-2</v>
      </c>
      <c r="T62" s="26">
        <f t="shared" si="2"/>
        <v>0.40728140350877196</v>
      </c>
      <c r="V62" s="22" t="s">
        <v>68</v>
      </c>
      <c r="W62" s="39">
        <f t="shared" si="8"/>
        <v>7.1518568426528388E-3</v>
      </c>
      <c r="X62" s="39">
        <f t="shared" si="10"/>
        <v>4.7407011556260162E-2</v>
      </c>
      <c r="Y62" s="39">
        <f t="shared" si="11"/>
        <v>1.2042382740107086E-2</v>
      </c>
      <c r="Z62" s="39">
        <f t="shared" si="12"/>
        <v>5.0058051949958349E-3</v>
      </c>
      <c r="AA62" s="39">
        <f t="shared" si="13"/>
        <v>1.227721446055495E-2</v>
      </c>
      <c r="AB62" s="40">
        <f t="shared" si="9"/>
        <v>8.3884270794570878E-2</v>
      </c>
    </row>
    <row r="63" spans="2:28" x14ac:dyDescent="0.25">
      <c r="B63" s="7" t="s">
        <v>81</v>
      </c>
      <c r="C63" s="28">
        <v>475000</v>
      </c>
      <c r="D63" s="22">
        <v>4.5</v>
      </c>
      <c r="E63" s="22">
        <v>4</v>
      </c>
      <c r="F63" s="22">
        <v>3</v>
      </c>
      <c r="G63" s="22">
        <v>2</v>
      </c>
      <c r="I63" s="22" t="s">
        <v>82</v>
      </c>
      <c r="J63" s="23">
        <f t="shared" si="14"/>
        <v>2.0686363636363635E-2</v>
      </c>
      <c r="K63" s="23">
        <f t="shared" si="14"/>
        <v>0.98000000000000009</v>
      </c>
      <c r="L63" s="23">
        <f t="shared" si="14"/>
        <v>0.6</v>
      </c>
      <c r="M63" s="23">
        <f t="shared" si="14"/>
        <v>0.75</v>
      </c>
      <c r="N63" s="23">
        <f t="shared" si="14"/>
        <v>0.83333333333333337</v>
      </c>
      <c r="O63" s="24">
        <f t="shared" si="15"/>
        <v>6.2059090909090901E-3</v>
      </c>
      <c r="P63" s="25">
        <f t="shared" si="15"/>
        <v>0.19600000000000004</v>
      </c>
      <c r="Q63" s="25">
        <f t="shared" si="15"/>
        <v>0.12</v>
      </c>
      <c r="R63" s="25">
        <f t="shared" si="15"/>
        <v>7.5000000000000011E-2</v>
      </c>
      <c r="S63" s="25">
        <f t="shared" si="15"/>
        <v>0.16666666666666669</v>
      </c>
      <c r="T63" s="26">
        <f t="shared" si="2"/>
        <v>0.56387257575757577</v>
      </c>
      <c r="V63" s="22" t="s">
        <v>69</v>
      </c>
      <c r="W63" s="39">
        <f t="shared" si="8"/>
        <v>1.78796421066321E-2</v>
      </c>
      <c r="X63" s="39">
        <f t="shared" si="10"/>
        <v>4.6376424348515383E-2</v>
      </c>
      <c r="Y63" s="39">
        <f t="shared" si="11"/>
        <v>2.1676288932192755E-2</v>
      </c>
      <c r="Z63" s="39">
        <f t="shared" si="12"/>
        <v>7.0081272729941692E-3</v>
      </c>
      <c r="AA63" s="39">
        <f t="shared" si="13"/>
        <v>2.046202410092492E-2</v>
      </c>
      <c r="AB63" s="40">
        <f t="shared" si="9"/>
        <v>0.11340250676125932</v>
      </c>
    </row>
    <row r="64" spans="2:28" x14ac:dyDescent="0.25">
      <c r="B64" s="7" t="s">
        <v>82</v>
      </c>
      <c r="C64" s="28">
        <v>3300000</v>
      </c>
      <c r="D64" s="22">
        <v>4.9000000000000004</v>
      </c>
      <c r="E64" s="22">
        <v>6</v>
      </c>
      <c r="F64" s="22">
        <v>6</v>
      </c>
      <c r="G64" s="22">
        <v>5</v>
      </c>
      <c r="I64" s="22" t="s">
        <v>83</v>
      </c>
      <c r="J64" s="23">
        <f t="shared" si="14"/>
        <v>0.22755</v>
      </c>
      <c r="K64" s="23">
        <f t="shared" si="14"/>
        <v>0.86</v>
      </c>
      <c r="L64" s="23">
        <f t="shared" si="14"/>
        <v>0.6</v>
      </c>
      <c r="M64" s="23">
        <f t="shared" si="14"/>
        <v>0.875</v>
      </c>
      <c r="N64" s="23">
        <f t="shared" si="14"/>
        <v>0.5</v>
      </c>
      <c r="O64" s="24">
        <f t="shared" si="15"/>
        <v>6.8264999999999992E-2</v>
      </c>
      <c r="P64" s="25">
        <f t="shared" si="15"/>
        <v>0.17200000000000001</v>
      </c>
      <c r="Q64" s="25">
        <f t="shared" si="15"/>
        <v>0.12</v>
      </c>
      <c r="R64" s="25">
        <f t="shared" si="15"/>
        <v>8.7500000000000008E-2</v>
      </c>
      <c r="S64" s="25">
        <f t="shared" si="15"/>
        <v>0.1</v>
      </c>
      <c r="T64" s="26">
        <f t="shared" si="2"/>
        <v>0.54776500000000006</v>
      </c>
      <c r="V64" s="22" t="s">
        <v>70</v>
      </c>
      <c r="W64" s="39">
        <f t="shared" si="8"/>
        <v>3.8143236494148476E-2</v>
      </c>
      <c r="X64" s="39">
        <f t="shared" si="10"/>
        <v>4.431524993302581E-2</v>
      </c>
      <c r="Y64" s="39">
        <f t="shared" si="11"/>
        <v>1.4450859288128502E-2</v>
      </c>
      <c r="Z64" s="39">
        <f t="shared" si="12"/>
        <v>3.0034831169975015E-3</v>
      </c>
      <c r="AA64" s="39">
        <f t="shared" si="13"/>
        <v>1.227721446055495E-2</v>
      </c>
      <c r="AB64" s="40">
        <f t="shared" si="9"/>
        <v>0.11219004329285524</v>
      </c>
    </row>
    <row r="65" spans="2:28" x14ac:dyDescent="0.25">
      <c r="B65" s="7" t="s">
        <v>83</v>
      </c>
      <c r="C65" s="28">
        <v>300000</v>
      </c>
      <c r="D65" s="22">
        <v>4.3</v>
      </c>
      <c r="E65" s="22">
        <v>6</v>
      </c>
      <c r="F65" s="22">
        <v>7</v>
      </c>
      <c r="G65" s="22">
        <v>3</v>
      </c>
      <c r="I65" s="22" t="s">
        <v>84</v>
      </c>
      <c r="J65" s="23">
        <f t="shared" si="14"/>
        <v>0.2060357472700603</v>
      </c>
      <c r="K65" s="23">
        <f t="shared" si="14"/>
        <v>0.78</v>
      </c>
      <c r="L65" s="23">
        <f t="shared" si="14"/>
        <v>1</v>
      </c>
      <c r="M65" s="23">
        <f t="shared" si="14"/>
        <v>0.625</v>
      </c>
      <c r="N65" s="23">
        <f t="shared" si="14"/>
        <v>0.66666666666666663</v>
      </c>
      <c r="O65" s="24">
        <f t="shared" si="15"/>
        <v>6.1810724181018087E-2</v>
      </c>
      <c r="P65" s="25">
        <f t="shared" si="15"/>
        <v>0.15600000000000003</v>
      </c>
      <c r="Q65" s="25">
        <f t="shared" si="15"/>
        <v>0.2</v>
      </c>
      <c r="R65" s="25">
        <f t="shared" si="15"/>
        <v>6.25E-2</v>
      </c>
      <c r="S65" s="25">
        <f t="shared" si="15"/>
        <v>0.13333333333333333</v>
      </c>
      <c r="T65" s="26">
        <f t="shared" si="2"/>
        <v>0.61364405751435147</v>
      </c>
      <c r="V65" s="22" t="s">
        <v>71</v>
      </c>
      <c r="W65" s="39">
        <f t="shared" si="8"/>
        <v>1.6827898453300797E-2</v>
      </c>
      <c r="X65" s="39">
        <f t="shared" si="10"/>
        <v>4.5345837140770603E-2</v>
      </c>
      <c r="Y65" s="39">
        <f t="shared" si="11"/>
        <v>1.6859335836149916E-2</v>
      </c>
      <c r="Z65" s="39">
        <f t="shared" si="12"/>
        <v>8.0092883119933355E-3</v>
      </c>
      <c r="AA65" s="39">
        <f t="shared" si="13"/>
        <v>2.45544289211099E-2</v>
      </c>
      <c r="AB65" s="40">
        <f t="shared" si="9"/>
        <v>0.11159678866332455</v>
      </c>
    </row>
    <row r="66" spans="2:28" x14ac:dyDescent="0.25">
      <c r="B66" s="7" t="s">
        <v>84</v>
      </c>
      <c r="C66" s="28">
        <v>331326</v>
      </c>
      <c r="D66" s="22">
        <v>3.9</v>
      </c>
      <c r="E66" s="22">
        <v>10</v>
      </c>
      <c r="F66" s="22">
        <v>5</v>
      </c>
      <c r="G66" s="22">
        <v>4</v>
      </c>
      <c r="I66" s="22" t="s">
        <v>85</v>
      </c>
      <c r="J66" s="23">
        <f t="shared" si="14"/>
        <v>0.10470236552345048</v>
      </c>
      <c r="K66" s="23">
        <f t="shared" si="14"/>
        <v>0.9</v>
      </c>
      <c r="L66" s="23">
        <f t="shared" si="14"/>
        <v>1</v>
      </c>
      <c r="M66" s="23">
        <f t="shared" si="14"/>
        <v>1</v>
      </c>
      <c r="N66" s="23">
        <f t="shared" si="14"/>
        <v>1</v>
      </c>
      <c r="O66" s="24">
        <f t="shared" si="15"/>
        <v>3.1410709657035144E-2</v>
      </c>
      <c r="P66" s="25">
        <f t="shared" si="15"/>
        <v>0.18000000000000002</v>
      </c>
      <c r="Q66" s="25">
        <f t="shared" si="15"/>
        <v>0.2</v>
      </c>
      <c r="R66" s="25">
        <f t="shared" si="15"/>
        <v>0.1</v>
      </c>
      <c r="S66" s="25">
        <f t="shared" si="15"/>
        <v>0.2</v>
      </c>
      <c r="T66" s="26">
        <f t="shared" si="2"/>
        <v>0.71141070965703523</v>
      </c>
      <c r="V66" s="22" t="s">
        <v>72</v>
      </c>
      <c r="W66" s="39">
        <f t="shared" si="8"/>
        <v>5.7214854741222719E-3</v>
      </c>
      <c r="X66" s="39">
        <f t="shared" si="10"/>
        <v>4.6376424348515383E-2</v>
      </c>
      <c r="Y66" s="39">
        <f t="shared" si="11"/>
        <v>1.2042382740107086E-2</v>
      </c>
      <c r="Z66" s="39">
        <f t="shared" si="12"/>
        <v>4.0046441559966678E-3</v>
      </c>
      <c r="AA66" s="39">
        <f t="shared" si="13"/>
        <v>2.046202410092492E-2</v>
      </c>
      <c r="AB66" s="40">
        <f t="shared" si="9"/>
        <v>8.8606960819666319E-2</v>
      </c>
    </row>
    <row r="67" spans="2:28" x14ac:dyDescent="0.25">
      <c r="B67" s="7" t="s">
        <v>85</v>
      </c>
      <c r="C67" s="28">
        <v>651991</v>
      </c>
      <c r="D67" s="22">
        <v>4.5</v>
      </c>
      <c r="E67" s="22">
        <v>10</v>
      </c>
      <c r="F67" s="22">
        <v>8</v>
      </c>
      <c r="G67" s="22">
        <v>6</v>
      </c>
      <c r="I67" s="22" t="s">
        <v>86</v>
      </c>
      <c r="J67" s="23">
        <f t="shared" si="14"/>
        <v>0.1517</v>
      </c>
      <c r="K67" s="23">
        <f t="shared" si="14"/>
        <v>0.9</v>
      </c>
      <c r="L67" s="23">
        <f t="shared" si="14"/>
        <v>1</v>
      </c>
      <c r="M67" s="23">
        <f t="shared" si="14"/>
        <v>0.875</v>
      </c>
      <c r="N67" s="23">
        <f t="shared" si="14"/>
        <v>1</v>
      </c>
      <c r="O67" s="24">
        <f t="shared" si="15"/>
        <v>4.5510000000000002E-2</v>
      </c>
      <c r="P67" s="25">
        <f t="shared" si="15"/>
        <v>0.18000000000000002</v>
      </c>
      <c r="Q67" s="25">
        <f t="shared" si="15"/>
        <v>0.2</v>
      </c>
      <c r="R67" s="25">
        <f t="shared" si="15"/>
        <v>8.7500000000000008E-2</v>
      </c>
      <c r="S67" s="25">
        <f t="shared" si="15"/>
        <v>0.2</v>
      </c>
      <c r="T67" s="26">
        <f t="shared" si="2"/>
        <v>0.71301000000000014</v>
      </c>
      <c r="V67" s="22" t="s">
        <v>73</v>
      </c>
      <c r="W67" s="39">
        <f t="shared" si="8"/>
        <v>7.1518568426528388E-3</v>
      </c>
      <c r="X67" s="39">
        <f t="shared" si="10"/>
        <v>4.6376424348515383E-2</v>
      </c>
      <c r="Y67" s="39">
        <f t="shared" si="11"/>
        <v>1.4450859288128502E-2</v>
      </c>
      <c r="Z67" s="39">
        <f t="shared" si="12"/>
        <v>6.0069662339950029E-3</v>
      </c>
      <c r="AA67" s="39">
        <f t="shared" si="13"/>
        <v>1.227721446055495E-2</v>
      </c>
      <c r="AB67" s="40">
        <f t="shared" si="9"/>
        <v>8.6263321173846677E-2</v>
      </c>
    </row>
    <row r="68" spans="2:28" x14ac:dyDescent="0.25">
      <c r="B68" s="7" t="s">
        <v>86</v>
      </c>
      <c r="C68" s="28">
        <v>450000</v>
      </c>
      <c r="D68" s="22">
        <v>4.5</v>
      </c>
      <c r="E68" s="22">
        <v>10</v>
      </c>
      <c r="F68" s="22">
        <v>7</v>
      </c>
      <c r="G68" s="22">
        <v>6</v>
      </c>
      <c r="I68" s="22" t="s">
        <v>87</v>
      </c>
      <c r="J68" s="23">
        <f t="shared" si="14"/>
        <v>0.1512965425531915</v>
      </c>
      <c r="K68" s="23">
        <f t="shared" si="14"/>
        <v>0.9</v>
      </c>
      <c r="L68" s="23">
        <f t="shared" si="14"/>
        <v>0.5</v>
      </c>
      <c r="M68" s="23">
        <f t="shared" si="14"/>
        <v>1</v>
      </c>
      <c r="N68" s="23">
        <f t="shared" si="14"/>
        <v>1</v>
      </c>
      <c r="O68" s="24">
        <f t="shared" si="15"/>
        <v>4.5388962765957448E-2</v>
      </c>
      <c r="P68" s="25">
        <f t="shared" si="15"/>
        <v>0.18000000000000002</v>
      </c>
      <c r="Q68" s="25">
        <f t="shared" si="15"/>
        <v>0.1</v>
      </c>
      <c r="R68" s="25">
        <f t="shared" si="15"/>
        <v>0.1</v>
      </c>
      <c r="S68" s="25">
        <f t="shared" si="15"/>
        <v>0.2</v>
      </c>
      <c r="T68" s="26">
        <f t="shared" si="2"/>
        <v>0.62538896276595746</v>
      </c>
      <c r="V68" s="22" t="s">
        <v>74</v>
      </c>
      <c r="W68" s="39">
        <f t="shared" si="8"/>
        <v>3.4328912844733628E-3</v>
      </c>
      <c r="X68" s="39">
        <f t="shared" si="10"/>
        <v>4.7407011556260162E-2</v>
      </c>
      <c r="Y68" s="39">
        <f t="shared" si="11"/>
        <v>1.6859335836149916E-2</v>
      </c>
      <c r="Z68" s="39">
        <f t="shared" si="12"/>
        <v>6.0069662339950029E-3</v>
      </c>
      <c r="AA68" s="39">
        <f t="shared" si="13"/>
        <v>2.45544289211099E-2</v>
      </c>
      <c r="AB68" s="40">
        <f t="shared" si="9"/>
        <v>9.8260633831988339E-2</v>
      </c>
    </row>
    <row r="69" spans="2:28" x14ac:dyDescent="0.25">
      <c r="B69" s="7" t="s">
        <v>87</v>
      </c>
      <c r="C69" s="28">
        <v>451200</v>
      </c>
      <c r="D69" s="22">
        <v>4.5</v>
      </c>
      <c r="E69" s="22">
        <v>5</v>
      </c>
      <c r="F69" s="22">
        <v>8</v>
      </c>
      <c r="G69" s="22">
        <v>6</v>
      </c>
      <c r="I69" s="22" t="s">
        <v>88</v>
      </c>
      <c r="J69" s="23">
        <f t="shared" si="14"/>
        <v>3.2934062403209605E-2</v>
      </c>
      <c r="K69" s="23">
        <f t="shared" si="14"/>
        <v>0.96</v>
      </c>
      <c r="L69" s="23">
        <f t="shared" si="14"/>
        <v>0.8</v>
      </c>
      <c r="M69" s="23">
        <f t="shared" si="14"/>
        <v>0.75</v>
      </c>
      <c r="N69" s="23">
        <f t="shared" si="14"/>
        <v>0.83333333333333337</v>
      </c>
      <c r="O69" s="24">
        <f t="shared" si="15"/>
        <v>9.880218720962881E-3</v>
      </c>
      <c r="P69" s="25">
        <f t="shared" si="15"/>
        <v>0.192</v>
      </c>
      <c r="Q69" s="25">
        <f t="shared" si="15"/>
        <v>0.16000000000000003</v>
      </c>
      <c r="R69" s="25">
        <f t="shared" si="15"/>
        <v>7.5000000000000011E-2</v>
      </c>
      <c r="S69" s="25">
        <f t="shared" si="15"/>
        <v>0.16666666666666669</v>
      </c>
      <c r="T69" s="26">
        <f t="shared" si="2"/>
        <v>0.60354688538762957</v>
      </c>
      <c r="V69" s="22" t="s">
        <v>75</v>
      </c>
      <c r="W69" s="39">
        <f t="shared" si="8"/>
        <v>4.2911141055917042E-3</v>
      </c>
      <c r="X69" s="39">
        <f t="shared" si="10"/>
        <v>4.431524993302581E-2</v>
      </c>
      <c r="Y69" s="39">
        <f t="shared" si="11"/>
        <v>1.6859335836149916E-2</v>
      </c>
      <c r="Z69" s="39">
        <f t="shared" si="12"/>
        <v>6.0069662339950029E-3</v>
      </c>
      <c r="AA69" s="39">
        <f t="shared" si="13"/>
        <v>2.046202410092492E-2</v>
      </c>
      <c r="AB69" s="40">
        <f t="shared" si="9"/>
        <v>9.193469020968735E-2</v>
      </c>
    </row>
    <row r="70" spans="2:28" x14ac:dyDescent="0.25">
      <c r="B70" s="7" t="s">
        <v>88</v>
      </c>
      <c r="C70" s="28">
        <v>2072778</v>
      </c>
      <c r="D70" s="22">
        <v>4.8</v>
      </c>
      <c r="E70" s="22">
        <v>8</v>
      </c>
      <c r="F70" s="22">
        <v>6</v>
      </c>
      <c r="G70" s="22">
        <v>5</v>
      </c>
      <c r="I70" s="22" t="s">
        <v>89</v>
      </c>
      <c r="J70" s="23">
        <f t="shared" si="14"/>
        <v>5.6046798029556651E-2</v>
      </c>
      <c r="K70" s="23">
        <f t="shared" si="14"/>
        <v>0.9</v>
      </c>
      <c r="L70" s="23">
        <f t="shared" si="14"/>
        <v>1</v>
      </c>
      <c r="M70" s="23">
        <f t="shared" si="14"/>
        <v>1</v>
      </c>
      <c r="N70" s="23">
        <f t="shared" si="14"/>
        <v>1</v>
      </c>
      <c r="O70" s="24">
        <f t="shared" si="15"/>
        <v>1.6814039408866995E-2</v>
      </c>
      <c r="P70" s="25">
        <f t="shared" si="15"/>
        <v>0.18000000000000002</v>
      </c>
      <c r="Q70" s="25">
        <f t="shared" si="15"/>
        <v>0.2</v>
      </c>
      <c r="R70" s="25">
        <f t="shared" si="15"/>
        <v>0.1</v>
      </c>
      <c r="S70" s="25">
        <f t="shared" si="15"/>
        <v>0.2</v>
      </c>
      <c r="T70" s="26">
        <f t="shared" ref="T70:T71" si="16">O70+P70+Q70+R70+S70</f>
        <v>0.6968140394088671</v>
      </c>
      <c r="V70" s="22" t="s">
        <v>76</v>
      </c>
      <c r="W70" s="39">
        <f t="shared" si="8"/>
        <v>4.2911141055917042E-3</v>
      </c>
      <c r="X70" s="39">
        <f t="shared" si="10"/>
        <v>4.431524993302581E-2</v>
      </c>
      <c r="Y70" s="39">
        <f t="shared" si="11"/>
        <v>1.4450859288128502E-2</v>
      </c>
      <c r="Z70" s="39">
        <f t="shared" si="12"/>
        <v>5.0058051949958349E-3</v>
      </c>
      <c r="AA70" s="39">
        <f t="shared" si="13"/>
        <v>2.046202410092492E-2</v>
      </c>
      <c r="AB70" s="40">
        <f t="shared" si="9"/>
        <v>8.8525052622666772E-2</v>
      </c>
    </row>
    <row r="71" spans="2:28" x14ac:dyDescent="0.25">
      <c r="B71" s="7" t="s">
        <v>89</v>
      </c>
      <c r="C71" s="28">
        <v>1218000</v>
      </c>
      <c r="D71" s="22">
        <v>4.5</v>
      </c>
      <c r="E71" s="22">
        <v>10</v>
      </c>
      <c r="F71" s="22">
        <v>8</v>
      </c>
      <c r="G71" s="22">
        <v>6</v>
      </c>
      <c r="I71" s="22" t="s">
        <v>90</v>
      </c>
      <c r="J71" s="23">
        <f t="shared" si="14"/>
        <v>1.8845126271870037E-2</v>
      </c>
      <c r="K71" s="23">
        <f t="shared" si="14"/>
        <v>0.98000000000000009</v>
      </c>
      <c r="L71" s="23">
        <f t="shared" si="14"/>
        <v>0.9</v>
      </c>
      <c r="M71" s="23">
        <f t="shared" si="14"/>
        <v>1</v>
      </c>
      <c r="N71" s="23">
        <f t="shared" si="14"/>
        <v>1</v>
      </c>
      <c r="O71" s="24">
        <f t="shared" si="15"/>
        <v>5.653537881561011E-3</v>
      </c>
      <c r="P71" s="25">
        <f t="shared" si="15"/>
        <v>0.19600000000000004</v>
      </c>
      <c r="Q71" s="25">
        <f t="shared" si="15"/>
        <v>0.18000000000000002</v>
      </c>
      <c r="R71" s="25">
        <f t="shared" si="15"/>
        <v>0.1</v>
      </c>
      <c r="S71" s="25">
        <f t="shared" si="15"/>
        <v>0.2</v>
      </c>
      <c r="T71" s="26">
        <f t="shared" si="16"/>
        <v>0.68165353788156113</v>
      </c>
      <c r="V71" s="22" t="s">
        <v>77</v>
      </c>
      <c r="W71" s="39">
        <f t="shared" si="8"/>
        <v>4.2911141055917042E-3</v>
      </c>
      <c r="X71" s="39">
        <f t="shared" si="10"/>
        <v>4.431524993302581E-2</v>
      </c>
      <c r="Y71" s="39">
        <f t="shared" si="11"/>
        <v>9.6339061920856697E-3</v>
      </c>
      <c r="Z71" s="39">
        <f t="shared" si="12"/>
        <v>2.0023220779983339E-3</v>
      </c>
      <c r="AA71" s="39">
        <f t="shared" si="13"/>
        <v>8.1848096403699666E-3</v>
      </c>
      <c r="AB71" s="40">
        <f t="shared" si="9"/>
        <v>6.8427401949071487E-2</v>
      </c>
    </row>
    <row r="72" spans="2:28" x14ac:dyDescent="0.25">
      <c r="B72" s="7" t="s">
        <v>90</v>
      </c>
      <c r="C72" s="28">
        <v>3622422</v>
      </c>
      <c r="D72" s="22">
        <v>4.9000000000000004</v>
      </c>
      <c r="E72" s="22">
        <v>9</v>
      </c>
      <c r="F72" s="22">
        <v>8</v>
      </c>
      <c r="G72" s="22">
        <v>6</v>
      </c>
      <c r="V72" s="22" t="s">
        <v>78</v>
      </c>
      <c r="W72" s="39">
        <f t="shared" si="8"/>
        <v>9.535809123537119E-3</v>
      </c>
      <c r="X72" s="39">
        <f t="shared" si="10"/>
        <v>4.3284662725281031E-2</v>
      </c>
      <c r="Y72" s="39">
        <f t="shared" si="11"/>
        <v>1.2042382740107086E-2</v>
      </c>
      <c r="Z72" s="39">
        <f t="shared" si="12"/>
        <v>2.0023220779983339E-3</v>
      </c>
      <c r="AA72" s="39">
        <f t="shared" si="13"/>
        <v>1.227721446055495E-2</v>
      </c>
      <c r="AB72" s="40">
        <f t="shared" si="9"/>
        <v>7.914239112747852E-2</v>
      </c>
    </row>
    <row r="73" spans="2:28" x14ac:dyDescent="0.25">
      <c r="B73" s="41"/>
      <c r="C73" s="41">
        <f>IF(C$3="cost",MIN(C$6:C$72),MAX(C$6:C$72))</f>
        <v>68265</v>
      </c>
      <c r="D73" s="41">
        <f>IF(D$3="cost",MIN(D$6:D$72),MAX(D$6:D$72))</f>
        <v>5</v>
      </c>
      <c r="E73" s="41">
        <f>IF(E$3="cost",MIN(E$6:E$72),MAX(E$6:E$72))</f>
        <v>10</v>
      </c>
      <c r="F73" s="41">
        <f>IF(F$3="cost",MIN(F$6:F$72),MAX(F$6:F$72))</f>
        <v>8</v>
      </c>
      <c r="G73" s="41">
        <f>IF(G$3="cost",MIN(G$6:G$72),MAX(G$6:G$72))</f>
        <v>6</v>
      </c>
      <c r="V73" s="22" t="s">
        <v>79</v>
      </c>
      <c r="W73" s="39">
        <f t="shared" si="8"/>
        <v>5.2013504310202463E-2</v>
      </c>
      <c r="X73" s="39">
        <f t="shared" si="10"/>
        <v>4.2254075517536238E-2</v>
      </c>
      <c r="Y73" s="39">
        <f t="shared" si="11"/>
        <v>1.2042382740107086E-2</v>
      </c>
      <c r="Z73" s="39">
        <f t="shared" si="12"/>
        <v>2.0023220779983339E-3</v>
      </c>
      <c r="AA73" s="39">
        <f t="shared" si="13"/>
        <v>8.1848096403699666E-3</v>
      </c>
      <c r="AB73" s="40">
        <f t="shared" si="9"/>
        <v>0.11649709428621409</v>
      </c>
    </row>
    <row r="74" spans="2:28" x14ac:dyDescent="0.25">
      <c r="V74" s="22" t="s">
        <v>80</v>
      </c>
      <c r="W74" s="39">
        <f t="shared" si="8"/>
        <v>1.6254220096938273E-2</v>
      </c>
      <c r="X74" s="39">
        <f t="shared" si="10"/>
        <v>4.5345837140770603E-2</v>
      </c>
      <c r="Y74" s="39">
        <f t="shared" si="11"/>
        <v>2.1676288932192755E-2</v>
      </c>
      <c r="Z74" s="39">
        <f t="shared" si="12"/>
        <v>7.0081272729941692E-3</v>
      </c>
      <c r="AA74" s="39">
        <f t="shared" si="13"/>
        <v>2.45544289211099E-2</v>
      </c>
      <c r="AB74" s="40">
        <f t="shared" si="9"/>
        <v>0.11483890236400571</v>
      </c>
    </row>
    <row r="75" spans="2:28" x14ac:dyDescent="0.25">
      <c r="I75" s="22" t="s">
        <v>21</v>
      </c>
      <c r="V75" s="22" t="s">
        <v>81</v>
      </c>
      <c r="W75" s="39">
        <f t="shared" si="8"/>
        <v>1.8067848865649279E-2</v>
      </c>
      <c r="X75" s="39">
        <f t="shared" si="10"/>
        <v>4.6376424348515383E-2</v>
      </c>
      <c r="Y75" s="39">
        <f t="shared" si="11"/>
        <v>9.6339061920856697E-3</v>
      </c>
      <c r="Z75" s="39">
        <f t="shared" si="12"/>
        <v>3.0034831169975015E-3</v>
      </c>
      <c r="AA75" s="39">
        <f t="shared" si="13"/>
        <v>8.1848096403699666E-3</v>
      </c>
      <c r="AB75" s="40">
        <f t="shared" si="9"/>
        <v>8.5266472163617782E-2</v>
      </c>
    </row>
    <row r="76" spans="2:28" x14ac:dyDescent="0.25">
      <c r="I76" s="22" t="s">
        <v>22</v>
      </c>
      <c r="V76" s="22" t="s">
        <v>82</v>
      </c>
      <c r="W76" s="39">
        <f t="shared" si="8"/>
        <v>2.600675215510123E-3</v>
      </c>
      <c r="X76" s="39">
        <f t="shared" si="10"/>
        <v>5.0498773179494534E-2</v>
      </c>
      <c r="Y76" s="39">
        <f t="shared" si="11"/>
        <v>1.4450859288128502E-2</v>
      </c>
      <c r="Z76" s="39">
        <f t="shared" si="12"/>
        <v>6.0069662339950029E-3</v>
      </c>
      <c r="AA76" s="39">
        <f t="shared" si="13"/>
        <v>2.046202410092492E-2</v>
      </c>
      <c r="AB76" s="40">
        <f t="shared" si="9"/>
        <v>9.4019298018053074E-2</v>
      </c>
    </row>
    <row r="77" spans="2:28" x14ac:dyDescent="0.25">
      <c r="I77" s="22" t="s">
        <v>23</v>
      </c>
      <c r="V77" s="22" t="s">
        <v>83</v>
      </c>
      <c r="W77" s="39">
        <f t="shared" si="8"/>
        <v>2.8607427370611355E-2</v>
      </c>
      <c r="X77" s="39">
        <f t="shared" si="10"/>
        <v>4.431524993302581E-2</v>
      </c>
      <c r="Y77" s="39">
        <f t="shared" si="11"/>
        <v>1.4450859288128502E-2</v>
      </c>
      <c r="Z77" s="39">
        <f t="shared" si="12"/>
        <v>7.0081272729941692E-3</v>
      </c>
      <c r="AA77" s="39">
        <f t="shared" si="13"/>
        <v>1.227721446055495E-2</v>
      </c>
      <c r="AB77" s="40">
        <f t="shared" si="9"/>
        <v>0.10665887832531479</v>
      </c>
    </row>
    <row r="78" spans="2:28" x14ac:dyDescent="0.25">
      <c r="I78" s="22" t="s">
        <v>24</v>
      </c>
      <c r="V78" s="22" t="s">
        <v>84</v>
      </c>
      <c r="W78" s="39">
        <f t="shared" si="8"/>
        <v>2.5902670515393925E-2</v>
      </c>
      <c r="X78" s="39">
        <f t="shared" si="10"/>
        <v>4.0192901102046666E-2</v>
      </c>
      <c r="Y78" s="39">
        <f t="shared" si="11"/>
        <v>2.4084765480214172E-2</v>
      </c>
      <c r="Z78" s="39">
        <f t="shared" si="12"/>
        <v>5.0058051949958349E-3</v>
      </c>
      <c r="AA78" s="39">
        <f t="shared" si="13"/>
        <v>1.6369619280739933E-2</v>
      </c>
      <c r="AB78" s="40">
        <f t="shared" si="9"/>
        <v>0.11155576157339053</v>
      </c>
    </row>
    <row r="79" spans="2:28" x14ac:dyDescent="0.25">
      <c r="I79" s="22" t="s">
        <v>25</v>
      </c>
      <c r="V79" s="22" t="s">
        <v>85</v>
      </c>
      <c r="W79" s="39">
        <f t="shared" si="8"/>
        <v>1.3163108403618159E-2</v>
      </c>
      <c r="X79" s="39">
        <f t="shared" si="10"/>
        <v>4.6376424348515383E-2</v>
      </c>
      <c r="Y79" s="39">
        <f t="shared" si="11"/>
        <v>2.4084765480214172E-2</v>
      </c>
      <c r="Z79" s="39">
        <f t="shared" si="12"/>
        <v>8.0092883119933355E-3</v>
      </c>
      <c r="AA79" s="39">
        <f t="shared" si="13"/>
        <v>2.45544289211099E-2</v>
      </c>
      <c r="AB79" s="40">
        <f t="shared" si="9"/>
        <v>0.11618801546545095</v>
      </c>
    </row>
    <row r="80" spans="2:28" x14ac:dyDescent="0.25">
      <c r="I80" s="22" t="s">
        <v>26</v>
      </c>
      <c r="V80" s="22" t="s">
        <v>86</v>
      </c>
      <c r="W80" s="39">
        <f t="shared" si="8"/>
        <v>1.9071618247074238E-2</v>
      </c>
      <c r="X80" s="39">
        <f t="shared" si="10"/>
        <v>4.6376424348515383E-2</v>
      </c>
      <c r="Y80" s="39">
        <f t="shared" si="11"/>
        <v>2.4084765480214172E-2</v>
      </c>
      <c r="Z80" s="39">
        <f t="shared" si="12"/>
        <v>7.0081272729941692E-3</v>
      </c>
      <c r="AA80" s="39">
        <f t="shared" si="13"/>
        <v>2.45544289211099E-2</v>
      </c>
      <c r="AB80" s="40">
        <f t="shared" si="9"/>
        <v>0.12109536426990786</v>
      </c>
    </row>
    <row r="81" spans="2:28" x14ac:dyDescent="0.25">
      <c r="I81" s="22" t="s">
        <v>27</v>
      </c>
      <c r="V81" s="22" t="s">
        <v>87</v>
      </c>
      <c r="W81" s="39">
        <f t="shared" si="8"/>
        <v>1.9020895858119256E-2</v>
      </c>
      <c r="X81" s="39">
        <f t="shared" si="10"/>
        <v>4.6376424348515383E-2</v>
      </c>
      <c r="Y81" s="39">
        <f t="shared" si="11"/>
        <v>1.2042382740107086E-2</v>
      </c>
      <c r="Z81" s="39">
        <f t="shared" si="12"/>
        <v>8.0092883119933355E-3</v>
      </c>
      <c r="AA81" s="39">
        <f t="shared" si="13"/>
        <v>2.45544289211099E-2</v>
      </c>
      <c r="AB81" s="40">
        <f t="shared" si="9"/>
        <v>0.11000342017984496</v>
      </c>
    </row>
    <row r="82" spans="2:28" x14ac:dyDescent="0.25">
      <c r="I82" s="22" t="s">
        <v>30</v>
      </c>
      <c r="V82" s="22" t="s">
        <v>88</v>
      </c>
      <c r="W82" s="39">
        <f t="shared" si="8"/>
        <v>4.1404473663766246E-3</v>
      </c>
      <c r="X82" s="39">
        <f t="shared" si="10"/>
        <v>4.9468185971749741E-2</v>
      </c>
      <c r="Y82" s="39">
        <f t="shared" si="11"/>
        <v>1.9267812384171339E-2</v>
      </c>
      <c r="Z82" s="39">
        <f t="shared" si="12"/>
        <v>6.0069662339950029E-3</v>
      </c>
      <c r="AA82" s="39">
        <f t="shared" si="13"/>
        <v>2.046202410092492E-2</v>
      </c>
      <c r="AB82" s="40">
        <f t="shared" si="9"/>
        <v>9.9345436057217629E-2</v>
      </c>
    </row>
    <row r="83" spans="2:28" x14ac:dyDescent="0.25">
      <c r="B83" s="8" t="s">
        <v>91</v>
      </c>
      <c r="C83" s="8"/>
      <c r="D83" s="8"/>
      <c r="E83" s="8"/>
      <c r="F83" s="8"/>
      <c r="G83" s="13" t="s">
        <v>92</v>
      </c>
      <c r="I83" s="22" t="s">
        <v>31</v>
      </c>
      <c r="V83" s="22" t="s">
        <v>89</v>
      </c>
      <c r="W83" s="39">
        <f t="shared" ref="W83:W84" si="17">O70*$AB$13</f>
        <v>7.0461643769978719E-3</v>
      </c>
      <c r="X83" s="39">
        <f t="shared" si="10"/>
        <v>4.6376424348515383E-2</v>
      </c>
      <c r="Y83" s="39">
        <f t="shared" si="11"/>
        <v>2.4084765480214172E-2</v>
      </c>
      <c r="Z83" s="39">
        <f t="shared" si="12"/>
        <v>8.0092883119933355E-3</v>
      </c>
      <c r="AA83" s="39">
        <f t="shared" si="13"/>
        <v>2.45544289211099E-2</v>
      </c>
      <c r="AB83" s="40">
        <f t="shared" ref="AB83:AB84" si="18">SUM(W83:AA83)</f>
        <v>0.11007107143883066</v>
      </c>
    </row>
    <row r="84" spans="2:28" x14ac:dyDescent="0.25">
      <c r="B84" s="13">
        <f t="shared" ref="B84:F84" si="19">W4/W$9</f>
        <v>0.43795620437956206</v>
      </c>
      <c r="C84" s="13">
        <f t="shared" si="19"/>
        <v>0.44117647058823528</v>
      </c>
      <c r="D84" s="13">
        <f t="shared" si="19"/>
        <v>0.35294117647058826</v>
      </c>
      <c r="E84" s="13">
        <f t="shared" si="19"/>
        <v>0.30769230769230771</v>
      </c>
      <c r="F84" s="13">
        <f t="shared" si="19"/>
        <v>0.55555555555555558</v>
      </c>
      <c r="G84" s="13">
        <f>AVERAGE(B84:F84)</f>
        <v>0.41906434293724981</v>
      </c>
      <c r="I84" s="22" t="s">
        <v>32</v>
      </c>
      <c r="V84" s="22" t="s">
        <v>90</v>
      </c>
      <c r="W84" s="39">
        <f t="shared" si="17"/>
        <v>2.3691961376072165E-3</v>
      </c>
      <c r="X84" s="39">
        <f t="shared" si="10"/>
        <v>5.0498773179494534E-2</v>
      </c>
      <c r="Y84" s="39">
        <f t="shared" si="11"/>
        <v>2.1676288932192755E-2</v>
      </c>
      <c r="Z84" s="39">
        <f t="shared" si="12"/>
        <v>8.0092883119933355E-3</v>
      </c>
      <c r="AA84" s="39">
        <f t="shared" si="13"/>
        <v>2.45544289211099E-2</v>
      </c>
      <c r="AB84" s="40">
        <f t="shared" si="18"/>
        <v>0.10710797548239774</v>
      </c>
    </row>
  </sheetData>
  <mergeCells count="10">
    <mergeCell ref="W11:AA11"/>
    <mergeCell ref="B83:F83"/>
    <mergeCell ref="B2:G2"/>
    <mergeCell ref="I2:T2"/>
    <mergeCell ref="V2:AF2"/>
    <mergeCell ref="B3:B5"/>
    <mergeCell ref="I3:I4"/>
    <mergeCell ref="J3:N3"/>
    <mergeCell ref="O3:S3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Yossy</dc:creator>
  <cp:lastModifiedBy>Yossy</cp:lastModifiedBy>
  <dcterms:created xsi:type="dcterms:W3CDTF">2024-07-08T05:36:27Z</dcterms:created>
  <dcterms:modified xsi:type="dcterms:W3CDTF">2024-07-08T05:38:15Z</dcterms:modified>
</cp:coreProperties>
</file>