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workbookPr backupFile="false" dateCompatibility="false" showObjects="all"/>
  <bookViews>
    <workbookView activeTab="0" firstSheet="0" windowHeight="6105" windowWidth="13125" xWindow="0" yWindow="0"/>
  </bookViews>
  <sheets>
    <sheet name="Pos Hujan" r:id="rId1" sheetId="1" state="visible"/>
    <sheet name="Nilai Ver" r:id="rId2" sheetId="2" state="visible"/>
    <sheet name="JAN" r:id="rId3" sheetId="3" state="visible"/>
    <sheet name="PEB" r:id="rId4" sheetId="4" state="visible"/>
    <sheet name="MAR" r:id="rId5" sheetId="5" state="visible"/>
    <sheet name="APR" r:id="rId6" sheetId="6" state="visible"/>
    <sheet name="MEI" r:id="rId7" sheetId="7" state="visible"/>
    <sheet name="JUN" r:id="rId8" sheetId="8" state="visible"/>
    <sheet name="JUL" r:id="rId9" sheetId="9" state="visible"/>
    <sheet name="AUG" r:id="rId10" sheetId="10" state="visible"/>
    <sheet name="SEP" r:id="rId11" sheetId="11" state="visible"/>
    <sheet name="OKT" r:id="rId12" sheetId="12" state="visible"/>
    <sheet name="NOV" r:id="rId13" sheetId="13" state="visible"/>
    <sheet name="DES" r:id="rId14" sheetId="14" state="visible"/>
  </sheets>
  <calcPr iterate="false" iterateCount="100" iterateDelta="0.001" refMode="A1"/>
</workbook>
</file>

<file path=xl/sharedStrings.xml><?xml version="1.0" encoding="utf-8"?>
<sst xmlns="http://schemas.openxmlformats.org/spreadsheetml/2006/main" count="127" uniqueCount="127">
  <si>
    <t xml:space="preserve">Titik</t>
  </si>
  <si>
    <t xml:space="preserve">Pos Hujan</t>
  </si>
  <si>
    <t xml:space="preserve">BMKG Kemayoran</t>
  </si>
  <si>
    <t xml:space="preserve">Pondok Betung (BMKG) </t>
  </si>
  <si>
    <t xml:space="preserve">Tanjung Priok (BMKG)</t>
  </si>
  <si>
    <t xml:space="preserve">Cengkareng (BMKG)</t>
  </si>
  <si>
    <t xml:space="preserve">Halim</t>
  </si>
  <si>
    <t xml:space="preserve">Pakubuwono</t>
  </si>
  <si>
    <t xml:space="preserve">Kedoya Selatan</t>
  </si>
  <si>
    <t xml:space="preserve">Curug (BMKG)</t>
  </si>
  <si>
    <t xml:space="preserve">Stageof Tangerang</t>
  </si>
  <si>
    <t xml:space="preserve">Mauk</t>
  </si>
  <si>
    <t xml:space="preserve">Kresek</t>
  </si>
  <si>
    <t xml:space="preserve">Balaraja</t>
  </si>
  <si>
    <t xml:space="preserve">Serang (BMKG)</t>
  </si>
  <si>
    <t xml:space="preserve">C i o m a s</t>
  </si>
  <si>
    <t xml:space="preserve">Cinangka</t>
  </si>
  <si>
    <t xml:space="preserve">Ciruas (Singamerta)</t>
  </si>
  <si>
    <t xml:space="preserve">Kramat Watu</t>
  </si>
  <si>
    <t xml:space="preserve">Pamarayan</t>
  </si>
  <si>
    <t xml:space="preserve">Kasemen</t>
  </si>
  <si>
    <t xml:space="preserve">Mancak</t>
  </si>
  <si>
    <t xml:space="preserve">Carenang</t>
  </si>
  <si>
    <t xml:space="preserve">Padarincang</t>
  </si>
  <si>
    <t xml:space="preserve">Pandeglang</t>
  </si>
  <si>
    <t xml:space="preserve">Labuan</t>
  </si>
  <si>
    <t xml:space="preserve">Menes</t>
  </si>
  <si>
    <t xml:space="preserve">Cibaliung</t>
  </si>
  <si>
    <t xml:space="preserve">Munjul</t>
  </si>
  <si>
    <t xml:space="preserve">Cikeusik</t>
  </si>
  <si>
    <t xml:space="preserve">Banjarsari (Bd. Cilemer)</t>
  </si>
  <si>
    <t xml:space="preserve">Rangkasbitung</t>
  </si>
  <si>
    <t xml:space="preserve">Banjar Irigasi-Cipanas</t>
  </si>
  <si>
    <t xml:space="preserve">Bayah</t>
  </si>
  <si>
    <t xml:space="preserve">Lebak Parahiang-Leuwidamar</t>
  </si>
  <si>
    <t xml:space="preserve">Malingping </t>
  </si>
  <si>
    <t xml:space="preserve">BPP Sajira</t>
  </si>
  <si>
    <t xml:space="preserve">Panyaungan Panggarangan</t>
  </si>
  <si>
    <t xml:space="preserve">Nilai</t>
  </si>
  <si>
    <t xml:space="preserve">Jan</t>
  </si>
  <si>
    <t xml:space="preserve">Peb</t>
  </si>
  <si>
    <t xml:space="preserve">Mar</t>
  </si>
  <si>
    <t xml:space="preserve">Apr</t>
  </si>
  <si>
    <t xml:space="preserve">Mei</t>
  </si>
  <si>
    <t xml:space="preserve">Jun</t>
  </si>
  <si>
    <t xml:space="preserve">Jul</t>
  </si>
  <si>
    <t xml:space="preserve">Aug</t>
  </si>
  <si>
    <t xml:space="preserve">Sep</t>
  </si>
  <si>
    <t xml:space="preserve">Okt</t>
  </si>
  <si>
    <t xml:space="preserve">Nop</t>
  </si>
  <si>
    <t xml:space="preserve">Des</t>
  </si>
  <si>
    <t xml:space="preserve">HSS</t>
  </si>
  <si>
    <t xml:space="preserve">PSS</t>
  </si>
  <si>
    <t xml:space="preserve">PC</t>
  </si>
  <si>
    <t xml:space="preserve">Prosentase</t>
  </si>
  <si>
    <t xml:space="preserve">KODE PRAK</t>
  </si>
  <si>
    <t xml:space="preserve">PRAK</t>
  </si>
  <si>
    <t xml:space="preserve">KODE ANAL</t>
  </si>
  <si>
    <t xml:space="preserve">ANAL</t>
  </si>
  <si>
    <t xml:space="preserve">KETERANGAN</t>
  </si>
  <si>
    <t xml:space="preserve">INDEKS</t>
  </si>
  <si>
    <t xml:space="preserve">CH(mm)</t>
  </si>
  <si>
    <t xml:space="preserve">0-20</t>
  </si>
  <si>
    <t xml:space="preserve">RENDAH</t>
  </si>
  <si>
    <t xml:space="preserve">21-50</t>
  </si>
  <si>
    <t xml:space="preserve">51-100</t>
  </si>
  <si>
    <t xml:space="preserve">101-150</t>
  </si>
  <si>
    <t xml:space="preserve">SEDANG</t>
  </si>
  <si>
    <t xml:space="preserve">151-200</t>
  </si>
  <si>
    <t xml:space="preserve">201-300</t>
  </si>
  <si>
    <t xml:space="preserve">301-400</t>
  </si>
  <si>
    <t xml:space="preserve">TINGGI</t>
  </si>
  <si>
    <t xml:space="preserve">401-500</t>
  </si>
  <si>
    <t xml:space="preserve">&gt;500</t>
  </si>
  <si>
    <t xml:space="preserve">SANGAT TINGGI</t>
  </si>
  <si>
    <t xml:space="preserve">A</t>
  </si>
  <si>
    <t xml:space="preserve">persentase</t>
  </si>
  <si>
    <t xml:space="preserve">B</t>
  </si>
  <si>
    <t xml:space="preserve">p(yi,oi)</t>
  </si>
  <si>
    <t xml:space="preserve">C</t>
  </si>
  <si>
    <t xml:space="preserve">a</t>
  </si>
  <si>
    <t xml:space="preserve">p(yi).p(oi)</t>
  </si>
  <si>
    <t xml:space="preserve">D</t>
  </si>
  <si>
    <t xml:space="preserve">b</t>
  </si>
  <si>
    <t xml:space="preserve">p(oi)^2</t>
  </si>
  <si>
    <t xml:space="preserve">E</t>
  </si>
  <si>
    <t xml:space="preserve">c</t>
  </si>
  <si>
    <t xml:space="preserve">F</t>
  </si>
  <si>
    <t xml:space="preserve">d</t>
  </si>
  <si>
    <t xml:space="preserve">G</t>
  </si>
  <si>
    <t xml:space="preserve">n</t>
  </si>
  <si>
    <t xml:space="preserve">H</t>
  </si>
  <si>
    <t xml:space="preserve">Nilai Akurasi</t>
  </si>
  <si>
    <t xml:space="preserve">I</t>
  </si>
  <si>
    <t xml:space="preserve">(a+c)/n</t>
  </si>
  <si>
    <t xml:space="preserve">s</t>
  </si>
  <si>
    <t xml:space="preserve">[0,1]</t>
  </si>
  <si>
    <t xml:space="preserve">base rate</t>
  </si>
  <si>
    <t xml:space="preserve">(a+b)/n</t>
  </si>
  <si>
    <t xml:space="preserve">r</t>
  </si>
  <si>
    <t xml:space="preserve">probability of a forecast of occurrence</t>
  </si>
  <si>
    <t xml:space="preserve">(a+b)/(a+c)</t>
  </si>
  <si>
    <t xml:space="preserve">bias</t>
  </si>
  <si>
    <t xml:space="preserve">[0,∞]</t>
  </si>
  <si>
    <t xml:space="preserve">a/(a+c)</t>
  </si>
  <si>
    <t xml:space="preserve">POD / hit rate</t>
  </si>
  <si>
    <t xml:space="preserve">b/(b+d)</t>
  </si>
  <si>
    <t xml:space="preserve">POFD / false alarm rate</t>
  </si>
  <si>
    <t xml:space="preserve">b/(a+b)</t>
  </si>
  <si>
    <t xml:space="preserve">FAR</t>
  </si>
  <si>
    <t xml:space="preserve">false alarm ratio</t>
  </si>
  <si>
    <t xml:space="preserve">(a+d)/n</t>
  </si>
  <si>
    <t xml:space="preserve">Proportion of correct / accuracy</t>
  </si>
  <si>
    <t xml:space="preserve">a/(a+b)</t>
  </si>
  <si>
    <t xml:space="preserve">SR</t>
  </si>
  <si>
    <t xml:space="preserve">success ratio</t>
  </si>
  <si>
    <t xml:space="preserve">a/(a+b+c)</t>
  </si>
  <si>
    <t xml:space="preserve">TS</t>
  </si>
  <si>
    <t xml:space="preserve">threat score</t>
  </si>
  <si>
    <t xml:space="preserve">POD-F</t>
  </si>
  <si>
    <t xml:space="preserve">KSS</t>
  </si>
  <si>
    <t xml:space="preserve">ad/bc</t>
  </si>
  <si>
    <t xml:space="preserve">OR</t>
  </si>
  <si>
    <t xml:space="preserve">∞</t>
  </si>
  <si>
    <t xml:space="preserve">odds ratio</t>
  </si>
  <si>
    <t xml:space="preserve">*)</t>
  </si>
  <si>
    <t xml:space="preserve">Persentase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</si>
</sst>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General"/>
    <numFmt numFmtId="168" formatCode="0.0000"/>
    <numFmt numFmtId="169" formatCode="0%"/>
    <numFmt numFmtId="170" formatCode="0.00"/>
    <numFmt numFmtId="171" formatCode="0.0"/>
    <numFmt numFmtId="172" formatCode="0"/>
    <numFmt numFmtId="173" formatCode="mm/dd/yyyy hh:mm:ss"/>
  </numFmts>
  <fonts count="5">
    <font>
      <sz val="11"/>
      <color rgb="FF000000"/>
      <name val="Calibri"/>
      <family val="2"/>
    </font>
    <font>
      <sz val="11"/>
      <color rgb="FF000000"/>
      <name val="Calibri"/>
    </font>
    <font>
      <sz val="9"/>
      <color rgb="FF000000"/>
      <name val="Arial"/>
      <family val="2"/>
    </font>
    <font>
      <sz val="11"/>
      <color rgb="FF000000"/>
      <name val="Calibri"/>
      <family val="2"/>
      <b/>
    </font>
    <font>
      <sz val="11"/>
      <color rgb="FF000000"/>
      <name val="Calibri"/>
      <family val="2"/>
      <b/>
      <i/>
    </font>
  </fonts>
  <fills count="12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339966"/>
        <bgColor rgb="FF008080"/>
      </patternFill>
    </fill>
    <fill>
      <patternFill patternType="solid">
        <fgColor rgb="FF008000"/>
        <bgColor rgb="FF008080"/>
      </patternFill>
    </fill>
    <fill>
      <patternFill patternType="solid">
        <fgColor rgb="FFFF0000"/>
        <bgColor rgb="FF993300"/>
      </patternFill>
    </fill>
    <fill>
      <patternFill patternType="solid">
        <fgColor rgb="FFC0C0C0"/>
        <bgColor rgb="FFCCCCFF"/>
      </patternFill>
    </fill>
    <fill>
      <patternFill patternType="solid">
        <fgColor rgb="FF808080"/>
        <bgColor rgb="FF969696"/>
      </patternFill>
    </fill>
    <fill>
      <patternFill patternType="solid">
        <fgColor rgb="FF99CC00"/>
        <bgColor rgb="FFFFCC00"/>
      </patternFill>
    </fill>
    <fill>
      <patternFill patternType="solid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medium">
        <color rgb="FF0066CC"/>
      </bottom>
    </border>
  </borders>
  <cellStyleXfs count="6">
    <xf borderId="0" fillId="0" fontId="0" numFmtId="0"/>
    <xf numFmtId="0" fontId="0" fillId="11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73" fontId="0" fillId="0" borderId="0" applyNumberFormat="true">
      <alignment wrapText="true"/>
    </xf>
  </cellStyleXfs>
  <cellXfs count="53">
    <xf borderId="0" fillId="0" fontId="0" numFmtId="0" xfId="0"/>
    <xf applyAlignment="1" applyFont="1" applyNumberFormat="1" borderId="0" fillId="0" fontId="1" numFmtId="164" xfId="0">
      <alignment horizontal="center" indent="0" textRotation="0" vertical="bottom"/>
    </xf>
    <xf applyAlignment="1" applyFont="1" applyNumberFormat="1" borderId="0" fillId="0" fontId="2" numFmtId="164" xfId="0">
      <alignment horizontal="general" indent="0" textRotation="0" vertical="bottom"/>
    </xf>
    <xf applyAlignment="1" applyBorder="1" applyFont="1" applyNumberFormat="1" borderId="1" fillId="0" fontId="3" numFmtId="164" xfId="0">
      <alignment horizontal="center" indent="0" textRotation="0" vertical="center"/>
    </xf>
    <xf applyAlignment="1" applyBorder="1" applyFont="1" applyNumberFormat="1" borderId="1" fillId="0" fontId="1" numFmtId="168" xfId="0">
      <alignment horizontal="center" indent="0" textRotation="0" vertical="center"/>
    </xf>
    <xf applyAlignment="1" applyBorder="1" applyFont="1" applyNumberFormat="1" borderId="1" fillId="0" fontId="1" numFmtId="169" xfId="0">
      <alignment horizontal="center" indent="0" textRotation="0" vertical="center"/>
    </xf>
    <xf applyAlignment="1" applyBorder="1" applyFont="1" applyNumberFormat="1" borderId="1" fillId="0" fontId="1" numFmtId="170" xfId="0">
      <alignment horizontal="center" indent="0" textRotation="0" vertical="center"/>
    </xf>
    <xf applyAlignment="1" applyFont="1" applyNumberFormat="1" borderId="0" fillId="0" fontId="3" numFmtId="171" xfId="0">
      <alignment horizontal="center" indent="0" textRotation="0" vertical="center"/>
    </xf>
    <xf applyAlignment="1" applyFont="1" applyNumberFormat="1" borderId="0" fillId="0" fontId="1" numFmtId="164" xfId="0">
      <alignment horizontal="left" indent="0" textRotation="0" vertical="bottom"/>
    </xf>
    <xf applyAlignment="1" applyFont="1" applyNumberFormat="1" borderId="0" fillId="0" fontId="4" numFmtId="164" xfId="0">
      <alignment horizontal="center" indent="0" textRotation="0" vertical="center"/>
    </xf>
    <xf applyAlignment="1" applyFont="1" applyNumberFormat="1" borderId="0" fillId="0" fontId="1" numFmtId="172" xfId="0">
      <alignment horizontal="general" indent="0" textRotation="0" vertical="bottom"/>
    </xf>
    <xf applyAlignment="1" applyFont="1" applyNumberFormat="1" borderId="0" fillId="0" fontId="1" numFmtId="172" xfId="0">
      <alignment horizontal="center" indent="0" textRotation="0" vertical="center"/>
    </xf>
    <xf applyAlignment="1" applyFont="1" applyNumberFormat="1" borderId="0" fillId="0" fontId="2" numFmtId="172" xfId="0">
      <alignment horizontal="center" indent="0" textRotation="0" vertical="center"/>
    </xf>
    <xf applyAlignment="1" applyFill="1" applyFont="1" applyNumberFormat="1" borderId="0" fillId="2" fontId="1" numFmtId="164" xfId="0">
      <alignment horizontal="center" indent="0" textRotation="0" vertical="bottom"/>
    </xf>
    <xf applyAlignment="1" applyFill="1" applyFont="1" applyNumberFormat="1" borderId="0" fillId="3" fontId="1" numFmtId="164" xfId="0">
      <alignment horizontal="center" indent="0" textRotation="0" vertical="bottom"/>
    </xf>
    <xf applyAlignment="1" applyFill="1" applyFont="1" applyNumberFormat="1" borderId="0" fillId="4" fontId="1" numFmtId="164" xfId="0">
      <alignment horizontal="center" indent="0" textRotation="0" vertical="bottom"/>
    </xf>
    <xf applyAlignment="1" applyFill="1" applyFont="1" applyNumberFormat="1" borderId="0" fillId="5" fontId="1" numFmtId="164" xfId="0">
      <alignment horizontal="center" indent="0" textRotation="0" vertical="bottom"/>
    </xf>
    <xf applyAlignment="1" applyFill="1" applyFont="1" applyNumberFormat="1" borderId="0" fillId="2" fontId="1" numFmtId="164" xfId="0">
      <alignment horizontal="center" indent="0" textRotation="0" vertical="center"/>
    </xf>
    <xf applyAlignment="1" applyFont="1" applyNumberFormat="1" borderId="0" fillId="0" fontId="1" numFmtId="164" xfId="0">
      <alignment horizontal="center" indent="0" textRotation="0" vertical="center" wrapText="1"/>
    </xf>
    <xf applyAlignment="1" applyFill="1" applyFont="1" applyNumberFormat="1" borderId="0" fillId="6" fontId="1" numFmtId="164" xfId="0">
      <alignment horizontal="center" indent="0" textRotation="0" vertical="bottom"/>
    </xf>
    <xf applyAlignment="1" applyFill="1" applyFont="1" applyNumberFormat="1" borderId="0" fillId="7" fontId="1" numFmtId="164" xfId="0">
      <alignment horizontal="center" indent="0" textRotation="0" vertical="bottom"/>
    </xf>
    <xf applyAlignment="1" applyFill="1" applyFont="1" applyNumberFormat="1" borderId="0" fillId="6" fontId="1" numFmtId="168" xfId="0">
      <alignment horizontal="center" indent="0" textRotation="0" vertical="bottom"/>
    </xf>
    <xf applyAlignment="1" applyFont="1" applyNumberFormat="1" borderId="0" fillId="0" fontId="1" numFmtId="168" xfId="0">
      <alignment horizontal="center" indent="0" textRotation="0" vertical="bottom"/>
    </xf>
    <xf applyAlignment="1" applyFill="1" applyFont="1" applyNumberFormat="1" borderId="0" fillId="7" fontId="1" numFmtId="168" xfId="0">
      <alignment horizontal="center" indent="0" textRotation="0" vertical="bottom"/>
    </xf>
    <xf applyAlignment="1" applyFill="1" applyFont="1" applyNumberFormat="1" borderId="0" fillId="3" fontId="1" numFmtId="164" xfId="0">
      <alignment horizontal="center" indent="0" textRotation="0" vertical="center"/>
    </xf>
    <xf applyAlignment="1" applyFill="1" applyFont="1" applyNumberFormat="1" borderId="0" fillId="4" fontId="1" numFmtId="164" xfId="0">
      <alignment horizontal="center" indent="0" textRotation="0" vertical="center"/>
    </xf>
    <xf applyAlignment="1" applyFill="1" applyFont="1" applyNumberFormat="1" borderId="0" fillId="5" fontId="1" numFmtId="164" xfId="0">
      <alignment horizontal="center" indent="0" textRotation="0" vertical="center"/>
    </xf>
    <xf applyAlignment="1" applyFont="1" applyNumberFormat="1" borderId="0" fillId="0" fontId="1" numFmtId="164" xfId="0">
      <alignment horizontal="center" indent="0" textRotation="0" vertical="center"/>
    </xf>
    <xf applyAlignment="1" applyFill="1" applyFont="1" applyNumberFormat="1" borderId="0" fillId="8" fontId="1" numFmtId="164" xfId="0">
      <alignment horizontal="center" indent="0" textRotation="0" vertical="bottom"/>
    </xf>
    <xf applyAlignment="1" applyFill="1" applyFont="1" applyNumberFormat="1" borderId="0" fillId="8" fontId="1" numFmtId="168" xfId="0">
      <alignment horizontal="center" indent="0" textRotation="0" vertical="bottom"/>
    </xf>
    <xf applyAlignment="1" applyFont="1" applyNumberFormat="1" borderId="0" fillId="0" fontId="3" numFmtId="164" xfId="0">
      <alignment horizontal="center" indent="0" textRotation="0" vertical="bottom"/>
    </xf>
    <xf applyAlignment="1" applyFont="1" applyNumberFormat="1" borderId="0" fillId="0" fontId="1" numFmtId="170" xfId="0">
      <alignment horizontal="center" indent="0" textRotation="0" vertical="bottom"/>
    </xf>
    <xf applyAlignment="1" applyFill="1" applyFont="1" applyNumberFormat="1" borderId="0" fillId="9" fontId="1" numFmtId="164" xfId="0">
      <alignment horizontal="center" indent="0" textRotation="0" vertical="bottom"/>
    </xf>
    <xf applyAlignment="1" applyFill="1" applyFont="1" applyNumberFormat="1" borderId="0" fillId="2" fontId="1" numFmtId="164" xfId="0">
      <alignment horizontal="general" indent="0" textRotation="0" vertical="bottom"/>
    </xf>
    <xf applyAlignment="1" applyFill="1" applyFont="1" applyNumberFormat="1" borderId="0" fillId="3" fontId="1" numFmtId="164" xfId="0">
      <alignment horizontal="general" indent="0" textRotation="0" vertical="bottom"/>
    </xf>
    <xf applyAlignment="1" applyFill="1" applyFont="1" applyNumberFormat="1" borderId="0" fillId="4" fontId="1" numFmtId="164" xfId="0">
      <alignment horizontal="general" indent="0" textRotation="0" vertical="bottom"/>
    </xf>
    <xf applyAlignment="1" applyFill="1" applyFont="1" applyNumberFormat="1" borderId="0" fillId="5" fontId="1" numFmtId="164" xfId="0">
      <alignment horizontal="general" indent="0" textRotation="0" vertical="bottom"/>
    </xf>
    <xf applyAlignment="1" applyFont="1" applyNumberFormat="1" borderId="0" fillId="0" fontId="4" numFmtId="164" xfId="0">
      <alignment horizontal="general" indent="0" textRotation="0" vertical="bottom"/>
    </xf>
    <xf applyAlignment="1" applyFont="1" applyNumberFormat="1" borderId="0" fillId="0" fontId="1" numFmtId="172" xfId="0">
      <alignment horizontal="center" indent="0" textRotation="0" vertical="bottom"/>
    </xf>
    <xf applyAlignment="1" applyFont="1" applyNumberFormat="1" borderId="0" fillId="0" fontId="3" numFmtId="172" xfId="0">
      <alignment horizontal="center" indent="0" textRotation="0" vertical="center"/>
    </xf>
    <xf applyAlignment="1" applyFont="1" applyNumberFormat="1" borderId="0" fillId="0" fontId="3" numFmtId="172" xfId="0">
      <alignment horizontal="center" indent="0" textRotation="0" vertical="bottom"/>
    </xf>
    <xf applyAlignment="1" applyFont="1" applyNumberFormat="1" borderId="0" fillId="0" fontId="3" numFmtId="172" xfId="0">
      <alignment horizontal="general" indent="0" textRotation="0" vertical="bottom"/>
    </xf>
    <xf applyAlignment="1" applyFont="1" applyNumberFormat="1" borderId="0" fillId="0" fontId="2" numFmtId="164" xfId="0">
      <alignment horizontal="center" indent="0" textRotation="0" vertical="center"/>
    </xf>
    <xf applyAlignment="1" applyBorder="1" applyFont="1" applyNumberFormat="1" borderId="1" fillId="0" fontId="1" numFmtId="172" xfId="0">
      <alignment horizontal="center" indent="0" textRotation="0" vertical="center"/>
    </xf>
    <xf applyAlignment="1" applyBorder="1" applyFont="1" applyNumberFormat="1" borderId="1" fillId="0" fontId="1" numFmtId="164" xfId="0">
      <alignment horizontal="center" indent="0" textRotation="0" vertical="center"/>
    </xf>
    <xf applyAlignment="1" applyBorder="1" applyFont="1" applyNumberFormat="1" borderId="1" fillId="0" fontId="2" numFmtId="172" xfId="0">
      <alignment horizontal="center" indent="0" textRotation="0" vertical="center"/>
    </xf>
    <xf applyAlignment="1" applyBorder="1" applyFont="1" applyNumberFormat="1" borderId="1" fillId="0" fontId="2" numFmtId="164" xfId="0">
      <alignment horizontal="center" indent="0" textRotation="0" vertical="center"/>
    </xf>
    <xf applyAlignment="1" applyFill="1" applyFont="1" applyNumberFormat="1" borderId="0" fillId="9" fontId="3" numFmtId="164" xfId="0">
      <alignment horizontal="center" indent="0" textRotation="0" vertical="bottom"/>
    </xf>
    <xf numFmtId="0" fontId="0" fillId="11" borderId="0" xfId="1"/>
    <xf numFmtId="0" fontId="0" fillId="0" borderId="0" xfId="2"/>
    <xf numFmtId="0" fontId="0" fillId="0" borderId="0" xfId="3"/>
    <xf numFmtId="0" fontId="0" fillId="0" borderId="0" xfId="4"/>
    <xf numFmtId="173" fontId="0" fillId="0" borderId="0" xfId="5"/>
  </cellXfs>
  <cellStyles count="6">
    <cellStyle builtinId="0" name="Normal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  <dxf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9D9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worksheets/sheet13.xml" Type="http://schemas.openxmlformats.org/officeDocument/2006/relationships/worksheet"/>
<Relationship Id="rId14" Target="worksheets/sheet14.xml" Type="http://schemas.openxmlformats.org/officeDocument/2006/relationships/worksheet"/>
<Relationship Id="rId15" Target="theme/theme1.xml" Type="http://schemas.openxmlformats.org/officeDocument/2006/relationships/theme"/>
<Relationship Id="rId16" Target="styles.xml" Type="http://schemas.openxmlformats.org/officeDocument/2006/relationships/styles"/>
<Relationship Id="rId17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pc="-1" strike="noStrike" sz="1200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1" spc="-1" strike="noStrike" sz="1200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Nilai Tingkat Akurasi Prakiraan Curah Hujan
Tahun 2019</a:t>
            </a:r>
          </a:p>
        </c:rich>
      </c:tx>
      <c:layout>
        <c:manualLayout>
          <c:xMode val="edge"/>
          <c:yMode val="edge"/>
          <c:x val="0.268165507961426"/>
          <c:y val="0.0518538065707877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662704642296479"/>
          <c:y val="0.238949729515767"/>
          <c:w val="0.91864767885176"/>
          <c:h val="0.645467739807363"/>
        </c:manualLayout>
      </c:layout>
      <c:lineChart>
        <c:grouping val="standard"/>
        <c:ser>
          <c:idx val="0"/>
          <c:order val="0"/>
          <c:spPr>
            <a:solidFill>
              <a:srgbClr val="000080"/>
            </a:solidFill>
            <a:ln w="12600">
              <a:solidFill>
                <a:srgbClr val="000080"/>
              </a:solidFill>
              <a:round/>
            </a:ln>
          </c:spPr>
          <c:marker>
            <c:symbol val="diamond"/>
            <c:size val="5"/>
            <c:spPr>
              <a:solidFill>
                <a:srgbClr val="00008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'Nilai Ver'!$B$1:$M$1</c:f>
              <c:strCache>
                <c:ptCount val="12"/>
                <c:pt idx="0">
                  <c:v>Jan</c:v>
                </c:pt>
                <c:pt idx="1">
                  <c:v>Peb</c:v>
                </c:pt>
                <c:pt idx="2">
                  <c:v>Mar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Nop</c:v>
                </c:pt>
                <c:pt idx="11">
                  <c:v>Des</c:v>
                </c:pt>
              </c:strCache>
            </c:strRef>
          </c:cat>
          <c:val>
            <c:numRef>
              <c:f>'Nilai Ver'!$B$6:$M$6</c:f>
              <c:numCache>
                <c:formatCode>General</c:formatCode>
                <c:ptCount val="12"/>
                <c:pt idx="0">
                  <c:v>80</c:v>
                </c:pt>
                <c:pt idx="1">
                  <c:v>60</c:v>
                </c:pt>
                <c:pt idx="2">
                  <c:v>77.1428571428572</c:v>
                </c:pt>
                <c:pt idx="3">
                  <c:v>71.4285714285714</c:v>
                </c:pt>
                <c:pt idx="4">
                  <c:v>63.8888888888889</c:v>
                </c:pt>
                <c:pt idx="5">
                  <c:v>50</c:v>
                </c:pt>
                <c:pt idx="6">
                  <c:v>47.0588235294118</c:v>
                </c:pt>
                <c:pt idx="7">
                  <c:v>79.4117647058823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50450768"/>
        <c:axId val="90030388"/>
      </c:lineChart>
      <c:catAx>
        <c:axId val="5045076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pc="-1" strike="noStrike" sz="1025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1" spc="-1" strike="noStrike" sz="1025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Bulan</a:t>
                </a:r>
              </a:p>
            </c:rich>
          </c:tx>
          <c:layout>
            <c:manualLayout>
              <c:xMode val="edge"/>
              <c:yMode val="edge"/>
              <c:x val="0.527248261942139"/>
              <c:y val="0.88586884813299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p>
            <a:pPr>
              <a:defRPr b="0" spc="-1" strike="noStrike" sz="1025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0030388"/>
        <c:crossesAt val="0"/>
        <c:auto val="1"/>
        <c:lblAlgn val="ctr"/>
        <c:lblOffset val="100"/>
      </c:catAx>
      <c:valAx>
        <c:axId val="90030388"/>
        <c:scaling>
          <c:orientation val="minMax"/>
          <c:max val="100"/>
          <c:min val="0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1" spc="-1" strike="noStrike" sz="1025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1" spc="-1" strike="noStrike" sz="1025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Nilai (%) </a:t>
                </a:r>
              </a:p>
            </c:rich>
          </c:tx>
          <c:layout>
            <c:manualLayout>
              <c:xMode val="edge"/>
              <c:yMode val="edge"/>
              <c:x val="0.0140726620318457"/>
              <c:y val="0.422747064256498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p>
            <a:pPr>
              <a:defRPr b="0" spc="-1" strike="noStrike" sz="1025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0450768"/>
        <c:crossesAt val="1"/>
        <c:crossBetween val="midCat"/>
        <c:majorUnit val="20"/>
        <c:minorUnit val="1"/>
      </c:valAx>
      <c:spPr>
        <a:gradFill>
          <a:gsLst>
            <a:gs pos="0">
              <a:srgbClr val="00ffff"/>
            </a:gs>
            <a:gs pos="100000">
              <a:srgbClr val="ffffff"/>
            </a:gs>
          </a:gsLst>
          <a:lin ang="5400000"/>
        </a:gradFill>
        <a:ln w="12600">
          <a:solidFill>
            <a:srgbClr val="808080"/>
          </a:solidFill>
          <a:round/>
        </a:ln>
      </c:spPr>
    </c:plotArea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pc="-1" strike="noStrike" sz="1200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1" spc="-1" strike="noStrike" sz="1200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Nilai Proportional of Correct (PC)</a:t>
            </a:r>
          </a:p>
        </c:rich>
      </c:tx>
      <c:layout>
        <c:manualLayout>
          <c:xMode val="edge"/>
          <c:yMode val="edge"/>
          <c:x val="0.306627046422965"/>
          <c:y val="0.049358210930263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587015025790536"/>
          <c:y val="0.214503109699616"/>
          <c:w val="0.926216640502355"/>
          <c:h val="0.681222707423581"/>
        </c:manualLayout>
      </c:layout>
      <c:lineChart>
        <c:grouping val="standard"/>
        <c:ser>
          <c:idx val="0"/>
          <c:order val="0"/>
          <c:spPr>
            <a:solidFill>
              <a:srgbClr val="000080"/>
            </a:solidFill>
            <a:ln w="12600">
              <a:solidFill>
                <a:srgbClr val="000080"/>
              </a:solidFill>
              <a:round/>
            </a:ln>
          </c:spPr>
          <c:marker>
            <c:symbol val="diamond"/>
            <c:size val="5"/>
            <c:spPr>
              <a:solidFill>
                <a:srgbClr val="00008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'Nilai Ver'!$B$1:$L$1</c:f>
              <c:strCache>
                <c:ptCount val="11"/>
                <c:pt idx="0">
                  <c:v>Jan</c:v>
                </c:pt>
                <c:pt idx="1">
                  <c:v>Peb</c:v>
                </c:pt>
                <c:pt idx="2">
                  <c:v>Mar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Nop</c:v>
                </c:pt>
              </c:strCache>
            </c:strRef>
          </c:cat>
          <c:val>
            <c:numRef>
              <c:f>'Nilai Ver'!$B$4:$L$4</c:f>
              <c:numCache>
                <c:formatCode>General</c:formatCode>
                <c:ptCount val="11"/>
                <c:pt idx="0">
                  <c:v>0.428571428571429</c:v>
                </c:pt>
                <c:pt idx="1">
                  <c:v>0.142857142857143</c:v>
                </c:pt>
                <c:pt idx="2">
                  <c:v>0.314285714285714</c:v>
                </c:pt>
                <c:pt idx="3">
                  <c:v>0.342857142857143</c:v>
                </c:pt>
                <c:pt idx="4">
                  <c:v>0.194444444444444</c:v>
                </c:pt>
                <c:pt idx="5">
                  <c:v>0.147058823529412</c:v>
                </c:pt>
                <c:pt idx="6">
                  <c:v>0.0588235294117647</c:v>
                </c:pt>
                <c:pt idx="7">
                  <c:v>0.147058823529412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7839891"/>
        <c:axId val="52797128"/>
      </c:lineChart>
      <c:catAx>
        <c:axId val="783989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pc="-1" strike="noStrike" sz="1025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1" spc="-1" strike="noStrike" sz="1025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Bulan</a:t>
                </a:r>
              </a:p>
            </c:rich>
          </c:tx>
          <c:layout>
            <c:manualLayout>
              <c:xMode val="edge"/>
              <c:yMode val="edge"/>
              <c:x val="0.528257456828885"/>
              <c:y val="0.88553658859335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p>
            <a:pPr>
              <a:defRPr b="0" spc="-1" strike="noStrike" sz="1025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2797128"/>
        <c:crossesAt val="0"/>
        <c:auto val="1"/>
        <c:lblAlgn val="ctr"/>
        <c:lblOffset val="100"/>
      </c:catAx>
      <c:valAx>
        <c:axId val="52797128"/>
        <c:scaling>
          <c:orientation val="minMax"/>
          <c:max val="1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1" spc="-1" strike="noStrike" sz="1025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1" spc="-1" strike="noStrike" sz="1025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Nilai PC</a:t>
                </a:r>
              </a:p>
            </c:rich>
          </c:tx>
          <c:layout>
            <c:manualLayout>
              <c:xMode val="edge"/>
              <c:yMode val="edge"/>
              <c:x val="0.0140726620318457"/>
              <c:y val="0.415773455074765"/>
            </c:manualLayout>
          </c:layout>
          <c:overlay val="0"/>
        </c:title>
        <c:numFmt formatCode="0.0000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p>
            <a:pPr>
              <a:defRPr b="0" spc="-1" strike="noStrike" sz="1025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839891"/>
        <c:crossesAt val="1"/>
        <c:crossBetween val="midCat"/>
      </c:valAx>
      <c:spPr>
        <a:gradFill>
          <a:gsLst>
            <a:gs pos="0">
              <a:srgbClr val="00ffff"/>
            </a:gs>
            <a:gs pos="100000">
              <a:srgbClr val="ffffff"/>
            </a:gs>
          </a:gsLst>
          <a:lin ang="5400000"/>
        </a:gradFill>
        <a:ln w="12600">
          <a:solidFill>
            <a:srgbClr val="808080"/>
          </a:solidFill>
          <a:round/>
        </a:ln>
      </c:spPr>
    </c:plotArea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pc="-1" strike="noStrike" sz="1200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1" spc="-1" strike="noStrike" sz="1200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Nilai Tingkat Akurasi Prakiraan Curah Hujan
Tahun 2019</a:t>
            </a:r>
          </a:p>
        </c:rich>
      </c:tx>
      <c:layout>
        <c:manualLayout>
          <c:xMode val="edge"/>
          <c:yMode val="edge"/>
          <c:x val="0.268180543874404"/>
          <c:y val="0.0522823779193206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662741799831791"/>
          <c:y val="0.241640127388535"/>
          <c:w val="0.919428090832632"/>
          <c:h val="0.64171974522293"/>
        </c:manualLayout>
      </c:layout>
      <c:lineChart>
        <c:grouping val="standard"/>
        <c:ser>
          <c:idx val="0"/>
          <c:order val="0"/>
          <c:spPr>
            <a:solidFill>
              <a:srgbClr val="000080"/>
            </a:solidFill>
            <a:ln w="12600">
              <a:solidFill>
                <a:srgbClr val="000080"/>
              </a:solidFill>
              <a:round/>
            </a:ln>
          </c:spPr>
          <c:marker>
            <c:symbol val="diamond"/>
            <c:size val="5"/>
            <c:spPr>
              <a:solidFill>
                <a:srgbClr val="00008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'Nilai Ver'!$B$1:$F$1</c:f>
              <c:strCache>
                <c:ptCount val="5"/>
                <c:pt idx="0">
                  <c:v>Jan</c:v>
                </c:pt>
                <c:pt idx="1">
                  <c:v>Peb</c:v>
                </c:pt>
                <c:pt idx="2">
                  <c:v>Mar</c:v>
                </c:pt>
                <c:pt idx="3">
                  <c:v>Apr</c:v>
                </c:pt>
                <c:pt idx="4">
                  <c:v>Mei</c:v>
                </c:pt>
              </c:strCache>
            </c:strRef>
          </c:cat>
          <c:val>
            <c:numRef>
              <c:f>'Nilai Ver'!$B$6:$F$6</c:f>
              <c:numCache>
                <c:formatCode>General</c:formatCode>
                <c:ptCount val="5"/>
                <c:pt idx="0">
                  <c:v>80</c:v>
                </c:pt>
                <c:pt idx="1">
                  <c:v>60</c:v>
                </c:pt>
                <c:pt idx="2">
                  <c:v>77.1428571428572</c:v>
                </c:pt>
                <c:pt idx="3">
                  <c:v>71.4285714285714</c:v>
                </c:pt>
                <c:pt idx="4">
                  <c:v>63.8888888888889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43187191"/>
        <c:axId val="1356357"/>
      </c:lineChart>
      <c:catAx>
        <c:axId val="4318719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pc="-1" strike="noStrike" sz="1025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1" spc="-1" strike="noStrike" sz="1025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Bulan</a:t>
                </a:r>
              </a:p>
            </c:rich>
          </c:tx>
          <c:layout>
            <c:manualLayout>
              <c:xMode val="edge"/>
              <c:yMode val="edge"/>
              <c:x val="0.527277824502383"/>
              <c:y val="0.88521762208067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p>
            <a:pPr>
              <a:defRPr b="0" spc="-1" strike="noStrike" sz="1025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356357"/>
        <c:crossesAt val="0"/>
        <c:auto val="1"/>
        <c:lblAlgn val="ctr"/>
        <c:lblOffset val="100"/>
      </c:catAx>
      <c:valAx>
        <c:axId val="1356357"/>
        <c:scaling>
          <c:orientation val="minMax"/>
          <c:max val="100"/>
          <c:min val="0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1" spc="-1" strike="noStrike" sz="1025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1" spc="-1" strike="noStrike" sz="1025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Nilai (%) </a:t>
                </a:r>
              </a:p>
            </c:rich>
          </c:tx>
          <c:layout>
            <c:manualLayout>
              <c:xMode val="edge"/>
              <c:yMode val="edge"/>
              <c:x val="0.0140734510793384"/>
              <c:y val="0.424893842887473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p>
            <a:pPr>
              <a:defRPr b="0" spc="-1" strike="noStrike" sz="1025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3187191"/>
        <c:crossesAt val="1"/>
        <c:crossBetween val="midCat"/>
        <c:majorUnit val="20"/>
        <c:minorUnit val="1"/>
      </c:valAx>
      <c:spPr>
        <a:gradFill>
          <a:gsLst>
            <a:gs pos="0">
              <a:srgbClr val="00ffff"/>
            </a:gs>
            <a:gs pos="100000">
              <a:srgbClr val="ffffff"/>
            </a:gs>
          </a:gsLst>
          <a:lin ang="5400000"/>
        </a:gradFill>
        <a:ln w="12600">
          <a:solidFill>
            <a:srgbClr val="808080"/>
          </a:solidFill>
          <a:round/>
        </a:ln>
      </c:spPr>
    </c:plotArea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pc="-1" strike="noStrike" sz="1200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1" spc="-1" strike="noStrike" sz="1200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Nilai Proportional of Correct (PC)</a:t>
            </a:r>
          </a:p>
        </c:rich>
      </c:tx>
      <c:layout>
        <c:manualLayout>
          <c:xMode val="edge"/>
          <c:yMode val="edge"/>
          <c:x val="0.306627046422965"/>
          <c:y val="0.0494957537154989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662704642296479"/>
          <c:y val="0.210854564755839"/>
          <c:w val="0.919376541825521"/>
          <c:h val="0.67223991507431"/>
        </c:manualLayout>
      </c:layout>
      <c:lineChart>
        <c:grouping val="standard"/>
        <c:ser>
          <c:idx val="0"/>
          <c:order val="0"/>
          <c:spPr>
            <a:solidFill>
              <a:srgbClr val="000080"/>
            </a:solidFill>
            <a:ln w="12600">
              <a:solidFill>
                <a:srgbClr val="000080"/>
              </a:solidFill>
              <a:round/>
            </a:ln>
          </c:spPr>
          <c:marker>
            <c:symbol val="diamond"/>
            <c:size val="5"/>
            <c:spPr>
              <a:solidFill>
                <a:srgbClr val="00008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'Nilai Ver'!$B$1:$F$1</c:f>
              <c:strCache>
                <c:ptCount val="5"/>
                <c:pt idx="0">
                  <c:v>Jan</c:v>
                </c:pt>
                <c:pt idx="1">
                  <c:v>Peb</c:v>
                </c:pt>
                <c:pt idx="2">
                  <c:v>Mar</c:v>
                </c:pt>
                <c:pt idx="3">
                  <c:v>Apr</c:v>
                </c:pt>
                <c:pt idx="4">
                  <c:v>Mei</c:v>
                </c:pt>
              </c:strCache>
            </c:strRef>
          </c:cat>
          <c:val>
            <c:numRef>
              <c:f>'Nilai Ver'!$B$4:$F$4</c:f>
              <c:numCache>
                <c:formatCode>General</c:formatCode>
                <c:ptCount val="5"/>
                <c:pt idx="0">
                  <c:v>0.428571428571429</c:v>
                </c:pt>
                <c:pt idx="1">
                  <c:v>0.142857142857143</c:v>
                </c:pt>
                <c:pt idx="2">
                  <c:v>0.314285714285714</c:v>
                </c:pt>
                <c:pt idx="3">
                  <c:v>0.342857142857143</c:v>
                </c:pt>
                <c:pt idx="4">
                  <c:v>0.194444444444444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87725028"/>
        <c:axId val="71617263"/>
      </c:lineChart>
      <c:catAx>
        <c:axId val="8772502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pc="-1" strike="noStrike" sz="1025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1" spc="-1" strike="noStrike" sz="1025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Bulan</a:t>
                </a:r>
              </a:p>
            </c:rich>
          </c:tx>
          <c:layout>
            <c:manualLayout>
              <c:xMode val="edge"/>
              <c:yMode val="edge"/>
              <c:x val="0.527248261942139"/>
              <c:y val="0.88521762208067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p>
            <a:pPr>
              <a:defRPr b="0" spc="-1" strike="noStrike" sz="1025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1617263"/>
        <c:crossesAt val="0"/>
        <c:auto val="1"/>
        <c:lblAlgn val="ctr"/>
        <c:lblOffset val="100"/>
      </c:catAx>
      <c:valAx>
        <c:axId val="71617263"/>
        <c:scaling>
          <c:orientation val="minMax"/>
          <c:max val="1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1" spc="-1" strike="noStrike" sz="1025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1" spc="-1" strike="noStrike" sz="1025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Nilai PC</a:t>
                </a:r>
              </a:p>
            </c:rich>
          </c:tx>
          <c:layout>
            <c:manualLayout>
              <c:xMode val="edge"/>
              <c:yMode val="edge"/>
              <c:x val="0.0140726620318457"/>
              <c:y val="0.419585987261146"/>
            </c:manualLayout>
          </c:layout>
          <c:overlay val="0"/>
        </c:title>
        <c:numFmt formatCode="0.0000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p>
            <a:pPr>
              <a:defRPr b="0" spc="-1" strike="noStrike" sz="1025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7725028"/>
        <c:crossesAt val="1"/>
        <c:crossBetween val="midCat"/>
      </c:valAx>
      <c:spPr>
        <a:gradFill>
          <a:gsLst>
            <a:gs pos="0">
              <a:srgbClr val="00ffff"/>
            </a:gs>
            <a:gs pos="100000">
              <a:srgbClr val="ffffff"/>
            </a:gs>
          </a:gsLst>
          <a:lin ang="5400000"/>
        </a:gradFill>
        <a:ln w="12600">
          <a:solidFill>
            <a:srgbClr val="808080"/>
          </a:solidFill>
          <a:round/>
        </a:ln>
      </c:spPr>
    </c:plotArea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drawings/_rels/drawing2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Relationship Id="rId2" Target="../charts/chart2.xml" Type="http://schemas.openxmlformats.org/officeDocument/2006/relationships/chart"/>
<Relationship Id="rId3" Target="../charts/chart3.xml" Type="http://schemas.openxmlformats.org/officeDocument/2006/relationships/chart"/>
<Relationship Id="rId4" Target="../charts/chart4.xml" Type="http://schemas.openxmlformats.org/officeDocument/2006/relationships/chart"/>
</Relationships>
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1</xdr:col>
      <xdr:colOff>63000</xdr:colOff>
      <xdr:row>8</xdr:row>
      <xdr:rowOff>45720</xdr:rowOff>
    </xdr:from>
    <xdr:to>
      <xdr:col>11</xdr:col>
      <xdr:colOff>63720</xdr:colOff>
      <xdr:row>23</xdr:row>
      <xdr:rowOff>30600</xdr:rowOff>
    </xdr:to>
    <xdr:graphicFrame>
      <xdr:nvGraphicFramePr>
        <xdr:cNvPr id="0" name="Chart 1"/>
        <xdr:cNvGraphicFramePr/>
      </xdr:nvGraphicFramePr>
      <xdr:xfrm>
        <a:off x="829800" y="2468880"/>
        <a:ext cx="6420600" cy="272808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 editAs="oneCell">
    <xdr:from>
      <xdr:col>12</xdr:col>
      <xdr:colOff>360</xdr:colOff>
      <xdr:row>8</xdr:row>
      <xdr:rowOff>60840</xdr:rowOff>
    </xdr:from>
    <xdr:to>
      <xdr:col>22</xdr:col>
      <xdr:colOff>1080</xdr:colOff>
      <xdr:row>23</xdr:row>
      <xdr:rowOff>37800</xdr:rowOff>
    </xdr:to>
    <xdr:graphicFrame>
      <xdr:nvGraphicFramePr>
        <xdr:cNvPr id="1" name="Chart 1"/>
        <xdr:cNvGraphicFramePr/>
      </xdr:nvGraphicFramePr>
      <xdr:xfrm>
        <a:off x="7828920" y="2484000"/>
        <a:ext cx="6420600" cy="2720160"/>
      </xdr:xfrm>
      <a:graphic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  <xdr:twoCellAnchor editAs="oneCell">
    <xdr:from>
      <xdr:col>1</xdr:col>
      <xdr:colOff>360</xdr:colOff>
      <xdr:row>25</xdr:row>
      <xdr:rowOff>0</xdr:rowOff>
    </xdr:from>
    <xdr:to>
      <xdr:col>10</xdr:col>
      <xdr:colOff>642600</xdr:colOff>
      <xdr:row>39</xdr:row>
      <xdr:rowOff>152280</xdr:rowOff>
    </xdr:to>
    <xdr:graphicFrame>
      <xdr:nvGraphicFramePr>
        <xdr:cNvPr id="2" name="Chart 1"/>
        <xdr:cNvGraphicFramePr/>
      </xdr:nvGraphicFramePr>
      <xdr:xfrm>
        <a:off x="767160" y="5532120"/>
        <a:ext cx="6420240" cy="2712600"/>
      </xdr:xfrm>
      <a:graphic>
        <a:graphicData uri="http://schemas.openxmlformats.org/drawingml/2006/chart">
          <c:chart xmlns:c="http://schemas.openxmlformats.org/drawingml/2006/chart" r:id="rId3"/>
        </a:graphicData>
      </a:graphic>
    </xdr:graphicFrame>
    <xdr:clientData/>
  </xdr:twoCellAnchor>
  <xdr:twoCellAnchor editAs="oneCell">
    <xdr:from>
      <xdr:col>12</xdr:col>
      <xdr:colOff>360</xdr:colOff>
      <xdr:row>25</xdr:row>
      <xdr:rowOff>0</xdr:rowOff>
    </xdr:from>
    <xdr:to>
      <xdr:col>22</xdr:col>
      <xdr:colOff>1080</xdr:colOff>
      <xdr:row>39</xdr:row>
      <xdr:rowOff>152280</xdr:rowOff>
    </xdr:to>
    <xdr:graphicFrame>
      <xdr:nvGraphicFramePr>
        <xdr:cNvPr id="3" name="Chart 1"/>
        <xdr:cNvGraphicFramePr/>
      </xdr:nvGraphicFramePr>
      <xdr:xfrm>
        <a:off x="7828920" y="5532120"/>
        <a:ext cx="6420600" cy="2712600"/>
      </xdr:xfrm>
      <a:graphic>
        <a:graphicData uri="http://schemas.openxmlformats.org/drawingml/2006/chart">
          <c:chart xmlns:c="http://schemas.openxmlformats.org/drawingml/2006/chart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Relationship Id="rIdvml" Target="../drawings/vmlDrawing1.vml" Type="http://schemas.openxmlformats.org/officeDocument/2006/relationships/vml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Relationship Id="rId2" Target="../printerSettings/printerSettings2.bin" Type="http://schemas.openxmlformats.org/officeDocument/2006/relationships/printerSettings"/>
<Relationship Id="rIdvml" Target="../drawings/vmlDrawing2.vml" Type="http://schemas.openxmlformats.org/officeDocument/2006/relationships/vml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Relationship Id="rId2" Target="../printerSettings/printerSettings3.bin" Type="http://schemas.openxmlformats.org/officeDocument/2006/relationships/printerSettings"/>
<Relationship Id="rIdvml" Target="../drawings/vmlDrawing3.vml" Type="http://schemas.openxmlformats.org/officeDocument/2006/relationships/vml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Relationship Id="rId2" Target="../printerSettings/printerSettings4.bin" Type="http://schemas.openxmlformats.org/officeDocument/2006/relationships/printerSettings"/>
<Relationship Id="rIdvml" Target="../drawings/vmlDrawing4.vml" Type="http://schemas.openxmlformats.org/officeDocument/2006/relationships/vml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Relationship Id="rId2" Target="../printerSettings/printerSettings5.bin" Type="http://schemas.openxmlformats.org/officeDocument/2006/relationships/printerSettings"/>
<Relationship Id="rIdvml" Target="../drawings/vmlDrawing5.vml" Type="http://schemas.openxmlformats.org/officeDocument/2006/relationships/vml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Relationship Id="rId2" Target="../printerSettings/printerSettings6.bin" Type="http://schemas.openxmlformats.org/officeDocument/2006/relationships/printerSettings"/>
<Relationship Id="rIdvml" Target="../drawings/vmlDrawing6.vml" Type="http://schemas.openxmlformats.org/officeDocument/2006/relationships/vml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printerSettings/printerSettings7.bin" Type="http://schemas.openxmlformats.org/officeDocument/2006/relationships/printerSettings"/>
<Relationship Id="rIdvml" Target="../drawings/vmlDrawing7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printerSettings/printerSettings8.bin" Type="http://schemas.openxmlformats.org/officeDocument/2006/relationships/printerSettings"/>
<Relationship Id="rIdvml" Target="../drawings/vmlDrawing8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Relationship Id="rId2" Target="../printerSettings/printerSettings9.bin" Type="http://schemas.openxmlformats.org/officeDocument/2006/relationships/printerSettings"/>
<Relationship Id="rIdvml" Target="../drawings/vmlDrawing9.vml" Type="http://schemas.openxmlformats.org/officeDocument/2006/relationships/vml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Relationship Id="rId2" Target="../printerSettings/printerSettings10.bin" Type="http://schemas.openxmlformats.org/officeDocument/2006/relationships/printerSettings"/>
<Relationship Id="rIdvml" Target="../drawings/vmlDrawing10.vml" Type="http://schemas.openxmlformats.org/officeDocument/2006/relationships/vml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printerSettings/printerSettings11.bin" Type="http://schemas.openxmlformats.org/officeDocument/2006/relationships/printerSettings"/>
<Relationship Id="rIdvml" Target="../drawings/vmlDrawing11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printerSettings/printerSettings12.bin" Type="http://schemas.openxmlformats.org/officeDocument/2006/relationships/printerSettings"/>
<Relationship Id="rIdvml" Target="../drawings/vmlDrawing12.vml" Type="http://schemas.openxmlformats.org/officeDocument/2006/relationships/vmlDrawing"/>
</Relationships>

</file>

<file path=xl/worksheets/_rels/sheet13.xml.rels><?xml version="1.0" encoding="UTF-8" standalone="no"?>
<Relationships xmlns="http://schemas.openxmlformats.org/package/2006/relationships">
<Relationship Id="rId1" Target="../drawings/drawing13.xml" Type="http://schemas.openxmlformats.org/officeDocument/2006/relationships/drawing"/>
<Relationship Id="rId2" Target="../printerSettings/printerSettings13.bin" Type="http://schemas.openxmlformats.org/officeDocument/2006/relationships/printerSettings"/>
<Relationship Id="rIdvml" Target="../drawings/vmlDrawing13.vml" Type="http://schemas.openxmlformats.org/officeDocument/2006/relationships/vmlDrawing"/>
</Relationships>

</file>

<file path=xl/worksheets/_rels/sheet14.xml.rels><?xml version="1.0" encoding="UTF-8" standalone="no"?>
<Relationships xmlns="http://schemas.openxmlformats.org/package/2006/relationships">
<Relationship Id="rId1" Target="../drawings/drawing14.xml" Type="http://schemas.openxmlformats.org/officeDocument/2006/relationships/drawing"/>
<Relationship Id="rId2" Target="../printerSettings/printerSettings14.bin" Type="http://schemas.openxmlformats.org/officeDocument/2006/relationships/printerSettings"/>
<Relationship Id="rIdvml" Target="../drawings/vmlDrawing14.vml" Type="http://schemas.openxmlformats.org/officeDocument/2006/relationships/vml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sheetPr filterMode="false">
      <pageSetUpPr fitToPage="false"/>
    </sheetPr>
  </sheetPr>
  <dimension ref="A1:C37"/>
  <sheetViews>
    <sheetView colorId="64" defaultGridColor="true" rightToLeft="false" showFormulas="false" showGridLines="true" showOutlineSymbols="true" showRowColHeaders="true" showZeros="true" tabSelected="1" topLeftCell="A1" view="normal" windowProtection="false" workbookViewId="0" zoomScale="75" zoomScaleNormal="75" zoomScalePageLayoutView="100">
      <selection activeCell="D1" activeCellId="0" pane="topLeft" sqref="D1:D16384"/>
    </sheetView>
  </sheetViews>
  <sheetFormatPr defaultRowHeight="15.0"/>
  <sheetData>
    <row customHeight="1" ht="14.4" r="1">
      <c r="A1" s="1" t="s">
        <v>0</v>
      </c>
      <c r="B1" t="s">
        <v>1</v>
      </c>
    </row>
    <row customHeight="1" ht="14.4" r="2">
      <c r="A2" s="1" t="n">
        <v>1</v>
      </c>
      <c r="B2" s="2" t="s">
        <v>2</v>
      </c>
    </row>
    <row customHeight="1" ht="14.4" r="3">
      <c r="A3" s="1" t="n">
        <v>2</v>
      </c>
      <c r="B3" s="2" t="s">
        <v>3</v>
      </c>
    </row>
    <row customHeight="1" ht="14.4" r="4">
      <c r="A4" s="1" t="n">
        <v>3</v>
      </c>
      <c r="B4" s="2" t="s">
        <v>4</v>
      </c>
    </row>
    <row customHeight="1" ht="14.4" r="5">
      <c r="A5" s="1" t="n">
        <v>4</v>
      </c>
      <c r="B5" s="2" t="s">
        <v>5</v>
      </c>
    </row>
    <row customHeight="1" ht="14.4" r="6">
      <c r="A6" s="1" t="n">
        <v>5</v>
      </c>
      <c r="B6" s="2" t="s">
        <v>6</v>
      </c>
    </row>
    <row customHeight="1" ht="14.4" r="7">
      <c r="A7" s="1" t="n">
        <v>6</v>
      </c>
      <c r="B7" s="2" t="s">
        <v>7</v>
      </c>
    </row>
    <row customHeight="1" ht="14.4" r="8">
      <c r="A8" s="1" t="n">
        <v>7</v>
      </c>
      <c r="B8" s="2" t="s">
        <v>8</v>
      </c>
    </row>
    <row customHeight="1" ht="14.4" r="9">
      <c r="A9" s="1" t="n">
        <v>8</v>
      </c>
      <c r="B9" s="2" t="s">
        <v>9</v>
      </c>
    </row>
    <row customHeight="1" ht="14.4" r="10">
      <c r="A10" s="1" t="n">
        <v>9</v>
      </c>
      <c r="B10" s="2" t="s">
        <v>10</v>
      </c>
    </row>
    <row customHeight="1" ht="14.4" r="11">
      <c r="A11" s="1" t="n">
        <v>10</v>
      </c>
      <c r="B11" s="2" t="s">
        <v>11</v>
      </c>
    </row>
    <row customHeight="1" ht="14.4" r="12">
      <c r="A12" s="1" t="n">
        <v>11</v>
      </c>
      <c r="B12" s="2" t="s">
        <v>12</v>
      </c>
    </row>
    <row customHeight="1" ht="14.4" r="13">
      <c r="A13" s="1" t="n">
        <v>12</v>
      </c>
      <c r="B13" s="2" t="s">
        <v>13</v>
      </c>
    </row>
    <row customHeight="1" ht="14.4" r="14">
      <c r="A14" s="1" t="n">
        <v>13</v>
      </c>
      <c r="B14" s="2" t="s">
        <v>14</v>
      </c>
    </row>
    <row customHeight="1" ht="14.4" r="15">
      <c r="A15" s="1" t="n">
        <v>14</v>
      </c>
      <c r="B15" s="2" t="s">
        <v>15</v>
      </c>
    </row>
    <row customHeight="1" ht="14.4" r="16">
      <c r="A16" s="1" t="n">
        <v>15</v>
      </c>
      <c r="B16" s="2" t="s">
        <v>16</v>
      </c>
    </row>
    <row customHeight="1" ht="14.4" r="17">
      <c r="A17" s="1" t="n">
        <v>16</v>
      </c>
      <c r="B17" s="2" t="s">
        <v>17</v>
      </c>
    </row>
    <row customHeight="1" ht="14.4" r="18">
      <c r="A18" s="1" t="n">
        <v>17</v>
      </c>
      <c r="B18" s="2" t="s">
        <v>18</v>
      </c>
    </row>
    <row customHeight="1" ht="14.4" r="19">
      <c r="A19" s="1" t="n">
        <v>18</v>
      </c>
      <c r="B19" s="2" t="s">
        <v>19</v>
      </c>
    </row>
    <row customHeight="1" ht="14.4" r="20">
      <c r="A20" s="1" t="n">
        <v>19</v>
      </c>
      <c r="B20" s="2" t="s">
        <v>20</v>
      </c>
    </row>
    <row customHeight="1" ht="14.4" r="21">
      <c r="A21" s="1" t="n">
        <v>20</v>
      </c>
      <c r="B21" s="2" t="s">
        <v>21</v>
      </c>
    </row>
    <row customHeight="1" ht="14.4" r="22">
      <c r="A22" s="1" t="n">
        <v>21</v>
      </c>
      <c r="B22" s="2" t="s">
        <v>22</v>
      </c>
    </row>
    <row customHeight="1" ht="14.4" r="23">
      <c r="A23" s="1" t="n">
        <v>22</v>
      </c>
      <c r="B23" s="2" t="s">
        <v>23</v>
      </c>
    </row>
    <row customHeight="1" ht="14.4" r="24">
      <c r="A24" s="1" t="n">
        <v>23</v>
      </c>
      <c r="B24" s="2" t="s">
        <v>24</v>
      </c>
    </row>
    <row customHeight="1" ht="14.4" r="25">
      <c r="A25" s="1" t="n">
        <v>24</v>
      </c>
      <c r="B25" s="2" t="s">
        <v>25</v>
      </c>
    </row>
    <row customHeight="1" ht="14.4" r="26">
      <c r="A26" s="1" t="n">
        <v>25</v>
      </c>
      <c r="B26" s="2" t="s">
        <v>26</v>
      </c>
    </row>
    <row customHeight="1" ht="14.4" r="27">
      <c r="A27" s="1" t="n">
        <v>26</v>
      </c>
      <c r="B27" s="2" t="s">
        <v>27</v>
      </c>
    </row>
    <row customHeight="1" ht="14.4" r="28">
      <c r="A28" s="1" t="n">
        <v>27</v>
      </c>
      <c r="B28" s="2" t="s">
        <v>28</v>
      </c>
    </row>
    <row customHeight="1" ht="14.4" r="29">
      <c r="A29" s="1" t="n">
        <v>28</v>
      </c>
      <c r="B29" s="2" t="s">
        <v>29</v>
      </c>
    </row>
    <row customHeight="1" ht="14.4" r="30">
      <c r="A30" s="1" t="n">
        <v>29</v>
      </c>
      <c r="B30" s="2" t="s">
        <v>30</v>
      </c>
    </row>
    <row customHeight="1" ht="14.4" r="31">
      <c r="A31" s="1" t="n">
        <v>30</v>
      </c>
      <c r="B31" s="2" t="s">
        <v>31</v>
      </c>
    </row>
    <row customHeight="1" ht="14.4" r="32">
      <c r="A32" s="1" t="n">
        <v>31</v>
      </c>
      <c r="B32" s="2" t="s">
        <v>32</v>
      </c>
    </row>
    <row customHeight="1" ht="14.4" r="33">
      <c r="A33" s="1" t="n">
        <v>32</v>
      </c>
      <c r="B33" s="2" t="s">
        <v>33</v>
      </c>
    </row>
    <row customHeight="1" ht="14.4" r="34">
      <c r="A34" s="1" t="n">
        <v>33</v>
      </c>
      <c r="B34" s="2" t="s">
        <v>34</v>
      </c>
    </row>
    <row customHeight="1" ht="14.4" r="35">
      <c r="A35" s="1" t="n">
        <v>34</v>
      </c>
      <c r="B35" s="2" t="s">
        <v>35</v>
      </c>
    </row>
    <row customHeight="1" ht="14.4" r="36">
      <c r="A36" s="1" t="n">
        <v>35</v>
      </c>
      <c r="B36" s="2" t="s">
        <v>36</v>
      </c>
    </row>
    <row customHeight="1" ht="14.4" r="37">
      <c r="A37" s="1" t="n">
        <v>36</v>
      </c>
      <c r="B37" s="2" t="s">
        <v>37</v>
      </c>
    </row>
  </sheetData>
  <pageMargins bottom="1" footer="0.511805555555555" header="0.511805555555555" left="0.75" right="0.75" top="1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alignWithMargins="0" differentFirst="0" differentOddEven="0" scaleWithDoc="0">
    <oddHeader/>
    <oddFooter/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sheetPr filterMode="false">
      <pageSetUpPr fitToPage="false"/>
    </sheetPr>
  </sheetPr>
  <dimension ref="A1:O6"/>
  <sheetViews>
    <sheetView colorId="64" defaultGridColor="true" rightToLeft="false" showFormulas="false" showGridLines="true" showOutlineSymbols="true" showRowColHeaders="true" showZeros="true" tabSelected="0" topLeftCell="A1" view="normal" windowProtection="false" workbookViewId="0" zoomScale="100" zoomScaleNormal="100" zoomScalePageLayoutView="100">
      <selection activeCell="L4" activeCellId="0" pane="topLeft" sqref="L4"/>
    </sheetView>
  </sheetViews>
  <sheetFormatPr defaultRowHeight="15.0"/>
  <sheetData>
    <row customHeight="1" ht="27" r="1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49</v>
      </c>
      <c r="M1" s="3" t="s">
        <v>50</v>
      </c>
    </row>
    <row customHeight="1" ht="27" r="2">
      <c r="A2" s="3" t="s">
        <v>51</v>
      </c>
      <c r="B2" s="4" t="n">
        <f aca="false">JAN!X19</f>
        <v>0.115044247787611</v>
      </c>
      <c r="C2" s="4" t="n">
        <f aca="false">PEB!X19</f>
        <v>-0.025390625</v>
      </c>
      <c r="D2" s="4" t="n">
        <f aca="false">MAR!X19</f>
        <v>-0.0486891385767789</v>
      </c>
      <c r="E2" s="4" t="n">
        <f aca="false">APR!X19</f>
        <v>0.0955056179775281</v>
      </c>
      <c r="F2" s="4" t="n">
        <f aca="false">MEI!X19</f>
        <v>0.0526315789473684</v>
      </c>
      <c r="G2" s="4" t="n">
        <f aca="false">JUN!X19</f>
        <v>-0.024948024948025</v>
      </c>
      <c r="H2" s="4" t="n">
        <f aca="false">JUL!X19</f>
        <v>-0.032258064516129</v>
      </c>
      <c r="I2" s="4" t="n">
        <f aca="false">AUG!X19</f>
        <v>-0.0270833333333334</v>
      </c>
      <c r="J2" s="4" t="e">
        <f aca="false">SEP!X19</f>
        <v>#DIV/0!</v>
      </c>
      <c r="K2" s="4" t="e">
        <f aca="false">OKT!X19</f>
        <v>#DIV/0!</v>
      </c>
      <c r="L2" s="4" t="e">
        <f aca="false">NOV!X19</f>
        <v>#DIV/0!</v>
      </c>
      <c r="M2" s="4" t="e">
        <f aca="false">DES!X19</f>
        <v>#DIV/0!</v>
      </c>
    </row>
    <row customHeight="1" ht="27" r="3">
      <c r="A3" s="3" t="s">
        <v>52</v>
      </c>
      <c r="B3" s="4" t="n">
        <f aca="false">JAN!X20</f>
        <v>0.110436893203883</v>
      </c>
      <c r="C3" s="4" t="n">
        <f aca="false">PEB!X20</f>
        <v>-0.0287610619469027</v>
      </c>
      <c r="D3" s="4" t="n">
        <f aca="false">MAR!X20</f>
        <v>-0.0462085308056871</v>
      </c>
      <c r="E3" s="4" t="n">
        <f aca="false">APR!X20</f>
        <v>0.0908119658119658</v>
      </c>
      <c r="F3" s="4" t="n">
        <f aca="false">MEI!X20</f>
        <v>0.0546139359698682</v>
      </c>
      <c r="G3" s="4" t="n">
        <f aca="false">JUN!X20</f>
        <v>-0.032</v>
      </c>
      <c r="H3" s="4" t="n">
        <f aca="false">JUL!X20</f>
        <v>-0.064638783269962</v>
      </c>
      <c r="I3" s="4" t="n">
        <f aca="false">AUG!X20</f>
        <v>-0.0476190476190477</v>
      </c>
      <c r="J3" s="4" t="e">
        <f aca="false">SEP!X20</f>
        <v>#DIV/0!</v>
      </c>
      <c r="K3" s="4" t="e">
        <f aca="false">OKT!X20</f>
        <v>#DIV/0!</v>
      </c>
      <c r="L3" s="4" t="e">
        <f aca="false">NOV!X20</f>
        <v>#DIV/0!</v>
      </c>
      <c r="M3" s="4" t="e">
        <f aca="false">DES!X20</f>
        <v>#DIV/0!</v>
      </c>
    </row>
    <row customHeight="1" ht="27" r="4">
      <c r="A4" s="3" t="s">
        <v>53</v>
      </c>
      <c r="B4" s="4" t="n">
        <f aca="false">JAN!X21</f>
        <v>0.428571428571429</v>
      </c>
      <c r="C4" s="4" t="n">
        <f aca="false">PEB!X21</f>
        <v>0.142857142857143</v>
      </c>
      <c r="D4" s="4" t="n">
        <f aca="false">MAR!X21</f>
        <v>0.314285714285714</v>
      </c>
      <c r="E4" s="4" t="n">
        <f aca="false">APR!X21</f>
        <v>0.342857142857143</v>
      </c>
      <c r="F4" s="4" t="n">
        <f aca="false">MEI!X21</f>
        <v>0.194444444444444</v>
      </c>
      <c r="G4" s="4" t="n">
        <f aca="false">JUN!X21</f>
        <v>0.147058823529412</v>
      </c>
      <c r="H4" s="4" t="n">
        <f aca="false">JUL!X21</f>
        <v>0.0588235294117647</v>
      </c>
      <c r="I4" s="4" t="n">
        <f aca="false">AUG!X21</f>
        <v>0.147058823529412</v>
      </c>
      <c r="J4" s="4" t="n">
        <f aca="false">SEP!X21</f>
        <v>1</v>
      </c>
      <c r="K4" s="4" t="n">
        <f aca="false">OKT!X21</f>
        <v>1</v>
      </c>
      <c r="L4" s="4" t="n">
        <f aca="false">NOV!X21</f>
        <v>1</v>
      </c>
      <c r="M4" s="4" t="n">
        <f aca="false">DES!X21</f>
        <v>1</v>
      </c>
    </row>
    <row customHeight="1" ht="27" r="5">
      <c r="A5" s="3"/>
      <c r="B5" s="5" t="n">
        <f aca="false">B4</f>
        <v>0.428571428571429</v>
      </c>
      <c r="C5" s="5" t="n">
        <f aca="false">C4</f>
        <v>0.142857142857143</v>
      </c>
      <c r="D5" s="5" t="n">
        <f aca="false">D4</f>
        <v>0.314285714285714</v>
      </c>
      <c r="E5" s="5" t="n">
        <f aca="false">E4</f>
        <v>0.342857142857143</v>
      </c>
      <c r="F5" s="5" t="n">
        <f aca="false">F4</f>
        <v>0.194444444444444</v>
      </c>
      <c r="G5" s="5" t="n">
        <f aca="false">G4</f>
        <v>0.147058823529412</v>
      </c>
      <c r="H5" s="5" t="n">
        <f aca="false">H4</f>
        <v>0.0588235294117647</v>
      </c>
      <c r="I5" s="5" t="n">
        <f aca="false">I4</f>
        <v>0.147058823529412</v>
      </c>
      <c r="J5" s="5" t="n">
        <f aca="false">J4</f>
        <v>1</v>
      </c>
      <c r="K5" s="5" t="n">
        <f aca="false">K4</f>
        <v>1</v>
      </c>
      <c r="L5" s="5" t="n">
        <f aca="false">L4</f>
        <v>1</v>
      </c>
      <c r="M5" s="5" t="n">
        <f aca="false">M4</f>
        <v>1</v>
      </c>
    </row>
    <row customHeight="1" ht="27" r="6">
      <c r="A6" s="3" t="s">
        <v>54</v>
      </c>
      <c r="B6" s="6" t="n">
        <f aca="false">JAN!L34</f>
        <v>80</v>
      </c>
      <c r="C6" s="6" t="n">
        <f aca="false">PEB!L34</f>
        <v>60</v>
      </c>
      <c r="D6" s="6" t="n">
        <f aca="false">MAR!L34</f>
        <v>77.1428571428572</v>
      </c>
      <c r="E6" s="6" t="n">
        <f aca="false">APR!L34</f>
        <v>71.4285714285714</v>
      </c>
      <c r="F6" s="6" t="n">
        <f aca="false">MEI!L34</f>
        <v>63.8888888888889</v>
      </c>
      <c r="G6" s="6" t="n">
        <f aca="false">JUN!L34</f>
        <v>50</v>
      </c>
      <c r="H6" s="6" t="n">
        <f aca="false">JUL!L34</f>
        <v>47.0588235294118</v>
      </c>
      <c r="I6" s="6" t="n">
        <f aca="false">AUG!L34</f>
        <v>79.4117647058823</v>
      </c>
      <c r="J6" s="6" t="n">
        <f aca="false">SEP!L34</f>
        <v>100</v>
      </c>
      <c r="K6" s="6" t="n">
        <f aca="false">OKT!L34</f>
        <v>100</v>
      </c>
      <c r="L6" s="6" t="n">
        <f aca="false">NOV!L34</f>
        <v>100</v>
      </c>
      <c r="M6" s="6" t="n">
        <f aca="false">DES!L34</f>
        <v>100</v>
      </c>
      <c r="N6" s="7" t="n">
        <f aca="false">AVERAGE(B6:M6)</f>
        <v>77.4109088079676</v>
      </c>
    </row>
  </sheetData>
  <pageMargins bottom="1" footer="0.511805555555555" header="0.511805555555555" left="0.75" right="0.75" top="1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alignWithMargins="0" differentFirst="0" differentOddEven="0" scaleWithDoc="0">
    <oddHeader/>
    <oddFooter/>
  </headerFooter>
  <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sheetPr filterMode="false">
      <pageSetUpPr fitToPage="false"/>
    </sheetPr>
  </sheetPr>
  <dimension ref="A1:AG38"/>
  <sheetViews>
    <sheetView colorId="64" defaultGridColor="true" rightToLeft="false" showFormulas="false" showGridLines="true" showOutlineSymbols="true" showRowColHeaders="true" showZeros="true" tabSelected="0" topLeftCell="A1" view="normal" windowProtection="false" workbookViewId="0" zoomScale="70" zoomScaleNormal="70" zoomScalePageLayoutView="100">
      <selection activeCell="G32" activeCellId="0" pane="topLeft" sqref="G32"/>
    </sheetView>
  </sheetViews>
  <sheetFormatPr defaultRowHeight="15.0"/>
  <sheetData>
    <row customHeight="1" ht="14.4" r="1">
      <c r="B1" s="9"/>
      <c r="C1" s="9"/>
      <c r="I1"/>
      <c r="J1"/>
      <c r="K1"/>
      <c r="L1"/>
    </row>
    <row customHeight="1" ht="14.4" r="2">
      <c r="A2" s="10" t="s">
        <v>0</v>
      </c>
      <c r="B2" s="11" t="s">
        <v>55</v>
      </c>
      <c r="C2" s="11" t="s">
        <v>56</v>
      </c>
      <c r="D2" s="11" t="s">
        <v>57</v>
      </c>
      <c r="E2" s="11" t="s">
        <v>58</v>
      </c>
      <c r="G2" s="11" t="s">
        <v>59</v>
      </c>
    </row>
    <row customHeight="1" ht="14.4" r="3">
      <c r="A3" t="n">
        <v>1</v>
      </c>
      <c r="B3" s="11" t="str">
        <f aca="false">IF(C3&gt;500,"9",IF(C3&gt;400,"8",IF(C3&gt;300,"7",IF(C3&gt;200,"6",IF(C3&gt;150,"5",IF(C3&gt;100,"4",IF(C3&gt;50,"3",IF(C3&gt;20,"2","1"))))))))</f>
        <v>7</v>
      </c>
      <c r="C3" s="12" t="n">
        <v>332.354878581768</v>
      </c>
      <c r="D3" s="11" t="str">
        <f aca="false">IF(E3&gt;500,"9",IF(E3&gt;400,"8",IF(E3&gt;300,"7",IF(E3&gt;200,"6",IF(E3&gt;150,"5",IF(E3&gt;100,"4",IF(E3&gt;50,"3",IF(E3&gt;20,"2","1"))))))))</f>
        <v>7</v>
      </c>
      <c r="E3" s="12" t="n">
        <v>388.1</v>
      </c>
      <c r="F3" s="27" t="str">
        <f aca="false">CONCATENATE(B3,D3)</f>
        <v>77</v>
      </c>
      <c r="G3" s="27" t="s">
        <v>60</v>
      </c>
      <c r="H3" s="27" t="s">
        <v>61</v>
      </c>
      <c r="K3" s="13" t="n">
        <v>1</v>
      </c>
      <c r="L3" s="13" t="n">
        <v>2</v>
      </c>
      <c r="M3" s="13" t="n">
        <v>3</v>
      </c>
      <c r="N3" s="14" t="n">
        <v>4</v>
      </c>
      <c r="O3" s="14" t="n">
        <v>5</v>
      </c>
      <c r="P3" s="14" t="n">
        <v>6</v>
      </c>
      <c r="Q3" s="15" t="n">
        <v>7</v>
      </c>
      <c r="R3" s="15" t="n">
        <v>8</v>
      </c>
      <c r="S3" s="16" t="n">
        <v>9</v>
      </c>
      <c r="U3" s="1"/>
      <c r="V3" s="1"/>
      <c r="W3" s="13" t="n">
        <v>1</v>
      </c>
      <c r="X3" s="13" t="n">
        <v>2</v>
      </c>
      <c r="Y3" s="13" t="n">
        <v>3</v>
      </c>
      <c r="Z3" s="14" t="n">
        <v>4</v>
      </c>
      <c r="AA3" s="14" t="n">
        <v>5</v>
      </c>
      <c r="AB3" s="14" t="n">
        <v>6</v>
      </c>
      <c r="AC3" s="15" t="n">
        <v>7</v>
      </c>
      <c r="AD3" s="15" t="n">
        <v>8</v>
      </c>
      <c r="AE3" s="16" t="n">
        <v>9</v>
      </c>
      <c r="AF3" s="1"/>
    </row>
    <row customHeight="1" ht="14.4" r="4">
      <c r="A4" t="n">
        <v>2</v>
      </c>
      <c r="B4" s="11" t="str">
        <f aca="false">IF(C4&gt;500,"9",IF(C4&gt;400,"8",IF(C4&gt;300,"7",IF(C4&gt;200,"6",IF(C4&gt;150,"5",IF(C4&gt;100,"4",IF(C4&gt;50,"3",IF(C4&gt;20,"2","1"))))))))</f>
        <v>7</v>
      </c>
      <c r="C4" s="12" t="n">
        <v>307.097915202599</v>
      </c>
      <c r="D4" s="11" t="str">
        <f aca="false">IF(E4&gt;500,"9",IF(E4&gt;400,"8",IF(E4&gt;300,"7",IF(E4&gt;200,"6",IF(E4&gt;150,"5",IF(E4&gt;100,"4",IF(E4&gt;50,"3",IF(E4&gt;20,"2","1"))))))))</f>
        <v>6</v>
      </c>
      <c r="E4" s="12" t="n">
        <v>282</v>
      </c>
      <c r="F4" s="27" t="str">
        <f aca="false">CONCATENATE(B4,D4)</f>
        <v>76</v>
      </c>
      <c r="G4" s="17" t="n">
        <v>1</v>
      </c>
      <c r="H4" s="17" t="s">
        <v>62</v>
      </c>
      <c r="I4" s="18" t="s">
        <v>63</v>
      </c>
      <c r="J4" s="13" t="n">
        <v>1</v>
      </c>
      <c r="K4" s="19" t="n">
        <f aca="false">COUNTIF($F$3:$F$38,"11")</f>
        <v>0</v>
      </c>
      <c r="L4" s="1" t="n">
        <f aca="false">COUNTIF($F$3:$F$38,"12")</f>
        <v>0</v>
      </c>
      <c r="M4" s="1" t="n">
        <f aca="false">COUNTIF($F$3:$F$397,"13")</f>
        <v>0</v>
      </c>
      <c r="N4" s="1" t="n">
        <f aca="false">COUNTIF($F$3:$F$397,"14")</f>
        <v>0</v>
      </c>
      <c r="O4" s="1" t="n">
        <f aca="false">COUNTIF($F$3:$F$397,"15")</f>
        <v>0</v>
      </c>
      <c r="P4" s="1" t="n">
        <f aca="false">COUNTIF($F$3:$F$397,"16")</f>
        <v>0</v>
      </c>
      <c r="Q4" s="1" t="n">
        <f aca="false">COUNTIF($F$3:$F$397,"17")</f>
        <v>0</v>
      </c>
      <c r="R4" s="1" t="n">
        <f aca="false">COUNTIF($F$3:$F$397,"18")</f>
        <v>0</v>
      </c>
      <c r="S4" s="1" t="n">
        <f aca="false">COUNTIF($F$3:$F$397,"19")</f>
        <v>0</v>
      </c>
      <c r="T4" s="20" t="n">
        <f aca="false">SUM(K4:S4)</f>
        <v>0</v>
      </c>
      <c r="U4" s="1"/>
      <c r="V4" s="13" t="n">
        <v>1</v>
      </c>
      <c r="W4" s="21" t="n">
        <f aca="false">K4/$T$13</f>
        <v>0</v>
      </c>
      <c r="X4" s="22" t="n">
        <f aca="false">L4/$T$13</f>
        <v>0</v>
      </c>
      <c r="Y4" s="22" t="n">
        <f aca="false">M4/$T$13</f>
        <v>0</v>
      </c>
      <c r="Z4" s="22" t="n">
        <f aca="false">N4/$T$13</f>
        <v>0</v>
      </c>
      <c r="AA4" s="22" t="n">
        <f aca="false">O4/$T$13</f>
        <v>0</v>
      </c>
      <c r="AB4" s="22" t="n">
        <f aca="false">P4/$T$13</f>
        <v>0</v>
      </c>
      <c r="AC4" s="22" t="n">
        <f aca="false">Q4/$T$13</f>
        <v>0</v>
      </c>
      <c r="AD4" s="22" t="n">
        <f aca="false">R4/$T$13</f>
        <v>0</v>
      </c>
      <c r="AE4" s="22" t="n">
        <f aca="false">S4/$T$13</f>
        <v>0</v>
      </c>
      <c r="AF4" s="23" t="n">
        <f aca="false">T4/$T$13</f>
        <v>0</v>
      </c>
    </row>
    <row customHeight="1" ht="14.4" r="5">
      <c r="A5" t="n">
        <v>3</v>
      </c>
      <c r="B5" s="11" t="str">
        <f aca="false">IF(C5&gt;500,"9",IF(C5&gt;400,"8",IF(C5&gt;300,"7",IF(C5&gt;200,"6",IF(C5&gt;150,"5",IF(C5&gt;100,"4",IF(C5&gt;50,"3",IF(C5&gt;20,"2","1"))))))))</f>
        <v>7</v>
      </c>
      <c r="C5" s="12" t="n">
        <v>360.882080445605</v>
      </c>
      <c r="D5" s="11" t="str">
        <f aca="false">IF(E5&gt;500,"9",IF(E5&gt;400,"8",IF(E5&gt;300,"7",IF(E5&gt;200,"6",IF(E5&gt;150,"5",IF(E5&gt;100,"4",IF(E5&gt;50,"3",IF(E5&gt;20,"2","1"))))))))</f>
        <v>7</v>
      </c>
      <c r="E5" s="12" t="n">
        <v>370.2</v>
      </c>
      <c r="F5" s="27" t="str">
        <f aca="false">CONCATENATE(B5,D5)</f>
        <v>77</v>
      </c>
      <c r="G5" s="17" t="n">
        <v>2</v>
      </c>
      <c r="H5" s="17" t="s">
        <v>64</v>
      </c>
      <c r="I5" s="18"/>
      <c r="J5" s="13" t="n">
        <v>2</v>
      </c>
      <c r="K5" s="1" t="n">
        <f aca="false">COUNTIF($F$3:$F$397,"21")</f>
        <v>0</v>
      </c>
      <c r="L5" s="19" t="n">
        <f aca="false">COUNTIF($F$3:$F$397,"22")</f>
        <v>0</v>
      </c>
      <c r="M5" s="1" t="n">
        <f aca="false">COUNTIF($F$3:$F$397,"23")</f>
        <v>0</v>
      </c>
      <c r="N5" s="1" t="n">
        <f aca="false">COUNTIF($F$3:$F$397,"24")</f>
        <v>0</v>
      </c>
      <c r="O5" s="1" t="n">
        <f aca="false">COUNTIF($F$3:$F$397,"25")</f>
        <v>0</v>
      </c>
      <c r="P5" s="1" t="n">
        <f aca="false">COUNTIF($F$3:$F$397,"26")</f>
        <v>0</v>
      </c>
      <c r="Q5" s="1" t="n">
        <f aca="false">COUNTIF($F$3:$F$397,"27")</f>
        <v>0</v>
      </c>
      <c r="R5" s="1" t="n">
        <f aca="false">COUNTIF($F$3:$F$397,"28")</f>
        <v>0</v>
      </c>
      <c r="S5" s="1" t="n">
        <f aca="false">COUNTIF($F$3:$F$397,"29")</f>
        <v>0</v>
      </c>
      <c r="T5" s="20" t="n">
        <f aca="false">SUM(K5:S5)</f>
        <v>0</v>
      </c>
      <c r="U5" s="1"/>
      <c r="V5" s="13" t="n">
        <v>2</v>
      </c>
      <c r="W5" s="22" t="n">
        <f aca="false">K5/$T$13</f>
        <v>0</v>
      </c>
      <c r="X5" s="21" t="n">
        <f aca="false">L5/$T$13</f>
        <v>0</v>
      </c>
      <c r="Y5" s="22" t="n">
        <f aca="false">M5/$T$13</f>
        <v>0</v>
      </c>
      <c r="Z5" s="22" t="n">
        <f aca="false">N5/$T$13</f>
        <v>0</v>
      </c>
      <c r="AA5" s="22" t="n">
        <f aca="false">O5/$T$13</f>
        <v>0</v>
      </c>
      <c r="AB5" s="22" t="n">
        <f aca="false">P5/$T$13</f>
        <v>0</v>
      </c>
      <c r="AC5" s="22" t="n">
        <f aca="false">Q5/$T$13</f>
        <v>0</v>
      </c>
      <c r="AD5" s="22" t="n">
        <f aca="false">R5/$T$13</f>
        <v>0</v>
      </c>
      <c r="AE5" s="22" t="n">
        <f aca="false">S5/$T$13</f>
        <v>0</v>
      </c>
      <c r="AF5" s="23" t="n">
        <f aca="false">T5/$T$13</f>
        <v>0</v>
      </c>
    </row>
    <row customHeight="1" ht="14.4" r="6">
      <c r="A6" t="n">
        <v>4</v>
      </c>
      <c r="B6" s="11" t="str">
        <f aca="false">IF(C6&gt;500,"9",IF(C6&gt;400,"8",IF(C6&gt;300,"7",IF(C6&gt;200,"6",IF(C6&gt;150,"5",IF(C6&gt;100,"4",IF(C6&gt;50,"3",IF(C6&gt;20,"2","1"))))))))</f>
        <v>7</v>
      </c>
      <c r="C6" s="12" t="n">
        <v>325.336516275016</v>
      </c>
      <c r="D6" s="11" t="str">
        <f aca="false">IF(E6&gt;500,"9",IF(E6&gt;400,"8",IF(E6&gt;300,"7",IF(E6&gt;200,"6",IF(E6&gt;150,"5",IF(E6&gt;100,"4",IF(E6&gt;50,"3",IF(E6&gt;20,"2","1"))))))))</f>
        <v>6</v>
      </c>
      <c r="E6" s="12" t="n">
        <v>275</v>
      </c>
      <c r="F6" s="27" t="str">
        <f aca="false">CONCATENATE(B6,D6)</f>
        <v>76</v>
      </c>
      <c r="G6" s="17" t="n">
        <v>3</v>
      </c>
      <c r="H6" s="17" t="s">
        <v>65</v>
      </c>
      <c r="I6" s="18"/>
      <c r="J6" s="13" t="n">
        <v>3</v>
      </c>
      <c r="K6" s="1" t="n">
        <f aca="false">COUNTIF($F$3:$F$397,"31")</f>
        <v>0</v>
      </c>
      <c r="L6" s="1" t="n">
        <f aca="false">COUNTIF($F$3:$F$397,"32")</f>
        <v>0</v>
      </c>
      <c r="M6" s="19" t="n">
        <f aca="false">COUNTIF($F$3:$F$397,"33")</f>
        <v>0</v>
      </c>
      <c r="N6" s="1" t="n">
        <f aca="false">COUNTIF($F$3:$F$397,"34")</f>
        <v>0</v>
      </c>
      <c r="O6" s="1" t="n">
        <f aca="false">COUNTIF($F$3:$F$397,"35")</f>
        <v>0</v>
      </c>
      <c r="P6" s="1" t="n">
        <f aca="false">COUNTIF($F$3:$F$397,"36")</f>
        <v>0</v>
      </c>
      <c r="Q6" s="1" t="n">
        <f aca="false">COUNTIF($F$3:$F$397,"37")</f>
        <v>0</v>
      </c>
      <c r="R6" s="1" t="n">
        <f aca="false">COUNTIF($F$3:$F$397,"38")</f>
        <v>0</v>
      </c>
      <c r="S6" s="1" t="n">
        <f aca="false">COUNTIF($F$3:$F$397,"39")</f>
        <v>0</v>
      </c>
      <c r="T6" s="20" t="n">
        <f aca="false">SUM(K6:S6)</f>
        <v>0</v>
      </c>
      <c r="U6" s="1"/>
      <c r="V6" s="13" t="n">
        <v>3</v>
      </c>
      <c r="W6" s="22" t="n">
        <f aca="false">K6/$T$13</f>
        <v>0</v>
      </c>
      <c r="X6" s="22" t="n">
        <f aca="false">L6/$T$13</f>
        <v>0</v>
      </c>
      <c r="Y6" s="21" t="n">
        <f aca="false">M6/$T$13</f>
        <v>0</v>
      </c>
      <c r="Z6" s="22" t="n">
        <f aca="false">N6/$T$13</f>
        <v>0</v>
      </c>
      <c r="AA6" s="22" t="n">
        <f aca="false">O6/$T$13</f>
        <v>0</v>
      </c>
      <c r="AB6" s="22" t="n">
        <f aca="false">P6/$T$13</f>
        <v>0</v>
      </c>
      <c r="AC6" s="22" t="n">
        <f aca="false">Q6/$T$13</f>
        <v>0</v>
      </c>
      <c r="AD6" s="22" t="n">
        <f aca="false">R6/$T$13</f>
        <v>0</v>
      </c>
      <c r="AE6" s="22" t="n">
        <f aca="false">S6/$T$13</f>
        <v>0</v>
      </c>
      <c r="AF6" s="23" t="n">
        <f aca="false">T6/$T$13</f>
        <v>0</v>
      </c>
    </row>
    <row customHeight="1" ht="14.4" r="7">
      <c r="A7" t="n">
        <v>5</v>
      </c>
      <c r="B7" s="11" t="str">
        <f aca="false">IF(C7&gt;500,"9",IF(C7&gt;400,"8",IF(C7&gt;300,"7",IF(C7&gt;200,"6",IF(C7&gt;150,"5",IF(C7&gt;100,"4",IF(C7&gt;50,"3",IF(C7&gt;20,"2","1"))))))))</f>
        <v>7</v>
      </c>
      <c r="C7" s="12" t="n">
        <v>378.435662434903</v>
      </c>
      <c r="D7" s="11" t="str">
        <f aca="false">IF(E7&gt;500,"9",IF(E7&gt;400,"8",IF(E7&gt;300,"7",IF(E7&gt;200,"6",IF(E7&gt;150,"5",IF(E7&gt;100,"4",IF(E7&gt;50,"3",IF(E7&gt;20,"2","1"))))))))</f>
        <v>6</v>
      </c>
      <c r="E7" s="12" t="n">
        <v>265.3</v>
      </c>
      <c r="F7" s="27" t="str">
        <f aca="false">CONCATENATE(B7,D7)</f>
        <v>76</v>
      </c>
      <c r="G7" s="24" t="n">
        <v>4</v>
      </c>
      <c r="H7" s="24" t="s">
        <v>66</v>
      </c>
      <c r="I7" s="18" t="s">
        <v>67</v>
      </c>
      <c r="J7" s="14" t="n">
        <v>4</v>
      </c>
      <c r="K7" s="1" t="n">
        <f aca="false">COUNTIF($F$3:$F$397,"41")</f>
        <v>0</v>
      </c>
      <c r="L7" s="1" t="n">
        <f aca="false">COUNTIF($F$3:$F$397,"42")</f>
        <v>0</v>
      </c>
      <c r="M7" s="1" t="n">
        <f aca="false">COUNTIF($F$3:$F$397,"43")</f>
        <v>0</v>
      </c>
      <c r="N7" s="19" t="n">
        <f aca="false">COUNTIF($F$3:$F$397,"44")</f>
        <v>0</v>
      </c>
      <c r="O7" s="1" t="n">
        <f aca="false">COUNTIF($F$3:$F$397,"45")</f>
        <v>0</v>
      </c>
      <c r="P7" s="1" t="n">
        <f aca="false">COUNTIF($F$3:$F$397,"46")</f>
        <v>0</v>
      </c>
      <c r="Q7" s="1" t="n">
        <f aca="false">COUNTIF($F$3:$F$397,"47")</f>
        <v>0</v>
      </c>
      <c r="R7" s="1" t="n">
        <f aca="false">COUNTIF($F$3:$F$397,"48")</f>
        <v>0</v>
      </c>
      <c r="S7" s="1" t="n">
        <f aca="false">COUNTIF($F$3:$F$397,"49")</f>
        <v>0</v>
      </c>
      <c r="T7" s="20" t="n">
        <f aca="false">SUM(K7:S7)</f>
        <v>0</v>
      </c>
      <c r="U7" s="1"/>
      <c r="V7" s="14" t="n">
        <v>4</v>
      </c>
      <c r="W7" s="22" t="n">
        <f aca="false">K7/$T$13</f>
        <v>0</v>
      </c>
      <c r="X7" s="22" t="n">
        <f aca="false">L7/$T$13</f>
        <v>0</v>
      </c>
      <c r="Y7" s="22" t="n">
        <f aca="false">M7/$T$13</f>
        <v>0</v>
      </c>
      <c r="Z7" s="21" t="n">
        <f aca="false">N7/$T$13</f>
        <v>0</v>
      </c>
      <c r="AA7" s="22" t="n">
        <f aca="false">O7/$T$13</f>
        <v>0</v>
      </c>
      <c r="AB7" s="22" t="n">
        <f aca="false">P7/$T$13</f>
        <v>0</v>
      </c>
      <c r="AC7" s="22" t="n">
        <f aca="false">Q7/$T$13</f>
        <v>0</v>
      </c>
      <c r="AD7" s="22" t="n">
        <f aca="false">R7/$T$13</f>
        <v>0</v>
      </c>
      <c r="AE7" s="22" t="n">
        <f aca="false">S7/$T$13</f>
        <v>0</v>
      </c>
      <c r="AF7" s="23" t="n">
        <f aca="false">T7/$T$13</f>
        <v>0</v>
      </c>
    </row>
    <row customHeight="1" ht="14.4" r="8">
      <c r="A8" t="n">
        <v>6</v>
      </c>
      <c r="B8" s="11" t="str">
        <f aca="false">IF(C8&gt;500,"9",IF(C8&gt;400,"8",IF(C8&gt;300,"7",IF(C8&gt;200,"6",IF(C8&gt;150,"5",IF(C8&gt;100,"4",IF(C8&gt;50,"3",IF(C8&gt;20,"2","1"))))))))</f>
        <v>7</v>
      </c>
      <c r="C8" s="12" t="n">
        <v>375.680245046748</v>
      </c>
      <c r="D8" s="11" t="str">
        <f aca="false">IF(E8&gt;500,"9",IF(E8&gt;400,"8",IF(E8&gt;300,"7",IF(E8&gt;200,"6",IF(E8&gt;150,"5",IF(E8&gt;100,"4",IF(E8&gt;50,"3",IF(E8&gt;20,"2","1"))))))))</f>
        <v>8</v>
      </c>
      <c r="E8" s="12" t="n">
        <v>410.5</v>
      </c>
      <c r="F8" s="27" t="str">
        <f aca="false">CONCATENATE(B8,D8)</f>
        <v>78</v>
      </c>
      <c r="G8" s="24" t="n">
        <v>5</v>
      </c>
      <c r="H8" s="24" t="s">
        <v>68</v>
      </c>
      <c r="I8" s="18"/>
      <c r="J8" s="14" t="n">
        <v>5</v>
      </c>
      <c r="K8" s="1" t="n">
        <f aca="false">COUNTIF($F$3:$F$397,"51")</f>
        <v>0</v>
      </c>
      <c r="L8" s="1" t="n">
        <f aca="false">COUNTIF($F$3:$F$397,"52")</f>
        <v>0</v>
      </c>
      <c r="M8" s="1" t="n">
        <f aca="false">COUNTIF($F$3:$F$397,"53")</f>
        <v>0</v>
      </c>
      <c r="N8" s="1" t="n">
        <f aca="false">COUNTIF($F$3:$F$397,"54")</f>
        <v>0</v>
      </c>
      <c r="O8" s="19" t="n">
        <f aca="false">COUNTIF($F$3:$F$397,"55")</f>
        <v>0</v>
      </c>
      <c r="P8" s="1" t="n">
        <f aca="false">COUNTIF($F$3:$F$397,"56")</f>
        <v>0</v>
      </c>
      <c r="Q8" s="1" t="n">
        <f aca="false">COUNTIF($F$3:$F$397,"57")</f>
        <v>0</v>
      </c>
      <c r="R8" s="1" t="n">
        <f aca="false">COUNTIF($F$3:$F$397,"58")</f>
        <v>0</v>
      </c>
      <c r="S8" s="1" t="n">
        <f aca="false">COUNTIF($F$3:$F$397,"59")</f>
        <v>0</v>
      </c>
      <c r="T8" s="20" t="n">
        <f aca="false">SUM(K8:S8)</f>
        <v>0</v>
      </c>
      <c r="U8" s="1"/>
      <c r="V8" s="14" t="n">
        <v>5</v>
      </c>
      <c r="W8" s="22" t="n">
        <f aca="false">K8/$T$13</f>
        <v>0</v>
      </c>
      <c r="X8" s="22" t="n">
        <f aca="false">L8/$T$13</f>
        <v>0</v>
      </c>
      <c r="Y8" s="22" t="n">
        <f aca="false">M8/$T$13</f>
        <v>0</v>
      </c>
      <c r="Z8" s="22" t="n">
        <f aca="false">N8/$T$13</f>
        <v>0</v>
      </c>
      <c r="AA8" s="21" t="n">
        <f aca="false">O8/$T$13</f>
        <v>0</v>
      </c>
      <c r="AB8" s="22" t="n">
        <f aca="false">P8/$T$13</f>
        <v>0</v>
      </c>
      <c r="AC8" s="22" t="n">
        <f aca="false">Q8/$T$13</f>
        <v>0</v>
      </c>
      <c r="AD8" s="22" t="n">
        <f aca="false">R8/$T$13</f>
        <v>0</v>
      </c>
      <c r="AE8" s="22" t="n">
        <f aca="false">S8/$T$13</f>
        <v>0</v>
      </c>
      <c r="AF8" s="23" t="n">
        <f aca="false">T8/$T$13</f>
        <v>0</v>
      </c>
    </row>
    <row customHeight="1" ht="14.4" r="9">
      <c r="A9" t="n">
        <v>7</v>
      </c>
      <c r="B9" s="11" t="str">
        <f aca="false">IF(C9&gt;500,"9",IF(C9&gt;400,"8",IF(C9&gt;300,"7",IF(C9&gt;200,"6",IF(C9&gt;150,"5",IF(C9&gt;100,"4",IF(C9&gt;50,"3",IF(C9&gt;20,"2","1"))))))))</f>
        <v>6</v>
      </c>
      <c r="C9" s="12" t="n">
        <v>295.210708843143</v>
      </c>
      <c r="D9" s="11" t="str">
        <f aca="false">IF(E9&gt;500,"9",IF(E9&gt;400,"8",IF(E9&gt;300,"7",IF(E9&gt;200,"6",IF(E9&gt;150,"5",IF(E9&gt;100,"4",IF(E9&gt;50,"3",IF(E9&gt;20,"2","1"))))))))</f>
        <v>8</v>
      </c>
      <c r="E9" s="12" t="n">
        <v>447.8</v>
      </c>
      <c r="F9" s="27" t="str">
        <f aca="false">CONCATENATE(B9,D9)</f>
        <v>68</v>
      </c>
      <c r="G9" s="24" t="n">
        <v>6</v>
      </c>
      <c r="H9" s="24" t="s">
        <v>69</v>
      </c>
      <c r="I9" s="18"/>
      <c r="J9" s="14" t="n">
        <v>6</v>
      </c>
      <c r="K9" s="1" t="n">
        <f aca="false">COUNTIF($F$3:$F$397,"61")</f>
        <v>0</v>
      </c>
      <c r="L9" s="1" t="n">
        <f aca="false">COUNTIF($F$3:$F$397,"62")</f>
        <v>0</v>
      </c>
      <c r="M9" s="1" t="n">
        <f aca="false">COUNTIF($F$3:$F$397,"63")</f>
        <v>0</v>
      </c>
      <c r="N9" s="1" t="n">
        <f aca="false">COUNTIF($F$3:$F$397,"64")</f>
        <v>0</v>
      </c>
      <c r="O9" s="1" t="n">
        <f aca="false">COUNTIF($F$3:$F$397,"65")</f>
        <v>0</v>
      </c>
      <c r="P9" s="19" t="n">
        <f aca="false">COUNTIF($F$3:$F$38,"66")</f>
        <v>6</v>
      </c>
      <c r="Q9" s="1" t="n">
        <f aca="false">COUNTIF($F$3:$F$397,"67")</f>
        <v>1</v>
      </c>
      <c r="R9" s="1" t="n">
        <f aca="false">COUNTIF($F$3:$F$397,"68")</f>
        <v>1</v>
      </c>
      <c r="S9" s="1" t="n">
        <f aca="false">COUNTIF($F$3:$F$397,"69")</f>
        <v>0</v>
      </c>
      <c r="T9" s="20" t="n">
        <f aca="false">SUM(K9:S9)</f>
        <v>8</v>
      </c>
      <c r="U9" s="1"/>
      <c r="V9" s="14" t="n">
        <v>6</v>
      </c>
      <c r="W9" s="22" t="n">
        <f aca="false">K9/$T$13</f>
        <v>0</v>
      </c>
      <c r="X9" s="22" t="n">
        <f aca="false">L9/$T$13</f>
        <v>0</v>
      </c>
      <c r="Y9" s="22" t="n">
        <f aca="false">M9/$T$13</f>
        <v>0</v>
      </c>
      <c r="Z9" s="22" t="n">
        <f aca="false">N9/$T$13</f>
        <v>0</v>
      </c>
      <c r="AA9" s="22" t="n">
        <f aca="false">O9/$T$13</f>
        <v>0</v>
      </c>
      <c r="AB9" s="21" t="n">
        <f aca="false">P9/$T$13</f>
        <v>0.171428571428571</v>
      </c>
      <c r="AC9" s="22" t="n">
        <f aca="false">Q9/$T$13</f>
        <v>0.0285714285714286</v>
      </c>
      <c r="AD9" s="22" t="n">
        <f aca="false">R9/$T$13</f>
        <v>0.0285714285714286</v>
      </c>
      <c r="AE9" s="22" t="n">
        <f aca="false">S9/$T$13</f>
        <v>0</v>
      </c>
      <c r="AF9" s="23" t="n">
        <f aca="false">T9/$T$13</f>
        <v>0.228571428571429</v>
      </c>
    </row>
    <row customHeight="1" ht="14.4" r="10">
      <c r="A10" t="n">
        <v>8</v>
      </c>
      <c r="B10" s="11" t="str">
        <f aca="false">IF(C10&gt;500,"9",IF(C10&gt;400,"8",IF(C10&gt;300,"7",IF(C10&gt;200,"6",IF(C10&gt;150,"5",IF(C10&gt;100,"4",IF(C10&gt;50,"3",IF(C10&gt;20,"2","1"))))))))</f>
        <v>6</v>
      </c>
      <c r="C10" s="12" t="n">
        <v>299.311874864833</v>
      </c>
      <c r="D10" s="11" t="str">
        <f aca="false">IF(E10&gt;500,"9",IF(E10&gt;400,"8",IF(E10&gt;300,"7",IF(E10&gt;200,"6",IF(E10&gt;150,"5",IF(E10&gt;100,"4",IF(E10&gt;50,"3",IF(E10&gt;20,"2","1"))))))))</f>
        <v>6</v>
      </c>
      <c r="E10" s="12" t="n">
        <v>289.6</v>
      </c>
      <c r="F10" s="27" t="str">
        <f aca="false">CONCATENATE(B10,D10)</f>
        <v>66</v>
      </c>
      <c r="G10" s="25" t="n">
        <v>7</v>
      </c>
      <c r="H10" s="25" t="s">
        <v>70</v>
      </c>
      <c r="I10" s="18" t="s">
        <v>71</v>
      </c>
      <c r="J10" s="15" t="n">
        <v>7</v>
      </c>
      <c r="K10" s="1" t="n">
        <f aca="false">COUNTIF($F$3:$F$397,"71")</f>
        <v>0</v>
      </c>
      <c r="L10" s="1" t="n">
        <f aca="false">COUNTIF($F$3:$F$397,"72")</f>
        <v>0</v>
      </c>
      <c r="M10" s="1" t="n">
        <f aca="false">COUNTIF($F$3:$F$397,"73")</f>
        <v>0</v>
      </c>
      <c r="N10" s="1" t="n">
        <f aca="false">COUNTIF($F$3:$F$397,"74")</f>
        <v>0</v>
      </c>
      <c r="O10" s="1" t="n">
        <f aca="false">COUNTIF($F$3:$F$397,"75")</f>
        <v>0</v>
      </c>
      <c r="P10" s="1" t="n">
        <f aca="false">COUNTIF($F$3:$F$397,"76")</f>
        <v>4</v>
      </c>
      <c r="Q10" s="19" t="n">
        <f aca="false">COUNTIF($F$3:$F$397,"77")</f>
        <v>9</v>
      </c>
      <c r="R10" s="1" t="n">
        <f aca="false">COUNTIF($F$3:$F$397,"78")</f>
        <v>2</v>
      </c>
      <c r="S10" s="1" t="n">
        <f aca="false">COUNTIF($F$3:$F$397,"79")</f>
        <v>6</v>
      </c>
      <c r="T10" s="20" t="n">
        <f aca="false">SUM(K10:S10)</f>
        <v>21</v>
      </c>
      <c r="U10" s="1"/>
      <c r="V10" s="15" t="n">
        <v>7</v>
      </c>
      <c r="W10" s="22" t="n">
        <f aca="false">K10/$T$13</f>
        <v>0</v>
      </c>
      <c r="X10" s="22" t="n">
        <f aca="false">L10/$T$13</f>
        <v>0</v>
      </c>
      <c r="Y10" s="22" t="n">
        <f aca="false">M10/$T$13</f>
        <v>0</v>
      </c>
      <c r="Z10" s="22" t="n">
        <f aca="false">N10/$T$13</f>
        <v>0</v>
      </c>
      <c r="AA10" s="22" t="n">
        <f aca="false">O10/$T$13</f>
        <v>0</v>
      </c>
      <c r="AB10" s="22" t="n">
        <f aca="false">P10/$T$13</f>
        <v>0.114285714285714</v>
      </c>
      <c r="AC10" s="21" t="n">
        <f aca="false">Q10/$T$13</f>
        <v>0.257142857142857</v>
      </c>
      <c r="AD10" s="22" t="n">
        <f aca="false">R10/$T$13</f>
        <v>0.0571428571428571</v>
      </c>
      <c r="AE10" s="22" t="n">
        <f aca="false">S10/$T$13</f>
        <v>0.171428571428571</v>
      </c>
      <c r="AF10" s="23" t="n">
        <f aca="false">T10/$T$13</f>
        <v>0.6</v>
      </c>
    </row>
    <row customHeight="1" ht="14.4" r="11">
      <c r="A11" t="n">
        <v>9</v>
      </c>
      <c r="B11" s="11" t="str">
        <f aca="false">IF(C11&gt;500,"9",IF(C11&gt;400,"8",IF(C11&gt;300,"7",IF(C11&gt;200,"6",IF(C11&gt;150,"5",IF(C11&gt;100,"4",IF(C11&gt;50,"3",IF(C11&gt;20,"2","1"))))))))</f>
        <v>7</v>
      </c>
      <c r="C11" s="12" t="n">
        <v>300.105263715295</v>
      </c>
      <c r="D11" s="11" t="str">
        <f aca="false">IF(E11&gt;500,"9",IF(E11&gt;400,"8",IF(E11&gt;300,"7",IF(E11&gt;200,"6",IF(E11&gt;150,"5",IF(E11&gt;100,"4",IF(E11&gt;50,"3",IF(E11&gt;20,"2","1"))))))))</f>
        <v>7</v>
      </c>
      <c r="E11" s="12" t="n">
        <v>321.2</v>
      </c>
      <c r="F11" s="27" t="str">
        <f aca="false">CONCATENATE(B11,D11)</f>
        <v>77</v>
      </c>
      <c r="G11" s="25" t="n">
        <v>8</v>
      </c>
      <c r="H11" s="25" t="s">
        <v>72</v>
      </c>
      <c r="I11" s="18"/>
      <c r="J11" s="15" t="n">
        <v>8</v>
      </c>
      <c r="K11" s="1" t="n">
        <f aca="false">COUNTIF($F$3:$F$397,"81")</f>
        <v>0</v>
      </c>
      <c r="L11" s="1" t="n">
        <f aca="false">COUNTIF($F$3:$F$397,"82")</f>
        <v>0</v>
      </c>
      <c r="M11" s="1" t="n">
        <f aca="false">COUNTIF($F$3:$F$397,"83")</f>
        <v>0</v>
      </c>
      <c r="N11" s="1" t="n">
        <f aca="false">COUNTIF($F$3:$F$397,"84")</f>
        <v>0</v>
      </c>
      <c r="O11" s="1" t="n">
        <f aca="false">COUNTIF($F$3:$F$397,"85")</f>
        <v>0</v>
      </c>
      <c r="P11" s="1" t="n">
        <f aca="false">COUNTIF($F$3:$F$397,"86")</f>
        <v>0</v>
      </c>
      <c r="Q11" s="1" t="n">
        <f aca="false">COUNTIF($F$3:$F$397,"87")</f>
        <v>6</v>
      </c>
      <c r="R11" s="19" t="n">
        <f aca="false">COUNTIF($F$3:$F$397,"88")</f>
        <v>0</v>
      </c>
      <c r="S11" s="1" t="n">
        <f aca="false">COUNTIF($F$3:$F$397,"89")</f>
        <v>0</v>
      </c>
      <c r="T11" s="20" t="n">
        <f aca="false">SUM(K11:S11)</f>
        <v>6</v>
      </c>
      <c r="U11" s="1"/>
      <c r="V11" s="15" t="n">
        <v>8</v>
      </c>
      <c r="W11" s="22" t="n">
        <f aca="false">K11/$T$13</f>
        <v>0</v>
      </c>
      <c r="X11" s="22" t="n">
        <f aca="false">L11/$T$13</f>
        <v>0</v>
      </c>
      <c r="Y11" s="22" t="n">
        <f aca="false">M11/$T$13</f>
        <v>0</v>
      </c>
      <c r="Z11" s="22" t="n">
        <f aca="false">N11/$T$13</f>
        <v>0</v>
      </c>
      <c r="AA11" s="22" t="n">
        <f aca="false">O11/$T$13</f>
        <v>0</v>
      </c>
      <c r="AB11" s="22" t="n">
        <f aca="false">P11/$T$13</f>
        <v>0</v>
      </c>
      <c r="AC11" s="22" t="n">
        <f aca="false">Q11/$T$13</f>
        <v>0.171428571428571</v>
      </c>
      <c r="AD11" s="21" t="n">
        <f aca="false">R11/$T$13</f>
        <v>0</v>
      </c>
      <c r="AE11" s="22" t="n">
        <f aca="false">S11/$T$13</f>
        <v>0</v>
      </c>
      <c r="AF11" s="23" t="n">
        <f aca="false">T11/$T$13</f>
        <v>0.171428571428571</v>
      </c>
    </row>
    <row customHeight="1" ht="14.4" r="12">
      <c r="A12" t="n">
        <v>10</v>
      </c>
      <c r="B12" s="11" t="str">
        <f aca="false">IF(C12&gt;500,"9",IF(C12&gt;400,"8",IF(C12&gt;300,"7",IF(C12&gt;200,"6",IF(C12&gt;150,"5",IF(C12&gt;100,"4",IF(C12&gt;50,"3",IF(C12&gt;20,"2","1"))))))))</f>
        <v>7</v>
      </c>
      <c r="C12" s="12" t="n">
        <v>312.503002583369</v>
      </c>
      <c r="D12" s="11" t="str">
        <f aca="false">IF(E12&gt;500,"9",IF(E12&gt;400,"8",IF(E12&gt;300,"7",IF(E12&gt;200,"6",IF(E12&gt;150,"5",IF(E12&gt;100,"4",IF(E12&gt;50,"3",IF(E12&gt;20,"2","1"))))))))</f>
        <v>6</v>
      </c>
      <c r="E12" s="12" t="n">
        <v>300</v>
      </c>
      <c r="F12" s="27" t="str">
        <f aca="false">CONCATENATE(B12,D12)</f>
        <v>76</v>
      </c>
      <c r="G12" s="26" t="n">
        <v>9</v>
      </c>
      <c r="H12" s="26" t="s">
        <v>73</v>
      </c>
      <c r="I12" s="18" t="s">
        <v>74</v>
      </c>
      <c r="J12" s="16" t="n">
        <v>9</v>
      </c>
      <c r="K12" s="1" t="n">
        <f aca="false">COUNTIF($F$3:$F$397,"91")</f>
        <v>0</v>
      </c>
      <c r="L12" s="1" t="n">
        <f aca="false">COUNTIF($F$3:$F$397,"92")</f>
        <v>0</v>
      </c>
      <c r="M12" s="1" t="n">
        <f aca="false">COUNTIF($F$3:$F$397,"93")</f>
        <v>0</v>
      </c>
      <c r="N12" s="1" t="n">
        <f aca="false">COUNTIF($F$3:$F$397,"94")</f>
        <v>0</v>
      </c>
      <c r="O12" s="1" t="n">
        <f aca="false">COUNTIF($F$3:$F$397,"95")</f>
        <v>0</v>
      </c>
      <c r="P12" s="1" t="n">
        <f aca="false">COUNTIF($F$3:$F$397,"96")</f>
        <v>0</v>
      </c>
      <c r="Q12" s="1" t="n">
        <f aca="false">COUNTIF($F$3:$F$397,"97")</f>
        <v>0</v>
      </c>
      <c r="R12" s="1" t="n">
        <f aca="false">COUNTIF($F$3:$F$397,"98")</f>
        <v>0</v>
      </c>
      <c r="S12" s="19" t="n">
        <f aca="false">COUNTIF($F$3:$F$397,"99")</f>
        <v>0</v>
      </c>
      <c r="T12" s="20" t="n">
        <f aca="false">SUM(K12:S12)</f>
        <v>0</v>
      </c>
      <c r="U12" s="1"/>
      <c r="V12" s="16" t="n">
        <v>9</v>
      </c>
      <c r="W12" s="22" t="n">
        <f aca="false">K12/$T$13</f>
        <v>0</v>
      </c>
      <c r="X12" s="22" t="n">
        <f aca="false">L12/$T$13</f>
        <v>0</v>
      </c>
      <c r="Y12" s="22" t="n">
        <f aca="false">M12/$T$13</f>
        <v>0</v>
      </c>
      <c r="Z12" s="22" t="n">
        <f aca="false">N12/$T$13</f>
        <v>0</v>
      </c>
      <c r="AA12" s="22" t="n">
        <f aca="false">O12/$T$13</f>
        <v>0</v>
      </c>
      <c r="AB12" s="22" t="n">
        <f aca="false">P12/$T$13</f>
        <v>0</v>
      </c>
      <c r="AC12" s="22" t="n">
        <f aca="false">Q12/$T$13</f>
        <v>0</v>
      </c>
      <c r="AD12" s="22" t="n">
        <f aca="false">R12/$T$13</f>
        <v>0</v>
      </c>
      <c r="AE12" s="21" t="n">
        <f aca="false">S12/$T$13</f>
        <v>0</v>
      </c>
      <c r="AF12" s="23" t="n">
        <f aca="false">T12/$T$13</f>
        <v>0</v>
      </c>
    </row>
    <row customHeight="1" ht="14.4" r="13">
      <c r="A13" t="n">
        <v>11</v>
      </c>
      <c r="B13" s="11" t="str">
        <f aca="false">IF(C13&gt;500,"9",IF(C13&gt;400,"8",IF(C13&gt;300,"7",IF(C13&gt;200,"6",IF(C13&gt;150,"5",IF(C13&gt;100,"4",IF(C13&gt;50,"3",IF(C13&gt;20,"2","1"))))))))</f>
        <v>6</v>
      </c>
      <c r="C13" s="12" t="n">
        <v>265.924571825469</v>
      </c>
      <c r="D13" s="11" t="str">
        <f aca="false">IF(E13&gt;500,"9",IF(E13&gt;400,"8",IF(E13&gt;300,"7",IF(E13&gt;200,"6",IF(E13&gt;150,"5",IF(E13&gt;100,"4",IF(E13&gt;50,"3",IF(E13&gt;20,"2","1"))))))))</f>
        <v>6</v>
      </c>
      <c r="E13" s="12" t="n">
        <v>241</v>
      </c>
      <c r="F13" s="27" t="str">
        <f aca="false">CONCATENATE(B13,D13)</f>
        <v>66</v>
      </c>
      <c r="K13" s="20" t="n">
        <f aca="false">SUM(K4:K12)</f>
        <v>0</v>
      </c>
      <c r="L13" s="20" t="n">
        <f aca="false">SUM(L4:L12)</f>
        <v>0</v>
      </c>
      <c r="M13" s="20" t="n">
        <f aca="false">SUM(M4:M12)</f>
        <v>0</v>
      </c>
      <c r="N13" s="20" t="n">
        <f aca="false">SUM(N4:N12)</f>
        <v>0</v>
      </c>
      <c r="O13" s="20" t="n">
        <f aca="false">SUM(O4:O12)</f>
        <v>0</v>
      </c>
      <c r="P13" s="20" t="n">
        <f aca="false">SUM(P4:P12)</f>
        <v>10</v>
      </c>
      <c r="Q13" s="20" t="n">
        <f aca="false">SUM(Q4:Q12)</f>
        <v>16</v>
      </c>
      <c r="R13" s="20" t="n">
        <f aca="false">SUM(R4:R12)</f>
        <v>3</v>
      </c>
      <c r="S13" s="20" t="n">
        <f aca="false">SUM(S4:S12)</f>
        <v>6</v>
      </c>
      <c r="T13" s="28" t="n">
        <f aca="false">SUM(K4:S12)</f>
        <v>35</v>
      </c>
      <c r="U13" s="1"/>
      <c r="V13" s="1"/>
      <c r="W13" s="23" t="n">
        <f aca="false">K13/$T$13</f>
        <v>0</v>
      </c>
      <c r="X13" s="23" t="n">
        <f aca="false">L13/$T$13</f>
        <v>0</v>
      </c>
      <c r="Y13" s="23" t="n">
        <f aca="false">M13/$T$13</f>
        <v>0</v>
      </c>
      <c r="Z13" s="23" t="n">
        <f aca="false">N13/$T$13</f>
        <v>0</v>
      </c>
      <c r="AA13" s="23" t="n">
        <f aca="false">O13/$T$13</f>
        <v>0</v>
      </c>
      <c r="AB13" s="23" t="n">
        <f aca="false">P13/$T$13</f>
        <v>0.285714285714286</v>
      </c>
      <c r="AC13" s="23" t="n">
        <f aca="false">Q13/$T$13</f>
        <v>0.457142857142857</v>
      </c>
      <c r="AD13" s="23" t="n">
        <f aca="false">R13/$T$13</f>
        <v>0.0857142857142857</v>
      </c>
      <c r="AE13" s="23" t="n">
        <f aca="false">S13/$T$13</f>
        <v>0.171428571428571</v>
      </c>
      <c r="AF13" s="29" t="n">
        <f aca="false">SUM(W4:AE12)</f>
        <v>1</v>
      </c>
    </row>
    <row customHeight="1" ht="14.4" r="14">
      <c r="A14" t="n">
        <v>12</v>
      </c>
      <c r="B14" s="11" t="str">
        <f aca="false">IF(C14&gt;500,"9",IF(C14&gt;400,"8",IF(C14&gt;300,"7",IF(C14&gt;200,"6",IF(C14&gt;150,"5",IF(C14&gt;100,"4",IF(C14&gt;50,"3",IF(C14&gt;20,"2","1"))))))))</f>
        <v>6</v>
      </c>
      <c r="C14" s="12" t="n">
        <v>273.683606011934</v>
      </c>
      <c r="D14" s="11" t="str">
        <f aca="false">IF(E14&gt;500,"9",IF(E14&gt;400,"8",IF(E14&gt;300,"7",IF(E14&gt;200,"6",IF(E14&gt;150,"5",IF(E14&gt;100,"4",IF(E14&gt;50,"3",IF(E14&gt;20,"2","1"))))))))</f>
        <v>6</v>
      </c>
      <c r="E14" s="12" t="n">
        <v>295</v>
      </c>
      <c r="F14" s="27" t="str">
        <f aca="false">CONCATENATE(B14,D14)</f>
        <v>66</v>
      </c>
      <c r="G14" s="17" t="n">
        <v>1</v>
      </c>
      <c r="H14" s="27" t="s">
        <v>75</v>
      </c>
      <c r="J14" s="30" t="s">
        <v>76</v>
      </c>
      <c r="K14" s="30" t="n">
        <f aca="false">K34</f>
        <v>28</v>
      </c>
      <c r="L14" s="30" t="n">
        <f aca="false">L34</f>
        <v>80</v>
      </c>
      <c r="M14"/>
      <c r="N14"/>
      <c r="O14"/>
      <c r="P14"/>
      <c r="Q14"/>
      <c r="R14"/>
      <c r="S14"/>
    </row>
    <row customHeight="1" ht="14.4" r="15">
      <c r="A15" t="n">
        <v>13</v>
      </c>
      <c r="B15" s="11" t="str">
        <f aca="false">IF(C15&gt;500,"9",IF(C15&gt;400,"8",IF(C15&gt;300,"7",IF(C15&gt;200,"6",IF(C15&gt;150,"5",IF(C15&gt;100,"4",IF(C15&gt;50,"3",IF(C15&gt;20,"2","1"))))))))</f>
        <v>6</v>
      </c>
      <c r="C15" s="12" t="n">
        <v>273.535385771631</v>
      </c>
      <c r="D15" s="11" t="str">
        <f aca="false">IF(E15&gt;500,"9",IF(E15&gt;400,"8",IF(E15&gt;300,"7",IF(E15&gt;200,"6",IF(E15&gt;150,"5",IF(E15&gt;100,"4",IF(E15&gt;50,"3",IF(E15&gt;20,"2","1"))))))))</f>
        <v>7</v>
      </c>
      <c r="E15" s="12" t="n">
        <v>332.5</v>
      </c>
      <c r="F15" s="27" t="str">
        <f aca="false">CONCATENATE(B15,D15)</f>
        <v>67</v>
      </c>
      <c r="G15" s="17" t="n">
        <v>2</v>
      </c>
      <c r="H15" s="27" t="s">
        <v>77</v>
      </c>
      <c r="K15" s="13" t="n">
        <v>1</v>
      </c>
      <c r="L15" s="13" t="n">
        <v>2</v>
      </c>
      <c r="M15" s="13" t="n">
        <v>3</v>
      </c>
      <c r="N15" s="14" t="n">
        <v>4</v>
      </c>
      <c r="O15" s="14" t="n">
        <v>5</v>
      </c>
      <c r="P15" s="14" t="n">
        <v>6</v>
      </c>
      <c r="Q15" s="15" t="n">
        <v>7</v>
      </c>
      <c r="R15" s="15" t="n">
        <v>8</v>
      </c>
      <c r="S15" s="16" t="n">
        <v>9</v>
      </c>
      <c r="W15" t="s">
        <v>78</v>
      </c>
      <c r="X15" s="22" t="n">
        <f aca="false">W4+X5+Y6+Z7+AA8+AB9+AC10+AD11+AE12</f>
        <v>0.428571428571429</v>
      </c>
    </row>
    <row customHeight="1" ht="14.4" r="16">
      <c r="A16" t="n">
        <v>14</v>
      </c>
      <c r="B16" s="11" t="str">
        <f aca="false">IF(C16&gt;500,"9",IF(C16&gt;400,"8",IF(C16&gt;300,"7",IF(C16&gt;200,"6",IF(C16&gt;150,"5",IF(C16&gt;100,"4",IF(C16&gt;50,"3",IF(C16&gt;20,"2","1"))))))))</f>
        <v>7</v>
      </c>
      <c r="C16" s="12" t="n">
        <v>337.850823610607</v>
      </c>
      <c r="D16" s="11" t="str">
        <f aca="false">IF(E16&gt;500,"9",IF(E16&gt;400,"8",IF(E16&gt;300,"7",IF(E16&gt;200,"6",IF(E16&gt;150,"5",IF(E16&gt;100,"4",IF(E16&gt;50,"3",IF(E16&gt;20,"2","1"))))))))</f>
        <v>9</v>
      </c>
      <c r="E16" s="12" t="n">
        <v>896</v>
      </c>
      <c r="F16" s="27" t="str">
        <f aca="false">CONCATENATE(B16,D16)</f>
        <v>79</v>
      </c>
      <c r="G16" s="17" t="n">
        <v>3</v>
      </c>
      <c r="H16" s="27" t="s">
        <v>79</v>
      </c>
      <c r="J16" s="1" t="s">
        <v>80</v>
      </c>
      <c r="K16" s="1" t="n">
        <f aca="false">K4</f>
        <v>0</v>
      </c>
      <c r="L16" s="1" t="n">
        <f aca="false">L5</f>
        <v>0</v>
      </c>
      <c r="M16" s="1" t="n">
        <f aca="false">M6</f>
        <v>0</v>
      </c>
      <c r="N16" s="1" t="n">
        <f aca="false">N7</f>
        <v>0</v>
      </c>
      <c r="O16" s="1" t="n">
        <f aca="false">O8</f>
        <v>0</v>
      </c>
      <c r="P16" s="1" t="n">
        <f aca="false">P9</f>
        <v>6</v>
      </c>
      <c r="Q16" s="1" t="n">
        <f aca="false">Q10</f>
        <v>9</v>
      </c>
      <c r="R16" s="1" t="n">
        <f aca="false">R11</f>
        <v>0</v>
      </c>
      <c r="S16" s="1" t="n">
        <f aca="false">S12</f>
        <v>0</v>
      </c>
      <c r="W16" t="s">
        <v>81</v>
      </c>
      <c r="X16" s="22" t="n">
        <f aca="false">(AF4*W13)+(AF5*X13)+(AF6*Y13)+(Z13*AF7)+(AA13*AF8)+(AB13*AF9)+(AC13*AF10)+(AD13*AF11)+(AE13*AF12)</f>
        <v>0.354285714285714</v>
      </c>
    </row>
    <row customHeight="1" ht="14.4" r="17">
      <c r="A17" t="n">
        <v>15</v>
      </c>
      <c r="B17" s="11" t="str">
        <f aca="false">IF(C17&gt;500,"9",IF(C17&gt;400,"8",IF(C17&gt;300,"7",IF(C17&gt;200,"6",IF(C17&gt;150,"5",IF(C17&gt;100,"4",IF(C17&gt;50,"3",IF(C17&gt;20,"2","1"))))))))</f>
        <v>7</v>
      </c>
      <c r="C17" s="12" t="n">
        <v>334.585228690244</v>
      </c>
      <c r="D17" s="11" t="str">
        <f aca="false">IF(E17&gt;500,"9",IF(E17&gt;400,"8",IF(E17&gt;300,"7",IF(E17&gt;200,"6",IF(E17&gt;150,"5",IF(E17&gt;100,"4",IF(E17&gt;50,"3",IF(E17&gt;20,"2","1"))))))))</f>
        <v>9</v>
      </c>
      <c r="E17" s="12" t="n">
        <v>579</v>
      </c>
      <c r="F17" s="27" t="str">
        <f aca="false">CONCATENATE(B17,D17)</f>
        <v>79</v>
      </c>
      <c r="G17" s="24" t="n">
        <v>4</v>
      </c>
      <c r="H17" s="27" t="s">
        <v>82</v>
      </c>
      <c r="J17" s="1" t="s">
        <v>83</v>
      </c>
      <c r="K17" s="1" t="n">
        <f aca="false">T4-K16</f>
        <v>0</v>
      </c>
      <c r="L17" s="1" t="n">
        <f aca="false">T5-L16</f>
        <v>0</v>
      </c>
      <c r="M17" s="1" t="n">
        <f aca="false">T6-M16</f>
        <v>0</v>
      </c>
      <c r="N17" s="1" t="n">
        <f aca="false">T7-N16</f>
        <v>0</v>
      </c>
      <c r="O17" s="1" t="n">
        <f aca="false">T8-O16</f>
        <v>0</v>
      </c>
      <c r="P17" s="1" t="n">
        <f aca="false">T9-P16</f>
        <v>2</v>
      </c>
      <c r="Q17" s="1" t="n">
        <f aca="false">T10-Q16</f>
        <v>12</v>
      </c>
      <c r="R17" s="1" t="n">
        <f aca="false">T11-R16</f>
        <v>6</v>
      </c>
      <c r="S17" s="1" t="n">
        <f aca="false">T12-S16</f>
        <v>0</v>
      </c>
      <c r="W17" t="s">
        <v>84</v>
      </c>
      <c r="X17" s="22" t="n">
        <f aca="false">(W13^2)+(X13^2)+(Y13^2)+(Z13^2)+(AA13^2)+(AB13^2)+(AC13^2)+(AD13^2)+(AE13^2)</f>
        <v>0.32734693877551</v>
      </c>
    </row>
    <row customHeight="1" ht="14.4" r="18">
      <c r="A18" t="n">
        <v>16</v>
      </c>
      <c r="B18" s="11" t="str">
        <f aca="false">IF(C18&gt;500,"9",IF(C18&gt;400,"8",IF(C18&gt;300,"7",IF(C18&gt;200,"6",IF(C18&gt;150,"5",IF(C18&gt;100,"4",IF(C18&gt;50,"3",IF(C18&gt;20,"2","1"))))))))</f>
        <v>6</v>
      </c>
      <c r="C18" s="12" t="n">
        <v>271.641027723148</v>
      </c>
      <c r="D18" s="11" t="str">
        <f aca="false">IF(E18&gt;500,"9",IF(E18&gt;400,"8",IF(E18&gt;300,"7",IF(E18&gt;200,"6",IF(E18&gt;150,"5",IF(E18&gt;100,"4",IF(E18&gt;50,"3",IF(E18&gt;20,"2","1"))))))))</f>
        <v>6</v>
      </c>
      <c r="E18" s="12" t="n">
        <v>252</v>
      </c>
      <c r="F18" s="27" t="str">
        <f aca="false">CONCATENATE(B18,D18)</f>
        <v>66</v>
      </c>
      <c r="G18" s="24" t="n">
        <v>5</v>
      </c>
      <c r="H18" s="27" t="s">
        <v>85</v>
      </c>
      <c r="J18" s="1" t="s">
        <v>86</v>
      </c>
      <c r="K18" s="1" t="n">
        <f aca="false">K13-K16</f>
        <v>0</v>
      </c>
      <c r="L18" s="1" t="n">
        <f aca="false">L13-L16</f>
        <v>0</v>
      </c>
      <c r="M18" s="1" t="n">
        <f aca="false">M13-M16</f>
        <v>0</v>
      </c>
      <c r="N18" s="1" t="n">
        <f aca="false">N13-N16</f>
        <v>0</v>
      </c>
      <c r="O18" s="1" t="n">
        <f aca="false">O13-O16</f>
        <v>0</v>
      </c>
      <c r="P18" s="1" t="n">
        <f aca="false">P13-P16</f>
        <v>4</v>
      </c>
      <c r="Q18" s="1" t="n">
        <f aca="false">Q13-Q16</f>
        <v>7</v>
      </c>
      <c r="R18" s="1" t="n">
        <f aca="false">R13-R16</f>
        <v>3</v>
      </c>
      <c r="S18" s="1" t="n">
        <f aca="false">S13-S16</f>
        <v>6</v>
      </c>
    </row>
    <row customHeight="1" ht="14.4" r="19">
      <c r="A19" t="n">
        <v>17</v>
      </c>
      <c r="B19" s="11" t="str">
        <f aca="false">IF(C19&gt;500,"9",IF(C19&gt;400,"8",IF(C19&gt;300,"7",IF(C19&gt;200,"6",IF(C19&gt;150,"5",IF(C19&gt;100,"4",IF(C19&gt;50,"3",IF(C19&gt;20,"2","1"))))))))</f>
        <v>6</v>
      </c>
      <c r="C19" s="12" t="n">
        <v>252.503049471775</v>
      </c>
      <c r="D19" s="11" t="str">
        <f aca="false">IF(E19&gt;500,"9",IF(E19&gt;400,"8",IF(E19&gt;300,"7",IF(E19&gt;200,"6",IF(E19&gt;150,"5",IF(E19&gt;100,"4",IF(E19&gt;50,"3",IF(E19&gt;20,"2","1"))))))))</f>
        <v>6</v>
      </c>
      <c r="E19" s="12" t="n">
        <v>233.5</v>
      </c>
      <c r="F19" s="27" t="str">
        <f aca="false">CONCATENATE(B19,D19)</f>
        <v>66</v>
      </c>
      <c r="G19" s="24" t="n">
        <v>6</v>
      </c>
      <c r="H19" s="27" t="s">
        <v>87</v>
      </c>
      <c r="J19" s="1" t="s">
        <v>88</v>
      </c>
      <c r="K19" s="1" t="n">
        <f aca="false">$T$13-T4-K13+K16</f>
        <v>35</v>
      </c>
      <c r="L19" s="1" t="n">
        <f aca="false">$T$13-T5-L13+L16</f>
        <v>35</v>
      </c>
      <c r="M19" s="1" t="n">
        <f aca="false">$T$13-T6-M13+M16</f>
        <v>35</v>
      </c>
      <c r="N19" s="1" t="n">
        <f aca="false">$T$13-T7-N13+N16</f>
        <v>35</v>
      </c>
      <c r="O19" s="1" t="n">
        <f aca="false">$T$13-T8-O13+O16</f>
        <v>35</v>
      </c>
      <c r="P19" s="1" t="n">
        <f aca="false">$T$13-T9-P13+P16</f>
        <v>23</v>
      </c>
      <c r="Q19" s="1" t="n">
        <f aca="false">$T$13-T10-Q13+Q16</f>
        <v>7</v>
      </c>
      <c r="R19" s="1" t="n">
        <f aca="false">$T$13-T11-R13+R16</f>
        <v>26</v>
      </c>
      <c r="S19" s="1" t="n">
        <f aca="false">$T$13-T12-S13+S16</f>
        <v>29</v>
      </c>
      <c r="W19" t="s">
        <v>51</v>
      </c>
      <c r="X19" s="22" t="n">
        <f aca="false">(X15-X16)/(1-X16)</f>
        <v>0.115044247787611</v>
      </c>
    </row>
    <row customHeight="1" ht="14.4" r="20">
      <c r="A20" t="n">
        <v>18</v>
      </c>
      <c r="B20" s="11" t="str">
        <f aca="false">IF(C20&gt;500,"9",IF(C20&gt;400,"8",IF(C20&gt;300,"7",IF(C20&gt;200,"6",IF(C20&gt;150,"5",IF(C20&gt;100,"4",IF(C20&gt;50,"3",IF(C20&gt;20,"2","1"))))))))</f>
        <v>7</v>
      </c>
      <c r="C20" s="12" t="n">
        <v>302.383512997856</v>
      </c>
      <c r="D20" s="11" t="str">
        <f aca="false">IF(E20&gt;500,"9",IF(E20&gt;400,"8",IF(E20&gt;300,"7",IF(E20&gt;200,"6",IF(E20&gt;150,"5",IF(E20&gt;100,"4",IF(E20&gt;50,"3",IF(E20&gt;20,"2","1"))))))))</f>
        <v>7</v>
      </c>
      <c r="E20" s="12" t="n">
        <v>372.2</v>
      </c>
      <c r="F20" s="27" t="str">
        <f aca="false">CONCATENATE(B20,D20)</f>
        <v>77</v>
      </c>
      <c r="G20" s="25" t="n">
        <v>7</v>
      </c>
      <c r="H20" s="27" t="s">
        <v>89</v>
      </c>
      <c r="J20" s="1" t="s">
        <v>90</v>
      </c>
      <c r="K20" s="1" t="n">
        <f aca="false">SUM(K16:K19)</f>
        <v>35</v>
      </c>
      <c r="L20" s="1" t="n">
        <f aca="false">SUM(L16:L19)</f>
        <v>35</v>
      </c>
      <c r="M20" s="1" t="n">
        <f aca="false">SUM(M16:M19)</f>
        <v>35</v>
      </c>
      <c r="N20" s="1" t="n">
        <f aca="false">SUM(N16:N19)</f>
        <v>35</v>
      </c>
      <c r="O20" s="1" t="n">
        <f aca="false">SUM(O16:O19)</f>
        <v>35</v>
      </c>
      <c r="P20" s="1" t="n">
        <f aca="false">SUM(P16:P19)</f>
        <v>35</v>
      </c>
      <c r="Q20" s="1" t="n">
        <f aca="false">SUM(Q16:Q19)</f>
        <v>35</v>
      </c>
      <c r="R20" s="1" t="n">
        <f aca="false">SUM(R16:R19)</f>
        <v>35</v>
      </c>
      <c r="S20" s="1" t="n">
        <f aca="false">SUM(S16:S19)</f>
        <v>35</v>
      </c>
      <c r="W20" t="s">
        <v>52</v>
      </c>
      <c r="X20" s="22" t="n">
        <f aca="false">(X15-X16)/(1-X17)</f>
        <v>0.110436893203883</v>
      </c>
    </row>
    <row customHeight="1" ht="14.4" r="21">
      <c r="A21" t="n">
        <v>19</v>
      </c>
      <c r="B21" s="11" t="str">
        <f aca="false">IF(C21&gt;500,"9",IF(C21&gt;400,"8",IF(C21&gt;300,"7",IF(C21&gt;200,"6",IF(C21&gt;150,"5",IF(C21&gt;100,"4",IF(C21&gt;50,"3",IF(C21&gt;20,"2","1"))))))))</f>
        <v>6</v>
      </c>
      <c r="C21" s="12" t="n">
        <v>225.763819337127</v>
      </c>
      <c r="D21" s="11" t="str">
        <f aca="false">IF(E21&gt;500,"9",IF(E21&gt;400,"8",IF(E21&gt;300,"7",IF(E21&gt;200,"6",IF(E21&gt;150,"5",IF(E21&gt;100,"4",IF(E21&gt;50,"3",IF(E21&gt;20,"2","1"))))))))</f>
        <v>1</v>
      </c>
      <c r="E21" s="12"/>
      <c r="G21" s="25" t="n">
        <v>8</v>
      </c>
      <c r="H21" s="27" t="s">
        <v>91</v>
      </c>
      <c r="W21" t="s">
        <v>53</v>
      </c>
      <c r="X21" s="22" t="n">
        <f aca="false">(K4+L5+M6+N7+O8+P9+Q10+R11+S12)/T13</f>
        <v>0.428571428571429</v>
      </c>
      <c r="Z21" t="s">
        <v>92</v>
      </c>
    </row>
    <row customHeight="1" ht="14.4" r="22">
      <c r="A22" t="n">
        <v>20</v>
      </c>
      <c r="B22" s="11" t="str">
        <f aca="false">IF(C22&gt;500,"9",IF(C22&gt;400,"8",IF(C22&gt;300,"7",IF(C22&gt;200,"6",IF(C22&gt;150,"5",IF(C22&gt;100,"4",IF(C22&gt;50,"3",IF(C22&gt;20,"2","1"))))))))</f>
        <v>7</v>
      </c>
      <c r="C22" s="12" t="n">
        <v>376.306943149775</v>
      </c>
      <c r="D22" s="11" t="str">
        <f aca="false">IF(E22&gt;500,"9",IF(E22&gt;400,"8",IF(E22&gt;300,"7",IF(E22&gt;200,"6",IF(E22&gt;150,"5",IF(E22&gt;100,"4",IF(E22&gt;50,"3",IF(E22&gt;20,"2","1"))))))))</f>
        <v>9</v>
      </c>
      <c r="E22" s="12" t="n">
        <v>532.5</v>
      </c>
      <c r="F22" s="27" t="str">
        <f aca="false">CONCATENATE(B22,D22)</f>
        <v>79</v>
      </c>
      <c r="G22" s="26" t="n">
        <v>9</v>
      </c>
      <c r="H22" s="27" t="s">
        <v>93</v>
      </c>
      <c r="I22" s="18" t="s">
        <v>94</v>
      </c>
      <c r="J22" s="1" t="s">
        <v>95</v>
      </c>
      <c r="K22" s="31" t="n">
        <f aca="false">(K16+K18)/K20</f>
        <v>0</v>
      </c>
      <c r="L22" s="31" t="n">
        <f aca="false">(L16+L18)/L20</f>
        <v>0</v>
      </c>
      <c r="M22" s="31" t="n">
        <f aca="false">(M16+M18)/M20</f>
        <v>0</v>
      </c>
      <c r="N22" s="31" t="n">
        <f aca="false">(N16+N18)/N20</f>
        <v>0</v>
      </c>
      <c r="O22" s="31" t="n">
        <f aca="false">(O16+O18)/O20</f>
        <v>0</v>
      </c>
      <c r="P22" s="31" t="n">
        <f aca="false">(P16+P18)/P20</f>
        <v>0.285714285714286</v>
      </c>
      <c r="Q22" s="31" t="n">
        <f aca="false">(Q16+Q18)/Q20</f>
        <v>0.457142857142857</v>
      </c>
      <c r="R22" s="31" t="n">
        <f aca="false">(R16+R18)/R20</f>
        <v>0.0857142857142857</v>
      </c>
      <c r="S22" s="31" t="n">
        <f aca="false">(S16+S18)/S20</f>
        <v>0.171428571428571</v>
      </c>
      <c r="T22" s="1" t="s">
        <v>96</v>
      </c>
      <c r="U22" s="1" t="n">
        <v>1</v>
      </c>
      <c r="V22" s="8" t="s">
        <v>97</v>
      </c>
    </row>
    <row customHeight="1" ht="14.4" r="23">
      <c r="A23" t="n">
        <v>21</v>
      </c>
      <c r="B23" s="11" t="str">
        <f aca="false">IF(C23&gt;500,"9",IF(C23&gt;400,"8",IF(C23&gt;300,"7",IF(C23&gt;200,"6",IF(C23&gt;150,"5",IF(C23&gt;100,"4",IF(C23&gt;50,"3",IF(C23&gt;20,"2","1"))))))))</f>
        <v>6</v>
      </c>
      <c r="C23" s="12" t="n">
        <v>281.928894400765</v>
      </c>
      <c r="D23" s="11" t="str">
        <f aca="false">IF(E23&gt;500,"9",IF(E23&gt;400,"8",IF(E23&gt;300,"7",IF(E23&gt;200,"6",IF(E23&gt;150,"5",IF(E23&gt;100,"4",IF(E23&gt;50,"3",IF(E23&gt;20,"2","1"))))))))</f>
        <v>6</v>
      </c>
      <c r="E23" s="12" t="n">
        <v>248</v>
      </c>
      <c r="F23" s="27" t="str">
        <f aca="false">CONCATENATE(B23,D23)</f>
        <v>66</v>
      </c>
      <c r="I23" s="18" t="s">
        <v>98</v>
      </c>
      <c r="J23" s="1" t="s">
        <v>99</v>
      </c>
      <c r="K23" s="31" t="n">
        <f aca="false">(K16+K17)/K20</f>
        <v>0</v>
      </c>
      <c r="L23" s="31" t="n">
        <f aca="false">(L16+L17)/L20</f>
        <v>0</v>
      </c>
      <c r="M23" s="31" t="n">
        <f aca="false">(M16+M17)/M20</f>
        <v>0</v>
      </c>
      <c r="N23" s="31" t="n">
        <f aca="false">(N16+N17)/N20</f>
        <v>0</v>
      </c>
      <c r="O23" s="31" t="n">
        <f aca="false">(O16+O17)/O20</f>
        <v>0</v>
      </c>
      <c r="P23" s="31" t="n">
        <f aca="false">(P16+P17)/P20</f>
        <v>0.228571428571429</v>
      </c>
      <c r="Q23" s="31" t="n">
        <f aca="false">(Q16+Q17)/Q20</f>
        <v>0.6</v>
      </c>
      <c r="R23" s="31" t="n">
        <f aca="false">(R16+R17)/R20</f>
        <v>0.171428571428571</v>
      </c>
      <c r="S23" s="31" t="n">
        <f aca="false">(S16+S17)/S20</f>
        <v>0</v>
      </c>
      <c r="T23" s="1" t="s">
        <v>96</v>
      </c>
      <c r="U23" s="1" t="n">
        <v>1</v>
      </c>
      <c r="V23" s="8" t="s">
        <v>100</v>
      </c>
    </row>
    <row customHeight="1" ht="14.4" r="24">
      <c r="A24" t="n">
        <v>22</v>
      </c>
      <c r="B24" s="11" t="str">
        <f aca="false">IF(C24&gt;500,"9",IF(C24&gt;400,"8",IF(C24&gt;300,"7",IF(C24&gt;200,"6",IF(C24&gt;150,"5",IF(C24&gt;100,"4",IF(C24&gt;50,"3",IF(C24&gt;20,"2","1"))))))))</f>
        <v>7</v>
      </c>
      <c r="C24" s="12" t="n">
        <v>396.982603281568</v>
      </c>
      <c r="D24" s="11" t="str">
        <f aca="false">IF(E24&gt;500,"9",IF(E24&gt;400,"8",IF(E24&gt;300,"7",IF(E24&gt;200,"6",IF(E24&gt;150,"5",IF(E24&gt;100,"4",IF(E24&gt;50,"3",IF(E24&gt;20,"2","1"))))))))</f>
        <v>9</v>
      </c>
      <c r="E24" s="12" t="n">
        <v>759</v>
      </c>
      <c r="F24" s="27" t="str">
        <f aca="false">CONCATENATE(B24,D24)</f>
        <v>79</v>
      </c>
      <c r="I24" s="18" t="s">
        <v>101</v>
      </c>
      <c r="J24" s="1" t="s">
        <v>102</v>
      </c>
      <c r="K24" s="31" t="e">
        <f aca="false">(K16+K17)/(K16+K18)</f>
        <v>#DIV/0!</v>
      </c>
      <c r="L24" s="31" t="e">
        <f aca="false">(L16+L17)/(L16+L18)</f>
        <v>#DIV/0!</v>
      </c>
      <c r="M24" s="31" t="e">
        <f aca="false">(M16+M17)/(M16+M18)</f>
        <v>#DIV/0!</v>
      </c>
      <c r="N24" s="31" t="e">
        <f aca="false">(N16+N17)/(N16+N18)</f>
        <v>#DIV/0!</v>
      </c>
      <c r="O24" s="31" t="e">
        <f aca="false">(O16+O17)/(O16+O18)</f>
        <v>#DIV/0!</v>
      </c>
      <c r="P24" s="31" t="n">
        <f aca="false">(P16+P17)/(P16+P18)</f>
        <v>0.8</v>
      </c>
      <c r="Q24" s="31" t="n">
        <f aca="false">(Q16+Q17)/(Q16+Q18)</f>
        <v>1.3125</v>
      </c>
      <c r="R24" s="31" t="n">
        <f aca="false">(R16+R17)/(R16+R18)</f>
        <v>2</v>
      </c>
      <c r="S24" s="31" t="n">
        <f aca="false">(S16+S17)/(S16+S18)</f>
        <v>0</v>
      </c>
      <c r="T24" s="1" t="s">
        <v>103</v>
      </c>
      <c r="U24" s="1" t="n">
        <v>1</v>
      </c>
    </row>
    <row customHeight="1" ht="14.4" r="25">
      <c r="A25" t="n">
        <v>23</v>
      </c>
      <c r="B25" s="11" t="str">
        <f aca="false">IF(C25&gt;500,"9",IF(C25&gt;400,"8",IF(C25&gt;300,"7",IF(C25&gt;200,"6",IF(C25&gt;150,"5",IF(C25&gt;100,"4",IF(C25&gt;50,"3",IF(C25&gt;20,"2","1"))))))))</f>
        <v>7</v>
      </c>
      <c r="C25" s="12" t="n">
        <v>388.425295292516</v>
      </c>
      <c r="D25" s="11" t="str">
        <f aca="false">IF(E25&gt;500,"9",IF(E25&gt;400,"8",IF(E25&gt;300,"7",IF(E25&gt;200,"6",IF(E25&gt;150,"5",IF(E25&gt;100,"4",IF(E25&gt;50,"3",IF(E25&gt;20,"2","1"))))))))</f>
        <v>7</v>
      </c>
      <c r="E25" s="12" t="n">
        <v>323</v>
      </c>
      <c r="F25" s="27" t="str">
        <f aca="false">CONCATENATE(B25,D25)</f>
        <v>77</v>
      </c>
      <c r="I25" s="18" t="s">
        <v>104</v>
      </c>
      <c r="J25" s="1" t="s">
        <v>91</v>
      </c>
      <c r="K25" s="31" t="e">
        <f aca="false">K16/(K16+K18)</f>
        <v>#DIV/0!</v>
      </c>
      <c r="L25" s="31" t="e">
        <f aca="false">L16/(L16+L18)</f>
        <v>#DIV/0!</v>
      </c>
      <c r="M25" s="31" t="e">
        <f aca="false">M16/(M16+M18)</f>
        <v>#DIV/0!</v>
      </c>
      <c r="N25" s="31" t="e">
        <f aca="false">N16/(N16+N18)</f>
        <v>#DIV/0!</v>
      </c>
      <c r="O25" s="31" t="e">
        <f aca="false">O16/(O16+O18)</f>
        <v>#DIV/0!</v>
      </c>
      <c r="P25" s="31" t="n">
        <f aca="false">P16/(P16+P18)</f>
        <v>0.6</v>
      </c>
      <c r="Q25" s="31" t="n">
        <f aca="false">Q16/(Q16+Q18)</f>
        <v>0.5625</v>
      </c>
      <c r="R25" s="31" t="n">
        <f aca="false">R16/(R16+R18)</f>
        <v>0</v>
      </c>
      <c r="S25" s="31" t="n">
        <f aca="false">S16/(S16+S18)</f>
        <v>0</v>
      </c>
      <c r="T25" s="1" t="s">
        <v>96</v>
      </c>
      <c r="U25" s="1" t="n">
        <v>1</v>
      </c>
      <c r="V25" s="8" t="s">
        <v>105</v>
      </c>
    </row>
    <row customHeight="1" ht="14.4" r="26">
      <c r="A26" t="n">
        <v>24</v>
      </c>
      <c r="B26" s="11" t="str">
        <f aca="false">IF(C26&gt;500,"9",IF(C26&gt;400,"8",IF(C26&gt;300,"7",IF(C26&gt;200,"6",IF(C26&gt;150,"5",IF(C26&gt;100,"4",IF(C26&gt;50,"3",IF(C26&gt;20,"2","1"))))))))</f>
        <v>7</v>
      </c>
      <c r="C26" s="12" t="n">
        <v>351.811259926266</v>
      </c>
      <c r="D26" s="11" t="str">
        <f aca="false">IF(E26&gt;500,"9",IF(E26&gt;400,"8",IF(E26&gt;300,"7",IF(E26&gt;200,"6",IF(E26&gt;150,"5",IF(E26&gt;100,"4",IF(E26&gt;50,"3",IF(E26&gt;20,"2","1"))))))))</f>
        <v>7</v>
      </c>
      <c r="E26" s="12" t="n">
        <v>361</v>
      </c>
      <c r="F26" s="27" t="str">
        <f aca="false">CONCATENATE(B26,D26)</f>
        <v>77</v>
      </c>
      <c r="I26" s="1" t="s">
        <v>106</v>
      </c>
      <c r="J26" s="1" t="s">
        <v>87</v>
      </c>
      <c r="K26" s="31" t="n">
        <f aca="false">K17/(K17+K19)</f>
        <v>0</v>
      </c>
      <c r="L26" s="31" t="n">
        <f aca="false">L17/(L17+L19)</f>
        <v>0</v>
      </c>
      <c r="M26" s="31" t="n">
        <f aca="false">M17/(M17+M19)</f>
        <v>0</v>
      </c>
      <c r="N26" s="31" t="n">
        <f aca="false">N17/(N17+N19)</f>
        <v>0</v>
      </c>
      <c r="O26" s="31" t="n">
        <f aca="false">O17/(O17+O19)</f>
        <v>0</v>
      </c>
      <c r="P26" s="31" t="n">
        <f aca="false">P17/(P17+P19)</f>
        <v>0.08</v>
      </c>
      <c r="Q26" s="31" t="n">
        <f aca="false">Q17/(Q17+Q19)</f>
        <v>0.631578947368421</v>
      </c>
      <c r="R26" s="31" t="n">
        <f aca="false">R17/(R17+R19)</f>
        <v>0.1875</v>
      </c>
      <c r="S26" s="31" t="n">
        <f aca="false">S17/(S17+S19)</f>
        <v>0</v>
      </c>
      <c r="T26" s="1" t="s">
        <v>96</v>
      </c>
      <c r="U26" s="1" t="n">
        <v>0</v>
      </c>
      <c r="V26" s="8" t="s">
        <v>107</v>
      </c>
    </row>
    <row customHeight="1" ht="14.4" r="27">
      <c r="A27" t="n">
        <v>25</v>
      </c>
      <c r="B27" s="11" t="str">
        <f aca="false">IF(C27&gt;500,"9",IF(C27&gt;400,"8",IF(C27&gt;300,"7",IF(C27&gt;200,"6",IF(C27&gt;150,"5",IF(C27&gt;100,"4",IF(C27&gt;50,"3",IF(C27&gt;20,"2","1"))))))))</f>
        <v>7</v>
      </c>
      <c r="C27" s="12" t="n">
        <v>384.049129600839</v>
      </c>
      <c r="D27" s="11" t="str">
        <f aca="false">IF(E27&gt;500,"9",IF(E27&gt;400,"8",IF(E27&gt;300,"7",IF(E27&gt;200,"6",IF(E27&gt;150,"5",IF(E27&gt;100,"4",IF(E27&gt;50,"3",IF(E27&gt;20,"2","1"))))))))</f>
        <v>9</v>
      </c>
      <c r="E27" s="12" t="n">
        <v>634</v>
      </c>
      <c r="F27" s="27" t="str">
        <f aca="false">CONCATENATE(B27,D27)</f>
        <v>79</v>
      </c>
      <c r="I27" s="18" t="s">
        <v>108</v>
      </c>
      <c r="J27" s="1" t="s">
        <v>109</v>
      </c>
      <c r="K27" s="31" t="e">
        <f aca="false">K17/(K16+K17)</f>
        <v>#DIV/0!</v>
      </c>
      <c r="L27" s="31" t="e">
        <f aca="false">L17/(L16+L17)</f>
        <v>#DIV/0!</v>
      </c>
      <c r="M27" s="31" t="e">
        <f aca="false">M17/(M16+M17)</f>
        <v>#DIV/0!</v>
      </c>
      <c r="N27" s="31" t="e">
        <f aca="false">N17/(N16+N17)</f>
        <v>#DIV/0!</v>
      </c>
      <c r="O27" s="31" t="e">
        <f aca="false">O17/(O16+O17)</f>
        <v>#DIV/0!</v>
      </c>
      <c r="P27" s="31" t="n">
        <f aca="false">P17/(P16+P17)</f>
        <v>0.25</v>
      </c>
      <c r="Q27" s="31" t="n">
        <f aca="false">Q17/(Q16+Q17)</f>
        <v>0.571428571428571</v>
      </c>
      <c r="R27" s="31" t="n">
        <f aca="false">R17/(R16+R17)</f>
        <v>1</v>
      </c>
      <c r="S27" s="31" t="e">
        <f aca="false">S17/(S16+S17)</f>
        <v>#DIV/0!</v>
      </c>
      <c r="T27" s="1" t="s">
        <v>96</v>
      </c>
      <c r="U27" s="1" t="n">
        <v>0</v>
      </c>
      <c r="V27" s="8" t="s">
        <v>110</v>
      </c>
    </row>
    <row customHeight="1" ht="14.4" r="28">
      <c r="A28" t="n">
        <v>26</v>
      </c>
      <c r="B28" s="11" t="str">
        <f aca="false">IF(C28&gt;500,"9",IF(C28&gt;400,"8",IF(C28&gt;300,"7",IF(C28&gt;200,"6",IF(C28&gt;150,"5",IF(C28&gt;100,"4",IF(C28&gt;50,"3",IF(C28&gt;20,"2","1"))))))))</f>
        <v>8</v>
      </c>
      <c r="C28" s="12" t="n">
        <v>415.964194538553</v>
      </c>
      <c r="D28" s="11" t="str">
        <f aca="false">IF(E28&gt;500,"9",IF(E28&gt;400,"8",IF(E28&gt;300,"7",IF(E28&gt;200,"6",IF(E28&gt;150,"5",IF(E28&gt;100,"4",IF(E28&gt;50,"3",IF(E28&gt;20,"2","1"))))))))</f>
        <v>7</v>
      </c>
      <c r="E28" s="12" t="n">
        <v>360.5</v>
      </c>
      <c r="F28" s="27" t="str">
        <f aca="false">CONCATENATE(B28,D28)</f>
        <v>87</v>
      </c>
      <c r="I28" s="18" t="s">
        <v>111</v>
      </c>
      <c r="J28" s="1" t="s">
        <v>53</v>
      </c>
      <c r="K28" s="31" t="n">
        <f aca="false">(K16+K19)/K20</f>
        <v>1</v>
      </c>
      <c r="L28" s="31" t="n">
        <f aca="false">(L16+L19)/L20</f>
        <v>1</v>
      </c>
      <c r="M28" s="31" t="n">
        <f aca="false">(M16+M19)/M20</f>
        <v>1</v>
      </c>
      <c r="N28" s="31" t="n">
        <f aca="false">(N16+N19)/N20</f>
        <v>1</v>
      </c>
      <c r="O28" s="31" t="n">
        <f aca="false">(O16+O19)/O20</f>
        <v>1</v>
      </c>
      <c r="P28" s="31" t="n">
        <f aca="false">(P16+P19)/P20</f>
        <v>0.828571428571429</v>
      </c>
      <c r="Q28" s="31" t="n">
        <f aca="false">(Q16+Q19)/Q20</f>
        <v>0.457142857142857</v>
      </c>
      <c r="R28" s="31" t="n">
        <f aca="false">(R16+R19)/R20</f>
        <v>0.742857142857143</v>
      </c>
      <c r="S28" s="31" t="n">
        <f aca="false">(S16+S19)/S20</f>
        <v>0.828571428571429</v>
      </c>
      <c r="T28" s="1" t="s">
        <v>96</v>
      </c>
      <c r="U28" s="1" t="n">
        <v>1</v>
      </c>
      <c r="V28" s="8" t="s">
        <v>112</v>
      </c>
    </row>
    <row customHeight="1" ht="14.4" r="29">
      <c r="A29" t="n">
        <v>27</v>
      </c>
      <c r="B29" s="11" t="str">
        <f aca="false">IF(C29&gt;500,"9",IF(C29&gt;400,"8",IF(C29&gt;300,"7",IF(C29&gt;200,"6",IF(C29&gt;150,"5",IF(C29&gt;100,"4",IF(C29&gt;50,"3",IF(C29&gt;20,"2","1"))))))))</f>
        <v>8</v>
      </c>
      <c r="C29" s="12" t="n">
        <v>493.636579420085</v>
      </c>
      <c r="D29" s="11" t="str">
        <f aca="false">IF(E29&gt;500,"9",IF(E29&gt;400,"8",IF(E29&gt;300,"7",IF(E29&gt;200,"6",IF(E29&gt;150,"5",IF(E29&gt;100,"4",IF(E29&gt;50,"3",IF(E29&gt;20,"2","1"))))))))</f>
        <v>7</v>
      </c>
      <c r="E29" s="12" t="n">
        <v>385</v>
      </c>
      <c r="F29" s="27" t="str">
        <f aca="false">CONCATENATE(B29,D29)</f>
        <v>87</v>
      </c>
      <c r="I29" s="18" t="s">
        <v>113</v>
      </c>
      <c r="J29" s="1" t="s">
        <v>114</v>
      </c>
      <c r="K29" s="31" t="e">
        <f aca="false">K16/(K16+K17)</f>
        <v>#DIV/0!</v>
      </c>
      <c r="L29" s="31" t="e">
        <f aca="false">L16/(L16+L17)</f>
        <v>#DIV/0!</v>
      </c>
      <c r="M29" s="31" t="e">
        <f aca="false">M16/(M16+M17)</f>
        <v>#DIV/0!</v>
      </c>
      <c r="N29" s="31" t="e">
        <f aca="false">N16/(N16+N17)</f>
        <v>#DIV/0!</v>
      </c>
      <c r="O29" s="31" t="e">
        <f aca="false">O16/(O16+O17)</f>
        <v>#DIV/0!</v>
      </c>
      <c r="P29" s="31" t="n">
        <f aca="false">P16/(P16+P17)</f>
        <v>0.75</v>
      </c>
      <c r="Q29" s="31" t="n">
        <f aca="false">Q16/(Q16+Q17)</f>
        <v>0.428571428571429</v>
      </c>
      <c r="R29" s="31" t="n">
        <f aca="false">R16/(R16+R17)</f>
        <v>0</v>
      </c>
      <c r="S29" s="31" t="e">
        <f aca="false">S16/(S16+S17)</f>
        <v>#DIV/0!</v>
      </c>
      <c r="T29" s="1" t="s">
        <v>96</v>
      </c>
      <c r="U29" s="1" t="n">
        <v>1</v>
      </c>
      <c r="V29" s="8" t="s">
        <v>115</v>
      </c>
    </row>
    <row customHeight="1" ht="14.4" r="30">
      <c r="A30" t="n">
        <v>28</v>
      </c>
      <c r="B30" s="11" t="str">
        <f aca="false">IF(C30&gt;500,"9",IF(C30&gt;400,"8",IF(C30&gt;300,"7",IF(C30&gt;200,"6",IF(C30&gt;150,"5",IF(C30&gt;100,"4",IF(C30&gt;50,"3",IF(C30&gt;20,"2","1"))))))))</f>
        <v>8</v>
      </c>
      <c r="C30" s="12" t="n">
        <v>413.985128598999</v>
      </c>
      <c r="D30" s="11" t="str">
        <f aca="false">IF(E30&gt;500,"9",IF(E30&gt;400,"8",IF(E30&gt;300,"7",IF(E30&gt;200,"6",IF(E30&gt;150,"5",IF(E30&gt;100,"4",IF(E30&gt;50,"3",IF(E30&gt;20,"2","1"))))))))</f>
        <v>7</v>
      </c>
      <c r="E30" s="12" t="n">
        <v>371</v>
      </c>
      <c r="F30" s="27" t="str">
        <f aca="false">CONCATENATE(B30,D30)</f>
        <v>87</v>
      </c>
      <c r="I30" s="18" t="s">
        <v>116</v>
      </c>
      <c r="J30" s="1" t="s">
        <v>117</v>
      </c>
      <c r="K30" s="31" t="e">
        <f aca="false">K16/(K16+K17+K18)</f>
        <v>#DIV/0!</v>
      </c>
      <c r="L30" s="31" t="e">
        <f aca="false">L16/(L16+L17+L18)</f>
        <v>#DIV/0!</v>
      </c>
      <c r="M30" s="31" t="e">
        <f aca="false">M16/(M16+M17+M18)</f>
        <v>#DIV/0!</v>
      </c>
      <c r="N30" s="31" t="e">
        <f aca="false">N16/(N16+N17+N18)</f>
        <v>#DIV/0!</v>
      </c>
      <c r="O30" s="31" t="e">
        <f aca="false">O16/(O16+O17+O18)</f>
        <v>#DIV/0!</v>
      </c>
      <c r="P30" s="31" t="n">
        <f aca="false">P16/(P16+P17+P18)</f>
        <v>0.5</v>
      </c>
      <c r="Q30" s="31" t="n">
        <f aca="false">Q16/(Q16+Q17+Q18)</f>
        <v>0.321428571428571</v>
      </c>
      <c r="R30" s="31" t="n">
        <f aca="false">R16/(R16+R17+R18)</f>
        <v>0</v>
      </c>
      <c r="S30" s="31" t="n">
        <f aca="false">S16/(S16+S17+S18)</f>
        <v>0</v>
      </c>
      <c r="T30" s="1" t="s">
        <v>96</v>
      </c>
      <c r="U30" s="1" t="n">
        <v>1</v>
      </c>
      <c r="V30" s="8" t="s">
        <v>118</v>
      </c>
    </row>
    <row customHeight="1" ht="14.4" r="31">
      <c r="A31" t="n">
        <v>29</v>
      </c>
      <c r="B31" s="11" t="str">
        <f aca="false">IF(C31&gt;500,"9",IF(C31&gt;400,"8",IF(C31&gt;300,"7",IF(C31&gt;200,"6",IF(C31&gt;150,"5",IF(C31&gt;100,"4",IF(C31&gt;50,"3",IF(C31&gt;20,"2","1"))))))))</f>
        <v>7</v>
      </c>
      <c r="C31" s="12" t="n">
        <v>362.983391784059</v>
      </c>
      <c r="D31" s="11" t="str">
        <f aca="false">IF(E31&gt;500,"9",IF(E31&gt;400,"8",IF(E31&gt;300,"7",IF(E31&gt;200,"6",IF(E31&gt;150,"5",IF(E31&gt;100,"4",IF(E31&gt;50,"3",IF(E31&gt;20,"2","1"))))))))</f>
        <v>9</v>
      </c>
      <c r="E31" s="12" t="n">
        <v>504</v>
      </c>
      <c r="F31" s="27" t="str">
        <f aca="false">CONCATENATE(B31,D31)</f>
        <v>79</v>
      </c>
      <c r="I31" s="18" t="s">
        <v>119</v>
      </c>
      <c r="J31" s="1" t="s">
        <v>120</v>
      </c>
      <c r="K31" s="31" t="e">
        <f aca="false">K25-K26</f>
        <v>#DIV/0!</v>
      </c>
      <c r="L31" s="31" t="e">
        <f aca="false">L25-L26</f>
        <v>#DIV/0!</v>
      </c>
      <c r="M31" s="31" t="e">
        <f aca="false">M25-M26</f>
        <v>#DIV/0!</v>
      </c>
      <c r="N31" s="31" t="e">
        <f aca="false">N25-N26</f>
        <v>#DIV/0!</v>
      </c>
      <c r="O31" s="31" t="e">
        <f aca="false">O25-O26</f>
        <v>#DIV/0!</v>
      </c>
      <c r="P31" s="31" t="n">
        <f aca="false">P25-P26</f>
        <v>0.52</v>
      </c>
      <c r="Q31" s="31" t="n">
        <f aca="false">Q25-Q26</f>
        <v>-0.069078947368421</v>
      </c>
      <c r="R31" s="31" t="n">
        <f aca="false">R25-R26</f>
        <v>-0.1875</v>
      </c>
      <c r="S31" s="31" t="n">
        <f aca="false">S25-S26</f>
        <v>0</v>
      </c>
    </row>
    <row customHeight="1" ht="14.4" r="32">
      <c r="A32" t="n">
        <v>30</v>
      </c>
      <c r="B32" s="11" t="str">
        <f aca="false">IF(C32&gt;500,"9",IF(C32&gt;400,"8",IF(C32&gt;300,"7",IF(C32&gt;200,"6",IF(C32&gt;150,"5",IF(C32&gt;100,"4",IF(C32&gt;50,"3",IF(C32&gt;20,"2","1"))))))))</f>
        <v>7</v>
      </c>
      <c r="C32" s="12" t="n">
        <v>314.294496631443</v>
      </c>
      <c r="D32" s="11" t="str">
        <f aca="false">IF(E32&gt;500,"9",IF(E32&gt;400,"8",IF(E32&gt;300,"7",IF(E32&gt;200,"6",IF(E32&gt;150,"5",IF(E32&gt;100,"4",IF(E32&gt;50,"3",IF(E32&gt;20,"2","1"))))))))</f>
        <v>7</v>
      </c>
      <c r="E32" s="12" t="n">
        <v>369.5</v>
      </c>
      <c r="F32" s="27" t="str">
        <f aca="false">CONCATENATE(B32,D32)</f>
        <v>77</v>
      </c>
      <c r="I32" s="18" t="s">
        <v>121</v>
      </c>
      <c r="J32" s="1" t="s">
        <v>122</v>
      </c>
      <c r="K32" s="31" t="e">
        <f aca="false">(K16*K19)/(K17*K18)</f>
        <v>#DIV/0!</v>
      </c>
      <c r="L32" s="31" t="e">
        <f aca="false">(L16*L19)/(L17*L18)</f>
        <v>#DIV/0!</v>
      </c>
      <c r="M32" s="31" t="e">
        <f aca="false">(M16*M19)/(M17*M18)</f>
        <v>#DIV/0!</v>
      </c>
      <c r="N32" s="31" t="e">
        <f aca="false">(N16*N19)/(N17*N18)</f>
        <v>#DIV/0!</v>
      </c>
      <c r="O32" s="31" t="e">
        <f aca="false">(O16*O19)/(O17*O18)</f>
        <v>#DIV/0!</v>
      </c>
      <c r="P32" s="31" t="n">
        <f aca="false">(P16*P19)/(P17*P18)</f>
        <v>17.25</v>
      </c>
      <c r="Q32" s="31" t="n">
        <f aca="false">(Q16*Q19)/(Q17*Q18)</f>
        <v>0.75</v>
      </c>
      <c r="R32" s="31" t="n">
        <f aca="false">(R16*R19)/(R17*R18)</f>
        <v>0</v>
      </c>
      <c r="S32" s="31" t="e">
        <f aca="false">(S16*S19)/(S17*S18)</f>
        <v>#DIV/0!</v>
      </c>
      <c r="T32" s="1" t="s">
        <v>103</v>
      </c>
      <c r="U32" s="1" t="s">
        <v>123</v>
      </c>
      <c r="V32" s="8" t="s">
        <v>124</v>
      </c>
    </row>
    <row customHeight="1" ht="14.4" r="33">
      <c r="A33" t="n">
        <v>31</v>
      </c>
      <c r="B33" s="11" t="str">
        <f aca="false">IF(C33&gt;500,"9",IF(C33&gt;400,"8",IF(C33&gt;300,"7",IF(C33&gt;200,"6",IF(C33&gt;150,"5",IF(C33&gt;100,"4",IF(C33&gt;50,"3",IF(C33&gt;20,"2","1"))))))))</f>
        <v>7</v>
      </c>
      <c r="C33" s="12" t="n">
        <v>351.225767018633</v>
      </c>
      <c r="D33" s="11" t="str">
        <f aca="false">IF(E33&gt;500,"9",IF(E33&gt;400,"8",IF(E33&gt;300,"7",IF(E33&gt;200,"6",IF(E33&gt;150,"5",IF(E33&gt;100,"4",IF(E33&gt;50,"3",IF(E33&gt;20,"2","1"))))))))</f>
        <v>8</v>
      </c>
      <c r="E33" s="12" t="n">
        <v>404</v>
      </c>
      <c r="F33" s="27" t="str">
        <f aca="false">CONCATENATE(B33,D33)</f>
        <v>78</v>
      </c>
    </row>
    <row customHeight="1" ht="14.4" r="34">
      <c r="A34" t="n">
        <v>32</v>
      </c>
      <c r="B34" s="11" t="str">
        <f aca="false">IF(C34&gt;500,"9",IF(C34&gt;400,"8",IF(C34&gt;300,"7",IF(C34&gt;200,"6",IF(C34&gt;150,"5",IF(C34&gt;100,"4",IF(C34&gt;50,"3",IF(C34&gt;20,"2","1"))))))))</f>
        <v>8</v>
      </c>
      <c r="C34" s="12" t="n">
        <v>438.327644109722</v>
      </c>
      <c r="D34" s="11" t="str">
        <f aca="false">IF(E34&gt;500,"9",IF(E34&gt;400,"8",IF(E34&gt;300,"7",IF(E34&gt;200,"6",IF(E34&gt;150,"5",IF(E34&gt;100,"4",IF(E34&gt;50,"3",IF(E34&gt;20,"2","1"))))))))</f>
        <v>7</v>
      </c>
      <c r="E34" s="12" t="n">
        <v>364.5</v>
      </c>
      <c r="F34" s="27" t="str">
        <f aca="false">CONCATENATE(B34,D34)</f>
        <v>87</v>
      </c>
      <c r="J34" s="32" t="s">
        <v>76</v>
      </c>
      <c r="K34" s="32" t="n">
        <f aca="false">K4+L4+SUM(K5:M5)+SUM(L6:N6)+SUM(M7:O7)+SUM(N8:P8)+SUM(O9:Q9)+SUM(P10:R10)+SUM(Q11:S11)+SUM(R12:S12)</f>
        <v>28</v>
      </c>
      <c r="L34" s="32" t="n">
        <f aca="false">K34/T13*100</f>
        <v>80</v>
      </c>
    </row>
    <row customHeight="1" ht="14.4" r="35">
      <c r="A35" t="n">
        <v>33</v>
      </c>
      <c r="B35" s="11" t="str">
        <f aca="false">IF(C35&gt;500,"9",IF(C35&gt;400,"8",IF(C35&gt;300,"7",IF(C35&gt;200,"6",IF(C35&gt;150,"5",IF(C35&gt;100,"4",IF(C35&gt;50,"3",IF(C35&gt;20,"2","1"))))))))</f>
        <v>8</v>
      </c>
      <c r="C35" s="12" t="n">
        <v>448.193141871658</v>
      </c>
      <c r="D35" s="11" t="str">
        <f aca="false">IF(E35&gt;500,"9",IF(E35&gt;400,"8",IF(E35&gt;300,"7",IF(E35&gt;200,"6",IF(E35&gt;150,"5",IF(E35&gt;100,"4",IF(E35&gt;50,"3",IF(E35&gt;20,"2","1"))))))))</f>
        <v>7</v>
      </c>
      <c r="E35" s="12" t="n">
        <v>390.5</v>
      </c>
      <c r="F35" s="27" t="str">
        <f aca="false">CONCATENATE(B35,D35)</f>
        <v>87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customHeight="1" ht="14.4" r="36">
      <c r="A36" t="n">
        <v>34</v>
      </c>
      <c r="B36" s="11" t="str">
        <f aca="false">IF(C36&gt;500,"9",IF(C36&gt;400,"8",IF(C36&gt;300,"7",IF(C36&gt;200,"6",IF(C36&gt;150,"5",IF(C36&gt;100,"4",IF(C36&gt;50,"3",IF(C36&gt;20,"2","1"))))))))</f>
        <v>7</v>
      </c>
      <c r="C36" s="12" t="n">
        <v>394.034392150866</v>
      </c>
      <c r="D36" s="11" t="str">
        <f aca="false">IF(E36&gt;500,"9",IF(E36&gt;400,"8",IF(E36&gt;300,"7",IF(E36&gt;200,"6",IF(E36&gt;150,"5",IF(E36&gt;100,"4",IF(E36&gt;50,"3",IF(E36&gt;20,"2","1"))))))))</f>
        <v>7</v>
      </c>
      <c r="E36" s="12" t="n">
        <v>310.5</v>
      </c>
      <c r="F36" s="27" t="str">
        <f aca="false">CONCATENATE(B36,D36)</f>
        <v>77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customHeight="1" ht="14.4" r="37">
      <c r="A37" t="n">
        <v>35</v>
      </c>
      <c r="B37" s="11" t="str">
        <f aca="false">IF(C37&gt;500,"9",IF(C37&gt;400,"8",IF(C37&gt;300,"7",IF(C37&gt;200,"6",IF(C37&gt;150,"5",IF(C37&gt;100,"4",IF(C37&gt;50,"3",IF(C37&gt;20,"2","1"))))))))</f>
        <v>8</v>
      </c>
      <c r="C37" s="12" t="n">
        <v>413.577293916902</v>
      </c>
      <c r="D37" s="11" t="str">
        <f aca="false">IF(E37&gt;500,"9",IF(E37&gt;400,"8",IF(E37&gt;300,"7",IF(E37&gt;200,"6",IF(E37&gt;150,"5",IF(E37&gt;100,"4",IF(E37&gt;50,"3",IF(E37&gt;20,"2","1"))))))))</f>
        <v>7</v>
      </c>
      <c r="E37" s="12" t="n">
        <v>395.6</v>
      </c>
      <c r="F37" s="27" t="str">
        <f aca="false">CONCATENATE(B37,D37)</f>
        <v>87</v>
      </c>
      <c r="I37" s="18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customHeight="1" ht="14.4" r="38">
      <c r="A38" t="n">
        <v>36</v>
      </c>
      <c r="B38" s="11" t="str">
        <f aca="false">IF(C38&gt;500,"9",IF(C38&gt;400,"8",IF(C38&gt;300,"7",IF(C38&gt;200,"6",IF(C38&gt;150,"5",IF(C38&gt;100,"4",IF(C38&gt;50,"3",IF(C38&gt;20,"2","1"))))))))</f>
        <v>7</v>
      </c>
      <c r="C38" s="12" t="n">
        <v>352.592234956364</v>
      </c>
      <c r="D38" s="11" t="str">
        <f aca="false">IF(E38&gt;500,"9",IF(E38&gt;400,"8",IF(E38&gt;300,"7",IF(E38&gt;200,"6",IF(E38&gt;150,"5",IF(E38&gt;100,"4",IF(E38&gt;50,"3",IF(E38&gt;20,"2","1"))))))))</f>
        <v>7</v>
      </c>
      <c r="E38" s="12" t="n">
        <v>383</v>
      </c>
      <c r="F38" s="27" t="str">
        <f aca="false">CONCATENATE(B38,D38)</f>
        <v>77</v>
      </c>
      <c r="I38" s="18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</sheetData>
  <mergeCells count="3">
    <mergeCell ref="I4:I6"/>
    <mergeCell ref="I7:I9"/>
    <mergeCell ref="I10:I11"/>
  </mergeCells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alignWithMargins="0" differentFirst="0" differentOddEven="0" scaleWithDoc="0">
    <oddHeader/>
    <oddFooter/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sheetPr filterMode="false">
      <pageSetUpPr fitToPage="false"/>
    </sheetPr>
  </sheetPr>
  <dimension ref="A1:AG38"/>
  <sheetViews>
    <sheetView colorId="64" defaultGridColor="true" rightToLeft="false" showFormulas="false" showGridLines="true" showOutlineSymbols="true" showRowColHeaders="true" showZeros="true" tabSelected="0" topLeftCell="A1" view="normal" windowProtection="false" workbookViewId="0" zoomScale="85" zoomScaleNormal="85" zoomScalePageLayoutView="100">
      <selection activeCell="F21" activeCellId="0" pane="topLeft" sqref="F21"/>
    </sheetView>
  </sheetViews>
  <sheetFormatPr defaultRowHeight="15.0"/>
  <sheetData>
    <row customHeight="1" ht="14.4" r="1">
      <c r="B1" s="9"/>
      <c r="C1" s="9"/>
      <c r="I1"/>
      <c r="J1"/>
      <c r="K1"/>
      <c r="L1"/>
    </row>
    <row customHeight="1" ht="14.4" r="2">
      <c r="A2" s="10" t="s">
        <v>0</v>
      </c>
      <c r="B2" s="11" t="s">
        <v>55</v>
      </c>
      <c r="C2" s="11" t="s">
        <v>56</v>
      </c>
      <c r="D2" s="11" t="s">
        <v>57</v>
      </c>
      <c r="E2" s="11" t="s">
        <v>58</v>
      </c>
      <c r="G2" s="10" t="s">
        <v>59</v>
      </c>
    </row>
    <row customHeight="1" ht="14.4" r="3">
      <c r="A3" t="n">
        <v>1</v>
      </c>
      <c r="B3" s="11" t="str">
        <f aca="false">IF(C3&gt;500,"9",IF(C3&gt;400,"8",IF(C3&gt;300,"7",IF(C3&gt;200,"6",IF(C3&gt;150,"5",IF(C3&gt;100,"4",IF(C3&gt;50,"3",IF(C3&gt;20,"2","1"))))))))</f>
        <v>7</v>
      </c>
      <c r="C3" s="12" t="n">
        <v>357.082351195193</v>
      </c>
      <c r="D3" s="11" t="str">
        <f aca="false">IF(E3&gt;500,"9",IF(E3&gt;400,"8",IF(E3&gt;300,"7",IF(E3&gt;200,"6",IF(E3&gt;150,"5",IF(E3&gt;100,"4",IF(E3&gt;50,"3",IF(E3&gt;20,"2","1"))))))))</f>
        <v>6</v>
      </c>
      <c r="E3" s="12" t="n">
        <v>278.5</v>
      </c>
      <c r="F3" s="27" t="str">
        <f aca="false">CONCATENATE(B3,D3)</f>
        <v>76</v>
      </c>
      <c r="G3" t="s">
        <v>60</v>
      </c>
      <c r="H3" t="s">
        <v>61</v>
      </c>
      <c r="K3" s="13" t="n">
        <v>1</v>
      </c>
      <c r="L3" s="13" t="n">
        <v>2</v>
      </c>
      <c r="M3" s="13" t="n">
        <v>3</v>
      </c>
      <c r="N3" s="14" t="n">
        <v>4</v>
      </c>
      <c r="O3" s="14" t="n">
        <v>5</v>
      </c>
      <c r="P3" s="14" t="n">
        <v>6</v>
      </c>
      <c r="Q3" s="15" t="n">
        <v>7</v>
      </c>
      <c r="R3" s="15" t="n">
        <v>8</v>
      </c>
      <c r="S3" s="16" t="n">
        <v>9</v>
      </c>
      <c r="U3" s="1"/>
      <c r="V3" s="1"/>
      <c r="W3" s="13" t="n">
        <v>1</v>
      </c>
      <c r="X3" s="13" t="n">
        <v>2</v>
      </c>
      <c r="Y3" s="13" t="n">
        <v>3</v>
      </c>
      <c r="Z3" s="14" t="n">
        <v>4</v>
      </c>
      <c r="AA3" s="14" t="n">
        <v>5</v>
      </c>
      <c r="AB3" s="14" t="n">
        <v>6</v>
      </c>
      <c r="AC3" s="15" t="n">
        <v>7</v>
      </c>
      <c r="AD3" s="15" t="n">
        <v>8</v>
      </c>
      <c r="AE3" s="16" t="n">
        <v>9</v>
      </c>
      <c r="AF3" s="1"/>
    </row>
    <row customHeight="1" ht="14.4" r="4">
      <c r="A4" t="n">
        <v>2</v>
      </c>
      <c r="B4" s="11" t="str">
        <f aca="false">IF(C4&gt;500,"9",IF(C4&gt;400,"8",IF(C4&gt;300,"7",IF(C4&gt;200,"6",IF(C4&gt;150,"5",IF(C4&gt;100,"4",IF(C4&gt;50,"3",IF(C4&gt;20,"2","1"))))))))</f>
        <v>7</v>
      </c>
      <c r="C4" s="12" t="n">
        <v>302.63218206949</v>
      </c>
      <c r="D4" s="11" t="str">
        <f aca="false">IF(E4&gt;500,"9",IF(E4&gt;400,"8",IF(E4&gt;300,"7",IF(E4&gt;200,"6",IF(E4&gt;150,"5",IF(E4&gt;100,"4",IF(E4&gt;50,"3",IF(E4&gt;20,"2","1"))))))))</f>
        <v>5</v>
      </c>
      <c r="E4" s="12" t="n">
        <v>158.8</v>
      </c>
      <c r="F4" s="27" t="str">
        <f aca="false">CONCATENATE(B4,D4)</f>
        <v>75</v>
      </c>
      <c r="G4" s="33" t="n">
        <v>1</v>
      </c>
      <c r="H4" s="33" t="s">
        <v>62</v>
      </c>
      <c r="I4" s="18" t="s">
        <v>63</v>
      </c>
      <c r="J4" s="13" t="n">
        <v>1</v>
      </c>
      <c r="K4" s="19" t="n">
        <f aca="false">COUNTIF($F$3:$F$38,"11")</f>
        <v>0</v>
      </c>
      <c r="L4" s="1" t="n">
        <f aca="false">COUNTIF($F$3:$F$38,"12")</f>
        <v>0</v>
      </c>
      <c r="M4" s="1" t="n">
        <f aca="false">COUNTIF($F$3:$F$397,"13")</f>
        <v>0</v>
      </c>
      <c r="N4" s="1" t="n">
        <f aca="false">COUNTIF($F$3:$F$397,"14")</f>
        <v>0</v>
      </c>
      <c r="O4" s="1" t="n">
        <f aca="false">COUNTIF($F$3:$F$397,"15")</f>
        <v>0</v>
      </c>
      <c r="P4" s="1" t="n">
        <f aca="false">COUNTIF($F$3:$F$397,"16")</f>
        <v>0</v>
      </c>
      <c r="Q4" s="1" t="n">
        <f aca="false">COUNTIF($F$3:$F$397,"17")</f>
        <v>0</v>
      </c>
      <c r="R4" s="1" t="n">
        <f aca="false">COUNTIF($F$3:$F$397,"18")</f>
        <v>0</v>
      </c>
      <c r="S4" s="1" t="n">
        <f aca="false">COUNTIF($F$3:$F$397,"19")</f>
        <v>0</v>
      </c>
      <c r="T4" s="20" t="n">
        <f aca="false">SUM(K4:S4)</f>
        <v>0</v>
      </c>
      <c r="U4" s="1"/>
      <c r="V4" s="13" t="n">
        <v>1</v>
      </c>
      <c r="W4" s="21" t="n">
        <f aca="false">K4/$T$13</f>
        <v>0</v>
      </c>
      <c r="X4" s="22" t="n">
        <f aca="false">L4/$T$13</f>
        <v>0</v>
      </c>
      <c r="Y4" s="22" t="n">
        <f aca="false">M4/$T$13</f>
        <v>0</v>
      </c>
      <c r="Z4" s="22" t="n">
        <f aca="false">N4/$T$13</f>
        <v>0</v>
      </c>
      <c r="AA4" s="22" t="n">
        <f aca="false">O4/$T$13</f>
        <v>0</v>
      </c>
      <c r="AB4" s="22" t="n">
        <f aca="false">P4/$T$13</f>
        <v>0</v>
      </c>
      <c r="AC4" s="22" t="n">
        <f aca="false">Q4/$T$13</f>
        <v>0</v>
      </c>
      <c r="AD4" s="22" t="n">
        <f aca="false">R4/$T$13</f>
        <v>0</v>
      </c>
      <c r="AE4" s="22" t="n">
        <f aca="false">S4/$T$13</f>
        <v>0</v>
      </c>
      <c r="AF4" s="23" t="n">
        <f aca="false">T4/$T$13</f>
        <v>0</v>
      </c>
    </row>
    <row customHeight="1" ht="14.4" r="5">
      <c r="A5" t="n">
        <v>3</v>
      </c>
      <c r="B5" s="11" t="str">
        <f aca="false">IF(C5&gt;500,"9",IF(C5&gt;400,"8",IF(C5&gt;300,"7",IF(C5&gt;200,"6",IF(C5&gt;150,"5",IF(C5&gt;100,"4",IF(C5&gt;50,"3",IF(C5&gt;20,"2","1"))))))))</f>
        <v>7</v>
      </c>
      <c r="C5" s="12" t="n">
        <v>380.112897246359</v>
      </c>
      <c r="D5" s="11" t="str">
        <f aca="false">IF(E5&gt;500,"9",IF(E5&gt;400,"8",IF(E5&gt;300,"7",IF(E5&gt;200,"6",IF(E5&gt;150,"5",IF(E5&gt;100,"4",IF(E5&gt;50,"3",IF(E5&gt;20,"2","1"))))))))</f>
        <v>6</v>
      </c>
      <c r="E5" s="12" t="n">
        <v>218.9</v>
      </c>
      <c r="F5" s="27" t="str">
        <f aca="false">CONCATENATE(B5,D5)</f>
        <v>76</v>
      </c>
      <c r="G5" s="33" t="n">
        <v>2</v>
      </c>
      <c r="H5" s="33" t="s">
        <v>64</v>
      </c>
      <c r="I5" s="18"/>
      <c r="J5" s="13" t="n">
        <v>2</v>
      </c>
      <c r="K5" s="1" t="n">
        <f aca="false">COUNTIF($F$3:$F$397,"21")</f>
        <v>0</v>
      </c>
      <c r="L5" s="19" t="n">
        <f aca="false">COUNTIF($F$3:$F$397,"22")</f>
        <v>0</v>
      </c>
      <c r="M5" s="1" t="n">
        <f aca="false">COUNTIF($F$3:$F$397,"23")</f>
        <v>0</v>
      </c>
      <c r="N5" s="1" t="n">
        <f aca="false">COUNTIF($F$3:$F$397,"24")</f>
        <v>0</v>
      </c>
      <c r="O5" s="1" t="n">
        <f aca="false">COUNTIF($F$3:$F$397,"25")</f>
        <v>0</v>
      </c>
      <c r="P5" s="1" t="n">
        <f aca="false">COUNTIF($F$3:$F$397,"26")</f>
        <v>0</v>
      </c>
      <c r="Q5" s="1" t="n">
        <f aca="false">COUNTIF($F$3:$F$397,"27")</f>
        <v>0</v>
      </c>
      <c r="R5" s="1" t="n">
        <f aca="false">COUNTIF($F$3:$F$397,"28")</f>
        <v>0</v>
      </c>
      <c r="S5" s="1" t="n">
        <f aca="false">COUNTIF($F$3:$F$397,"29")</f>
        <v>0</v>
      </c>
      <c r="T5" s="20" t="n">
        <f aca="false">SUM(K5:S5)</f>
        <v>0</v>
      </c>
      <c r="U5" s="1"/>
      <c r="V5" s="13" t="n">
        <v>2</v>
      </c>
      <c r="W5" s="22" t="n">
        <f aca="false">K5/$T$13</f>
        <v>0</v>
      </c>
      <c r="X5" s="21" t="n">
        <f aca="false">L5/$T$13</f>
        <v>0</v>
      </c>
      <c r="Y5" s="22" t="n">
        <f aca="false">M5/$T$13</f>
        <v>0</v>
      </c>
      <c r="Z5" s="22" t="n">
        <f aca="false">N5/$T$13</f>
        <v>0</v>
      </c>
      <c r="AA5" s="22" t="n">
        <f aca="false">O5/$T$13</f>
        <v>0</v>
      </c>
      <c r="AB5" s="22" t="n">
        <f aca="false">P5/$T$13</f>
        <v>0</v>
      </c>
      <c r="AC5" s="22" t="n">
        <f aca="false">Q5/$T$13</f>
        <v>0</v>
      </c>
      <c r="AD5" s="22" t="n">
        <f aca="false">R5/$T$13</f>
        <v>0</v>
      </c>
      <c r="AE5" s="22" t="n">
        <f aca="false">S5/$T$13</f>
        <v>0</v>
      </c>
      <c r="AF5" s="23" t="n">
        <f aca="false">T5/$T$13</f>
        <v>0</v>
      </c>
    </row>
    <row customHeight="1" ht="14.4" r="6">
      <c r="A6" t="n">
        <v>4</v>
      </c>
      <c r="B6" s="11" t="str">
        <f aca="false">IF(C6&gt;500,"9",IF(C6&gt;400,"8",IF(C6&gt;300,"7",IF(C6&gt;200,"6",IF(C6&gt;150,"5",IF(C6&gt;100,"4",IF(C6&gt;50,"3",IF(C6&gt;20,"2","1"))))))))</f>
        <v>7</v>
      </c>
      <c r="C6" s="12" t="n">
        <v>339.235264053252</v>
      </c>
      <c r="D6" s="11" t="str">
        <f aca="false">IF(E6&gt;500,"9",IF(E6&gt;400,"8",IF(E6&gt;300,"7",IF(E6&gt;200,"6",IF(E6&gt;150,"5",IF(E6&gt;100,"4",IF(E6&gt;50,"3",IF(E6&gt;20,"2","1"))))))))</f>
        <v>3</v>
      </c>
      <c r="E6" s="12" t="n">
        <v>71.2</v>
      </c>
      <c r="F6" s="27" t="str">
        <f aca="false">CONCATENATE(B6,D6)</f>
        <v>73</v>
      </c>
      <c r="G6" s="33" t="n">
        <v>3</v>
      </c>
      <c r="H6" s="33" t="s">
        <v>65</v>
      </c>
      <c r="I6" s="18"/>
      <c r="J6" s="13" t="n">
        <v>3</v>
      </c>
      <c r="K6" s="1" t="n">
        <f aca="false">COUNTIF($F$3:$F$397,"31")</f>
        <v>0</v>
      </c>
      <c r="L6" s="1" t="n">
        <f aca="false">COUNTIF($F$3:$F$397,"32")</f>
        <v>0</v>
      </c>
      <c r="M6" s="19" t="n">
        <f aca="false">COUNTIF($F$3:$F$397,"33")</f>
        <v>0</v>
      </c>
      <c r="N6" s="1" t="n">
        <f aca="false">COUNTIF($F$3:$F$397,"34")</f>
        <v>0</v>
      </c>
      <c r="O6" s="1" t="n">
        <f aca="false">COUNTIF($F$3:$F$397,"35")</f>
        <v>0</v>
      </c>
      <c r="P6" s="1" t="n">
        <f aca="false">COUNTIF($F$3:$F$397,"36")</f>
        <v>0</v>
      </c>
      <c r="Q6" s="1" t="n">
        <f aca="false">COUNTIF($F$3:$F$397,"37")</f>
        <v>0</v>
      </c>
      <c r="R6" s="1" t="n">
        <f aca="false">COUNTIF($F$3:$F$397,"38")</f>
        <v>0</v>
      </c>
      <c r="S6" s="1" t="n">
        <f aca="false">COUNTIF($F$3:$F$397,"39")</f>
        <v>0</v>
      </c>
      <c r="T6" s="20" t="n">
        <f aca="false">SUM(K6:S6)</f>
        <v>0</v>
      </c>
      <c r="U6" s="1"/>
      <c r="V6" s="13" t="n">
        <v>3</v>
      </c>
      <c r="W6" s="22" t="n">
        <f aca="false">K6/$T$13</f>
        <v>0</v>
      </c>
      <c r="X6" s="22" t="n">
        <f aca="false">L6/$T$13</f>
        <v>0</v>
      </c>
      <c r="Y6" s="21" t="n">
        <f aca="false">M6/$T$13</f>
        <v>0</v>
      </c>
      <c r="Z6" s="22" t="n">
        <f aca="false">N6/$T$13</f>
        <v>0</v>
      </c>
      <c r="AA6" s="22" t="n">
        <f aca="false">O6/$T$13</f>
        <v>0</v>
      </c>
      <c r="AB6" s="22" t="n">
        <f aca="false">P6/$T$13</f>
        <v>0</v>
      </c>
      <c r="AC6" s="22" t="n">
        <f aca="false">Q6/$T$13</f>
        <v>0</v>
      </c>
      <c r="AD6" s="22" t="n">
        <f aca="false">R6/$T$13</f>
        <v>0</v>
      </c>
      <c r="AE6" s="22" t="n">
        <f aca="false">S6/$T$13</f>
        <v>0</v>
      </c>
      <c r="AF6" s="23" t="n">
        <f aca="false">T6/$T$13</f>
        <v>0</v>
      </c>
    </row>
    <row customHeight="1" ht="14.4" r="7">
      <c r="A7" t="n">
        <v>5</v>
      </c>
      <c r="B7" s="11" t="str">
        <f aca="false">IF(C7&gt;500,"9",IF(C7&gt;400,"8",IF(C7&gt;300,"7",IF(C7&gt;200,"6",IF(C7&gt;150,"5",IF(C7&gt;100,"4",IF(C7&gt;50,"3",IF(C7&gt;20,"2","1"))))))))</f>
        <v>7</v>
      </c>
      <c r="C7" s="12" t="n">
        <v>362.171357267608</v>
      </c>
      <c r="D7" s="11" t="str">
        <f aca="false">IF(E7&gt;500,"9",IF(E7&gt;400,"8",IF(E7&gt;300,"7",IF(E7&gt;200,"6",IF(E7&gt;150,"5",IF(E7&gt;100,"4",IF(E7&gt;50,"3",IF(E7&gt;20,"2","1"))))))))</f>
        <v>7</v>
      </c>
      <c r="E7" s="12" t="n">
        <v>302.8</v>
      </c>
      <c r="F7" s="27" t="str">
        <f aca="false">CONCATENATE(B7,D7)</f>
        <v>77</v>
      </c>
      <c r="G7" s="34" t="n">
        <v>4</v>
      </c>
      <c r="H7" s="34" t="s">
        <v>66</v>
      </c>
      <c r="I7" s="18" t="s">
        <v>67</v>
      </c>
      <c r="J7" s="14" t="n">
        <v>4</v>
      </c>
      <c r="K7" s="1" t="n">
        <f aca="false">COUNTIF($F$3:$F$397,"41")</f>
        <v>0</v>
      </c>
      <c r="L7" s="1" t="n">
        <f aca="false">COUNTIF($F$3:$F$397,"42")</f>
        <v>0</v>
      </c>
      <c r="M7" s="1" t="n">
        <f aca="false">COUNTIF($F$3:$F$397,"43")</f>
        <v>0</v>
      </c>
      <c r="N7" s="19" t="n">
        <f aca="false">COUNTIF($F$3:$F$397,"44")</f>
        <v>0</v>
      </c>
      <c r="O7" s="1" t="n">
        <f aca="false">COUNTIF($F$3:$F$397,"45")</f>
        <v>0</v>
      </c>
      <c r="P7" s="1" t="n">
        <f aca="false">COUNTIF($F$3:$F$397,"46")</f>
        <v>0</v>
      </c>
      <c r="Q7" s="1" t="n">
        <f aca="false">COUNTIF($F$3:$F$397,"47")</f>
        <v>0</v>
      </c>
      <c r="R7" s="1" t="n">
        <f aca="false">COUNTIF($F$3:$F$397,"48")</f>
        <v>0</v>
      </c>
      <c r="S7" s="1" t="n">
        <f aca="false">COUNTIF($F$3:$F$397,"49")</f>
        <v>0</v>
      </c>
      <c r="T7" s="20" t="n">
        <f aca="false">SUM(K7:S7)</f>
        <v>0</v>
      </c>
      <c r="U7" s="1"/>
      <c r="V7" s="14" t="n">
        <v>4</v>
      </c>
      <c r="W7" s="22" t="n">
        <f aca="false">K7/$T$13</f>
        <v>0</v>
      </c>
      <c r="X7" s="22" t="n">
        <f aca="false">L7/$T$13</f>
        <v>0</v>
      </c>
      <c r="Y7" s="22" t="n">
        <f aca="false">M7/$T$13</f>
        <v>0</v>
      </c>
      <c r="Z7" s="21" t="n">
        <f aca="false">N7/$T$13</f>
        <v>0</v>
      </c>
      <c r="AA7" s="22" t="n">
        <f aca="false">O7/$T$13</f>
        <v>0</v>
      </c>
      <c r="AB7" s="22" t="n">
        <f aca="false">P7/$T$13</f>
        <v>0</v>
      </c>
      <c r="AC7" s="22" t="n">
        <f aca="false">Q7/$T$13</f>
        <v>0</v>
      </c>
      <c r="AD7" s="22" t="n">
        <f aca="false">R7/$T$13</f>
        <v>0</v>
      </c>
      <c r="AE7" s="22" t="n">
        <f aca="false">S7/$T$13</f>
        <v>0</v>
      </c>
      <c r="AF7" s="23" t="n">
        <f aca="false">T7/$T$13</f>
        <v>0</v>
      </c>
    </row>
    <row customHeight="1" ht="14.4" r="8">
      <c r="A8" t="n">
        <v>6</v>
      </c>
      <c r="B8" s="11" t="str">
        <f aca="false">IF(C8&gt;500,"9",IF(C8&gt;400,"8",IF(C8&gt;300,"7",IF(C8&gt;200,"6",IF(C8&gt;150,"5",IF(C8&gt;100,"4",IF(C8&gt;50,"3",IF(C8&gt;20,"2","1"))))))))</f>
        <v>7</v>
      </c>
      <c r="C8" s="12" t="n">
        <v>311.446573143554</v>
      </c>
      <c r="D8" s="11" t="str">
        <f aca="false">IF(E8&gt;500,"9",IF(E8&gt;400,"8",IF(E8&gt;300,"7",IF(E8&gt;200,"6",IF(E8&gt;150,"5",IF(E8&gt;100,"4",IF(E8&gt;50,"3",IF(E8&gt;20,"2","1"))))))))</f>
        <v>6</v>
      </c>
      <c r="E8" s="12" t="n">
        <v>270.5</v>
      </c>
      <c r="F8" s="27" t="str">
        <f aca="false">CONCATENATE(B8,D8)</f>
        <v>76</v>
      </c>
      <c r="G8" s="34" t="n">
        <v>5</v>
      </c>
      <c r="H8" s="34" t="s">
        <v>68</v>
      </c>
      <c r="I8" s="18"/>
      <c r="J8" s="14" t="n">
        <v>5</v>
      </c>
      <c r="K8" s="1" t="n">
        <f aca="false">COUNTIF($F$3:$F$397,"51")</f>
        <v>0</v>
      </c>
      <c r="L8" s="1" t="n">
        <f aca="false">COUNTIF($F$3:$F$397,"52")</f>
        <v>0</v>
      </c>
      <c r="M8" s="1" t="n">
        <f aca="false">COUNTIF($F$3:$F$397,"53")</f>
        <v>0</v>
      </c>
      <c r="N8" s="1" t="n">
        <f aca="false">COUNTIF($F$3:$F$397,"54")</f>
        <v>0</v>
      </c>
      <c r="O8" s="19" t="n">
        <f aca="false">COUNTIF($F$3:$F$397,"55")</f>
        <v>0</v>
      </c>
      <c r="P8" s="1" t="n">
        <f aca="false">COUNTIF($F$3:$F$397,"56")</f>
        <v>0</v>
      </c>
      <c r="Q8" s="1" t="n">
        <f aca="false">COUNTIF($F$3:$F$397,"57")</f>
        <v>0</v>
      </c>
      <c r="R8" s="1" t="n">
        <f aca="false">COUNTIF($F$3:$F$397,"58")</f>
        <v>0</v>
      </c>
      <c r="S8" s="1" t="n">
        <f aca="false">COUNTIF($F$3:$F$397,"59")</f>
        <v>0</v>
      </c>
      <c r="T8" s="20" t="n">
        <f aca="false">SUM(K8:S8)</f>
        <v>0</v>
      </c>
      <c r="U8" s="1"/>
      <c r="V8" s="14" t="n">
        <v>5</v>
      </c>
      <c r="W8" s="22" t="n">
        <f aca="false">K8/$T$13</f>
        <v>0</v>
      </c>
      <c r="X8" s="22" t="n">
        <f aca="false">L8/$T$13</f>
        <v>0</v>
      </c>
      <c r="Y8" s="22" t="n">
        <f aca="false">M8/$T$13</f>
        <v>0</v>
      </c>
      <c r="Z8" s="22" t="n">
        <f aca="false">N8/$T$13</f>
        <v>0</v>
      </c>
      <c r="AA8" s="21" t="n">
        <f aca="false">O8/$T$13</f>
        <v>0</v>
      </c>
      <c r="AB8" s="22" t="n">
        <f aca="false">P8/$T$13</f>
        <v>0</v>
      </c>
      <c r="AC8" s="22" t="n">
        <f aca="false">Q8/$T$13</f>
        <v>0</v>
      </c>
      <c r="AD8" s="22" t="n">
        <f aca="false">R8/$T$13</f>
        <v>0</v>
      </c>
      <c r="AE8" s="22" t="n">
        <f aca="false">S8/$T$13</f>
        <v>0</v>
      </c>
      <c r="AF8" s="23" t="n">
        <f aca="false">T8/$T$13</f>
        <v>0</v>
      </c>
    </row>
    <row customHeight="1" ht="14.4" r="9">
      <c r="A9" t="n">
        <v>7</v>
      </c>
      <c r="B9" s="11" t="str">
        <f aca="false">IF(C9&gt;500,"9",IF(C9&gt;400,"8",IF(C9&gt;300,"7",IF(C9&gt;200,"6",IF(C9&gt;150,"5",IF(C9&gt;100,"4",IF(C9&gt;50,"3",IF(C9&gt;20,"2","1"))))))))</f>
        <v>7</v>
      </c>
      <c r="C9" s="12" t="n">
        <v>367.342862429717</v>
      </c>
      <c r="D9" s="11" t="str">
        <f aca="false">IF(E9&gt;500,"9",IF(E9&gt;400,"8",IF(E9&gt;300,"7",IF(E9&gt;200,"6",IF(E9&gt;150,"5",IF(E9&gt;100,"4",IF(E9&gt;50,"3",IF(E9&gt;20,"2","1"))))))))</f>
        <v>5</v>
      </c>
      <c r="E9" s="12" t="n">
        <v>186</v>
      </c>
      <c r="F9" s="27" t="str">
        <f aca="false">CONCATENATE(B9,D9)</f>
        <v>75</v>
      </c>
      <c r="G9" s="34" t="n">
        <v>6</v>
      </c>
      <c r="H9" s="34" t="s">
        <v>69</v>
      </c>
      <c r="I9" s="18"/>
      <c r="J9" s="14" t="n">
        <v>6</v>
      </c>
      <c r="K9" s="1" t="n">
        <f aca="false">COUNTIF($F$3:$F$397,"61")</f>
        <v>0</v>
      </c>
      <c r="L9" s="1" t="n">
        <f aca="false">COUNTIF($F$3:$F$397,"62")</f>
        <v>0</v>
      </c>
      <c r="M9" s="1" t="n">
        <f aca="false">COUNTIF($F$3:$F$397,"63")</f>
        <v>1</v>
      </c>
      <c r="N9" s="1" t="n">
        <f aca="false">COUNTIF($F$3:$F$397,"64")</f>
        <v>1</v>
      </c>
      <c r="O9" s="1" t="n">
        <f aca="false">COUNTIF($F$3:$F$397,"65")</f>
        <v>4</v>
      </c>
      <c r="P9" s="19" t="n">
        <f aca="false">COUNTIF($F$3:$F$38,"66")</f>
        <v>3</v>
      </c>
      <c r="Q9" s="1" t="n">
        <f aca="false">COUNTIF($F$3:$F$397,"67")</f>
        <v>0</v>
      </c>
      <c r="R9" s="1" t="n">
        <f aca="false">COUNTIF($F$3:$F$397,"68")</f>
        <v>0</v>
      </c>
      <c r="S9" s="1" t="n">
        <f aca="false">COUNTIF($F$3:$F$397,"69")</f>
        <v>0</v>
      </c>
      <c r="T9" s="20" t="n">
        <f aca="false">SUM(K9:S9)</f>
        <v>9</v>
      </c>
      <c r="U9" s="1"/>
      <c r="V9" s="14" t="n">
        <v>6</v>
      </c>
      <c r="W9" s="22" t="n">
        <f aca="false">K9/$T$13</f>
        <v>0</v>
      </c>
      <c r="X9" s="22" t="n">
        <f aca="false">L9/$T$13</f>
        <v>0</v>
      </c>
      <c r="Y9" s="22" t="n">
        <f aca="false">M9/$T$13</f>
        <v>0.0285714285714286</v>
      </c>
      <c r="Z9" s="22" t="n">
        <f aca="false">N9/$T$13</f>
        <v>0.0285714285714286</v>
      </c>
      <c r="AA9" s="22" t="n">
        <f aca="false">O9/$T$13</f>
        <v>0.114285714285714</v>
      </c>
      <c r="AB9" s="21" t="n">
        <f aca="false">P9/$T$13</f>
        <v>0.0857142857142857</v>
      </c>
      <c r="AC9" s="22" t="n">
        <f aca="false">Q9/$T$13</f>
        <v>0</v>
      </c>
      <c r="AD9" s="22" t="n">
        <f aca="false">R9/$T$13</f>
        <v>0</v>
      </c>
      <c r="AE9" s="22" t="n">
        <f aca="false">S9/$T$13</f>
        <v>0</v>
      </c>
      <c r="AF9" s="23" t="n">
        <f aca="false">T9/$T$13</f>
        <v>0.257142857142857</v>
      </c>
    </row>
    <row customHeight="1" ht="14.4" r="10">
      <c r="A10" t="n">
        <v>8</v>
      </c>
      <c r="B10" s="11" t="str">
        <f aca="false">IF(C10&gt;500,"9",IF(C10&gt;400,"8",IF(C10&gt;300,"7",IF(C10&gt;200,"6",IF(C10&gt;150,"5",IF(C10&gt;100,"4",IF(C10&gt;50,"3",IF(C10&gt;20,"2","1"))))))))</f>
        <v>6</v>
      </c>
      <c r="C10" s="12" t="n">
        <v>284.841880274087</v>
      </c>
      <c r="D10" s="11" t="str">
        <f aca="false">IF(E10&gt;500,"9",IF(E10&gt;400,"8",IF(E10&gt;300,"7",IF(E10&gt;200,"6",IF(E10&gt;150,"5",IF(E10&gt;100,"4",IF(E10&gt;50,"3",IF(E10&gt;20,"2","1"))))))))</f>
        <v>6</v>
      </c>
      <c r="E10" s="12" t="n">
        <v>280.5</v>
      </c>
      <c r="F10" s="27" t="str">
        <f aca="false">CONCATENATE(B10,D10)</f>
        <v>66</v>
      </c>
      <c r="G10" s="35" t="n">
        <v>7</v>
      </c>
      <c r="H10" s="35" t="s">
        <v>70</v>
      </c>
      <c r="I10" s="18" t="s">
        <v>71</v>
      </c>
      <c r="J10" s="15" t="n">
        <v>7</v>
      </c>
      <c r="K10" s="1" t="n">
        <f aca="false">COUNTIF($F$3:$F$397,"71")</f>
        <v>0</v>
      </c>
      <c r="L10" s="1" t="n">
        <f aca="false">COUNTIF($F$3:$F$397,"72")</f>
        <v>0</v>
      </c>
      <c r="M10" s="1" t="n">
        <f aca="false">COUNTIF($F$3:$F$397,"73")</f>
        <v>2</v>
      </c>
      <c r="N10" s="1" t="n">
        <f aca="false">COUNTIF($F$3:$F$397,"74")</f>
        <v>4</v>
      </c>
      <c r="O10" s="1" t="n">
        <f aca="false">COUNTIF($F$3:$F$397,"75")</f>
        <v>5</v>
      </c>
      <c r="P10" s="1" t="n">
        <f aca="false">COUNTIF($F$3:$F$397,"76")</f>
        <v>11</v>
      </c>
      <c r="Q10" s="19" t="n">
        <f aca="false">COUNTIF($F$3:$F$397,"77")</f>
        <v>2</v>
      </c>
      <c r="R10" s="1" t="n">
        <f aca="false">COUNTIF($F$3:$F$397,"78")</f>
        <v>0</v>
      </c>
      <c r="S10" s="1" t="n">
        <f aca="false">COUNTIF($F$3:$F$397,"79")</f>
        <v>1</v>
      </c>
      <c r="T10" s="20" t="n">
        <f aca="false">SUM(K10:S10)</f>
        <v>25</v>
      </c>
      <c r="U10" s="1"/>
      <c r="V10" s="15" t="n">
        <v>7</v>
      </c>
      <c r="W10" s="22" t="n">
        <f aca="false">K10/$T$13</f>
        <v>0</v>
      </c>
      <c r="X10" s="22" t="n">
        <f aca="false">L10/$T$13</f>
        <v>0</v>
      </c>
      <c r="Y10" s="22" t="n">
        <f aca="false">M10/$T$13</f>
        <v>0.0571428571428571</v>
      </c>
      <c r="Z10" s="22" t="n">
        <f aca="false">N10/$T$13</f>
        <v>0.114285714285714</v>
      </c>
      <c r="AA10" s="22" t="n">
        <f aca="false">O10/$T$13</f>
        <v>0.142857142857143</v>
      </c>
      <c r="AB10" s="22" t="n">
        <f aca="false">P10/$T$13</f>
        <v>0.314285714285714</v>
      </c>
      <c r="AC10" s="21" t="n">
        <f aca="false">Q10/$T$13</f>
        <v>0.0571428571428571</v>
      </c>
      <c r="AD10" s="22" t="n">
        <f aca="false">R10/$T$13</f>
        <v>0</v>
      </c>
      <c r="AE10" s="22" t="n">
        <f aca="false">S10/$T$13</f>
        <v>0.0285714285714286</v>
      </c>
      <c r="AF10" s="23" t="n">
        <f aca="false">T10/$T$13</f>
        <v>0.714285714285714</v>
      </c>
    </row>
    <row customHeight="1" ht="14.4" r="11">
      <c r="A11" t="n">
        <v>9</v>
      </c>
      <c r="B11" s="11" t="str">
        <f aca="false">IF(C11&gt;500,"9",IF(C11&gt;400,"8",IF(C11&gt;300,"7",IF(C11&gt;200,"6",IF(C11&gt;150,"5",IF(C11&gt;100,"4",IF(C11&gt;50,"3",IF(C11&gt;20,"2","1"))))))))</f>
        <v>7</v>
      </c>
      <c r="C11" s="12" t="n">
        <v>334.336543446413</v>
      </c>
      <c r="D11" s="11" t="str">
        <f aca="false">IF(E11&gt;500,"9",IF(E11&gt;400,"8",IF(E11&gt;300,"7",IF(E11&gt;200,"6",IF(E11&gt;150,"5",IF(E11&gt;100,"4",IF(E11&gt;50,"3",IF(E11&gt;20,"2","1"))))))))</f>
        <v>5</v>
      </c>
      <c r="E11" s="12" t="n">
        <v>164.6</v>
      </c>
      <c r="F11" s="27" t="str">
        <f aca="false">CONCATENATE(B11,D11)</f>
        <v>75</v>
      </c>
      <c r="G11" s="35" t="n">
        <v>8</v>
      </c>
      <c r="H11" s="35" t="s">
        <v>72</v>
      </c>
      <c r="I11" s="18"/>
      <c r="J11" s="15" t="n">
        <v>8</v>
      </c>
      <c r="K11" s="1" t="n">
        <f aca="false">COUNTIF($F$3:$F$397,"81")</f>
        <v>0</v>
      </c>
      <c r="L11" s="1" t="n">
        <f aca="false">COUNTIF($F$3:$F$397,"82")</f>
        <v>0</v>
      </c>
      <c r="M11" s="1" t="n">
        <f aca="false">COUNTIF($F$3:$F$397,"83")</f>
        <v>0</v>
      </c>
      <c r="N11" s="1" t="n">
        <f aca="false">COUNTIF($F$3:$F$397,"84")</f>
        <v>0</v>
      </c>
      <c r="O11" s="1" t="n">
        <f aca="false">COUNTIF($F$3:$F$397,"85")</f>
        <v>0</v>
      </c>
      <c r="P11" s="1" t="n">
        <f aca="false">COUNTIF($F$3:$F$397,"86")</f>
        <v>0</v>
      </c>
      <c r="Q11" s="1" t="n">
        <f aca="false">COUNTIF($F$3:$F$397,"87")</f>
        <v>1</v>
      </c>
      <c r="R11" s="19" t="n">
        <f aca="false">COUNTIF($F$3:$F$397,"88")</f>
        <v>0</v>
      </c>
      <c r="S11" s="1" t="n">
        <f aca="false">COUNTIF($F$3:$F$397,"89")</f>
        <v>0</v>
      </c>
      <c r="T11" s="20" t="n">
        <f aca="false">SUM(K11:S11)</f>
        <v>1</v>
      </c>
      <c r="U11" s="1"/>
      <c r="V11" s="15" t="n">
        <v>8</v>
      </c>
      <c r="W11" s="22" t="n">
        <f aca="false">K11/$T$13</f>
        <v>0</v>
      </c>
      <c r="X11" s="22" t="n">
        <f aca="false">L11/$T$13</f>
        <v>0</v>
      </c>
      <c r="Y11" s="22" t="n">
        <f aca="false">M11/$T$13</f>
        <v>0</v>
      </c>
      <c r="Z11" s="22" t="n">
        <f aca="false">N11/$T$13</f>
        <v>0</v>
      </c>
      <c r="AA11" s="22" t="n">
        <f aca="false">O11/$T$13</f>
        <v>0</v>
      </c>
      <c r="AB11" s="22" t="n">
        <f aca="false">P11/$T$13</f>
        <v>0</v>
      </c>
      <c r="AC11" s="22" t="n">
        <f aca="false">Q11/$T$13</f>
        <v>0.0285714285714286</v>
      </c>
      <c r="AD11" s="21" t="n">
        <f aca="false">R11/$T$13</f>
        <v>0</v>
      </c>
      <c r="AE11" s="22" t="n">
        <f aca="false">S11/$T$13</f>
        <v>0</v>
      </c>
      <c r="AF11" s="23" t="n">
        <f aca="false">T11/$T$13</f>
        <v>0.0285714285714286</v>
      </c>
    </row>
    <row customHeight="1" ht="14.4" r="12">
      <c r="A12" t="n">
        <v>10</v>
      </c>
      <c r="B12" s="11" t="str">
        <f aca="false">IF(C12&gt;500,"9",IF(C12&gt;400,"8",IF(C12&gt;300,"7",IF(C12&gt;200,"6",IF(C12&gt;150,"5",IF(C12&gt;100,"4",IF(C12&gt;50,"3",IF(C12&gt;20,"2","1"))))))))</f>
        <v>7</v>
      </c>
      <c r="C12" s="12" t="n">
        <v>323.253065880654</v>
      </c>
      <c r="D12" s="11" t="str">
        <f aca="false">IF(E12&gt;500,"9",IF(E12&gt;400,"8",IF(E12&gt;300,"7",IF(E12&gt;200,"6",IF(E12&gt;150,"5",IF(E12&gt;100,"4",IF(E12&gt;50,"3",IF(E12&gt;20,"2","1"))))))))</f>
        <v>6</v>
      </c>
      <c r="E12" s="12" t="n">
        <v>208</v>
      </c>
      <c r="F12" s="27" t="str">
        <f aca="false">CONCATENATE(B12,D12)</f>
        <v>76</v>
      </c>
      <c r="G12" s="36" t="n">
        <v>9</v>
      </c>
      <c r="H12" s="36" t="s">
        <v>73</v>
      </c>
      <c r="I12" s="18" t="s">
        <v>74</v>
      </c>
      <c r="J12" s="16" t="n">
        <v>9</v>
      </c>
      <c r="K12" s="1" t="n">
        <f aca="false">COUNTIF($F$3:$F$397,"91")</f>
        <v>0</v>
      </c>
      <c r="L12" s="1" t="n">
        <f aca="false">COUNTIF($F$3:$F$397,"92")</f>
        <v>0</v>
      </c>
      <c r="M12" s="1" t="n">
        <f aca="false">COUNTIF($F$3:$F$397,"93")</f>
        <v>0</v>
      </c>
      <c r="N12" s="1" t="n">
        <f aca="false">COUNTIF($F$3:$F$397,"94")</f>
        <v>0</v>
      </c>
      <c r="O12" s="1" t="n">
        <f aca="false">COUNTIF($F$3:$F$397,"95")</f>
        <v>0</v>
      </c>
      <c r="P12" s="1" t="n">
        <f aca="false">COUNTIF($F$3:$F$397,"96")</f>
        <v>0</v>
      </c>
      <c r="Q12" s="1" t="n">
        <f aca="false">COUNTIF($F$3:$F$397,"97")</f>
        <v>0</v>
      </c>
      <c r="R12" s="1" t="n">
        <f aca="false">COUNTIF($F$3:$F$397,"98")</f>
        <v>0</v>
      </c>
      <c r="S12" s="19" t="n">
        <f aca="false">COUNTIF($F$3:$F$397,"99")</f>
        <v>0</v>
      </c>
      <c r="T12" s="20" t="n">
        <f aca="false">SUM(K12:S12)</f>
        <v>0</v>
      </c>
      <c r="U12" s="1"/>
      <c r="V12" s="16" t="n">
        <v>9</v>
      </c>
      <c r="W12" s="22" t="n">
        <f aca="false">K12/$T$13</f>
        <v>0</v>
      </c>
      <c r="X12" s="22" t="n">
        <f aca="false">L12/$T$13</f>
        <v>0</v>
      </c>
      <c r="Y12" s="22" t="n">
        <f aca="false">M12/$T$13</f>
        <v>0</v>
      </c>
      <c r="Z12" s="22" t="n">
        <f aca="false">N12/$T$13</f>
        <v>0</v>
      </c>
      <c r="AA12" s="22" t="n">
        <f aca="false">O12/$T$13</f>
        <v>0</v>
      </c>
      <c r="AB12" s="22" t="n">
        <f aca="false">P12/$T$13</f>
        <v>0</v>
      </c>
      <c r="AC12" s="22" t="n">
        <f aca="false">Q12/$T$13</f>
        <v>0</v>
      </c>
      <c r="AD12" s="22" t="n">
        <f aca="false">R12/$T$13</f>
        <v>0</v>
      </c>
      <c r="AE12" s="21" t="n">
        <f aca="false">S12/$T$13</f>
        <v>0</v>
      </c>
      <c r="AF12" s="23" t="n">
        <f aca="false">T12/$T$13</f>
        <v>0</v>
      </c>
    </row>
    <row customHeight="1" ht="14.4" r="13">
      <c r="A13" t="n">
        <v>11</v>
      </c>
      <c r="B13" s="11" t="str">
        <f aca="false">IF(C13&gt;500,"9",IF(C13&gt;400,"8",IF(C13&gt;300,"7",IF(C13&gt;200,"6",IF(C13&gt;150,"5",IF(C13&gt;100,"4",IF(C13&gt;50,"3",IF(C13&gt;20,"2","1"))))))))</f>
        <v>6</v>
      </c>
      <c r="C13" s="12" t="n">
        <v>291.254724212509</v>
      </c>
      <c r="D13" s="11" t="str">
        <f aca="false">IF(E13&gt;500,"9",IF(E13&gt;400,"8",IF(E13&gt;300,"7",IF(E13&gt;200,"6",IF(E13&gt;150,"5",IF(E13&gt;100,"4",IF(E13&gt;50,"3",IF(E13&gt;20,"2","1"))))))))</f>
        <v>6</v>
      </c>
      <c r="E13" s="12" t="n">
        <v>211</v>
      </c>
      <c r="F13" s="27" t="str">
        <f aca="false">CONCATENATE(B13,D13)</f>
        <v>66</v>
      </c>
      <c r="K13" s="20" t="n">
        <f aca="false">SUM(K4:K12)</f>
        <v>0</v>
      </c>
      <c r="L13" s="20" t="n">
        <f aca="false">SUM(L4:L12)</f>
        <v>0</v>
      </c>
      <c r="M13" s="20" t="n">
        <f aca="false">SUM(M4:M12)</f>
        <v>3</v>
      </c>
      <c r="N13" s="20" t="n">
        <f aca="false">SUM(N4:N12)</f>
        <v>5</v>
      </c>
      <c r="O13" s="20" t="n">
        <f aca="false">SUM(O4:O12)</f>
        <v>9</v>
      </c>
      <c r="P13" s="20" t="n">
        <f aca="false">SUM(P4:P12)</f>
        <v>14</v>
      </c>
      <c r="Q13" s="20" t="n">
        <f aca="false">SUM(Q4:Q12)</f>
        <v>3</v>
      </c>
      <c r="R13" s="20" t="n">
        <f aca="false">SUM(R4:R12)</f>
        <v>0</v>
      </c>
      <c r="S13" s="20" t="n">
        <f aca="false">SUM(S4:S12)</f>
        <v>1</v>
      </c>
      <c r="T13" s="28" t="n">
        <f aca="false">SUM(K4:S12)</f>
        <v>35</v>
      </c>
      <c r="U13" s="1"/>
      <c r="V13" s="1"/>
      <c r="W13" s="23" t="n">
        <f aca="false">K13/$T$13</f>
        <v>0</v>
      </c>
      <c r="X13" s="23" t="n">
        <f aca="false">L13/$T$13</f>
        <v>0</v>
      </c>
      <c r="Y13" s="23" t="n">
        <f aca="false">M13/$T$13</f>
        <v>0.0857142857142857</v>
      </c>
      <c r="Z13" s="23" t="n">
        <f aca="false">N13/$T$13</f>
        <v>0.142857142857143</v>
      </c>
      <c r="AA13" s="23" t="n">
        <f aca="false">O13/$T$13</f>
        <v>0.257142857142857</v>
      </c>
      <c r="AB13" s="23" t="n">
        <f aca="false">P13/$T$13</f>
        <v>0.4</v>
      </c>
      <c r="AC13" s="23" t="n">
        <f aca="false">Q13/$T$13</f>
        <v>0.0857142857142857</v>
      </c>
      <c r="AD13" s="23" t="n">
        <f aca="false">R13/$T$13</f>
        <v>0</v>
      </c>
      <c r="AE13" s="23" t="n">
        <f aca="false">S13/$T$13</f>
        <v>0.0285714285714286</v>
      </c>
      <c r="AF13" s="29" t="n">
        <f aca="false">SUM(W4:AE12)</f>
        <v>1</v>
      </c>
    </row>
    <row customHeight="1" ht="14.4" r="14">
      <c r="A14" t="n">
        <v>12</v>
      </c>
      <c r="B14" s="11" t="str">
        <f aca="false">IF(C14&gt;500,"9",IF(C14&gt;400,"8",IF(C14&gt;300,"7",IF(C14&gt;200,"6",IF(C14&gt;150,"5",IF(C14&gt;100,"4",IF(C14&gt;50,"3",IF(C14&gt;20,"2","1"))))))))</f>
        <v>6</v>
      </c>
      <c r="C14" s="12" t="n">
        <v>276.575355861956</v>
      </c>
      <c r="D14" s="11" t="str">
        <f aca="false">IF(E14&gt;500,"9",IF(E14&gt;400,"8",IF(E14&gt;300,"7",IF(E14&gt;200,"6",IF(E14&gt;150,"5",IF(E14&gt;100,"4",IF(E14&gt;50,"3",IF(E14&gt;20,"2","1"))))))))</f>
        <v>5</v>
      </c>
      <c r="E14" s="12" t="n">
        <v>156</v>
      </c>
      <c r="F14" s="27" t="str">
        <f aca="false">CONCATENATE(B14,D14)</f>
        <v>65</v>
      </c>
      <c r="G14" s="33" t="n">
        <v>1</v>
      </c>
      <c r="H14" t="s">
        <v>75</v>
      </c>
      <c r="J14" s="30" t="s">
        <v>76</v>
      </c>
      <c r="K14" s="30" t="n">
        <f aca="false">K34</f>
        <v>21</v>
      </c>
      <c r="L14" s="30" t="n">
        <f aca="false">L34</f>
        <v>60</v>
      </c>
      <c r="M14"/>
      <c r="N14"/>
      <c r="O14"/>
      <c r="P14"/>
      <c r="Q14"/>
      <c r="R14"/>
      <c r="S14"/>
    </row>
    <row customHeight="1" ht="14.4" r="15">
      <c r="A15" t="n">
        <v>13</v>
      </c>
      <c r="B15" s="11" t="str">
        <f aca="false">IF(C15&gt;500,"9",IF(C15&gt;400,"8",IF(C15&gt;300,"7",IF(C15&gt;200,"6",IF(C15&gt;150,"5",IF(C15&gt;100,"4",IF(C15&gt;50,"3",IF(C15&gt;20,"2","1"))))))))</f>
        <v>6</v>
      </c>
      <c r="C15" s="12" t="n">
        <v>283.570848962146</v>
      </c>
      <c r="D15" s="11" t="str">
        <f aca="false">IF(E15&gt;500,"9",IF(E15&gt;400,"8",IF(E15&gt;300,"7",IF(E15&gt;200,"6",IF(E15&gt;150,"5",IF(E15&gt;100,"4",IF(E15&gt;50,"3",IF(E15&gt;20,"2","1"))))))))</f>
        <v>5</v>
      </c>
      <c r="E15" s="12" t="n">
        <v>181.4</v>
      </c>
      <c r="F15" s="27" t="str">
        <f aca="false">CONCATENATE(B15,D15)</f>
        <v>65</v>
      </c>
      <c r="G15" s="33" t="n">
        <v>2</v>
      </c>
      <c r="H15" t="s">
        <v>77</v>
      </c>
      <c r="K15" s="13" t="n">
        <v>1</v>
      </c>
      <c r="L15" s="13" t="n">
        <v>2</v>
      </c>
      <c r="M15" s="13" t="n">
        <v>3</v>
      </c>
      <c r="N15" s="14" t="n">
        <v>4</v>
      </c>
      <c r="O15" s="14" t="n">
        <v>5</v>
      </c>
      <c r="P15" s="14" t="n">
        <v>6</v>
      </c>
      <c r="Q15" s="15" t="n">
        <v>7</v>
      </c>
      <c r="R15" s="15" t="n">
        <v>8</v>
      </c>
      <c r="S15" s="16" t="n">
        <v>9</v>
      </c>
      <c r="W15" t="s">
        <v>78</v>
      </c>
      <c r="X15" s="22" t="n">
        <f aca="false">W4+X5+Y6+Z7+AA8+AB9+AC10+AD11+AE12</f>
        <v>0.142857142857143</v>
      </c>
    </row>
    <row customHeight="1" ht="14.4" r="16">
      <c r="A16" t="n">
        <v>14</v>
      </c>
      <c r="B16" s="11" t="str">
        <f aca="false">IF(C16&gt;500,"9",IF(C16&gt;400,"8",IF(C16&gt;300,"7",IF(C16&gt;200,"6",IF(C16&gt;150,"5",IF(C16&gt;100,"4",IF(C16&gt;50,"3",IF(C16&gt;20,"2","1"))))))))</f>
        <v>7</v>
      </c>
      <c r="C16" s="12" t="n">
        <v>332.633490029087</v>
      </c>
      <c r="D16" s="11" t="str">
        <f aca="false">IF(E16&gt;500,"9",IF(E16&gt;400,"8",IF(E16&gt;300,"7",IF(E16&gt;200,"6",IF(E16&gt;150,"5",IF(E16&gt;100,"4",IF(E16&gt;50,"3",IF(E16&gt;20,"2","1"))))))))</f>
        <v>6</v>
      </c>
      <c r="E16" s="12" t="n">
        <v>224</v>
      </c>
      <c r="F16" s="27" t="str">
        <f aca="false">CONCATENATE(B16,D16)</f>
        <v>76</v>
      </c>
      <c r="G16" s="33" t="n">
        <v>3</v>
      </c>
      <c r="H16" t="s">
        <v>79</v>
      </c>
      <c r="J16" s="1" t="s">
        <v>80</v>
      </c>
      <c r="K16" s="1" t="n">
        <f aca="false">K4</f>
        <v>0</v>
      </c>
      <c r="L16" s="1" t="n">
        <f aca="false">L5</f>
        <v>0</v>
      </c>
      <c r="M16" s="1" t="n">
        <f aca="false">M6</f>
        <v>0</v>
      </c>
      <c r="N16" s="1" t="n">
        <f aca="false">N7</f>
        <v>0</v>
      </c>
      <c r="O16" s="1" t="n">
        <f aca="false">O8</f>
        <v>0</v>
      </c>
      <c r="P16" s="1" t="n">
        <f aca="false">P9</f>
        <v>3</v>
      </c>
      <c r="Q16" s="1" t="n">
        <f aca="false">Q10</f>
        <v>2</v>
      </c>
      <c r="R16" s="1" t="n">
        <f aca="false">R11</f>
        <v>0</v>
      </c>
      <c r="S16" s="1" t="n">
        <f aca="false">S12</f>
        <v>0</v>
      </c>
      <c r="W16" t="s">
        <v>81</v>
      </c>
      <c r="X16" s="22" t="n">
        <f aca="false">(AF4*W13)+(AF5*X13)+(AF6*Y13)+(Z13*AF7)+(AA13*AF8)+(AB13*AF9)+(AC13*AF10)+(AD13*AF11)+(AE13*AF12)</f>
        <v>0.164081632653061</v>
      </c>
    </row>
    <row customHeight="1" ht="14.4" r="17">
      <c r="A17" t="n">
        <v>15</v>
      </c>
      <c r="B17" s="11" t="str">
        <f aca="false">IF(C17&gt;500,"9",IF(C17&gt;400,"8",IF(C17&gt;300,"7",IF(C17&gt;200,"6",IF(C17&gt;150,"5",IF(C17&gt;100,"4",IF(C17&gt;50,"3",IF(C17&gt;20,"2","1"))))))))</f>
        <v>7</v>
      </c>
      <c r="C17" s="12" t="n">
        <v>338.092092117028</v>
      </c>
      <c r="D17" s="11" t="str">
        <f aca="false">IF(E17&gt;500,"9",IF(E17&gt;400,"8",IF(E17&gt;300,"7",IF(E17&gt;200,"6",IF(E17&gt;150,"5",IF(E17&gt;100,"4",IF(E17&gt;50,"3",IF(E17&gt;20,"2","1"))))))))</f>
        <v>4</v>
      </c>
      <c r="E17" s="12" t="n">
        <v>116</v>
      </c>
      <c r="F17" s="27" t="str">
        <f aca="false">CONCATENATE(B17,D17)</f>
        <v>74</v>
      </c>
      <c r="G17" s="34" t="n">
        <v>4</v>
      </c>
      <c r="H17" t="s">
        <v>82</v>
      </c>
      <c r="J17" s="1" t="s">
        <v>83</v>
      </c>
      <c r="K17" s="1" t="n">
        <f aca="false">T4-K16</f>
        <v>0</v>
      </c>
      <c r="L17" s="1" t="n">
        <f aca="false">T5-L16</f>
        <v>0</v>
      </c>
      <c r="M17" s="1" t="n">
        <f aca="false">T6-M16</f>
        <v>0</v>
      </c>
      <c r="N17" s="1" t="n">
        <f aca="false">T7-N16</f>
        <v>0</v>
      </c>
      <c r="O17" s="1" t="n">
        <f aca="false">T8-O16</f>
        <v>0</v>
      </c>
      <c r="P17" s="1" t="n">
        <f aca="false">T9-P16</f>
        <v>6</v>
      </c>
      <c r="Q17" s="1" t="n">
        <f aca="false">T10-Q16</f>
        <v>23</v>
      </c>
      <c r="R17" s="1" t="n">
        <f aca="false">T11-R16</f>
        <v>1</v>
      </c>
      <c r="S17" s="1" t="n">
        <f aca="false">T12-S16</f>
        <v>0</v>
      </c>
      <c r="W17" t="s">
        <v>84</v>
      </c>
      <c r="X17" s="22" t="n">
        <f aca="false">(W13^2)+(X13^2)+(Y13^2)+(Z13^2)+(AA13^2)+(AB13^2)+(AC13^2)+(AD13^2)+(AE13^2)</f>
        <v>0.262040816326531</v>
      </c>
    </row>
    <row customHeight="1" ht="14.4" r="18">
      <c r="A18" t="n">
        <v>16</v>
      </c>
      <c r="B18" s="11" t="str">
        <f aca="false">IF(C18&gt;500,"9",IF(C18&gt;400,"8",IF(C18&gt;300,"7",IF(C18&gt;200,"6",IF(C18&gt;150,"5",IF(C18&gt;100,"4",IF(C18&gt;50,"3",IF(C18&gt;20,"2","1"))))))))</f>
        <v>6</v>
      </c>
      <c r="C18" s="12" t="n">
        <v>276.697809945721</v>
      </c>
      <c r="D18" s="11" t="str">
        <f aca="false">IF(E18&gt;500,"9",IF(E18&gt;400,"8",IF(E18&gt;300,"7",IF(E18&gt;200,"6",IF(E18&gt;150,"5",IF(E18&gt;100,"4",IF(E18&gt;50,"3",IF(E18&gt;20,"2","1"))))))))</f>
        <v>4</v>
      </c>
      <c r="E18" s="12" t="n">
        <v>122</v>
      </c>
      <c r="F18" s="27" t="str">
        <f aca="false">CONCATENATE(B18,D18)</f>
        <v>64</v>
      </c>
      <c r="G18" s="34" t="n">
        <v>5</v>
      </c>
      <c r="H18" t="s">
        <v>85</v>
      </c>
      <c r="J18" s="1" t="s">
        <v>86</v>
      </c>
      <c r="K18" s="1" t="n">
        <f aca="false">K13-K16</f>
        <v>0</v>
      </c>
      <c r="L18" s="1" t="n">
        <f aca="false">L13-L16</f>
        <v>0</v>
      </c>
      <c r="M18" s="1" t="n">
        <f aca="false">M13-M16</f>
        <v>3</v>
      </c>
      <c r="N18" s="1" t="n">
        <f aca="false">N13-N16</f>
        <v>5</v>
      </c>
      <c r="O18" s="1" t="n">
        <f aca="false">O13-O16</f>
        <v>9</v>
      </c>
      <c r="P18" s="1" t="n">
        <f aca="false">P13-P16</f>
        <v>11</v>
      </c>
      <c r="Q18" s="1" t="n">
        <f aca="false">Q13-Q16</f>
        <v>1</v>
      </c>
      <c r="R18" s="1" t="n">
        <f aca="false">R13-R16</f>
        <v>0</v>
      </c>
      <c r="S18" s="1" t="n">
        <f aca="false">S13-S16</f>
        <v>1</v>
      </c>
    </row>
    <row customHeight="1" ht="14.4" r="19">
      <c r="A19" t="n">
        <v>17</v>
      </c>
      <c r="B19" s="11" t="str">
        <f aca="false">IF(C19&gt;500,"9",IF(C19&gt;400,"8",IF(C19&gt;300,"7",IF(C19&gt;200,"6",IF(C19&gt;150,"5",IF(C19&gt;100,"4",IF(C19&gt;50,"3",IF(C19&gt;20,"2","1"))))))))</f>
        <v>6</v>
      </c>
      <c r="C19" s="12" t="n">
        <v>257.958901320791</v>
      </c>
      <c r="D19" s="11" t="str">
        <f aca="false">IF(E19&gt;500,"9",IF(E19&gt;400,"8",IF(E19&gt;300,"7",IF(E19&gt;200,"6",IF(E19&gt;150,"5",IF(E19&gt;100,"4",IF(E19&gt;50,"3",IF(E19&gt;20,"2","1"))))))))</f>
        <v>5</v>
      </c>
      <c r="E19" s="12" t="n">
        <v>183.5</v>
      </c>
      <c r="F19" s="27" t="str">
        <f aca="false">CONCATENATE(B19,D19)</f>
        <v>65</v>
      </c>
      <c r="G19" s="34" t="n">
        <v>6</v>
      </c>
      <c r="H19" t="s">
        <v>87</v>
      </c>
      <c r="J19" s="1" t="s">
        <v>88</v>
      </c>
      <c r="K19" s="1" t="n">
        <f aca="false">$T$13-T4-K13+K16</f>
        <v>35</v>
      </c>
      <c r="L19" s="1" t="n">
        <f aca="false">$T$13-T5-L13+L16</f>
        <v>35</v>
      </c>
      <c r="M19" s="1" t="n">
        <f aca="false">$T$13-T6-M13+M16</f>
        <v>32</v>
      </c>
      <c r="N19" s="1" t="n">
        <f aca="false">$T$13-T7-N13+N16</f>
        <v>30</v>
      </c>
      <c r="O19" s="1" t="n">
        <f aca="false">$T$13-T8-O13+O16</f>
        <v>26</v>
      </c>
      <c r="P19" s="1" t="n">
        <f aca="false">$T$13-T9-P13+P16</f>
        <v>15</v>
      </c>
      <c r="Q19" s="1" t="n">
        <f aca="false">$T$13-T10-Q13+Q16</f>
        <v>9</v>
      </c>
      <c r="R19" s="1" t="n">
        <f aca="false">$T$13-T11-R13+R16</f>
        <v>34</v>
      </c>
      <c r="S19" s="1" t="n">
        <f aca="false">$T$13-T12-S13+S16</f>
        <v>34</v>
      </c>
      <c r="W19" t="s">
        <v>51</v>
      </c>
      <c r="X19" s="22" t="n">
        <f aca="false">(X15-X16)/(1-X16)</f>
        <v>-0.025390625</v>
      </c>
    </row>
    <row customHeight="1" ht="14.4" r="20">
      <c r="A20" t="n">
        <v>18</v>
      </c>
      <c r="B20" s="11" t="str">
        <f aca="false">IF(C20&gt;500,"9",IF(C20&gt;400,"8",IF(C20&gt;300,"7",IF(C20&gt;200,"6",IF(C20&gt;150,"5",IF(C20&gt;100,"4",IF(C20&gt;50,"3",IF(C20&gt;20,"2","1"))))))))</f>
        <v>6</v>
      </c>
      <c r="C20" s="12" t="n">
        <v>289.336835969356</v>
      </c>
      <c r="D20" s="11" t="str">
        <f aca="false">IF(E20&gt;500,"9",IF(E20&gt;400,"8",IF(E20&gt;300,"7",IF(E20&gt;200,"6",IF(E20&gt;150,"5",IF(E20&gt;100,"4",IF(E20&gt;50,"3",IF(E20&gt;20,"2","1"))))))))</f>
        <v>3</v>
      </c>
      <c r="E20" s="12" t="n">
        <v>96.9</v>
      </c>
      <c r="F20" s="27" t="str">
        <f aca="false">CONCATENATE(B20,D20)</f>
        <v>63</v>
      </c>
      <c r="G20" s="35" t="n">
        <v>7</v>
      </c>
      <c r="H20" t="s">
        <v>89</v>
      </c>
      <c r="J20" s="1" t="s">
        <v>90</v>
      </c>
      <c r="K20" s="1" t="n">
        <f aca="false">SUM(K16:K19)</f>
        <v>35</v>
      </c>
      <c r="L20" s="1" t="n">
        <f aca="false">SUM(L16:L19)</f>
        <v>35</v>
      </c>
      <c r="M20" s="1" t="n">
        <f aca="false">SUM(M16:M19)</f>
        <v>35</v>
      </c>
      <c r="N20" s="1" t="n">
        <f aca="false">SUM(N16:N19)</f>
        <v>35</v>
      </c>
      <c r="O20" s="1" t="n">
        <f aca="false">SUM(O16:O19)</f>
        <v>35</v>
      </c>
      <c r="P20" s="1" t="n">
        <f aca="false">SUM(P16:P19)</f>
        <v>35</v>
      </c>
      <c r="Q20" s="1" t="n">
        <f aca="false">SUM(Q16:Q19)</f>
        <v>35</v>
      </c>
      <c r="R20" s="1" t="n">
        <f aca="false">SUM(R16:R19)</f>
        <v>35</v>
      </c>
      <c r="S20" s="1" t="n">
        <f aca="false">SUM(S16:S19)</f>
        <v>35</v>
      </c>
      <c r="W20" t="s">
        <v>52</v>
      </c>
      <c r="X20" s="22" t="n">
        <f aca="false">(X15-X16)/(1-X17)</f>
        <v>-0.0287610619469027</v>
      </c>
    </row>
    <row customHeight="1" ht="14.4" r="21">
      <c r="A21" t="n">
        <v>19</v>
      </c>
      <c r="B21" s="11" t="str">
        <f aca="false">IF(C21&gt;500,"9",IF(C21&gt;400,"8",IF(C21&gt;300,"7",IF(C21&gt;200,"6",IF(C21&gt;150,"5",IF(C21&gt;100,"4",IF(C21&gt;50,"3",IF(C21&gt;20,"2","1"))))))))</f>
        <v>6</v>
      </c>
      <c r="C21" s="12" t="n">
        <v>232.826479257233</v>
      </c>
      <c r="D21" s="11" t="str">
        <f aca="false">IF(E21&gt;500,"9",IF(E21&gt;400,"8",IF(E21&gt;300,"7",IF(E21&gt;200,"6",IF(E21&gt;150,"5",IF(E21&gt;100,"4",IF(E21&gt;50,"3",IF(E21&gt;20,"2","1"))))))))</f>
        <v>1</v>
      </c>
      <c r="E21" s="12"/>
      <c r="G21" s="35" t="n">
        <v>8</v>
      </c>
      <c r="H21" t="s">
        <v>91</v>
      </c>
      <c r="W21" t="s">
        <v>53</v>
      </c>
      <c r="X21" s="22" t="n">
        <f aca="false">(K4+L5+M6+N7+O8+P9+Q10+R11+S12)/T13</f>
        <v>0.142857142857143</v>
      </c>
      <c r="Z21" t="s">
        <v>92</v>
      </c>
    </row>
    <row customHeight="1" ht="14.4" r="22">
      <c r="A22" t="n">
        <v>20</v>
      </c>
      <c r="B22" s="11" t="str">
        <f aca="false">IF(C22&gt;500,"9",IF(C22&gt;400,"8",IF(C22&gt;300,"7",IF(C22&gt;200,"6",IF(C22&gt;150,"5",IF(C22&gt;100,"4",IF(C22&gt;50,"3",IF(C22&gt;20,"2","1"))))))))</f>
        <v>7</v>
      </c>
      <c r="C22" s="12" t="n">
        <v>385.76479588713</v>
      </c>
      <c r="D22" s="11" t="str">
        <f aca="false">IF(E22&gt;500,"9",IF(E22&gt;400,"8",IF(E22&gt;300,"7",IF(E22&gt;200,"6",IF(E22&gt;150,"5",IF(E22&gt;100,"4",IF(E22&gt;50,"3",IF(E22&gt;20,"2","1"))))))))</f>
        <v>6</v>
      </c>
      <c r="E22" s="12" t="n">
        <v>298</v>
      </c>
      <c r="F22" s="27" t="str">
        <f aca="false">CONCATENATE(B22,D22)</f>
        <v>76</v>
      </c>
      <c r="G22" s="36" t="n">
        <v>9</v>
      </c>
      <c r="H22" t="s">
        <v>93</v>
      </c>
      <c r="I22" s="18" t="s">
        <v>94</v>
      </c>
      <c r="J22" s="1" t="s">
        <v>95</v>
      </c>
      <c r="K22" s="31" t="n">
        <f aca="false">(K16+K18)/K20</f>
        <v>0</v>
      </c>
      <c r="L22" s="31" t="n">
        <f aca="false">(L16+L18)/L20</f>
        <v>0</v>
      </c>
      <c r="M22" s="31" t="n">
        <f aca="false">(M16+M18)/M20</f>
        <v>0.0857142857142857</v>
      </c>
      <c r="N22" s="31" t="n">
        <f aca="false">(N16+N18)/N20</f>
        <v>0.142857142857143</v>
      </c>
      <c r="O22" s="31" t="n">
        <f aca="false">(O16+O18)/O20</f>
        <v>0.257142857142857</v>
      </c>
      <c r="P22" s="31" t="n">
        <f aca="false">(P16+P18)/P20</f>
        <v>0.4</v>
      </c>
      <c r="Q22" s="31" t="n">
        <f aca="false">(Q16+Q18)/Q20</f>
        <v>0.0857142857142857</v>
      </c>
      <c r="R22" s="31" t="n">
        <f aca="false">(R16+R18)/R20</f>
        <v>0</v>
      </c>
      <c r="S22" s="31" t="n">
        <f aca="false">(S16+S18)/S20</f>
        <v>0.0285714285714286</v>
      </c>
      <c r="T22" s="1" t="s">
        <v>96</v>
      </c>
      <c r="U22" s="1" t="n">
        <v>1</v>
      </c>
      <c r="V22" s="8" t="s">
        <v>97</v>
      </c>
    </row>
    <row customHeight="1" ht="14.4" r="23">
      <c r="A23" t="n">
        <v>21</v>
      </c>
      <c r="B23" s="11" t="str">
        <f aca="false">IF(C23&gt;500,"9",IF(C23&gt;400,"8",IF(C23&gt;300,"7",IF(C23&gt;200,"6",IF(C23&gt;150,"5",IF(C23&gt;100,"4",IF(C23&gt;50,"3",IF(C23&gt;20,"2","1"))))))))</f>
        <v>6</v>
      </c>
      <c r="C23" s="12" t="n">
        <v>285.783148352724</v>
      </c>
      <c r="D23" s="11" t="str">
        <f aca="false">IF(E23&gt;500,"9",IF(E23&gt;400,"8",IF(E23&gt;300,"7",IF(E23&gt;200,"6",IF(E23&gt;150,"5",IF(E23&gt;100,"4",IF(E23&gt;50,"3",IF(E23&gt;20,"2","1"))))))))</f>
        <v>6</v>
      </c>
      <c r="E23" s="12" t="n">
        <v>266.2</v>
      </c>
      <c r="F23" s="27" t="str">
        <f aca="false">CONCATENATE(B23,D23)</f>
        <v>66</v>
      </c>
      <c r="I23" s="18" t="s">
        <v>98</v>
      </c>
      <c r="J23" s="1" t="s">
        <v>99</v>
      </c>
      <c r="K23" s="31" t="n">
        <f aca="false">(K16+K17)/K20</f>
        <v>0</v>
      </c>
      <c r="L23" s="31" t="n">
        <f aca="false">(L16+L17)/L20</f>
        <v>0</v>
      </c>
      <c r="M23" s="31" t="n">
        <f aca="false">(M16+M17)/M20</f>
        <v>0</v>
      </c>
      <c r="N23" s="31" t="n">
        <f aca="false">(N16+N17)/N20</f>
        <v>0</v>
      </c>
      <c r="O23" s="31" t="n">
        <f aca="false">(O16+O17)/O20</f>
        <v>0</v>
      </c>
      <c r="P23" s="31" t="n">
        <f aca="false">(P16+P17)/P20</f>
        <v>0.257142857142857</v>
      </c>
      <c r="Q23" s="31" t="n">
        <f aca="false">(Q16+Q17)/Q20</f>
        <v>0.714285714285714</v>
      </c>
      <c r="R23" s="31" t="n">
        <f aca="false">(R16+R17)/R20</f>
        <v>0.0285714285714286</v>
      </c>
      <c r="S23" s="31" t="n">
        <f aca="false">(S16+S17)/S20</f>
        <v>0</v>
      </c>
      <c r="T23" s="1" t="s">
        <v>96</v>
      </c>
      <c r="U23" s="1" t="n">
        <v>1</v>
      </c>
      <c r="V23" s="8" t="s">
        <v>100</v>
      </c>
    </row>
    <row customHeight="1" ht="14.4" r="24">
      <c r="A24" t="n">
        <v>22</v>
      </c>
      <c r="B24" s="11" t="str">
        <f aca="false">IF(C24&gt;500,"9",IF(C24&gt;400,"8",IF(C24&gt;300,"7",IF(C24&gt;200,"6",IF(C24&gt;150,"5",IF(C24&gt;100,"4",IF(C24&gt;50,"3",IF(C24&gt;20,"2","1"))))))))</f>
        <v>7</v>
      </c>
      <c r="C24" s="12" t="n">
        <v>371.075620558372</v>
      </c>
      <c r="D24" s="11" t="str">
        <f aca="false">IF(E24&gt;500,"9",IF(E24&gt;400,"8",IF(E24&gt;300,"7",IF(E24&gt;200,"6",IF(E24&gt;150,"5",IF(E24&gt;100,"4",IF(E24&gt;50,"3",IF(E24&gt;20,"2","1"))))))))</f>
        <v>6</v>
      </c>
      <c r="E24" s="12" t="n">
        <v>216</v>
      </c>
      <c r="F24" s="27" t="str">
        <f aca="false">CONCATENATE(B24,D24)</f>
        <v>76</v>
      </c>
      <c r="I24" s="18" t="s">
        <v>101</v>
      </c>
      <c r="J24" s="1" t="s">
        <v>102</v>
      </c>
      <c r="K24" s="31" t="e">
        <f aca="false">(K16+K17)/(K16+K18)</f>
        <v>#DIV/0!</v>
      </c>
      <c r="L24" s="31" t="e">
        <f aca="false">(L16+L17)/(L16+L18)</f>
        <v>#DIV/0!</v>
      </c>
      <c r="M24" s="31" t="n">
        <f aca="false">(M16+M17)/(M16+M18)</f>
        <v>0</v>
      </c>
      <c r="N24" s="31" t="n">
        <f aca="false">(N16+N17)/(N16+N18)</f>
        <v>0</v>
      </c>
      <c r="O24" s="31" t="n">
        <f aca="false">(O16+O17)/(O16+O18)</f>
        <v>0</v>
      </c>
      <c r="P24" s="31" t="n">
        <f aca="false">(P16+P17)/(P16+P18)</f>
        <v>0.642857142857143</v>
      </c>
      <c r="Q24" s="31" t="n">
        <f aca="false">(Q16+Q17)/(Q16+Q18)</f>
        <v>8.33333333333333</v>
      </c>
      <c r="R24" s="31" t="e">
        <f aca="false">(R16+R17)/(R16+R18)</f>
        <v>#DIV/0!</v>
      </c>
      <c r="S24" s="31" t="n">
        <f aca="false">(S16+S17)/(S16+S18)</f>
        <v>0</v>
      </c>
      <c r="T24" s="1" t="s">
        <v>103</v>
      </c>
      <c r="U24" s="1" t="n">
        <v>1</v>
      </c>
    </row>
    <row customHeight="1" ht="14.4" r="25">
      <c r="A25" t="n">
        <v>23</v>
      </c>
      <c r="B25" s="11" t="str">
        <f aca="false">IF(C25&gt;500,"9",IF(C25&gt;400,"8",IF(C25&gt;300,"7",IF(C25&gt;200,"6",IF(C25&gt;150,"5",IF(C25&gt;100,"4",IF(C25&gt;50,"3",IF(C25&gt;20,"2","1"))))))))</f>
        <v>7</v>
      </c>
      <c r="C25" s="12" t="n">
        <v>343.761408161949</v>
      </c>
      <c r="D25" s="11" t="str">
        <f aca="false">IF(E25&gt;500,"9",IF(E25&gt;400,"8",IF(E25&gt;300,"7",IF(E25&gt;200,"6",IF(E25&gt;150,"5",IF(E25&gt;100,"4",IF(E25&gt;50,"3",IF(E25&gt;20,"2","1"))))))))</f>
        <v>5</v>
      </c>
      <c r="E25" s="12" t="n">
        <v>162</v>
      </c>
      <c r="F25" s="27" t="str">
        <f aca="false">CONCATENATE(B25,D25)</f>
        <v>75</v>
      </c>
      <c r="I25" s="18" t="s">
        <v>104</v>
      </c>
      <c r="J25" s="1" t="s">
        <v>91</v>
      </c>
      <c r="K25" s="31" t="e">
        <f aca="false">K16/(K16+K18)</f>
        <v>#DIV/0!</v>
      </c>
      <c r="L25" s="31" t="e">
        <f aca="false">L16/(L16+L18)</f>
        <v>#DIV/0!</v>
      </c>
      <c r="M25" s="31" t="n">
        <f aca="false">M16/(M16+M18)</f>
        <v>0</v>
      </c>
      <c r="N25" s="31" t="n">
        <f aca="false">N16/(N16+N18)</f>
        <v>0</v>
      </c>
      <c r="O25" s="31" t="n">
        <f aca="false">O16/(O16+O18)</f>
        <v>0</v>
      </c>
      <c r="P25" s="31" t="n">
        <f aca="false">P16/(P16+P18)</f>
        <v>0.214285714285714</v>
      </c>
      <c r="Q25" s="31" t="n">
        <f aca="false">Q16/(Q16+Q18)</f>
        <v>0.666666666666667</v>
      </c>
      <c r="R25" s="31" t="e">
        <f aca="false">R16/(R16+R18)</f>
        <v>#DIV/0!</v>
      </c>
      <c r="S25" s="31" t="n">
        <f aca="false">S16/(S16+S18)</f>
        <v>0</v>
      </c>
      <c r="T25" s="1" t="s">
        <v>96</v>
      </c>
      <c r="U25" s="1" t="n">
        <v>1</v>
      </c>
      <c r="V25" s="8" t="s">
        <v>105</v>
      </c>
    </row>
    <row customHeight="1" ht="14.4" r="26">
      <c r="A26" t="n">
        <v>24</v>
      </c>
      <c r="B26" s="11" t="str">
        <f aca="false">IF(C26&gt;500,"9",IF(C26&gt;400,"8",IF(C26&gt;300,"7",IF(C26&gt;200,"6",IF(C26&gt;150,"5",IF(C26&gt;100,"4",IF(C26&gt;50,"3",IF(C26&gt;20,"2","1"))))))))</f>
        <v>7</v>
      </c>
      <c r="C26" s="12" t="n">
        <v>337.743509728115</v>
      </c>
      <c r="D26" s="11" t="str">
        <f aca="false">IF(E26&gt;500,"9",IF(E26&gt;400,"8",IF(E26&gt;300,"7",IF(E26&gt;200,"6",IF(E26&gt;150,"5",IF(E26&gt;100,"4",IF(E26&gt;50,"3",IF(E26&gt;20,"2","1"))))))))</f>
        <v>3</v>
      </c>
      <c r="E26" s="12" t="n">
        <v>72</v>
      </c>
      <c r="F26" s="27" t="str">
        <f aca="false">CONCATENATE(B26,D26)</f>
        <v>73</v>
      </c>
      <c r="I26" s="1" t="s">
        <v>106</v>
      </c>
      <c r="J26" s="1" t="s">
        <v>87</v>
      </c>
      <c r="K26" s="31" t="n">
        <f aca="false">K17/(K17+K19)</f>
        <v>0</v>
      </c>
      <c r="L26" s="31" t="n">
        <f aca="false">L17/(L17+L19)</f>
        <v>0</v>
      </c>
      <c r="M26" s="31" t="n">
        <f aca="false">M17/(M17+M19)</f>
        <v>0</v>
      </c>
      <c r="N26" s="31" t="n">
        <f aca="false">N17/(N17+N19)</f>
        <v>0</v>
      </c>
      <c r="O26" s="31" t="n">
        <f aca="false">O17/(O17+O19)</f>
        <v>0</v>
      </c>
      <c r="P26" s="31" t="n">
        <f aca="false">P17/(P17+P19)</f>
        <v>0.285714285714286</v>
      </c>
      <c r="Q26" s="31" t="n">
        <f aca="false">Q17/(Q17+Q19)</f>
        <v>0.71875</v>
      </c>
      <c r="R26" s="31" t="n">
        <f aca="false">R17/(R17+R19)</f>
        <v>0.0285714285714286</v>
      </c>
      <c r="S26" s="31" t="n">
        <f aca="false">S17/(S17+S19)</f>
        <v>0</v>
      </c>
      <c r="T26" s="1" t="s">
        <v>96</v>
      </c>
      <c r="U26" s="1" t="n">
        <v>0</v>
      </c>
      <c r="V26" s="8" t="s">
        <v>107</v>
      </c>
    </row>
    <row customHeight="1" ht="14.4" r="27">
      <c r="A27" t="n">
        <v>25</v>
      </c>
      <c r="B27" s="11" t="str">
        <f aca="false">IF(C27&gt;500,"9",IF(C27&gt;400,"8",IF(C27&gt;300,"7",IF(C27&gt;200,"6",IF(C27&gt;150,"5",IF(C27&gt;100,"4",IF(C27&gt;50,"3",IF(C27&gt;20,"2","1"))))))))</f>
        <v>7</v>
      </c>
      <c r="C27" s="12" t="n">
        <v>349.99161213837</v>
      </c>
      <c r="D27" s="11" t="str">
        <f aca="false">IF(E27&gt;500,"9",IF(E27&gt;400,"8",IF(E27&gt;300,"7",IF(E27&gt;200,"6",IF(E27&gt;150,"5",IF(E27&gt;100,"4",IF(E27&gt;50,"3",IF(E27&gt;20,"2","1"))))))))</f>
        <v>6</v>
      </c>
      <c r="E27" s="12" t="n">
        <v>233</v>
      </c>
      <c r="F27" s="27" t="str">
        <f aca="false">CONCATENATE(B27,D27)</f>
        <v>76</v>
      </c>
      <c r="I27" s="18" t="s">
        <v>108</v>
      </c>
      <c r="J27" s="1" t="s">
        <v>109</v>
      </c>
      <c r="K27" s="31" t="e">
        <f aca="false">K17/(K16+K17)</f>
        <v>#DIV/0!</v>
      </c>
      <c r="L27" s="31" t="e">
        <f aca="false">L17/(L16+L17)</f>
        <v>#DIV/0!</v>
      </c>
      <c r="M27" s="31" t="e">
        <f aca="false">M17/(M16+M17)</f>
        <v>#DIV/0!</v>
      </c>
      <c r="N27" s="31" t="e">
        <f aca="false">N17/(N16+N17)</f>
        <v>#DIV/0!</v>
      </c>
      <c r="O27" s="31" t="e">
        <f aca="false">O17/(O16+O17)</f>
        <v>#DIV/0!</v>
      </c>
      <c r="P27" s="31" t="n">
        <f aca="false">P17/(P16+P17)</f>
        <v>0.666666666666667</v>
      </c>
      <c r="Q27" s="31" t="n">
        <f aca="false">Q17/(Q16+Q17)</f>
        <v>0.92</v>
      </c>
      <c r="R27" s="31" t="n">
        <f aca="false">R17/(R16+R17)</f>
        <v>1</v>
      </c>
      <c r="S27" s="31" t="e">
        <f aca="false">S17/(S16+S17)</f>
        <v>#DIV/0!</v>
      </c>
      <c r="T27" s="1" t="s">
        <v>96</v>
      </c>
      <c r="U27" s="1" t="n">
        <v>0</v>
      </c>
      <c r="V27" s="8" t="s">
        <v>110</v>
      </c>
    </row>
    <row customHeight="1" ht="14.4" r="28">
      <c r="A28" t="n">
        <v>26</v>
      </c>
      <c r="B28" s="11" t="str">
        <f aca="false">IF(C28&gt;500,"9",IF(C28&gt;400,"8",IF(C28&gt;300,"7",IF(C28&gt;200,"6",IF(C28&gt;150,"5",IF(C28&gt;100,"4",IF(C28&gt;50,"3",IF(C28&gt;20,"2","1"))))))))</f>
        <v>8</v>
      </c>
      <c r="C28" s="12" t="n">
        <v>418.508753406952</v>
      </c>
      <c r="D28" s="11" t="str">
        <f aca="false">IF(E28&gt;500,"9",IF(E28&gt;400,"8",IF(E28&gt;300,"7",IF(E28&gt;200,"6",IF(E28&gt;150,"5",IF(E28&gt;100,"4",IF(E28&gt;50,"3",IF(E28&gt;20,"2","1"))))))))</f>
        <v>7</v>
      </c>
      <c r="E28" s="12" t="n">
        <v>317.5</v>
      </c>
      <c r="F28" s="27" t="str">
        <f aca="false">CONCATENATE(B28,D28)</f>
        <v>87</v>
      </c>
      <c r="I28" s="18" t="s">
        <v>111</v>
      </c>
      <c r="J28" s="1" t="s">
        <v>53</v>
      </c>
      <c r="K28" s="31" t="n">
        <f aca="false">(K16+K19)/K20</f>
        <v>1</v>
      </c>
      <c r="L28" s="31" t="n">
        <f aca="false">(L16+L19)/L20</f>
        <v>1</v>
      </c>
      <c r="M28" s="31" t="n">
        <f aca="false">(M16+M19)/M20</f>
        <v>0.914285714285714</v>
      </c>
      <c r="N28" s="31" t="n">
        <f aca="false">(N16+N19)/N20</f>
        <v>0.857142857142857</v>
      </c>
      <c r="O28" s="31" t="n">
        <f aca="false">(O16+O19)/O20</f>
        <v>0.742857142857143</v>
      </c>
      <c r="P28" s="31" t="n">
        <f aca="false">(P16+P19)/P20</f>
        <v>0.514285714285714</v>
      </c>
      <c r="Q28" s="31" t="n">
        <f aca="false">(Q16+Q19)/Q20</f>
        <v>0.314285714285714</v>
      </c>
      <c r="R28" s="31" t="n">
        <f aca="false">(R16+R19)/R20</f>
        <v>0.971428571428571</v>
      </c>
      <c r="S28" s="31" t="n">
        <f aca="false">(S16+S19)/S20</f>
        <v>0.971428571428571</v>
      </c>
      <c r="T28" s="1" t="s">
        <v>96</v>
      </c>
      <c r="U28" s="1" t="n">
        <v>1</v>
      </c>
      <c r="V28" s="8" t="s">
        <v>112</v>
      </c>
    </row>
    <row customHeight="1" ht="14.4" r="29">
      <c r="A29" t="n">
        <v>27</v>
      </c>
      <c r="B29" s="11" t="str">
        <f aca="false">IF(C29&gt;500,"9",IF(C29&gt;400,"8",IF(C29&gt;300,"7",IF(C29&gt;200,"6",IF(C29&gt;150,"5",IF(C29&gt;100,"4",IF(C29&gt;50,"3",IF(C29&gt;20,"2","1"))))))))</f>
        <v>7</v>
      </c>
      <c r="C29" s="12" t="n">
        <v>395.68097377664</v>
      </c>
      <c r="D29" s="11" t="str">
        <f aca="false">IF(E29&gt;500,"9",IF(E29&gt;400,"8",IF(E29&gt;300,"7",IF(E29&gt;200,"6",IF(E29&gt;150,"5",IF(E29&gt;100,"4",IF(E29&gt;50,"3",IF(E29&gt;20,"2","1"))))))))</f>
        <v>7</v>
      </c>
      <c r="E29" s="12" t="n">
        <v>383</v>
      </c>
      <c r="F29" s="27" t="str">
        <f aca="false">CONCATENATE(B29,D29)</f>
        <v>77</v>
      </c>
      <c r="I29" s="18" t="s">
        <v>113</v>
      </c>
      <c r="J29" s="1" t="s">
        <v>114</v>
      </c>
      <c r="K29" s="31" t="e">
        <f aca="false">K16/(K16+K17)</f>
        <v>#DIV/0!</v>
      </c>
      <c r="L29" s="31" t="e">
        <f aca="false">L16/(L16+L17)</f>
        <v>#DIV/0!</v>
      </c>
      <c r="M29" s="31" t="e">
        <f aca="false">M16/(M16+M17)</f>
        <v>#DIV/0!</v>
      </c>
      <c r="N29" s="31" t="e">
        <f aca="false">N16/(N16+N17)</f>
        <v>#DIV/0!</v>
      </c>
      <c r="O29" s="31" t="e">
        <f aca="false">O16/(O16+O17)</f>
        <v>#DIV/0!</v>
      </c>
      <c r="P29" s="31" t="n">
        <f aca="false">P16/(P16+P17)</f>
        <v>0.333333333333333</v>
      </c>
      <c r="Q29" s="31" t="n">
        <f aca="false">Q16/(Q16+Q17)</f>
        <v>0.08</v>
      </c>
      <c r="R29" s="31" t="n">
        <f aca="false">R16/(R16+R17)</f>
        <v>0</v>
      </c>
      <c r="S29" s="31" t="e">
        <f aca="false">S16/(S16+S17)</f>
        <v>#DIV/0!</v>
      </c>
      <c r="T29" s="1" t="s">
        <v>96</v>
      </c>
      <c r="U29" s="1" t="n">
        <v>1</v>
      </c>
      <c r="V29" s="8" t="s">
        <v>115</v>
      </c>
    </row>
    <row customHeight="1" ht="14.4" r="30">
      <c r="A30" t="n">
        <v>28</v>
      </c>
      <c r="B30" s="11" t="str">
        <f aca="false">IF(C30&gt;500,"9",IF(C30&gt;400,"8",IF(C30&gt;300,"7",IF(C30&gt;200,"6",IF(C30&gt;150,"5",IF(C30&gt;100,"4",IF(C30&gt;50,"3",IF(C30&gt;20,"2","1"))))))))</f>
        <v>7</v>
      </c>
      <c r="C30" s="12" t="n">
        <v>378.71855969526</v>
      </c>
      <c r="D30" s="11" t="str">
        <f aca="false">IF(E30&gt;500,"9",IF(E30&gt;400,"8",IF(E30&gt;300,"7",IF(E30&gt;200,"6",IF(E30&gt;150,"5",IF(E30&gt;100,"4",IF(E30&gt;50,"3",IF(E30&gt;20,"2","1"))))))))</f>
        <v>6</v>
      </c>
      <c r="E30" s="12" t="n">
        <v>277</v>
      </c>
      <c r="F30" s="27" t="str">
        <f aca="false">CONCATENATE(B30,D30)</f>
        <v>76</v>
      </c>
      <c r="I30" s="18" t="s">
        <v>116</v>
      </c>
      <c r="J30" s="1" t="s">
        <v>117</v>
      </c>
      <c r="K30" s="31" t="e">
        <f aca="false">K16/(K16+K17+K18)</f>
        <v>#DIV/0!</v>
      </c>
      <c r="L30" s="31" t="e">
        <f aca="false">L16/(L16+L17+L18)</f>
        <v>#DIV/0!</v>
      </c>
      <c r="M30" s="31" t="n">
        <f aca="false">M16/(M16+M17+M18)</f>
        <v>0</v>
      </c>
      <c r="N30" s="31" t="n">
        <f aca="false">N16/(N16+N17+N18)</f>
        <v>0</v>
      </c>
      <c r="O30" s="31" t="n">
        <f aca="false">O16/(O16+O17+O18)</f>
        <v>0</v>
      </c>
      <c r="P30" s="31" t="n">
        <f aca="false">P16/(P16+P17+P18)</f>
        <v>0.15</v>
      </c>
      <c r="Q30" s="31" t="n">
        <f aca="false">Q16/(Q16+Q17+Q18)</f>
        <v>0.0769230769230769</v>
      </c>
      <c r="R30" s="31" t="n">
        <f aca="false">R16/(R16+R17+R18)</f>
        <v>0</v>
      </c>
      <c r="S30" s="31" t="n">
        <f aca="false">S16/(S16+S17+S18)</f>
        <v>0</v>
      </c>
      <c r="T30" s="1" t="s">
        <v>96</v>
      </c>
      <c r="U30" s="1" t="n">
        <v>1</v>
      </c>
      <c r="V30" s="8" t="s">
        <v>118</v>
      </c>
    </row>
    <row customHeight="1" ht="14.4" r="31">
      <c r="A31" t="n">
        <v>29</v>
      </c>
      <c r="B31" s="11" t="str">
        <f aca="false">IF(C31&gt;500,"9",IF(C31&gt;400,"8",IF(C31&gt;300,"7",IF(C31&gt;200,"6",IF(C31&gt;150,"5",IF(C31&gt;100,"4",IF(C31&gt;50,"3",IF(C31&gt;20,"2","1"))))))))</f>
        <v>7</v>
      </c>
      <c r="C31" s="12" t="n">
        <v>328.112819930931</v>
      </c>
      <c r="D31" s="11" t="str">
        <f aca="false">IF(E31&gt;500,"9",IF(E31&gt;400,"8",IF(E31&gt;300,"7",IF(E31&gt;200,"6",IF(E31&gt;150,"5",IF(E31&gt;100,"4",IF(E31&gt;50,"3",IF(E31&gt;20,"2","1"))))))))</f>
        <v>4</v>
      </c>
      <c r="E31" s="12" t="n">
        <v>108</v>
      </c>
      <c r="F31" s="27" t="str">
        <f aca="false">CONCATENATE(B31,D31)</f>
        <v>74</v>
      </c>
      <c r="I31" s="18" t="s">
        <v>119</v>
      </c>
      <c r="J31" s="1" t="s">
        <v>120</v>
      </c>
      <c r="K31" s="31" t="e">
        <f aca="false">K25-K26</f>
        <v>#DIV/0!</v>
      </c>
      <c r="L31" s="31" t="e">
        <f aca="false">L25-L26</f>
        <v>#DIV/0!</v>
      </c>
      <c r="M31" s="31" t="n">
        <f aca="false">M25-M26</f>
        <v>0</v>
      </c>
      <c r="N31" s="31" t="n">
        <f aca="false">N25-N26</f>
        <v>0</v>
      </c>
      <c r="O31" s="31" t="n">
        <f aca="false">O25-O26</f>
        <v>0</v>
      </c>
      <c r="P31" s="31" t="n">
        <f aca="false">P25-P26</f>
        <v>-0.0714285714285714</v>
      </c>
      <c r="Q31" s="31" t="n">
        <f aca="false">Q25-Q26</f>
        <v>-0.0520833333333334</v>
      </c>
      <c r="R31" s="31" t="e">
        <f aca="false">R25-R26</f>
        <v>#DIV/0!</v>
      </c>
      <c r="S31" s="31" t="n">
        <f aca="false">S25-S26</f>
        <v>0</v>
      </c>
    </row>
    <row customHeight="1" ht="14.4" r="32">
      <c r="A32" t="n">
        <v>30</v>
      </c>
      <c r="B32" s="11" t="str">
        <f aca="false">IF(C32&gt;500,"9",IF(C32&gt;400,"8",IF(C32&gt;300,"7",IF(C32&gt;200,"6",IF(C32&gt;150,"5",IF(C32&gt;100,"4",IF(C32&gt;50,"3",IF(C32&gt;20,"2","1"))))))))</f>
        <v>6</v>
      </c>
      <c r="C32" s="12" t="n">
        <v>275.852997113344</v>
      </c>
      <c r="D32" s="11" t="str">
        <f aca="false">IF(E32&gt;500,"9",IF(E32&gt;400,"8",IF(E32&gt;300,"7",IF(E32&gt;200,"6",IF(E32&gt;150,"5",IF(E32&gt;100,"4",IF(E32&gt;50,"3",IF(E32&gt;20,"2","1"))))))))</f>
        <v>5</v>
      </c>
      <c r="E32" s="12" t="n">
        <v>170</v>
      </c>
      <c r="F32" s="27" t="str">
        <f aca="false">CONCATENATE(B32,D32)</f>
        <v>65</v>
      </c>
      <c r="I32" s="18" t="s">
        <v>121</v>
      </c>
      <c r="J32" s="1" t="s">
        <v>122</v>
      </c>
      <c r="K32" s="31" t="e">
        <f aca="false">(K16*K19)/(K17*K18)</f>
        <v>#DIV/0!</v>
      </c>
      <c r="L32" s="31" t="e">
        <f aca="false">(L16*L19)/(L17*L18)</f>
        <v>#DIV/0!</v>
      </c>
      <c r="M32" s="31" t="e">
        <f aca="false">(M16*M19)/(M17*M18)</f>
        <v>#DIV/0!</v>
      </c>
      <c r="N32" s="31" t="e">
        <f aca="false">(N16*N19)/(N17*N18)</f>
        <v>#DIV/0!</v>
      </c>
      <c r="O32" s="31" t="e">
        <f aca="false">(O16*O19)/(O17*O18)</f>
        <v>#DIV/0!</v>
      </c>
      <c r="P32" s="31" t="n">
        <f aca="false">(P16*P19)/(P17*P18)</f>
        <v>0.681818181818182</v>
      </c>
      <c r="Q32" s="31" t="n">
        <f aca="false">(Q16*Q19)/(Q17*Q18)</f>
        <v>0.782608695652174</v>
      </c>
      <c r="R32" s="31" t="e">
        <f aca="false">(R16*R19)/(R17*R18)</f>
        <v>#DIV/0!</v>
      </c>
      <c r="S32" s="31" t="e">
        <f aca="false">(S16*S19)/(S17*S18)</f>
        <v>#DIV/0!</v>
      </c>
      <c r="T32" s="1" t="s">
        <v>103</v>
      </c>
      <c r="U32" s="1" t="s">
        <v>123</v>
      </c>
      <c r="V32" s="8" t="s">
        <v>124</v>
      </c>
    </row>
    <row customHeight="1" ht="14.4" r="33">
      <c r="A33" t="n">
        <v>31</v>
      </c>
      <c r="B33" s="11" t="str">
        <f aca="false">IF(C33&gt;500,"9",IF(C33&gt;400,"8",IF(C33&gt;300,"7",IF(C33&gt;200,"6",IF(C33&gt;150,"5",IF(C33&gt;100,"4",IF(C33&gt;50,"3",IF(C33&gt;20,"2","1"))))))))</f>
        <v>7</v>
      </c>
      <c r="C33" s="12" t="n">
        <v>324.447544949883</v>
      </c>
      <c r="D33" s="11" t="str">
        <f aca="false">IF(E33&gt;500,"9",IF(E33&gt;400,"8",IF(E33&gt;300,"7",IF(E33&gt;200,"6",IF(E33&gt;150,"5",IF(E33&gt;100,"4",IF(E33&gt;50,"3",IF(E33&gt;20,"2","1"))))))))</f>
        <v>9</v>
      </c>
      <c r="E33" s="12" t="n">
        <v>517</v>
      </c>
      <c r="F33" s="27" t="str">
        <f aca="false">CONCATENATE(B33,D33)</f>
        <v>79</v>
      </c>
    </row>
    <row customHeight="1" ht="14.4" r="34">
      <c r="A34" t="n">
        <v>32</v>
      </c>
      <c r="B34" s="11" t="str">
        <f aca="false">IF(C34&gt;500,"9",IF(C34&gt;400,"8",IF(C34&gt;300,"7",IF(C34&gt;200,"6",IF(C34&gt;150,"5",IF(C34&gt;100,"4",IF(C34&gt;50,"3",IF(C34&gt;20,"2","1"))))))))</f>
        <v>7</v>
      </c>
      <c r="C34" s="12" t="n">
        <v>369.077539141054</v>
      </c>
      <c r="D34" s="11" t="str">
        <f aca="false">IF(E34&gt;500,"9",IF(E34&gt;400,"8",IF(E34&gt;300,"7",IF(E34&gt;200,"6",IF(E34&gt;150,"5",IF(E34&gt;100,"4",IF(E34&gt;50,"3",IF(E34&gt;20,"2","1"))))))))</f>
        <v>4</v>
      </c>
      <c r="E34" s="12" t="n">
        <v>148</v>
      </c>
      <c r="F34" s="27" t="str">
        <f aca="false">CONCATENATE(B34,D34)</f>
        <v>74</v>
      </c>
      <c r="J34" s="32" t="s">
        <v>76</v>
      </c>
      <c r="K34" s="32" t="n">
        <f aca="false">K4+L4+SUM(K5:M5)+SUM(L6:N6)+SUM(M7:O7)+SUM(N8:P8)+SUM(O9:Q9)+SUM(P10:R10)+SUM(Q11:S11)+SUM(R12:S12)</f>
        <v>21</v>
      </c>
      <c r="L34" s="32" t="n">
        <f aca="false">K34/T13*100</f>
        <v>60</v>
      </c>
    </row>
    <row customHeight="1" ht="14.4" r="35">
      <c r="A35" t="n">
        <v>33</v>
      </c>
      <c r="B35" s="11" t="str">
        <f aca="false">IF(C35&gt;500,"9",IF(C35&gt;400,"8",IF(C35&gt;300,"7",IF(C35&gt;200,"6",IF(C35&gt;150,"5",IF(C35&gt;100,"4",IF(C35&gt;50,"3",IF(C35&gt;20,"2","1"))))))))</f>
        <v>7</v>
      </c>
      <c r="C35" s="12" t="n">
        <v>335.038337913637</v>
      </c>
      <c r="D35" s="11" t="str">
        <f aca="false">IF(E35&gt;500,"9",IF(E35&gt;400,"8",IF(E35&gt;300,"7",IF(E35&gt;200,"6",IF(E35&gt;150,"5",IF(E35&gt;100,"4",IF(E35&gt;50,"3",IF(E35&gt;20,"2","1"))))))))</f>
        <v>6</v>
      </c>
      <c r="E35" s="12" t="n">
        <v>208</v>
      </c>
      <c r="F35" s="27" t="str">
        <f aca="false">CONCATENATE(B35,D35)</f>
        <v>76</v>
      </c>
    </row>
    <row customHeight="1" ht="14.4" r="36">
      <c r="A36" t="n">
        <v>34</v>
      </c>
      <c r="B36" s="11" t="str">
        <f aca="false">IF(C36&gt;500,"9",IF(C36&gt;400,"8",IF(C36&gt;300,"7",IF(C36&gt;200,"6",IF(C36&gt;150,"5",IF(C36&gt;100,"4",IF(C36&gt;50,"3",IF(C36&gt;20,"2","1"))))))))</f>
        <v>7</v>
      </c>
      <c r="C36" s="12" t="n">
        <v>330.344533926017</v>
      </c>
      <c r="D36" s="11" t="str">
        <f aca="false">IF(E36&gt;500,"9",IF(E36&gt;400,"8",IF(E36&gt;300,"7",IF(E36&gt;200,"6",IF(E36&gt;150,"5",IF(E36&gt;100,"4",IF(E36&gt;50,"3",IF(E36&gt;20,"2","1"))))))))</f>
        <v>6</v>
      </c>
      <c r="E36" s="12" t="n">
        <v>234</v>
      </c>
      <c r="F36" s="27" t="str">
        <f aca="false">CONCATENATE(B36,D36)</f>
        <v>76</v>
      </c>
    </row>
    <row customHeight="1" ht="14.4" r="37">
      <c r="A37" t="n">
        <v>35</v>
      </c>
      <c r="B37" s="11" t="str">
        <f aca="false">IF(C37&gt;500,"9",IF(C37&gt;400,"8",IF(C37&gt;300,"7",IF(C37&gt;200,"6",IF(C37&gt;150,"5",IF(C37&gt;100,"4",IF(C37&gt;50,"3",IF(C37&gt;20,"2","1"))))))))</f>
        <v>7</v>
      </c>
      <c r="C37" s="12" t="n">
        <v>335.843960160122</v>
      </c>
      <c r="D37" s="11" t="str">
        <f aca="false">IF(E37&gt;500,"9",IF(E37&gt;400,"8",IF(E37&gt;300,"7",IF(E37&gt;200,"6",IF(E37&gt;150,"5",IF(E37&gt;100,"4",IF(E37&gt;50,"3",IF(E37&gt;20,"2","1"))))))))</f>
        <v>4</v>
      </c>
      <c r="E37" s="12" t="n">
        <v>139.7</v>
      </c>
      <c r="F37" s="27" t="str">
        <f aca="false">CONCATENATE(B37,D37)</f>
        <v>74</v>
      </c>
      <c r="I37" s="18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8"/>
    </row>
    <row customHeight="1" ht="14.4" r="38">
      <c r="A38" t="n">
        <v>36</v>
      </c>
      <c r="B38" s="11" t="str">
        <f aca="false">IF(C38&gt;500,"9",IF(C38&gt;400,"8",IF(C38&gt;300,"7",IF(C38&gt;200,"6",IF(C38&gt;150,"5",IF(C38&gt;100,"4",IF(C38&gt;50,"3",IF(C38&gt;20,"2","1"))))))))</f>
        <v>7</v>
      </c>
      <c r="C38" s="12" t="n">
        <v>357.476796987345</v>
      </c>
      <c r="D38" s="11" t="str">
        <f aca="false">IF(E38&gt;500,"9",IF(E38&gt;400,"8",IF(E38&gt;300,"7",IF(E38&gt;200,"6",IF(E38&gt;150,"5",IF(E38&gt;100,"4",IF(E38&gt;50,"3",IF(E38&gt;20,"2","1"))))))))</f>
        <v>5</v>
      </c>
      <c r="E38" s="12" t="n">
        <v>158.5</v>
      </c>
      <c r="F38" s="27" t="str">
        <f aca="false">CONCATENATE(B38,D38)</f>
        <v>75</v>
      </c>
      <c r="I38" s="18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8"/>
    </row>
  </sheetData>
  <mergeCells count="3">
    <mergeCell ref="I4:I6"/>
    <mergeCell ref="I7:I9"/>
    <mergeCell ref="I10:I11"/>
  </mergeCells>
  <pageMargins bottom="1" footer="0.511805555555555" header="0.511805555555555" left="0.75" right="0.75" top="1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alignWithMargins="0" differentFirst="0" differentOddEven="0" scaleWithDoc="0">
    <oddHeader/>
    <oddFooter/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sheetPr filterMode="false">
      <pageSetUpPr fitToPage="false"/>
    </sheetPr>
  </sheetPr>
  <dimension ref="A1:AG38"/>
  <sheetViews>
    <sheetView colorId="64" defaultGridColor="true" rightToLeft="false" showFormulas="false" showGridLines="true" showOutlineSymbols="true" showRowColHeaders="true" showZeros="true" tabSelected="0" topLeftCell="A1" view="normal" windowProtection="false" workbookViewId="0" zoomScale="90" zoomScaleNormal="90" zoomScalePageLayoutView="100">
      <selection activeCell="E3" activeCellId="0" pane="topLeft" sqref="E3:E38"/>
    </sheetView>
  </sheetViews>
  <sheetFormatPr defaultRowHeight="15.0"/>
  <sheetData>
    <row customHeight="1" ht="14.4" r="1">
      <c r="B1" s="9"/>
      <c r="C1" s="9"/>
      <c r="I1"/>
      <c r="J1"/>
      <c r="K1"/>
      <c r="L1"/>
    </row>
    <row customHeight="1" ht="14.4" r="2">
      <c r="A2" s="10" t="s">
        <v>0</v>
      </c>
      <c r="B2" s="11" t="s">
        <v>55</v>
      </c>
      <c r="C2" s="11" t="s">
        <v>56</v>
      </c>
      <c r="D2" s="11" t="s">
        <v>57</v>
      </c>
      <c r="E2" s="11" t="s">
        <v>58</v>
      </c>
      <c r="G2" s="10" t="s">
        <v>59</v>
      </c>
    </row>
    <row customHeight="1" ht="14.4" r="3">
      <c r="A3" t="n">
        <v>1</v>
      </c>
      <c r="B3" s="11" t="str">
        <f aca="false">IF(C3&gt;500,"9",IF(C3&gt;400,"8",IF(C3&gt;300,"7",IF(C3&gt;200,"6",IF(C3&gt;150,"5",IF(C3&gt;100,"4",IF(C3&gt;50,"3",IF(C3&gt;20,"2","1"))))))))</f>
        <v>6</v>
      </c>
      <c r="C3" s="12" t="n">
        <v>222.433057217593</v>
      </c>
      <c r="D3" s="11" t="str">
        <f aca="false">IF(E3&gt;500,"9",IF(E3&gt;400,"8",IF(E3&gt;300,"7",IF(E3&gt;200,"6",IF(E3&gt;150,"5",IF(E3&gt;100,"4",IF(E3&gt;50,"3",IF(E3&gt;20,"2","1"))))))))</f>
        <v>7</v>
      </c>
      <c r="E3" s="12" t="n">
        <v>327.3</v>
      </c>
      <c r="F3" s="27" t="str">
        <f aca="false">CONCATENATE(B3,D3)</f>
        <v>67</v>
      </c>
      <c r="G3" t="s">
        <v>60</v>
      </c>
      <c r="H3" t="s">
        <v>61</v>
      </c>
      <c r="K3" s="13" t="n">
        <v>1</v>
      </c>
      <c r="L3" s="13" t="n">
        <v>2</v>
      </c>
      <c r="M3" s="13" t="n">
        <v>3</v>
      </c>
      <c r="N3" s="14" t="n">
        <v>4</v>
      </c>
      <c r="O3" s="14" t="n">
        <v>5</v>
      </c>
      <c r="P3" s="14" t="n">
        <v>6</v>
      </c>
      <c r="Q3" s="15" t="n">
        <v>7</v>
      </c>
      <c r="R3" s="15" t="n">
        <v>8</v>
      </c>
      <c r="S3" s="16" t="n">
        <v>9</v>
      </c>
      <c r="U3" s="1"/>
      <c r="V3" s="1"/>
      <c r="W3" s="13" t="n">
        <v>1</v>
      </c>
      <c r="X3" s="13" t="n">
        <v>2</v>
      </c>
      <c r="Y3" s="13" t="n">
        <v>3</v>
      </c>
      <c r="Z3" s="14" t="n">
        <v>4</v>
      </c>
      <c r="AA3" s="14" t="n">
        <v>5</v>
      </c>
      <c r="AB3" s="14" t="n">
        <v>6</v>
      </c>
      <c r="AC3" s="15" t="n">
        <v>7</v>
      </c>
      <c r="AD3" s="15" t="n">
        <v>8</v>
      </c>
      <c r="AE3" s="16" t="n">
        <v>9</v>
      </c>
      <c r="AF3" s="1"/>
    </row>
    <row customHeight="1" ht="14.4" r="4">
      <c r="A4" t="n">
        <v>2</v>
      </c>
      <c r="B4" s="11" t="str">
        <f aca="false">IF(C4&gt;500,"9",IF(C4&gt;400,"8",IF(C4&gt;300,"7",IF(C4&gt;200,"6",IF(C4&gt;150,"5",IF(C4&gt;100,"4",IF(C4&gt;50,"3",IF(C4&gt;20,"2","1"))))))))</f>
        <v>6</v>
      </c>
      <c r="C4" s="12" t="n">
        <v>256.926497905744</v>
      </c>
      <c r="D4" s="11" t="str">
        <f aca="false">IF(E4&gt;500,"9",IF(E4&gt;400,"8",IF(E4&gt;300,"7",IF(E4&gt;200,"6",IF(E4&gt;150,"5",IF(E4&gt;100,"4",IF(E4&gt;50,"3",IF(E4&gt;20,"2","1"))))))))</f>
        <v>4</v>
      </c>
      <c r="E4" s="12" t="n">
        <v>145.3</v>
      </c>
      <c r="F4" s="27" t="str">
        <f aca="false">CONCATENATE(B4,D4)</f>
        <v>64</v>
      </c>
      <c r="G4" s="33" t="n">
        <v>1</v>
      </c>
      <c r="H4" s="33" t="s">
        <v>62</v>
      </c>
      <c r="I4" s="18" t="s">
        <v>63</v>
      </c>
      <c r="J4" s="13" t="n">
        <v>1</v>
      </c>
      <c r="K4" s="19" t="n">
        <f aca="false">COUNTIF($F$3:$F$38,"11")</f>
        <v>0</v>
      </c>
      <c r="L4" s="1" t="n">
        <f aca="false">COUNTIF($F$3:$F$38,"12")</f>
        <v>0</v>
      </c>
      <c r="M4" s="1" t="n">
        <f aca="false">COUNTIF($F$3:$F$397,"13")</f>
        <v>0</v>
      </c>
      <c r="N4" s="1" t="n">
        <f aca="false">COUNTIF($F$3:$F$397,"14")</f>
        <v>0</v>
      </c>
      <c r="O4" s="1" t="n">
        <f aca="false">COUNTIF($F$3:$F$397,"15")</f>
        <v>0</v>
      </c>
      <c r="P4" s="1" t="n">
        <f aca="false">COUNTIF($F$3:$F$397,"16")</f>
        <v>0</v>
      </c>
      <c r="Q4" s="1" t="n">
        <f aca="false">COUNTIF($F$3:$F$397,"17")</f>
        <v>0</v>
      </c>
      <c r="R4" s="1" t="n">
        <f aca="false">COUNTIF($F$3:$F$397,"18")</f>
        <v>0</v>
      </c>
      <c r="S4" s="1" t="n">
        <f aca="false">COUNTIF($F$3:$F$397,"19")</f>
        <v>0</v>
      </c>
      <c r="T4" s="20" t="n">
        <f aca="false">SUM(K4:S4)</f>
        <v>0</v>
      </c>
      <c r="U4" s="1"/>
      <c r="V4" s="13" t="n">
        <v>1</v>
      </c>
      <c r="W4" s="21" t="n">
        <f aca="false">K4/$T$13</f>
        <v>0</v>
      </c>
      <c r="X4" s="22" t="n">
        <f aca="false">L4/$T$13</f>
        <v>0</v>
      </c>
      <c r="Y4" s="22" t="n">
        <f aca="false">M4/$T$13</f>
        <v>0</v>
      </c>
      <c r="Z4" s="22" t="n">
        <f aca="false">N4/$T$13</f>
        <v>0</v>
      </c>
      <c r="AA4" s="22" t="n">
        <f aca="false">O4/$T$13</f>
        <v>0</v>
      </c>
      <c r="AB4" s="22" t="n">
        <f aca="false">P4/$T$13</f>
        <v>0</v>
      </c>
      <c r="AC4" s="22" t="n">
        <f aca="false">Q4/$T$13</f>
        <v>0</v>
      </c>
      <c r="AD4" s="22" t="n">
        <f aca="false">R4/$T$13</f>
        <v>0</v>
      </c>
      <c r="AE4" s="22" t="n">
        <f aca="false">S4/$T$13</f>
        <v>0</v>
      </c>
      <c r="AF4" s="23" t="n">
        <f aca="false">T4/$T$13</f>
        <v>0</v>
      </c>
    </row>
    <row customHeight="1" ht="14.4" r="5">
      <c r="A5" t="n">
        <v>3</v>
      </c>
      <c r="B5" s="11" t="str">
        <f aca="false">IF(C5&gt;500,"9",IF(C5&gt;400,"8",IF(C5&gt;300,"7",IF(C5&gt;200,"6",IF(C5&gt;150,"5",IF(C5&gt;100,"4",IF(C5&gt;50,"3",IF(C5&gt;20,"2","1"))))))))</f>
        <v>6</v>
      </c>
      <c r="C5" s="12" t="n">
        <v>207.822704667327</v>
      </c>
      <c r="D5" s="11" t="str">
        <f aca="false">IF(E5&gt;500,"9",IF(E5&gt;400,"8",IF(E5&gt;300,"7",IF(E5&gt;200,"6",IF(E5&gt;150,"5",IF(E5&gt;100,"4",IF(E5&gt;50,"3",IF(E5&gt;20,"2","1"))))))))</f>
        <v>7</v>
      </c>
      <c r="E5" s="12" t="n">
        <v>340</v>
      </c>
      <c r="F5" s="27" t="str">
        <f aca="false">CONCATENATE(B5,D5)</f>
        <v>67</v>
      </c>
      <c r="G5" s="33" t="n">
        <v>2</v>
      </c>
      <c r="H5" s="33" t="s">
        <v>64</v>
      </c>
      <c r="I5" s="18"/>
      <c r="J5" s="13" t="n">
        <v>2</v>
      </c>
      <c r="K5" s="1" t="n">
        <f aca="false">COUNTIF($F$3:$F$397,"21")</f>
        <v>0</v>
      </c>
      <c r="L5" s="19" t="n">
        <f aca="false">COUNTIF($F$3:$F$397,"22")</f>
        <v>0</v>
      </c>
      <c r="M5" s="1" t="n">
        <f aca="false">COUNTIF($F$3:$F$397,"23")</f>
        <v>0</v>
      </c>
      <c r="N5" s="1" t="n">
        <f aca="false">COUNTIF($F$3:$F$397,"24")</f>
        <v>0</v>
      </c>
      <c r="O5" s="1" t="n">
        <f aca="false">COUNTIF($F$3:$F$397,"25")</f>
        <v>0</v>
      </c>
      <c r="P5" s="1" t="n">
        <f aca="false">COUNTIF($F$3:$F$397,"26")</f>
        <v>0</v>
      </c>
      <c r="Q5" s="1" t="n">
        <f aca="false">COUNTIF($F$3:$F$397,"27")</f>
        <v>0</v>
      </c>
      <c r="R5" s="1" t="n">
        <f aca="false">COUNTIF($F$3:$F$397,"28")</f>
        <v>0</v>
      </c>
      <c r="S5" s="1" t="n">
        <f aca="false">COUNTIF($F$3:$F$397,"29")</f>
        <v>0</v>
      </c>
      <c r="T5" s="20" t="n">
        <f aca="false">SUM(K5:S5)</f>
        <v>0</v>
      </c>
      <c r="U5" s="1"/>
      <c r="V5" s="13" t="n">
        <v>2</v>
      </c>
      <c r="W5" s="22" t="n">
        <f aca="false">K5/$T$13</f>
        <v>0</v>
      </c>
      <c r="X5" s="21" t="n">
        <f aca="false">L5/$T$13</f>
        <v>0</v>
      </c>
      <c r="Y5" s="22" t="n">
        <f aca="false">M5/$T$13</f>
        <v>0</v>
      </c>
      <c r="Z5" s="22" t="n">
        <f aca="false">N5/$T$13</f>
        <v>0</v>
      </c>
      <c r="AA5" s="22" t="n">
        <f aca="false">O5/$T$13</f>
        <v>0</v>
      </c>
      <c r="AB5" s="22" t="n">
        <f aca="false">P5/$T$13</f>
        <v>0</v>
      </c>
      <c r="AC5" s="22" t="n">
        <f aca="false">Q5/$T$13</f>
        <v>0</v>
      </c>
      <c r="AD5" s="22" t="n">
        <f aca="false">R5/$T$13</f>
        <v>0</v>
      </c>
      <c r="AE5" s="22" t="n">
        <f aca="false">S5/$T$13</f>
        <v>0</v>
      </c>
      <c r="AF5" s="23" t="n">
        <f aca="false">T5/$T$13</f>
        <v>0</v>
      </c>
    </row>
    <row customHeight="1" ht="14.4" r="6">
      <c r="A6" t="n">
        <v>4</v>
      </c>
      <c r="B6" s="11" t="str">
        <f aca="false">IF(C6&gt;500,"9",IF(C6&gt;400,"8",IF(C6&gt;300,"7",IF(C6&gt;200,"6",IF(C6&gt;150,"5",IF(C6&gt;100,"4",IF(C6&gt;50,"3",IF(C6&gt;20,"2","1"))))))))</f>
        <v>5</v>
      </c>
      <c r="C6" s="12" t="n">
        <v>197.533056185232</v>
      </c>
      <c r="D6" s="11" t="str">
        <f aca="false">IF(E6&gt;500,"9",IF(E6&gt;400,"8",IF(E6&gt;300,"7",IF(E6&gt;200,"6",IF(E6&gt;150,"5",IF(E6&gt;100,"4",IF(E6&gt;50,"3",IF(E6&gt;20,"2","1"))))))))</f>
        <v>7</v>
      </c>
      <c r="E6" s="12" t="n">
        <v>364.3</v>
      </c>
      <c r="F6" s="27" t="str">
        <f aca="false">CONCATENATE(B6,D6)</f>
        <v>57</v>
      </c>
      <c r="G6" s="33" t="n">
        <v>3</v>
      </c>
      <c r="H6" s="33" t="s">
        <v>65</v>
      </c>
      <c r="I6" s="18"/>
      <c r="J6" s="13" t="n">
        <v>3</v>
      </c>
      <c r="K6" s="1" t="n">
        <f aca="false">COUNTIF($F$3:$F$397,"31")</f>
        <v>0</v>
      </c>
      <c r="L6" s="1" t="n">
        <f aca="false">COUNTIF($F$3:$F$397,"32")</f>
        <v>0</v>
      </c>
      <c r="M6" s="19" t="n">
        <f aca="false">COUNTIF($F$3:$F$397,"33")</f>
        <v>0</v>
      </c>
      <c r="N6" s="1" t="n">
        <f aca="false">COUNTIF($F$3:$F$397,"34")</f>
        <v>0</v>
      </c>
      <c r="O6" s="1" t="n">
        <f aca="false">COUNTIF($F$3:$F$397,"35")</f>
        <v>0</v>
      </c>
      <c r="P6" s="1" t="n">
        <f aca="false">COUNTIF($F$3:$F$397,"36")</f>
        <v>0</v>
      </c>
      <c r="Q6" s="1" t="n">
        <f aca="false">COUNTIF($F$3:$F$397,"37")</f>
        <v>0</v>
      </c>
      <c r="R6" s="1" t="n">
        <f aca="false">COUNTIF($F$3:$F$397,"38")</f>
        <v>0</v>
      </c>
      <c r="S6" s="1" t="n">
        <f aca="false">COUNTIF($F$3:$F$397,"39")</f>
        <v>0</v>
      </c>
      <c r="T6" s="20" t="n">
        <f aca="false">SUM(K6:S6)</f>
        <v>0</v>
      </c>
      <c r="U6" s="1"/>
      <c r="V6" s="13" t="n">
        <v>3</v>
      </c>
      <c r="W6" s="22" t="n">
        <f aca="false">K6/$T$13</f>
        <v>0</v>
      </c>
      <c r="X6" s="22" t="n">
        <f aca="false">L6/$T$13</f>
        <v>0</v>
      </c>
      <c r="Y6" s="21" t="n">
        <f aca="false">M6/$T$13</f>
        <v>0</v>
      </c>
      <c r="Z6" s="22" t="n">
        <f aca="false">N6/$T$13</f>
        <v>0</v>
      </c>
      <c r="AA6" s="22" t="n">
        <f aca="false">O6/$T$13</f>
        <v>0</v>
      </c>
      <c r="AB6" s="22" t="n">
        <f aca="false">P6/$T$13</f>
        <v>0</v>
      </c>
      <c r="AC6" s="22" t="n">
        <f aca="false">Q6/$T$13</f>
        <v>0</v>
      </c>
      <c r="AD6" s="22" t="n">
        <f aca="false">R6/$T$13</f>
        <v>0</v>
      </c>
      <c r="AE6" s="22" t="n">
        <f aca="false">S6/$T$13</f>
        <v>0</v>
      </c>
      <c r="AF6" s="23" t="n">
        <f aca="false">T6/$T$13</f>
        <v>0</v>
      </c>
    </row>
    <row customHeight="1" ht="14.4" r="7">
      <c r="A7" t="n">
        <v>5</v>
      </c>
      <c r="B7" s="11" t="str">
        <f aca="false">IF(C7&gt;500,"9",IF(C7&gt;400,"8",IF(C7&gt;300,"7",IF(C7&gt;200,"6",IF(C7&gt;150,"5",IF(C7&gt;100,"4",IF(C7&gt;50,"3",IF(C7&gt;20,"2","1"))))))))</f>
        <v>6</v>
      </c>
      <c r="C7" s="12" t="n">
        <v>242.268724163715</v>
      </c>
      <c r="D7" s="11" t="str">
        <f aca="false">IF(E7&gt;500,"9",IF(E7&gt;400,"8",IF(E7&gt;300,"7",IF(E7&gt;200,"6",IF(E7&gt;150,"5",IF(E7&gt;100,"4",IF(E7&gt;50,"3",IF(E7&gt;20,"2","1"))))))))</f>
        <v>6</v>
      </c>
      <c r="E7" s="12" t="n">
        <v>243.3</v>
      </c>
      <c r="F7" s="27" t="str">
        <f aca="false">CONCATENATE(B7,D7)</f>
        <v>66</v>
      </c>
      <c r="G7" s="34" t="n">
        <v>4</v>
      </c>
      <c r="H7" s="34" t="s">
        <v>66</v>
      </c>
      <c r="I7" s="18" t="s">
        <v>67</v>
      </c>
      <c r="J7" s="14" t="n">
        <v>4</v>
      </c>
      <c r="K7" s="1" t="n">
        <f aca="false">COUNTIF($F$3:$F$397,"41")</f>
        <v>0</v>
      </c>
      <c r="L7" s="1" t="n">
        <f aca="false">COUNTIF($F$3:$F$397,"42")</f>
        <v>0</v>
      </c>
      <c r="M7" s="1" t="n">
        <f aca="false">COUNTIF($F$3:$F$397,"43")</f>
        <v>0</v>
      </c>
      <c r="N7" s="19" t="n">
        <f aca="false">COUNTIF($F$3:$F$397,"44")</f>
        <v>0</v>
      </c>
      <c r="O7" s="1" t="n">
        <f aca="false">COUNTIF($F$3:$F$397,"45")</f>
        <v>0</v>
      </c>
      <c r="P7" s="1" t="n">
        <f aca="false">COUNTIF($F$3:$F$397,"46")</f>
        <v>0</v>
      </c>
      <c r="Q7" s="1" t="n">
        <f aca="false">COUNTIF($F$3:$F$397,"47")</f>
        <v>0</v>
      </c>
      <c r="R7" s="1" t="n">
        <f aca="false">COUNTIF($F$3:$F$397,"48")</f>
        <v>0</v>
      </c>
      <c r="S7" s="1" t="n">
        <f aca="false">COUNTIF($F$3:$F$397,"49")</f>
        <v>0</v>
      </c>
      <c r="T7" s="20" t="n">
        <f aca="false">SUM(K7:S7)</f>
        <v>0</v>
      </c>
      <c r="U7" s="1"/>
      <c r="V7" s="14" t="n">
        <v>4</v>
      </c>
      <c r="W7" s="22" t="n">
        <f aca="false">K7/$T$13</f>
        <v>0</v>
      </c>
      <c r="X7" s="22" t="n">
        <f aca="false">L7/$T$13</f>
        <v>0</v>
      </c>
      <c r="Y7" s="22" t="n">
        <f aca="false">M7/$T$13</f>
        <v>0</v>
      </c>
      <c r="Z7" s="21" t="n">
        <f aca="false">N7/$T$13</f>
        <v>0</v>
      </c>
      <c r="AA7" s="22" t="n">
        <f aca="false">O7/$T$13</f>
        <v>0</v>
      </c>
      <c r="AB7" s="22" t="n">
        <f aca="false">P7/$T$13</f>
        <v>0</v>
      </c>
      <c r="AC7" s="22" t="n">
        <f aca="false">Q7/$T$13</f>
        <v>0</v>
      </c>
      <c r="AD7" s="22" t="n">
        <f aca="false">R7/$T$13</f>
        <v>0</v>
      </c>
      <c r="AE7" s="22" t="n">
        <f aca="false">S7/$T$13</f>
        <v>0</v>
      </c>
      <c r="AF7" s="23" t="n">
        <f aca="false">T7/$T$13</f>
        <v>0</v>
      </c>
    </row>
    <row customHeight="1" ht="14.4" r="8">
      <c r="A8" t="n">
        <v>6</v>
      </c>
      <c r="B8" s="11" t="str">
        <f aca="false">IF(C8&gt;500,"9",IF(C8&gt;400,"8",IF(C8&gt;300,"7",IF(C8&gt;200,"6",IF(C8&gt;150,"5",IF(C8&gt;100,"4",IF(C8&gt;50,"3",IF(C8&gt;20,"2","1"))))))))</f>
        <v>6</v>
      </c>
      <c r="C8" s="12" t="n">
        <v>226.442083973337</v>
      </c>
      <c r="D8" s="11" t="str">
        <f aca="false">IF(E8&gt;500,"9",IF(E8&gt;400,"8",IF(E8&gt;300,"7",IF(E8&gt;200,"6",IF(E8&gt;150,"5",IF(E8&gt;100,"4",IF(E8&gt;50,"3",IF(E8&gt;20,"2","1"))))))))</f>
        <v>5</v>
      </c>
      <c r="E8" s="12" t="n">
        <v>178.5</v>
      </c>
      <c r="F8" s="27" t="str">
        <f aca="false">CONCATENATE(B8,D8)</f>
        <v>65</v>
      </c>
      <c r="G8" s="34" t="n">
        <v>5</v>
      </c>
      <c r="H8" s="34" t="s">
        <v>68</v>
      </c>
      <c r="I8" s="18"/>
      <c r="J8" s="14" t="n">
        <v>5</v>
      </c>
      <c r="K8" s="1" t="n">
        <f aca="false">COUNTIF($F$3:$F$397,"51")</f>
        <v>0</v>
      </c>
      <c r="L8" s="1" t="n">
        <f aca="false">COUNTIF($F$3:$F$397,"52")</f>
        <v>0</v>
      </c>
      <c r="M8" s="1" t="n">
        <f aca="false">COUNTIF($F$3:$F$397,"53")</f>
        <v>0</v>
      </c>
      <c r="N8" s="1" t="n">
        <f aca="false">COUNTIF($F$3:$F$397,"54")</f>
        <v>0</v>
      </c>
      <c r="O8" s="19" t="n">
        <f aca="false">COUNTIF($F$3:$F$397,"55")</f>
        <v>0</v>
      </c>
      <c r="P8" s="1" t="n">
        <f aca="false">COUNTIF($F$3:$F$397,"56")</f>
        <v>4</v>
      </c>
      <c r="Q8" s="1" t="n">
        <f aca="false">COUNTIF($F$3:$F$397,"57")</f>
        <v>1</v>
      </c>
      <c r="R8" s="1" t="n">
        <f aca="false">COUNTIF($F$3:$F$397,"58")</f>
        <v>0</v>
      </c>
      <c r="S8" s="1" t="n">
        <f aca="false">COUNTIF($F$3:$F$397,"59")</f>
        <v>0</v>
      </c>
      <c r="T8" s="20" t="n">
        <f aca="false">SUM(K8:S8)</f>
        <v>5</v>
      </c>
      <c r="U8" s="1"/>
      <c r="V8" s="14" t="n">
        <v>5</v>
      </c>
      <c r="W8" s="22" t="n">
        <f aca="false">K8/$T$13</f>
        <v>0</v>
      </c>
      <c r="X8" s="22" t="n">
        <f aca="false">L8/$T$13</f>
        <v>0</v>
      </c>
      <c r="Y8" s="22" t="n">
        <f aca="false">M8/$T$13</f>
        <v>0</v>
      </c>
      <c r="Z8" s="22" t="n">
        <f aca="false">N8/$T$13</f>
        <v>0</v>
      </c>
      <c r="AA8" s="21" t="n">
        <f aca="false">O8/$T$13</f>
        <v>0</v>
      </c>
      <c r="AB8" s="22" t="n">
        <f aca="false">P8/$T$13</f>
        <v>0.114285714285714</v>
      </c>
      <c r="AC8" s="22" t="n">
        <f aca="false">Q8/$T$13</f>
        <v>0.0285714285714286</v>
      </c>
      <c r="AD8" s="22" t="n">
        <f aca="false">R8/$T$13</f>
        <v>0</v>
      </c>
      <c r="AE8" s="22" t="n">
        <f aca="false">S8/$T$13</f>
        <v>0</v>
      </c>
      <c r="AF8" s="23" t="n">
        <f aca="false">T8/$T$13</f>
        <v>0.142857142857143</v>
      </c>
    </row>
    <row customHeight="1" ht="14.4" r="9">
      <c r="A9" t="n">
        <v>7</v>
      </c>
      <c r="B9" s="11" t="str">
        <f aca="false">IF(C9&gt;500,"9",IF(C9&gt;400,"8",IF(C9&gt;300,"7",IF(C9&gt;200,"6",IF(C9&gt;150,"5",IF(C9&gt;100,"4",IF(C9&gt;50,"3",IF(C9&gt;20,"2","1"))))))))</f>
        <v>6</v>
      </c>
      <c r="C9" s="12" t="n">
        <v>238.499776990692</v>
      </c>
      <c r="D9" s="11" t="str">
        <f aca="false">IF(E9&gt;500,"9",IF(E9&gt;400,"8",IF(E9&gt;300,"7",IF(E9&gt;200,"6",IF(E9&gt;150,"5",IF(E9&gt;100,"4",IF(E9&gt;50,"3",IF(E9&gt;20,"2","1"))))))))</f>
        <v>6</v>
      </c>
      <c r="E9" s="12" t="n">
        <v>222</v>
      </c>
      <c r="F9" s="27" t="str">
        <f aca="false">CONCATENATE(B9,D9)</f>
        <v>66</v>
      </c>
      <c r="G9" s="34" t="n">
        <v>6</v>
      </c>
      <c r="H9" s="34" t="s">
        <v>69</v>
      </c>
      <c r="I9" s="18"/>
      <c r="J9" s="14" t="n">
        <v>6</v>
      </c>
      <c r="K9" s="1" t="n">
        <f aca="false">COUNTIF($F$3:$F$397,"61")</f>
        <v>0</v>
      </c>
      <c r="L9" s="1" t="n">
        <f aca="false">COUNTIF($F$3:$F$397,"62")</f>
        <v>0</v>
      </c>
      <c r="M9" s="1" t="n">
        <f aca="false">COUNTIF($F$3:$F$397,"63")</f>
        <v>1</v>
      </c>
      <c r="N9" s="1" t="n">
        <f aca="false">COUNTIF($F$3:$F$397,"64")</f>
        <v>4</v>
      </c>
      <c r="O9" s="1" t="n">
        <f aca="false">COUNTIF($F$3:$F$397,"65")</f>
        <v>1</v>
      </c>
      <c r="P9" s="19" t="n">
        <f aca="false">COUNTIF($F$3:$F$38,"66")</f>
        <v>7</v>
      </c>
      <c r="Q9" s="1" t="n">
        <f aca="false">COUNTIF($F$3:$F$397,"67")</f>
        <v>5</v>
      </c>
      <c r="R9" s="1" t="n">
        <f aca="false">COUNTIF($F$3:$F$397,"68")</f>
        <v>1</v>
      </c>
      <c r="S9" s="1" t="n">
        <f aca="false">COUNTIF($F$3:$F$397,"69")</f>
        <v>0</v>
      </c>
      <c r="T9" s="20" t="n">
        <f aca="false">SUM(K9:S9)</f>
        <v>19</v>
      </c>
      <c r="U9" s="1"/>
      <c r="V9" s="14" t="n">
        <v>6</v>
      </c>
      <c r="W9" s="22" t="n">
        <f aca="false">K9/$T$13</f>
        <v>0</v>
      </c>
      <c r="X9" s="22" t="n">
        <f aca="false">L9/$T$13</f>
        <v>0</v>
      </c>
      <c r="Y9" s="22" t="n">
        <f aca="false">M9/$T$13</f>
        <v>0.0285714285714286</v>
      </c>
      <c r="Z9" s="22" t="n">
        <f aca="false">N9/$T$13</f>
        <v>0.114285714285714</v>
      </c>
      <c r="AA9" s="22" t="n">
        <f aca="false">O9/$T$13</f>
        <v>0.0285714285714286</v>
      </c>
      <c r="AB9" s="21" t="n">
        <f aca="false">P9/$T$13</f>
        <v>0.2</v>
      </c>
      <c r="AC9" s="22" t="n">
        <f aca="false">Q9/$T$13</f>
        <v>0.142857142857143</v>
      </c>
      <c r="AD9" s="22" t="n">
        <f aca="false">R9/$T$13</f>
        <v>0.0285714285714286</v>
      </c>
      <c r="AE9" s="22" t="n">
        <f aca="false">S9/$T$13</f>
        <v>0</v>
      </c>
      <c r="AF9" s="23" t="n">
        <f aca="false">T9/$T$13</f>
        <v>0.542857142857143</v>
      </c>
    </row>
    <row customHeight="1" ht="14.4" r="10">
      <c r="A10" t="n">
        <v>8</v>
      </c>
      <c r="B10" s="11" t="str">
        <f aca="false">IF(C10&gt;500,"9",IF(C10&gt;400,"8",IF(C10&gt;300,"7",IF(C10&gt;200,"6",IF(C10&gt;150,"5",IF(C10&gt;100,"4",IF(C10&gt;50,"3",IF(C10&gt;20,"2","1"))))))))</f>
        <v>6</v>
      </c>
      <c r="C10" s="12" t="n">
        <v>238.566471634063</v>
      </c>
      <c r="D10" s="11" t="str">
        <f aca="false">IF(E10&gt;500,"9",IF(E10&gt;400,"8",IF(E10&gt;300,"7",IF(E10&gt;200,"6",IF(E10&gt;150,"5",IF(E10&gt;100,"4",IF(E10&gt;50,"3",IF(E10&gt;20,"2","1"))))))))</f>
        <v>4</v>
      </c>
      <c r="E10" s="12" t="n">
        <v>143.8</v>
      </c>
      <c r="F10" s="27" t="str">
        <f aca="false">CONCATENATE(B10,D10)</f>
        <v>64</v>
      </c>
      <c r="G10" s="35" t="n">
        <v>7</v>
      </c>
      <c r="H10" s="35" t="s">
        <v>70</v>
      </c>
      <c r="I10" s="18" t="s">
        <v>71</v>
      </c>
      <c r="J10" s="15" t="n">
        <v>7</v>
      </c>
      <c r="K10" s="1" t="n">
        <f aca="false">COUNTIF($F$3:$F$397,"71")</f>
        <v>0</v>
      </c>
      <c r="L10" s="1" t="n">
        <f aca="false">COUNTIF($F$3:$F$397,"72")</f>
        <v>0</v>
      </c>
      <c r="M10" s="1" t="n">
        <f aca="false">COUNTIF($F$3:$F$397,"73")</f>
        <v>0</v>
      </c>
      <c r="N10" s="1" t="n">
        <f aca="false">COUNTIF($F$3:$F$397,"74")</f>
        <v>0</v>
      </c>
      <c r="O10" s="1" t="n">
        <f aca="false">COUNTIF($F$3:$F$397,"75")</f>
        <v>1</v>
      </c>
      <c r="P10" s="1" t="n">
        <f aca="false">COUNTIF($F$3:$F$397,"76")</f>
        <v>5</v>
      </c>
      <c r="Q10" s="19" t="n">
        <f aca="false">COUNTIF($F$3:$F$397,"77")</f>
        <v>4</v>
      </c>
      <c r="R10" s="1" t="n">
        <f aca="false">COUNTIF($F$3:$F$397,"78")</f>
        <v>1</v>
      </c>
      <c r="S10" s="1" t="n">
        <f aca="false">COUNTIF($F$3:$F$397,"79")</f>
        <v>0</v>
      </c>
      <c r="T10" s="20" t="n">
        <f aca="false">SUM(K10:S10)</f>
        <v>11</v>
      </c>
      <c r="U10" s="1"/>
      <c r="V10" s="15" t="n">
        <v>7</v>
      </c>
      <c r="W10" s="22" t="n">
        <f aca="false">K10/$T$13</f>
        <v>0</v>
      </c>
      <c r="X10" s="22" t="n">
        <f aca="false">L10/$T$13</f>
        <v>0</v>
      </c>
      <c r="Y10" s="22" t="n">
        <f aca="false">M10/$T$13</f>
        <v>0</v>
      </c>
      <c r="Z10" s="22" t="n">
        <f aca="false">N10/$T$13</f>
        <v>0</v>
      </c>
      <c r="AA10" s="22" t="n">
        <f aca="false">O10/$T$13</f>
        <v>0.0285714285714286</v>
      </c>
      <c r="AB10" s="22" t="n">
        <f aca="false">P10/$T$13</f>
        <v>0.142857142857143</v>
      </c>
      <c r="AC10" s="21" t="n">
        <f aca="false">Q10/$T$13</f>
        <v>0.114285714285714</v>
      </c>
      <c r="AD10" s="22" t="n">
        <f aca="false">R10/$T$13</f>
        <v>0.0285714285714286</v>
      </c>
      <c r="AE10" s="22" t="n">
        <f aca="false">S10/$T$13</f>
        <v>0</v>
      </c>
      <c r="AF10" s="23" t="n">
        <f aca="false">T10/$T$13</f>
        <v>0.314285714285714</v>
      </c>
    </row>
    <row customHeight="1" ht="14.4" r="11">
      <c r="A11" t="n">
        <v>9</v>
      </c>
      <c r="B11" s="11" t="str">
        <f aca="false">IF(C11&gt;500,"9",IF(C11&gt;400,"8",IF(C11&gt;300,"7",IF(C11&gt;200,"6",IF(C11&gt;150,"5",IF(C11&gt;100,"4",IF(C11&gt;50,"3",IF(C11&gt;20,"2","1"))))))))</f>
        <v>6</v>
      </c>
      <c r="C11" s="12" t="n">
        <v>223.824517139212</v>
      </c>
      <c r="D11" s="11" t="str">
        <f aca="false">IF(E11&gt;500,"9",IF(E11&gt;400,"8",IF(E11&gt;300,"7",IF(E11&gt;200,"6",IF(E11&gt;150,"5",IF(E11&gt;100,"4",IF(E11&gt;50,"3",IF(E11&gt;20,"2","1"))))))))</f>
        <v>6</v>
      </c>
      <c r="E11" s="12" t="n">
        <v>242.8</v>
      </c>
      <c r="F11" s="27" t="str">
        <f aca="false">CONCATENATE(B11,D11)</f>
        <v>66</v>
      </c>
      <c r="G11" s="35" t="n">
        <v>8</v>
      </c>
      <c r="H11" s="35" t="s">
        <v>72</v>
      </c>
      <c r="I11" s="18"/>
      <c r="J11" s="15" t="n">
        <v>8</v>
      </c>
      <c r="K11" s="1" t="n">
        <f aca="false">COUNTIF($F$3:$F$397,"81")</f>
        <v>0</v>
      </c>
      <c r="L11" s="1" t="n">
        <f aca="false">COUNTIF($F$3:$F$397,"82")</f>
        <v>0</v>
      </c>
      <c r="M11" s="1" t="n">
        <f aca="false">COUNTIF($F$3:$F$397,"83")</f>
        <v>0</v>
      </c>
      <c r="N11" s="1" t="n">
        <f aca="false">COUNTIF($F$3:$F$397,"84")</f>
        <v>0</v>
      </c>
      <c r="O11" s="1" t="n">
        <f aca="false">COUNTIF($F$3:$F$397,"85")</f>
        <v>0</v>
      </c>
      <c r="P11" s="1" t="n">
        <f aca="false">COUNTIF($F$3:$F$397,"86")</f>
        <v>0</v>
      </c>
      <c r="Q11" s="1" t="n">
        <f aca="false">COUNTIF($F$3:$F$397,"87")</f>
        <v>0</v>
      </c>
      <c r="R11" s="19" t="n">
        <f aca="false">COUNTIF($F$3:$F$397,"88")</f>
        <v>0</v>
      </c>
      <c r="S11" s="1" t="n">
        <f aca="false">COUNTIF($F$3:$F$397,"89")</f>
        <v>0</v>
      </c>
      <c r="T11" s="20" t="n">
        <f aca="false">SUM(K11:S11)</f>
        <v>0</v>
      </c>
      <c r="U11" s="1"/>
      <c r="V11" s="15" t="n">
        <v>8</v>
      </c>
      <c r="W11" s="22" t="n">
        <f aca="false">K11/$T$13</f>
        <v>0</v>
      </c>
      <c r="X11" s="22" t="n">
        <f aca="false">L11/$T$13</f>
        <v>0</v>
      </c>
      <c r="Y11" s="22" t="n">
        <f aca="false">M11/$T$13</f>
        <v>0</v>
      </c>
      <c r="Z11" s="22" t="n">
        <f aca="false">N11/$T$13</f>
        <v>0</v>
      </c>
      <c r="AA11" s="22" t="n">
        <f aca="false">O11/$T$13</f>
        <v>0</v>
      </c>
      <c r="AB11" s="22" t="n">
        <f aca="false">P11/$T$13</f>
        <v>0</v>
      </c>
      <c r="AC11" s="22" t="n">
        <f aca="false">Q11/$T$13</f>
        <v>0</v>
      </c>
      <c r="AD11" s="21" t="n">
        <f aca="false">R11/$T$13</f>
        <v>0</v>
      </c>
      <c r="AE11" s="22" t="n">
        <f aca="false">S11/$T$13</f>
        <v>0</v>
      </c>
      <c r="AF11" s="23" t="n">
        <f aca="false">T11/$T$13</f>
        <v>0</v>
      </c>
    </row>
    <row customHeight="1" ht="14.4" r="12">
      <c r="A12" t="n">
        <v>10</v>
      </c>
      <c r="B12" s="11" t="str">
        <f aca="false">IF(C12&gt;500,"9",IF(C12&gt;400,"8",IF(C12&gt;300,"7",IF(C12&gt;200,"6",IF(C12&gt;150,"5",IF(C12&gt;100,"4",IF(C12&gt;50,"3",IF(C12&gt;20,"2","1"))))))))</f>
        <v>5</v>
      </c>
      <c r="C12" s="12" t="n">
        <v>181.340884916577</v>
      </c>
      <c r="D12" s="11" t="str">
        <f aca="false">IF(E12&gt;500,"9",IF(E12&gt;400,"8",IF(E12&gt;300,"7",IF(E12&gt;200,"6",IF(E12&gt;150,"5",IF(E12&gt;100,"4",IF(E12&gt;50,"3",IF(E12&gt;20,"2","1"))))))))</f>
        <v>6</v>
      </c>
      <c r="E12" s="12" t="n">
        <v>219</v>
      </c>
      <c r="F12" s="27" t="str">
        <f aca="false">CONCATENATE(B12,D12)</f>
        <v>56</v>
      </c>
      <c r="G12" s="36" t="n">
        <v>9</v>
      </c>
      <c r="H12" s="36" t="s">
        <v>73</v>
      </c>
      <c r="I12" s="18" t="s">
        <v>74</v>
      </c>
      <c r="J12" s="16" t="n">
        <v>9</v>
      </c>
      <c r="K12" s="1" t="n">
        <f aca="false">COUNTIF($F$3:$F$397,"91")</f>
        <v>0</v>
      </c>
      <c r="L12" s="1" t="n">
        <f aca="false">COUNTIF($F$3:$F$397,"92")</f>
        <v>0</v>
      </c>
      <c r="M12" s="1" t="n">
        <f aca="false">COUNTIF($F$3:$F$397,"93")</f>
        <v>0</v>
      </c>
      <c r="N12" s="1" t="n">
        <f aca="false">COUNTIF($F$3:$F$397,"94")</f>
        <v>0</v>
      </c>
      <c r="O12" s="1" t="n">
        <f aca="false">COUNTIF($F$3:$F$397,"95")</f>
        <v>0</v>
      </c>
      <c r="P12" s="1" t="n">
        <f aca="false">COUNTIF($F$3:$F$397,"96")</f>
        <v>0</v>
      </c>
      <c r="Q12" s="1" t="n">
        <f aca="false">COUNTIF($F$3:$F$397,"97")</f>
        <v>0</v>
      </c>
      <c r="R12" s="1" t="n">
        <f aca="false">COUNTIF($F$3:$F$397,"98")</f>
        <v>0</v>
      </c>
      <c r="S12" s="19" t="n">
        <f aca="false">COUNTIF($F$3:$F$397,"99")</f>
        <v>0</v>
      </c>
      <c r="T12" s="20" t="n">
        <f aca="false">SUM(K12:S12)</f>
        <v>0</v>
      </c>
      <c r="U12" s="1"/>
      <c r="V12" s="16" t="n">
        <v>9</v>
      </c>
      <c r="W12" s="22" t="n">
        <f aca="false">K12/$T$13</f>
        <v>0</v>
      </c>
      <c r="X12" s="22" t="n">
        <f aca="false">L12/$T$13</f>
        <v>0</v>
      </c>
      <c r="Y12" s="22" t="n">
        <f aca="false">M12/$T$13</f>
        <v>0</v>
      </c>
      <c r="Z12" s="22" t="n">
        <f aca="false">N12/$T$13</f>
        <v>0</v>
      </c>
      <c r="AA12" s="22" t="n">
        <f aca="false">O12/$T$13</f>
        <v>0</v>
      </c>
      <c r="AB12" s="22" t="n">
        <f aca="false">P12/$T$13</f>
        <v>0</v>
      </c>
      <c r="AC12" s="22" t="n">
        <f aca="false">Q12/$T$13</f>
        <v>0</v>
      </c>
      <c r="AD12" s="22" t="n">
        <f aca="false">R12/$T$13</f>
        <v>0</v>
      </c>
      <c r="AE12" s="21" t="n">
        <f aca="false">S12/$T$13</f>
        <v>0</v>
      </c>
      <c r="AF12" s="23" t="n">
        <f aca="false">T12/$T$13</f>
        <v>0</v>
      </c>
    </row>
    <row customHeight="1" ht="14.4" r="13">
      <c r="A13" t="n">
        <v>11</v>
      </c>
      <c r="B13" s="11" t="str">
        <f aca="false">IF(C13&gt;500,"9",IF(C13&gt;400,"8",IF(C13&gt;300,"7",IF(C13&gt;200,"6",IF(C13&gt;150,"5",IF(C13&gt;100,"4",IF(C13&gt;50,"3",IF(C13&gt;20,"2","1"))))))))</f>
        <v>5</v>
      </c>
      <c r="C13" s="12" t="n">
        <v>176.481747156295</v>
      </c>
      <c r="D13" s="11" t="str">
        <f aca="false">IF(E13&gt;500,"9",IF(E13&gt;400,"8",IF(E13&gt;300,"7",IF(E13&gt;200,"6",IF(E13&gt;150,"5",IF(E13&gt;100,"4",IF(E13&gt;50,"3",IF(E13&gt;20,"2","1"))))))))</f>
        <v>6</v>
      </c>
      <c r="E13" s="12" t="n">
        <v>217</v>
      </c>
      <c r="F13" s="27" t="str">
        <f aca="false">CONCATENATE(B13,D13)</f>
        <v>56</v>
      </c>
      <c r="K13" s="20" t="n">
        <f aca="false">SUM(K4:K12)</f>
        <v>0</v>
      </c>
      <c r="L13" s="20" t="n">
        <f aca="false">SUM(L4:L12)</f>
        <v>0</v>
      </c>
      <c r="M13" s="20" t="n">
        <f aca="false">SUM(M4:M12)</f>
        <v>1</v>
      </c>
      <c r="N13" s="20" t="n">
        <f aca="false">SUM(N4:N12)</f>
        <v>4</v>
      </c>
      <c r="O13" s="20" t="n">
        <f aca="false">SUM(O4:O12)</f>
        <v>2</v>
      </c>
      <c r="P13" s="20" t="n">
        <f aca="false">SUM(P4:P12)</f>
        <v>16</v>
      </c>
      <c r="Q13" s="20" t="n">
        <f aca="false">SUM(Q4:Q12)</f>
        <v>10</v>
      </c>
      <c r="R13" s="20" t="n">
        <f aca="false">SUM(R4:R12)</f>
        <v>2</v>
      </c>
      <c r="S13" s="20" t="n">
        <f aca="false">SUM(S4:S12)</f>
        <v>0</v>
      </c>
      <c r="T13" s="28" t="n">
        <f aca="false">SUM(K4:S12)</f>
        <v>35</v>
      </c>
      <c r="U13" s="1"/>
      <c r="V13" s="1"/>
      <c r="W13" s="23" t="n">
        <f aca="false">K13/$T$13</f>
        <v>0</v>
      </c>
      <c r="X13" s="23" t="n">
        <f aca="false">L13/$T$13</f>
        <v>0</v>
      </c>
      <c r="Y13" s="23" t="n">
        <f aca="false">M13/$T$13</f>
        <v>0.0285714285714286</v>
      </c>
      <c r="Z13" s="23" t="n">
        <f aca="false">N13/$T$13</f>
        <v>0.114285714285714</v>
      </c>
      <c r="AA13" s="23" t="n">
        <f aca="false">O13/$T$13</f>
        <v>0.0571428571428571</v>
      </c>
      <c r="AB13" s="23" t="n">
        <f aca="false">P13/$T$13</f>
        <v>0.457142857142857</v>
      </c>
      <c r="AC13" s="23" t="n">
        <f aca="false">Q13/$T$13</f>
        <v>0.285714285714286</v>
      </c>
      <c r="AD13" s="23" t="n">
        <f aca="false">R13/$T$13</f>
        <v>0.0571428571428571</v>
      </c>
      <c r="AE13" s="23" t="n">
        <f aca="false">S13/$T$13</f>
        <v>0</v>
      </c>
      <c r="AF13" s="29" t="n">
        <f aca="false">SUM(W4:AE12)</f>
        <v>1</v>
      </c>
    </row>
    <row customHeight="1" ht="14.4" r="14">
      <c r="A14" t="n">
        <v>12</v>
      </c>
      <c r="B14" s="11" t="str">
        <f aca="false">IF(C14&gt;500,"9",IF(C14&gt;400,"8",IF(C14&gt;300,"7",IF(C14&gt;200,"6",IF(C14&gt;150,"5",IF(C14&gt;100,"4",IF(C14&gt;50,"3",IF(C14&gt;20,"2","1"))))))))</f>
        <v>6</v>
      </c>
      <c r="C14" s="12" t="n">
        <v>201.998228564018</v>
      </c>
      <c r="D14" s="11" t="str">
        <f aca="false">IF(E14&gt;500,"9",IF(E14&gt;400,"8",IF(E14&gt;300,"7",IF(E14&gt;200,"6",IF(E14&gt;150,"5",IF(E14&gt;100,"4",IF(E14&gt;50,"3",IF(E14&gt;20,"2","1"))))))))</f>
        <v>4</v>
      </c>
      <c r="E14" s="12" t="n">
        <v>138</v>
      </c>
      <c r="F14" s="27" t="str">
        <f aca="false">CONCATENATE(B14,D14)</f>
        <v>64</v>
      </c>
      <c r="G14" s="33" t="n">
        <v>1</v>
      </c>
      <c r="H14" t="s">
        <v>75</v>
      </c>
      <c r="J14" s="30" t="s">
        <v>76</v>
      </c>
      <c r="K14" s="30" t="n">
        <f aca="false">K34</f>
        <v>27</v>
      </c>
      <c r="L14" s="30" t="n">
        <f aca="false">L34</f>
        <v>77.1428571428572</v>
      </c>
      <c r="M14"/>
      <c r="N14"/>
      <c r="O14"/>
      <c r="P14"/>
      <c r="Q14"/>
      <c r="R14"/>
      <c r="S14"/>
    </row>
    <row customHeight="1" ht="14.4" r="15">
      <c r="A15" t="n">
        <v>13</v>
      </c>
      <c r="B15" s="11" t="str">
        <f aca="false">IF(C15&gt;500,"9",IF(C15&gt;400,"8",IF(C15&gt;300,"7",IF(C15&gt;200,"6",IF(C15&gt;150,"5",IF(C15&gt;100,"4",IF(C15&gt;50,"3",IF(C15&gt;20,"2","1"))))))))</f>
        <v>6</v>
      </c>
      <c r="C15" s="12" t="n">
        <v>221.674206350224</v>
      </c>
      <c r="D15" s="11" t="str">
        <f aca="false">IF(E15&gt;500,"9",IF(E15&gt;400,"8",IF(E15&gt;300,"7",IF(E15&gt;200,"6",IF(E15&gt;150,"5",IF(E15&gt;100,"4",IF(E15&gt;50,"3",IF(E15&gt;20,"2","1"))))))))</f>
        <v>6</v>
      </c>
      <c r="E15" s="12" t="n">
        <v>204.3</v>
      </c>
      <c r="F15" s="27" t="str">
        <f aca="false">CONCATENATE(B15,D15)</f>
        <v>66</v>
      </c>
      <c r="G15" s="33" t="n">
        <v>2</v>
      </c>
      <c r="H15" t="s">
        <v>77</v>
      </c>
      <c r="K15" s="13" t="n">
        <v>1</v>
      </c>
      <c r="L15" s="13" t="n">
        <v>2</v>
      </c>
      <c r="M15" s="13" t="n">
        <v>3</v>
      </c>
      <c r="N15" s="14" t="n">
        <v>4</v>
      </c>
      <c r="O15" s="14" t="n">
        <v>5</v>
      </c>
      <c r="P15" s="14" t="n">
        <v>6</v>
      </c>
      <c r="Q15" s="15" t="n">
        <v>7</v>
      </c>
      <c r="R15" s="15" t="n">
        <v>8</v>
      </c>
      <c r="S15" s="16" t="n">
        <v>9</v>
      </c>
      <c r="W15" t="s">
        <v>78</v>
      </c>
      <c r="X15" s="22" t="n">
        <f aca="false">W4+X5+Y6+Z7+AA8+AB9+AC10+AD11+AE12</f>
        <v>0.314285714285714</v>
      </c>
    </row>
    <row customHeight="1" ht="14.4" r="16">
      <c r="A16" t="n">
        <v>14</v>
      </c>
      <c r="B16" s="11" t="str">
        <f aca="false">IF(C16&gt;500,"9",IF(C16&gt;400,"8",IF(C16&gt;300,"7",IF(C16&gt;200,"6",IF(C16&gt;150,"5",IF(C16&gt;100,"4",IF(C16&gt;50,"3",IF(C16&gt;20,"2","1"))))))))</f>
        <v>6</v>
      </c>
      <c r="C16" s="12" t="n">
        <v>285.004277442789</v>
      </c>
      <c r="D16" s="11" t="str">
        <f aca="false">IF(E16&gt;500,"9",IF(E16&gt;400,"8",IF(E16&gt;300,"7",IF(E16&gt;200,"6",IF(E16&gt;150,"5",IF(E16&gt;100,"4",IF(E16&gt;50,"3",IF(E16&gt;20,"2","1"))))))))</f>
        <v>7</v>
      </c>
      <c r="E16" s="12" t="n">
        <v>348</v>
      </c>
      <c r="F16" s="27" t="str">
        <f aca="false">CONCATENATE(B16,D16)</f>
        <v>67</v>
      </c>
      <c r="G16" s="33" t="n">
        <v>3</v>
      </c>
      <c r="H16" t="s">
        <v>79</v>
      </c>
      <c r="J16" s="1" t="s">
        <v>80</v>
      </c>
      <c r="K16" s="1" t="n">
        <f aca="false">K4</f>
        <v>0</v>
      </c>
      <c r="L16" s="1" t="n">
        <f aca="false">L5</f>
        <v>0</v>
      </c>
      <c r="M16" s="1" t="n">
        <f aca="false">M6</f>
        <v>0</v>
      </c>
      <c r="N16" s="1" t="n">
        <f aca="false">N7</f>
        <v>0</v>
      </c>
      <c r="O16" s="1" t="n">
        <f aca="false">O8</f>
        <v>0</v>
      </c>
      <c r="P16" s="1" t="n">
        <f aca="false">P9</f>
        <v>7</v>
      </c>
      <c r="Q16" s="1" t="n">
        <f aca="false">Q10</f>
        <v>4</v>
      </c>
      <c r="R16" s="1" t="n">
        <f aca="false">R11</f>
        <v>0</v>
      </c>
      <c r="S16" s="1" t="n">
        <f aca="false">S12</f>
        <v>0</v>
      </c>
      <c r="W16" t="s">
        <v>81</v>
      </c>
      <c r="X16" s="22" t="n">
        <f aca="false">(AF4*W13)+(AF5*X13)+(AF6*Y13)+(Z13*AF7)+(AA13*AF8)+(AB13*AF9)+(AC13*AF10)+(AD13*AF11)+(AE13*AF12)</f>
        <v>0.346122448979592</v>
      </c>
    </row>
    <row customHeight="1" ht="14.4" r="17">
      <c r="A17" t="n">
        <v>15</v>
      </c>
      <c r="B17" s="11" t="str">
        <f aca="false">IF(C17&gt;500,"9",IF(C17&gt;400,"8",IF(C17&gt;300,"7",IF(C17&gt;200,"6",IF(C17&gt;150,"5",IF(C17&gt;100,"4",IF(C17&gt;50,"3",IF(C17&gt;20,"2","1"))))))))</f>
        <v>6</v>
      </c>
      <c r="C17" s="12" t="n">
        <v>290.477550334623</v>
      </c>
      <c r="D17" s="11" t="str">
        <f aca="false">IF(E17&gt;500,"9",IF(E17&gt;400,"8",IF(E17&gt;300,"7",IF(E17&gt;200,"6",IF(E17&gt;150,"5",IF(E17&gt;100,"4",IF(E17&gt;50,"3",IF(E17&gt;20,"2","1"))))))))</f>
        <v>7</v>
      </c>
      <c r="E17" s="12" t="n">
        <v>320</v>
      </c>
      <c r="F17" s="27" t="str">
        <f aca="false">CONCATENATE(B17,D17)</f>
        <v>67</v>
      </c>
      <c r="G17" s="34" t="n">
        <v>4</v>
      </c>
      <c r="H17" t="s">
        <v>82</v>
      </c>
      <c r="J17" s="1" t="s">
        <v>83</v>
      </c>
      <c r="K17" s="1" t="n">
        <f aca="false">T4-K16</f>
        <v>0</v>
      </c>
      <c r="L17" s="1" t="n">
        <f aca="false">T5-L16</f>
        <v>0</v>
      </c>
      <c r="M17" s="1" t="n">
        <f aca="false">T6-M16</f>
        <v>0</v>
      </c>
      <c r="N17" s="1" t="n">
        <f aca="false">T7-N16</f>
        <v>0</v>
      </c>
      <c r="O17" s="1" t="n">
        <f aca="false">T8-O16</f>
        <v>5</v>
      </c>
      <c r="P17" s="1" t="n">
        <f aca="false">T9-P16</f>
        <v>12</v>
      </c>
      <c r="Q17" s="1" t="n">
        <f aca="false">T10-Q16</f>
        <v>7</v>
      </c>
      <c r="R17" s="1" t="n">
        <f aca="false">T11-R16</f>
        <v>0</v>
      </c>
      <c r="S17" s="1" t="n">
        <f aca="false">T12-S16</f>
        <v>0</v>
      </c>
      <c r="W17" t="s">
        <v>84</v>
      </c>
      <c r="X17" s="22" t="n">
        <f aca="false">(W13^2)+(X13^2)+(Y13^2)+(Z13^2)+(AA13^2)+(AB13^2)+(AC13^2)+(AD13^2)+(AE13^2)</f>
        <v>0.311020408163265</v>
      </c>
    </row>
    <row customHeight="1" ht="14.4" r="18">
      <c r="A18" t="n">
        <v>16</v>
      </c>
      <c r="B18" s="11" t="str">
        <f aca="false">IF(C18&gt;500,"9",IF(C18&gt;400,"8",IF(C18&gt;300,"7",IF(C18&gt;200,"6",IF(C18&gt;150,"5",IF(C18&gt;100,"4",IF(C18&gt;50,"3",IF(C18&gt;20,"2","1"))))))))</f>
        <v>5</v>
      </c>
      <c r="C18" s="12" t="n">
        <v>184.567393935316</v>
      </c>
      <c r="D18" s="11" t="str">
        <f aca="false">IF(E18&gt;500,"9",IF(E18&gt;400,"8",IF(E18&gt;300,"7",IF(E18&gt;200,"6",IF(E18&gt;150,"5",IF(E18&gt;100,"4",IF(E18&gt;50,"3",IF(E18&gt;20,"2","1"))))))))</f>
        <v>6</v>
      </c>
      <c r="E18" s="12" t="n">
        <v>262</v>
      </c>
      <c r="F18" s="27" t="str">
        <f aca="false">CONCATENATE(B18,D18)</f>
        <v>56</v>
      </c>
      <c r="G18" s="34" t="n">
        <v>5</v>
      </c>
      <c r="H18" t="s">
        <v>85</v>
      </c>
      <c r="J18" s="1" t="s">
        <v>86</v>
      </c>
      <c r="K18" s="1" t="n">
        <f aca="false">K13-K16</f>
        <v>0</v>
      </c>
      <c r="L18" s="1" t="n">
        <f aca="false">L13-L16</f>
        <v>0</v>
      </c>
      <c r="M18" s="1" t="n">
        <f aca="false">M13-M16</f>
        <v>1</v>
      </c>
      <c r="N18" s="1" t="n">
        <f aca="false">N13-N16</f>
        <v>4</v>
      </c>
      <c r="O18" s="1" t="n">
        <f aca="false">O13-O16</f>
        <v>2</v>
      </c>
      <c r="P18" s="1" t="n">
        <f aca="false">P13-P16</f>
        <v>9</v>
      </c>
      <c r="Q18" s="1" t="n">
        <f aca="false">Q13-Q16</f>
        <v>6</v>
      </c>
      <c r="R18" s="1" t="n">
        <f aca="false">R13-R16</f>
        <v>2</v>
      </c>
      <c r="S18" s="1" t="n">
        <f aca="false">S13-S16</f>
        <v>0</v>
      </c>
    </row>
    <row customHeight="1" ht="14.4" r="19">
      <c r="A19" t="n">
        <v>17</v>
      </c>
      <c r="B19" s="11" t="str">
        <f aca="false">IF(C19&gt;500,"9",IF(C19&gt;400,"8",IF(C19&gt;300,"7",IF(C19&gt;200,"6",IF(C19&gt;150,"5",IF(C19&gt;100,"4",IF(C19&gt;50,"3",IF(C19&gt;20,"2","1"))))))))</f>
        <v>6</v>
      </c>
      <c r="C19" s="12" t="n">
        <v>207.119482741825</v>
      </c>
      <c r="D19" s="11" t="str">
        <f aca="false">IF(E19&gt;500,"9",IF(E19&gt;400,"8",IF(E19&gt;300,"7",IF(E19&gt;200,"6",IF(E19&gt;150,"5",IF(E19&gt;100,"4",IF(E19&gt;50,"3",IF(E19&gt;20,"2","1"))))))))</f>
        <v>3</v>
      </c>
      <c r="E19" s="12" t="n">
        <v>87</v>
      </c>
      <c r="F19" s="27" t="str">
        <f aca="false">CONCATENATE(B19,D19)</f>
        <v>63</v>
      </c>
      <c r="G19" s="34" t="n">
        <v>6</v>
      </c>
      <c r="H19" t="s">
        <v>87</v>
      </c>
      <c r="J19" s="1" t="s">
        <v>88</v>
      </c>
      <c r="K19" s="1" t="n">
        <f aca="false">$T$13-T4-K13+K16</f>
        <v>35</v>
      </c>
      <c r="L19" s="1" t="n">
        <f aca="false">$T$13-T5-L13+L16</f>
        <v>35</v>
      </c>
      <c r="M19" s="1" t="n">
        <f aca="false">$T$13-T6-M13+M16</f>
        <v>34</v>
      </c>
      <c r="N19" s="1" t="n">
        <f aca="false">$T$13-T7-N13+N16</f>
        <v>31</v>
      </c>
      <c r="O19" s="1" t="n">
        <f aca="false">$T$13-T8-O13+O16</f>
        <v>28</v>
      </c>
      <c r="P19" s="1" t="n">
        <f aca="false">$T$13-T9-P13+P16</f>
        <v>7</v>
      </c>
      <c r="Q19" s="1" t="n">
        <f aca="false">$T$13-T10-Q13+Q16</f>
        <v>18</v>
      </c>
      <c r="R19" s="1" t="n">
        <f aca="false">$T$13-T11-R13+R16</f>
        <v>33</v>
      </c>
      <c r="S19" s="1" t="n">
        <f aca="false">$T$13-T12-S13+S16</f>
        <v>35</v>
      </c>
      <c r="W19" t="s">
        <v>51</v>
      </c>
      <c r="X19" s="22" t="n">
        <f aca="false">(X15-X16)/(1-X16)</f>
        <v>-0.0486891385767789</v>
      </c>
    </row>
    <row customHeight="1" ht="14.4" r="20">
      <c r="A20" t="n">
        <v>18</v>
      </c>
      <c r="B20" s="11" t="str">
        <f aca="false">IF(C20&gt;500,"9",IF(C20&gt;400,"8",IF(C20&gt;300,"7",IF(C20&gt;200,"6",IF(C20&gt;150,"5",IF(C20&gt;100,"4",IF(C20&gt;50,"3",IF(C20&gt;20,"2","1"))))))))</f>
        <v>6</v>
      </c>
      <c r="C20" s="12" t="n">
        <v>236.963156090422</v>
      </c>
      <c r="D20" s="11" t="str">
        <f aca="false">IF(E20&gt;500,"9",IF(E20&gt;400,"8",IF(E20&gt;300,"7",IF(E20&gt;200,"6",IF(E20&gt;150,"5",IF(E20&gt;100,"4",IF(E20&gt;50,"3",IF(E20&gt;20,"2","1"))))))))</f>
        <v>4</v>
      </c>
      <c r="E20" s="12" t="n">
        <v>130.4</v>
      </c>
      <c r="F20" s="27" t="str">
        <f aca="false">CONCATENATE(B20,D20)</f>
        <v>64</v>
      </c>
      <c r="G20" s="35" t="n">
        <v>7</v>
      </c>
      <c r="H20" t="s">
        <v>89</v>
      </c>
      <c r="J20" s="1" t="s">
        <v>90</v>
      </c>
      <c r="K20" s="1" t="n">
        <f aca="false">SUM(K16:K19)</f>
        <v>35</v>
      </c>
      <c r="L20" s="1" t="n">
        <f aca="false">SUM(L16:L19)</f>
        <v>35</v>
      </c>
      <c r="M20" s="1" t="n">
        <f aca="false">SUM(M16:M19)</f>
        <v>35</v>
      </c>
      <c r="N20" s="1" t="n">
        <f aca="false">SUM(N16:N19)</f>
        <v>35</v>
      </c>
      <c r="O20" s="1" t="n">
        <f aca="false">SUM(O16:O19)</f>
        <v>35</v>
      </c>
      <c r="P20" s="1" t="n">
        <f aca="false">SUM(P16:P19)</f>
        <v>35</v>
      </c>
      <c r="Q20" s="1" t="n">
        <f aca="false">SUM(Q16:Q19)</f>
        <v>35</v>
      </c>
      <c r="R20" s="1" t="n">
        <f aca="false">SUM(R16:R19)</f>
        <v>35</v>
      </c>
      <c r="S20" s="1" t="n">
        <f aca="false">SUM(S16:S19)</f>
        <v>35</v>
      </c>
      <c r="W20" t="s">
        <v>52</v>
      </c>
      <c r="X20" s="22" t="n">
        <f aca="false">(X15-X16)/(1-X17)</f>
        <v>-0.0462085308056871</v>
      </c>
    </row>
    <row customHeight="1" ht="14.4" r="21">
      <c r="A21" t="n">
        <v>19</v>
      </c>
      <c r="B21" s="11" t="str">
        <f aca="false">IF(C21&gt;500,"9",IF(C21&gt;400,"8",IF(C21&gt;300,"7",IF(C21&gt;200,"6",IF(C21&gt;150,"5",IF(C21&gt;100,"4",IF(C21&gt;50,"3",IF(C21&gt;20,"2","1"))))))))</f>
        <v>8</v>
      </c>
      <c r="C21" s="12" t="n">
        <v>438.763031017001</v>
      </c>
      <c r="D21" s="11" t="str">
        <f aca="false">IF(E21&gt;500,"9",IF(E21&gt;400,"8",IF(E21&gt;300,"7",IF(E21&gt;200,"6",IF(E21&gt;150,"5",IF(E21&gt;100,"4",IF(E21&gt;50,"3",IF(E21&gt;20,"2","1"))))))))</f>
        <v>1</v>
      </c>
      <c r="E21" s="12"/>
      <c r="G21" s="35" t="n">
        <v>8</v>
      </c>
      <c r="H21" t="s">
        <v>91</v>
      </c>
      <c r="W21" t="s">
        <v>53</v>
      </c>
      <c r="X21" s="22" t="n">
        <f aca="false">(K4+L5+M6+N7+O8+P9+Q10+R11+S12)/T13</f>
        <v>0.314285714285714</v>
      </c>
      <c r="Z21" t="s">
        <v>92</v>
      </c>
    </row>
    <row customHeight="1" ht="14.4" r="22">
      <c r="A22" t="n">
        <v>20</v>
      </c>
      <c r="B22" s="11" t="str">
        <f aca="false">IF(C22&gt;500,"9",IF(C22&gt;400,"8",IF(C22&gt;300,"7",IF(C22&gt;200,"6",IF(C22&gt;150,"5",IF(C22&gt;100,"4",IF(C22&gt;50,"3",IF(C22&gt;20,"2","1"))))))))</f>
        <v>6</v>
      </c>
      <c r="C22" s="12" t="n">
        <v>267.407854339876</v>
      </c>
      <c r="D22" s="11" t="str">
        <f aca="false">IF(E22&gt;500,"9",IF(E22&gt;400,"8",IF(E22&gt;300,"7",IF(E22&gt;200,"6",IF(E22&gt;150,"5",IF(E22&gt;100,"4",IF(E22&gt;50,"3",IF(E22&gt;20,"2","1"))))))))</f>
        <v>8</v>
      </c>
      <c r="E22" s="12" t="n">
        <v>425</v>
      </c>
      <c r="F22" s="27" t="str">
        <f aca="false">CONCATENATE(B22,D22)</f>
        <v>68</v>
      </c>
      <c r="G22" s="36" t="n">
        <v>9</v>
      </c>
      <c r="H22" t="s">
        <v>93</v>
      </c>
      <c r="I22" s="18" t="s">
        <v>94</v>
      </c>
      <c r="J22" s="1" t="s">
        <v>95</v>
      </c>
      <c r="K22" s="31" t="n">
        <f aca="false">(K16+K18)/K20</f>
        <v>0</v>
      </c>
      <c r="L22" s="31" t="n">
        <f aca="false">(L16+L18)/L20</f>
        <v>0</v>
      </c>
      <c r="M22" s="31" t="n">
        <f aca="false">(M16+M18)/M20</f>
        <v>0.0285714285714286</v>
      </c>
      <c r="N22" s="31" t="n">
        <f aca="false">(N16+N18)/N20</f>
        <v>0.114285714285714</v>
      </c>
      <c r="O22" s="31" t="n">
        <f aca="false">(O16+O18)/O20</f>
        <v>0.0571428571428571</v>
      </c>
      <c r="P22" s="31" t="n">
        <f aca="false">(P16+P18)/P20</f>
        <v>0.457142857142857</v>
      </c>
      <c r="Q22" s="31" t="n">
        <f aca="false">(Q16+Q18)/Q20</f>
        <v>0.285714285714286</v>
      </c>
      <c r="R22" s="31" t="n">
        <f aca="false">(R16+R18)/R20</f>
        <v>0.0571428571428571</v>
      </c>
      <c r="S22" s="31" t="n">
        <f aca="false">(S16+S18)/S20</f>
        <v>0</v>
      </c>
      <c r="T22" s="1" t="s">
        <v>96</v>
      </c>
      <c r="U22" s="1" t="n">
        <v>1</v>
      </c>
      <c r="V22" s="8" t="s">
        <v>97</v>
      </c>
    </row>
    <row customHeight="1" ht="14.4" r="23">
      <c r="A23" t="n">
        <v>21</v>
      </c>
      <c r="B23" s="11" t="str">
        <f aca="false">IF(C23&gt;500,"9",IF(C23&gt;400,"8",IF(C23&gt;300,"7",IF(C23&gt;200,"6",IF(C23&gt;150,"5",IF(C23&gt;100,"4",IF(C23&gt;50,"3",IF(C23&gt;20,"2","1"))))))))</f>
        <v>5</v>
      </c>
      <c r="C23" s="12" t="n">
        <v>194.492793985874</v>
      </c>
      <c r="D23" s="11" t="str">
        <f aca="false">IF(E23&gt;500,"9",IF(E23&gt;400,"8",IF(E23&gt;300,"7",IF(E23&gt;200,"6",IF(E23&gt;150,"5",IF(E23&gt;100,"4",IF(E23&gt;50,"3",IF(E23&gt;20,"2","1"))))))))</f>
        <v>6</v>
      </c>
      <c r="E23" s="12" t="n">
        <v>291</v>
      </c>
      <c r="F23" s="27" t="str">
        <f aca="false">CONCATENATE(B23,D23)</f>
        <v>56</v>
      </c>
      <c r="I23" s="18" t="s">
        <v>98</v>
      </c>
      <c r="J23" s="1" t="s">
        <v>99</v>
      </c>
      <c r="K23" s="31" t="n">
        <f aca="false">(K16+K17)/K20</f>
        <v>0</v>
      </c>
      <c r="L23" s="31" t="n">
        <f aca="false">(L16+L17)/L20</f>
        <v>0</v>
      </c>
      <c r="M23" s="31" t="n">
        <f aca="false">(M16+M17)/M20</f>
        <v>0</v>
      </c>
      <c r="N23" s="31" t="n">
        <f aca="false">(N16+N17)/N20</f>
        <v>0</v>
      </c>
      <c r="O23" s="31" t="n">
        <f aca="false">(O16+O17)/O20</f>
        <v>0.142857142857143</v>
      </c>
      <c r="P23" s="31" t="n">
        <f aca="false">(P16+P17)/P20</f>
        <v>0.542857142857143</v>
      </c>
      <c r="Q23" s="31" t="n">
        <f aca="false">(Q16+Q17)/Q20</f>
        <v>0.314285714285714</v>
      </c>
      <c r="R23" s="31" t="n">
        <f aca="false">(R16+R17)/R20</f>
        <v>0</v>
      </c>
      <c r="S23" s="31" t="n">
        <f aca="false">(S16+S17)/S20</f>
        <v>0</v>
      </c>
      <c r="T23" s="1" t="s">
        <v>96</v>
      </c>
      <c r="U23" s="1" t="n">
        <v>1</v>
      </c>
      <c r="V23" s="8" t="s">
        <v>100</v>
      </c>
    </row>
    <row customHeight="1" ht="14.4" r="24">
      <c r="A24" t="n">
        <v>22</v>
      </c>
      <c r="B24" s="11" t="str">
        <f aca="false">IF(C24&gt;500,"9",IF(C24&gt;400,"8",IF(C24&gt;300,"7",IF(C24&gt;200,"6",IF(C24&gt;150,"5",IF(C24&gt;100,"4",IF(C24&gt;50,"3",IF(C24&gt;20,"2","1"))))))))</f>
        <v>7</v>
      </c>
      <c r="C24" s="12" t="n">
        <v>338.061926624043</v>
      </c>
      <c r="D24" s="11" t="str">
        <f aca="false">IF(E24&gt;500,"9",IF(E24&gt;400,"8",IF(E24&gt;300,"7",IF(E24&gt;200,"6",IF(E24&gt;150,"5",IF(E24&gt;100,"4",IF(E24&gt;50,"3",IF(E24&gt;20,"2","1"))))))))</f>
        <v>7</v>
      </c>
      <c r="E24" s="12" t="n">
        <v>375</v>
      </c>
      <c r="F24" s="27" t="str">
        <f aca="false">CONCATENATE(B24,D24)</f>
        <v>77</v>
      </c>
      <c r="I24" s="18" t="s">
        <v>101</v>
      </c>
      <c r="J24" s="1" t="s">
        <v>102</v>
      </c>
      <c r="K24" s="31" t="e">
        <f aca="false">(K16+K17)/(K16+K18)</f>
        <v>#DIV/0!</v>
      </c>
      <c r="L24" s="31" t="e">
        <f aca="false">(L16+L17)/(L16+L18)</f>
        <v>#DIV/0!</v>
      </c>
      <c r="M24" s="31" t="n">
        <f aca="false">(M16+M17)/(M16+M18)</f>
        <v>0</v>
      </c>
      <c r="N24" s="31" t="n">
        <f aca="false">(N16+N17)/(N16+N18)</f>
        <v>0</v>
      </c>
      <c r="O24" s="31" t="n">
        <f aca="false">(O16+O17)/(O16+O18)</f>
        <v>2.5</v>
      </c>
      <c r="P24" s="31" t="n">
        <f aca="false">(P16+P17)/(P16+P18)</f>
        <v>1.1875</v>
      </c>
      <c r="Q24" s="31" t="n">
        <f aca="false">(Q16+Q17)/(Q16+Q18)</f>
        <v>1.1</v>
      </c>
      <c r="R24" s="31" t="n">
        <f aca="false">(R16+R17)/(R16+R18)</f>
        <v>0</v>
      </c>
      <c r="S24" s="31" t="e">
        <f aca="false">(S16+S17)/(S16+S18)</f>
        <v>#DIV/0!</v>
      </c>
      <c r="T24" s="1" t="s">
        <v>103</v>
      </c>
      <c r="U24" s="1" t="n">
        <v>1</v>
      </c>
    </row>
    <row customHeight="1" ht="14.4" r="25">
      <c r="A25" t="n">
        <v>23</v>
      </c>
      <c r="B25" s="11" t="str">
        <f aca="false">IF(C25&gt;500,"9",IF(C25&gt;400,"8",IF(C25&gt;300,"7",IF(C25&gt;200,"6",IF(C25&gt;150,"5",IF(C25&gt;100,"4",IF(C25&gt;50,"3",IF(C25&gt;20,"2","1"))))))))</f>
        <v>7</v>
      </c>
      <c r="C25" s="12" t="n">
        <v>321.300698410663</v>
      </c>
      <c r="D25" s="11" t="str">
        <f aca="false">IF(E25&gt;500,"9",IF(E25&gt;400,"8",IF(E25&gt;300,"7",IF(E25&gt;200,"6",IF(E25&gt;150,"5",IF(E25&gt;100,"4",IF(E25&gt;50,"3",IF(E25&gt;20,"2","1"))))))))</f>
        <v>6</v>
      </c>
      <c r="E25" s="12" t="n">
        <v>226</v>
      </c>
      <c r="F25" s="27" t="str">
        <f aca="false">CONCATENATE(B25,D25)</f>
        <v>76</v>
      </c>
      <c r="I25" s="18" t="s">
        <v>104</v>
      </c>
      <c r="J25" s="1" t="s">
        <v>91</v>
      </c>
      <c r="K25" s="31" t="e">
        <f aca="false">K16/(K16+K18)</f>
        <v>#DIV/0!</v>
      </c>
      <c r="L25" s="31" t="e">
        <f aca="false">L16/(L16+L18)</f>
        <v>#DIV/0!</v>
      </c>
      <c r="M25" s="31" t="n">
        <f aca="false">M16/(M16+M18)</f>
        <v>0</v>
      </c>
      <c r="N25" s="31" t="n">
        <f aca="false">N16/(N16+N18)</f>
        <v>0</v>
      </c>
      <c r="O25" s="31" t="n">
        <f aca="false">O16/(O16+O18)</f>
        <v>0</v>
      </c>
      <c r="P25" s="31" t="n">
        <f aca="false">P16/(P16+P18)</f>
        <v>0.4375</v>
      </c>
      <c r="Q25" s="31" t="n">
        <f aca="false">Q16/(Q16+Q18)</f>
        <v>0.4</v>
      </c>
      <c r="R25" s="31" t="n">
        <f aca="false">R16/(R16+R18)</f>
        <v>0</v>
      </c>
      <c r="S25" s="31" t="e">
        <f aca="false">S16/(S16+S18)</f>
        <v>#DIV/0!</v>
      </c>
      <c r="T25" s="1" t="s">
        <v>96</v>
      </c>
      <c r="U25" s="1" t="n">
        <v>1</v>
      </c>
      <c r="V25" s="8" t="s">
        <v>105</v>
      </c>
    </row>
    <row customHeight="1" ht="14.4" r="26">
      <c r="A26" t="n">
        <v>24</v>
      </c>
      <c r="B26" s="11" t="str">
        <f aca="false">IF(C26&gt;500,"9",IF(C26&gt;400,"8",IF(C26&gt;300,"7",IF(C26&gt;200,"6",IF(C26&gt;150,"5",IF(C26&gt;100,"4",IF(C26&gt;50,"3",IF(C26&gt;20,"2","1"))))))))</f>
        <v>7</v>
      </c>
      <c r="C26" s="12" t="n">
        <v>327.395412719226</v>
      </c>
      <c r="D26" s="11" t="str">
        <f aca="false">IF(E26&gt;500,"9",IF(E26&gt;400,"8",IF(E26&gt;300,"7",IF(E26&gt;200,"6",IF(E26&gt;150,"5",IF(E26&gt;100,"4",IF(E26&gt;50,"3",IF(E26&gt;20,"2","1"))))))))</f>
        <v>5</v>
      </c>
      <c r="E26" s="12" t="n">
        <v>151</v>
      </c>
      <c r="F26" s="27" t="str">
        <f aca="false">CONCATENATE(B26,D26)</f>
        <v>75</v>
      </c>
      <c r="I26" s="1" t="s">
        <v>106</v>
      </c>
      <c r="J26" s="1" t="s">
        <v>87</v>
      </c>
      <c r="K26" s="31" t="n">
        <f aca="false">K17/(K17+K19)</f>
        <v>0</v>
      </c>
      <c r="L26" s="31" t="n">
        <f aca="false">L17/(L17+L19)</f>
        <v>0</v>
      </c>
      <c r="M26" s="31" t="n">
        <f aca="false">M17/(M17+M19)</f>
        <v>0</v>
      </c>
      <c r="N26" s="31" t="n">
        <f aca="false">N17/(N17+N19)</f>
        <v>0</v>
      </c>
      <c r="O26" s="31" t="n">
        <f aca="false">O17/(O17+O19)</f>
        <v>0.151515151515152</v>
      </c>
      <c r="P26" s="31" t="n">
        <f aca="false">P17/(P17+P19)</f>
        <v>0.631578947368421</v>
      </c>
      <c r="Q26" s="31" t="n">
        <f aca="false">Q17/(Q17+Q19)</f>
        <v>0.28</v>
      </c>
      <c r="R26" s="31" t="n">
        <f aca="false">R17/(R17+R19)</f>
        <v>0</v>
      </c>
      <c r="S26" s="31" t="n">
        <f aca="false">S17/(S17+S19)</f>
        <v>0</v>
      </c>
      <c r="T26" s="1" t="s">
        <v>96</v>
      </c>
      <c r="U26" s="1" t="n">
        <v>0</v>
      </c>
      <c r="V26" s="8" t="s">
        <v>107</v>
      </c>
    </row>
    <row customHeight="1" ht="14.4" r="27">
      <c r="A27" t="n">
        <v>25</v>
      </c>
      <c r="B27" s="11" t="str">
        <f aca="false">IF(C27&gt;500,"9",IF(C27&gt;400,"8",IF(C27&gt;300,"7",IF(C27&gt;200,"6",IF(C27&gt;150,"5",IF(C27&gt;100,"4",IF(C27&gt;50,"3",IF(C27&gt;20,"2","1"))))))))</f>
        <v>7</v>
      </c>
      <c r="C27" s="12" t="n">
        <v>348.279649883615</v>
      </c>
      <c r="D27" s="11" t="str">
        <f aca="false">IF(E27&gt;500,"9",IF(E27&gt;400,"8",IF(E27&gt;300,"7",IF(E27&gt;200,"6",IF(E27&gt;150,"5",IF(E27&gt;100,"4",IF(E27&gt;50,"3",IF(E27&gt;20,"2","1"))))))))</f>
        <v>7</v>
      </c>
      <c r="E27" s="12" t="n">
        <v>395</v>
      </c>
      <c r="F27" s="27" t="str">
        <f aca="false">CONCATENATE(B27,D27)</f>
        <v>77</v>
      </c>
      <c r="I27" s="18" t="s">
        <v>108</v>
      </c>
      <c r="J27" s="1" t="s">
        <v>109</v>
      </c>
      <c r="K27" s="31" t="e">
        <f aca="false">K17/(K16+K17)</f>
        <v>#DIV/0!</v>
      </c>
      <c r="L27" s="31" t="e">
        <f aca="false">L17/(L16+L17)</f>
        <v>#DIV/0!</v>
      </c>
      <c r="M27" s="31" t="e">
        <f aca="false">M17/(M16+M17)</f>
        <v>#DIV/0!</v>
      </c>
      <c r="N27" s="31" t="e">
        <f aca="false">N17/(N16+N17)</f>
        <v>#DIV/0!</v>
      </c>
      <c r="O27" s="31" t="n">
        <f aca="false">O17/(O16+O17)</f>
        <v>1</v>
      </c>
      <c r="P27" s="31" t="n">
        <f aca="false">P17/(P16+P17)</f>
        <v>0.631578947368421</v>
      </c>
      <c r="Q27" s="31" t="n">
        <f aca="false">Q17/(Q16+Q17)</f>
        <v>0.636363636363636</v>
      </c>
      <c r="R27" s="31" t="e">
        <f aca="false">R17/(R16+R17)</f>
        <v>#DIV/0!</v>
      </c>
      <c r="S27" s="31" t="e">
        <f aca="false">S17/(S16+S17)</f>
        <v>#DIV/0!</v>
      </c>
      <c r="T27" s="1" t="s">
        <v>96</v>
      </c>
      <c r="U27" s="1" t="n">
        <v>0</v>
      </c>
      <c r="V27" s="8" t="s">
        <v>110</v>
      </c>
    </row>
    <row customHeight="1" ht="14.4" r="28">
      <c r="A28" t="n">
        <v>26</v>
      </c>
      <c r="B28" s="11" t="str">
        <f aca="false">IF(C28&gt;500,"9",IF(C28&gt;400,"8",IF(C28&gt;300,"7",IF(C28&gt;200,"6",IF(C28&gt;150,"5",IF(C28&gt;100,"4",IF(C28&gt;50,"3",IF(C28&gt;20,"2","1"))))))))</f>
        <v>7</v>
      </c>
      <c r="C28" s="12" t="n">
        <v>379.361655635536</v>
      </c>
      <c r="D28" s="11" t="str">
        <f aca="false">IF(E28&gt;500,"9",IF(E28&gt;400,"8",IF(E28&gt;300,"7",IF(E28&gt;200,"6",IF(E28&gt;150,"5",IF(E28&gt;100,"4",IF(E28&gt;50,"3",IF(E28&gt;20,"2","1"))))))))</f>
        <v>8</v>
      </c>
      <c r="E28" s="12" t="n">
        <v>486</v>
      </c>
      <c r="F28" s="27" t="str">
        <f aca="false">CONCATENATE(B28,D28)</f>
        <v>78</v>
      </c>
      <c r="I28" s="18" t="s">
        <v>111</v>
      </c>
      <c r="J28" s="1" t="s">
        <v>53</v>
      </c>
      <c r="K28" s="31" t="n">
        <f aca="false">(K16+K19)/K20</f>
        <v>1</v>
      </c>
      <c r="L28" s="31" t="n">
        <f aca="false">(L16+L19)/L20</f>
        <v>1</v>
      </c>
      <c r="M28" s="31" t="n">
        <f aca="false">(M16+M19)/M20</f>
        <v>0.971428571428571</v>
      </c>
      <c r="N28" s="31" t="n">
        <f aca="false">(N16+N19)/N20</f>
        <v>0.885714285714286</v>
      </c>
      <c r="O28" s="31" t="n">
        <f aca="false">(O16+O19)/O20</f>
        <v>0.8</v>
      </c>
      <c r="P28" s="31" t="n">
        <f aca="false">(P16+P19)/P20</f>
        <v>0.4</v>
      </c>
      <c r="Q28" s="31" t="n">
        <f aca="false">(Q16+Q19)/Q20</f>
        <v>0.628571428571429</v>
      </c>
      <c r="R28" s="31" t="n">
        <f aca="false">(R16+R19)/R20</f>
        <v>0.942857142857143</v>
      </c>
      <c r="S28" s="31" t="n">
        <f aca="false">(S16+S19)/S20</f>
        <v>1</v>
      </c>
      <c r="T28" s="1" t="s">
        <v>96</v>
      </c>
      <c r="U28" s="1" t="n">
        <v>1</v>
      </c>
      <c r="V28" s="8" t="s">
        <v>112</v>
      </c>
    </row>
    <row customHeight="1" ht="14.4" r="29">
      <c r="A29" t="n">
        <v>27</v>
      </c>
      <c r="B29" s="11" t="str">
        <f aca="false">IF(C29&gt;500,"9",IF(C29&gt;400,"8",IF(C29&gt;300,"7",IF(C29&gt;200,"6",IF(C29&gt;150,"5",IF(C29&gt;100,"4",IF(C29&gt;50,"3",IF(C29&gt;20,"2","1"))))))))</f>
        <v>7</v>
      </c>
      <c r="C29" s="12" t="n">
        <v>315.622776788326</v>
      </c>
      <c r="D29" s="11" t="str">
        <f aca="false">IF(E29&gt;500,"9",IF(E29&gt;400,"8",IF(E29&gt;300,"7",IF(E29&gt;200,"6",IF(E29&gt;150,"5",IF(E29&gt;100,"4",IF(E29&gt;50,"3",IF(E29&gt;20,"2","1"))))))))</f>
        <v>7</v>
      </c>
      <c r="E29" s="12" t="n">
        <v>352</v>
      </c>
      <c r="F29" s="27" t="str">
        <f aca="false">CONCATENATE(B29,D29)</f>
        <v>77</v>
      </c>
      <c r="I29" s="18" t="s">
        <v>113</v>
      </c>
      <c r="J29" s="1" t="s">
        <v>114</v>
      </c>
      <c r="K29" s="31" t="e">
        <f aca="false">K16/(K16+K17)</f>
        <v>#DIV/0!</v>
      </c>
      <c r="L29" s="31" t="e">
        <f aca="false">L16/(L16+L17)</f>
        <v>#DIV/0!</v>
      </c>
      <c r="M29" s="31" t="e">
        <f aca="false">M16/(M16+M17)</f>
        <v>#DIV/0!</v>
      </c>
      <c r="N29" s="31" t="e">
        <f aca="false">N16/(N16+N17)</f>
        <v>#DIV/0!</v>
      </c>
      <c r="O29" s="31" t="n">
        <f aca="false">O16/(O16+O17)</f>
        <v>0</v>
      </c>
      <c r="P29" s="31" t="n">
        <f aca="false">P16/(P16+P17)</f>
        <v>0.368421052631579</v>
      </c>
      <c r="Q29" s="31" t="n">
        <f aca="false">Q16/(Q16+Q17)</f>
        <v>0.363636363636364</v>
      </c>
      <c r="R29" s="31" t="e">
        <f aca="false">R16/(R16+R17)</f>
        <v>#DIV/0!</v>
      </c>
      <c r="S29" s="31" t="e">
        <f aca="false">S16/(S16+S17)</f>
        <v>#DIV/0!</v>
      </c>
      <c r="T29" s="1" t="s">
        <v>96</v>
      </c>
      <c r="U29" s="1" t="n">
        <v>1</v>
      </c>
      <c r="V29" s="8" t="s">
        <v>115</v>
      </c>
    </row>
    <row customHeight="1" ht="14.4" r="30">
      <c r="A30" t="n">
        <v>28</v>
      </c>
      <c r="B30" s="11" t="str">
        <f aca="false">IF(C30&gt;500,"9",IF(C30&gt;400,"8",IF(C30&gt;300,"7",IF(C30&gt;200,"6",IF(C30&gt;150,"5",IF(C30&gt;100,"4",IF(C30&gt;50,"3",IF(C30&gt;20,"2","1"))))))))</f>
        <v>7</v>
      </c>
      <c r="C30" s="12" t="n">
        <v>381.793979107982</v>
      </c>
      <c r="D30" s="11" t="str">
        <f aca="false">IF(E30&gt;500,"9",IF(E30&gt;400,"8",IF(E30&gt;300,"7",IF(E30&gt;200,"6",IF(E30&gt;150,"5",IF(E30&gt;100,"4",IF(E30&gt;50,"3",IF(E30&gt;20,"2","1"))))))))</f>
        <v>6</v>
      </c>
      <c r="E30" s="12" t="n">
        <v>283</v>
      </c>
      <c r="F30" s="27" t="str">
        <f aca="false">CONCATENATE(B30,D30)</f>
        <v>76</v>
      </c>
      <c r="I30" s="18" t="s">
        <v>116</v>
      </c>
      <c r="J30" s="1" t="s">
        <v>117</v>
      </c>
      <c r="K30" s="31" t="e">
        <f aca="false">K16/(K16+K17+K18)</f>
        <v>#DIV/0!</v>
      </c>
      <c r="L30" s="31" t="e">
        <f aca="false">L16/(L16+L17+L18)</f>
        <v>#DIV/0!</v>
      </c>
      <c r="M30" s="31" t="n">
        <f aca="false">M16/(M16+M17+M18)</f>
        <v>0</v>
      </c>
      <c r="N30" s="31" t="n">
        <f aca="false">N16/(N16+N17+N18)</f>
        <v>0</v>
      </c>
      <c r="O30" s="31" t="n">
        <f aca="false">O16/(O16+O17+O18)</f>
        <v>0</v>
      </c>
      <c r="P30" s="31" t="n">
        <f aca="false">P16/(P16+P17+P18)</f>
        <v>0.25</v>
      </c>
      <c r="Q30" s="31" t="n">
        <f aca="false">Q16/(Q16+Q17+Q18)</f>
        <v>0.235294117647059</v>
      </c>
      <c r="R30" s="31" t="n">
        <f aca="false">R16/(R16+R17+R18)</f>
        <v>0</v>
      </c>
      <c r="S30" s="31" t="e">
        <f aca="false">S16/(S16+S17+S18)</f>
        <v>#DIV/0!</v>
      </c>
      <c r="T30" s="1" t="s">
        <v>96</v>
      </c>
      <c r="U30" s="1" t="n">
        <v>1</v>
      </c>
      <c r="V30" s="8" t="s">
        <v>118</v>
      </c>
    </row>
    <row customHeight="1" ht="14.4" r="31">
      <c r="A31" t="n">
        <v>29</v>
      </c>
      <c r="B31" s="11" t="str">
        <f aca="false">IF(C31&gt;500,"9",IF(C31&gt;400,"8",IF(C31&gt;300,"7",IF(C31&gt;200,"6",IF(C31&gt;150,"5",IF(C31&gt;100,"4",IF(C31&gt;50,"3",IF(C31&gt;20,"2","1"))))))))</f>
        <v>6</v>
      </c>
      <c r="C31" s="12" t="n">
        <v>290.246520251167</v>
      </c>
      <c r="D31" s="11" t="str">
        <f aca="false">IF(E31&gt;500,"9",IF(E31&gt;400,"8",IF(E31&gt;300,"7",IF(E31&gt;200,"6",IF(E31&gt;150,"5",IF(E31&gt;100,"4",IF(E31&gt;50,"3",IF(E31&gt;20,"2","1"))))))))</f>
        <v>6</v>
      </c>
      <c r="E31" s="12" t="n">
        <v>274.5</v>
      </c>
      <c r="F31" s="27" t="str">
        <f aca="false">CONCATENATE(B31,D31)</f>
        <v>66</v>
      </c>
      <c r="I31" s="18" t="s">
        <v>119</v>
      </c>
      <c r="J31" s="1" t="s">
        <v>120</v>
      </c>
      <c r="K31" s="31" t="e">
        <f aca="false">K25-K26</f>
        <v>#DIV/0!</v>
      </c>
      <c r="L31" s="31" t="e">
        <f aca="false">L25-L26</f>
        <v>#DIV/0!</v>
      </c>
      <c r="M31" s="31" t="n">
        <f aca="false">M25-M26</f>
        <v>0</v>
      </c>
      <c r="N31" s="31" t="n">
        <f aca="false">N25-N26</f>
        <v>0</v>
      </c>
      <c r="O31" s="31" t="n">
        <f aca="false">O25-O26</f>
        <v>-0.151515151515152</v>
      </c>
      <c r="P31" s="31" t="n">
        <f aca="false">P25-P26</f>
        <v>-0.194078947368421</v>
      </c>
      <c r="Q31" s="31" t="n">
        <f aca="false">Q25-Q26</f>
        <v>0.12</v>
      </c>
      <c r="R31" s="31" t="n">
        <f aca="false">R25-R26</f>
        <v>0</v>
      </c>
      <c r="S31" s="31" t="e">
        <f aca="false">S25-S26</f>
        <v>#DIV/0!</v>
      </c>
    </row>
    <row customHeight="1" ht="14.4" r="32">
      <c r="A32" t="n">
        <v>30</v>
      </c>
      <c r="B32" s="11" t="str">
        <f aca="false">IF(C32&gt;500,"9",IF(C32&gt;400,"8",IF(C32&gt;300,"7",IF(C32&gt;200,"6",IF(C32&gt;150,"5",IF(C32&gt;100,"4",IF(C32&gt;50,"3",IF(C32&gt;20,"2","1"))))))))</f>
        <v>6</v>
      </c>
      <c r="C32" s="12" t="n">
        <v>260.588417987371</v>
      </c>
      <c r="D32" s="11" t="str">
        <f aca="false">IF(E32&gt;500,"9",IF(E32&gt;400,"8",IF(E32&gt;300,"7",IF(E32&gt;200,"6",IF(E32&gt;150,"5",IF(E32&gt;100,"4",IF(E32&gt;50,"3",IF(E32&gt;20,"2","1"))))))))</f>
        <v>6</v>
      </c>
      <c r="E32" s="12" t="n">
        <v>250</v>
      </c>
      <c r="F32" s="27" t="str">
        <f aca="false">CONCATENATE(B32,D32)</f>
        <v>66</v>
      </c>
      <c r="I32" s="18" t="s">
        <v>121</v>
      </c>
      <c r="J32" s="1" t="s">
        <v>122</v>
      </c>
      <c r="K32" s="31" t="e">
        <f aca="false">(K16*K19)/(K17*K18)</f>
        <v>#DIV/0!</v>
      </c>
      <c r="L32" s="31" t="e">
        <f aca="false">(L16*L19)/(L17*L18)</f>
        <v>#DIV/0!</v>
      </c>
      <c r="M32" s="31" t="e">
        <f aca="false">(M16*M19)/(M17*M18)</f>
        <v>#DIV/0!</v>
      </c>
      <c r="N32" s="31" t="e">
        <f aca="false">(N16*N19)/(N17*N18)</f>
        <v>#DIV/0!</v>
      </c>
      <c r="O32" s="31" t="n">
        <f aca="false">(O16*O19)/(O17*O18)</f>
        <v>0</v>
      </c>
      <c r="P32" s="31" t="n">
        <f aca="false">(P16*P19)/(P17*P18)</f>
        <v>0.453703703703704</v>
      </c>
      <c r="Q32" s="31" t="n">
        <f aca="false">(Q16*Q19)/(Q17*Q18)</f>
        <v>1.71428571428571</v>
      </c>
      <c r="R32" s="31" t="e">
        <f aca="false">(R16*R19)/(R17*R18)</f>
        <v>#DIV/0!</v>
      </c>
      <c r="S32" s="31" t="e">
        <f aca="false">(S16*S19)/(S17*S18)</f>
        <v>#DIV/0!</v>
      </c>
      <c r="T32" s="1" t="s">
        <v>103</v>
      </c>
      <c r="U32" s="1" t="s">
        <v>123</v>
      </c>
      <c r="V32" s="8" t="s">
        <v>124</v>
      </c>
    </row>
    <row customHeight="1" ht="14.4" r="33">
      <c r="A33" t="n">
        <v>31</v>
      </c>
      <c r="B33" s="11" t="str">
        <f aca="false">IF(C33&gt;500,"9",IF(C33&gt;400,"8",IF(C33&gt;300,"7",IF(C33&gt;200,"6",IF(C33&gt;150,"5",IF(C33&gt;100,"4",IF(C33&gt;50,"3",IF(C33&gt;20,"2","1"))))))))</f>
        <v>6</v>
      </c>
      <c r="C33" s="12" t="n">
        <v>278.980972727321</v>
      </c>
      <c r="D33" s="11" t="str">
        <f aca="false">IF(E33&gt;500,"9",IF(E33&gt;400,"8",IF(E33&gt;300,"7",IF(E33&gt;200,"6",IF(E33&gt;150,"5",IF(E33&gt;100,"4",IF(E33&gt;50,"3",IF(E33&gt;20,"2","1"))))))))</f>
        <v>7</v>
      </c>
      <c r="E33" s="12" t="n">
        <v>328</v>
      </c>
      <c r="F33" s="27" t="str">
        <f aca="false">CONCATENATE(B33,D33)</f>
        <v>67</v>
      </c>
    </row>
    <row customHeight="1" ht="14.4" r="34">
      <c r="A34" t="n">
        <v>32</v>
      </c>
      <c r="B34" s="11" t="str">
        <f aca="false">IF(C34&gt;500,"9",IF(C34&gt;400,"8",IF(C34&gt;300,"7",IF(C34&gt;200,"6",IF(C34&gt;150,"5",IF(C34&gt;100,"4",IF(C34&gt;50,"3",IF(C34&gt;20,"2","1"))))))))</f>
        <v>7</v>
      </c>
      <c r="C34" s="12" t="n">
        <v>350.662000020376</v>
      </c>
      <c r="D34" s="11" t="str">
        <f aca="false">IF(E34&gt;500,"9",IF(E34&gt;400,"8",IF(E34&gt;300,"7",IF(E34&gt;200,"6",IF(E34&gt;150,"5",IF(E34&gt;100,"4",IF(E34&gt;50,"3",IF(E34&gt;20,"2","1"))))))))</f>
        <v>6</v>
      </c>
      <c r="E34" s="12" t="n">
        <v>256</v>
      </c>
      <c r="F34" s="27" t="str">
        <f aca="false">CONCATENATE(B34,D34)</f>
        <v>76</v>
      </c>
      <c r="J34" s="32" t="s">
        <v>76</v>
      </c>
      <c r="K34" s="32" t="n">
        <f aca="false">K4+L4+SUM(K5:M5)+SUM(L6:N6)+SUM(M7:O7)+SUM(N8:P8)+SUM(O9:Q9)+SUM(P10:R10)+SUM(Q11:S11)+SUM(R12:S12)</f>
        <v>27</v>
      </c>
      <c r="L34" s="32" t="n">
        <f aca="false">K34/T13*100</f>
        <v>77.1428571428572</v>
      </c>
    </row>
    <row customHeight="1" ht="14.4" r="35">
      <c r="A35" t="n">
        <v>33</v>
      </c>
      <c r="B35" s="11" t="str">
        <f aca="false">IF(C35&gt;500,"9",IF(C35&gt;400,"8",IF(C35&gt;300,"7",IF(C35&gt;200,"6",IF(C35&gt;150,"5",IF(C35&gt;100,"4",IF(C35&gt;50,"3",IF(C35&gt;20,"2","1"))))))))</f>
        <v>7</v>
      </c>
      <c r="C35" s="12" t="n">
        <v>337.913046994362</v>
      </c>
      <c r="D35" s="11" t="str">
        <f aca="false">IF(E35&gt;500,"9",IF(E35&gt;400,"8",IF(E35&gt;300,"7",IF(E35&gt;200,"6",IF(E35&gt;150,"5",IF(E35&gt;100,"4",IF(E35&gt;50,"3",IF(E35&gt;20,"2","1"))))))))</f>
        <v>6</v>
      </c>
      <c r="E35" s="12" t="n">
        <v>206.5</v>
      </c>
      <c r="F35" s="27" t="str">
        <f aca="false">CONCATENATE(B35,D35)</f>
        <v>76</v>
      </c>
    </row>
    <row customHeight="1" ht="14.4" r="36">
      <c r="A36" t="n">
        <v>34</v>
      </c>
      <c r="B36" s="11" t="str">
        <f aca="false">IF(C36&gt;500,"9",IF(C36&gt;400,"8",IF(C36&gt;300,"7",IF(C36&gt;200,"6",IF(C36&gt;150,"5",IF(C36&gt;100,"4",IF(C36&gt;50,"3",IF(C36&gt;20,"2","1"))))))))</f>
        <v>7</v>
      </c>
      <c r="C36" s="12" t="n">
        <v>347.034419661324</v>
      </c>
      <c r="D36" s="11" t="str">
        <f aca="false">IF(E36&gt;500,"9",IF(E36&gt;400,"8",IF(E36&gt;300,"7",IF(E36&gt;200,"6",IF(E36&gt;150,"5",IF(E36&gt;100,"4",IF(E36&gt;50,"3",IF(E36&gt;20,"2","1"))))))))</f>
        <v>7</v>
      </c>
      <c r="E36" s="12" t="n">
        <v>382.5</v>
      </c>
      <c r="F36" s="27" t="str">
        <f aca="false">CONCATENATE(B36,D36)</f>
        <v>77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customHeight="1" ht="14.4" r="37">
      <c r="A37" t="n">
        <v>35</v>
      </c>
      <c r="B37" s="11" t="str">
        <f aca="false">IF(C37&gt;500,"9",IF(C37&gt;400,"8",IF(C37&gt;300,"7",IF(C37&gt;200,"6",IF(C37&gt;150,"5",IF(C37&gt;100,"4",IF(C37&gt;50,"3",IF(C37&gt;20,"2","1"))))))))</f>
        <v>6</v>
      </c>
      <c r="C37" s="12" t="n">
        <v>254.034316587702</v>
      </c>
      <c r="D37" s="11" t="str">
        <f aca="false">IF(E37&gt;500,"9",IF(E37&gt;400,"8",IF(E37&gt;300,"7",IF(E37&gt;200,"6",IF(E37&gt;150,"5",IF(E37&gt;100,"4",IF(E37&gt;50,"3",IF(E37&gt;20,"2","1"))))))))</f>
        <v>6</v>
      </c>
      <c r="E37" s="12" t="n">
        <v>233.5</v>
      </c>
      <c r="F37" s="27" t="str">
        <f aca="false">CONCATENATE(B37,D37)</f>
        <v>66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customHeight="1" ht="14.4" r="38">
      <c r="A38" t="n">
        <v>36</v>
      </c>
      <c r="B38" s="11" t="str">
        <f aca="false">IF(C38&gt;500,"9",IF(C38&gt;400,"8",IF(C38&gt;300,"7",IF(C38&gt;200,"6",IF(C38&gt;150,"5",IF(C38&gt;100,"4",IF(C38&gt;50,"3",IF(C38&gt;20,"2","1"))))))))</f>
        <v>7</v>
      </c>
      <c r="C38" s="12" t="n">
        <v>365.904956127916</v>
      </c>
      <c r="D38" s="11" t="str">
        <f aca="false">IF(E38&gt;500,"9",IF(E38&gt;400,"8",IF(E38&gt;300,"7",IF(E38&gt;200,"6",IF(E38&gt;150,"5",IF(E38&gt;100,"4",IF(E38&gt;50,"3",IF(E38&gt;20,"2","1"))))))))</f>
        <v>6</v>
      </c>
      <c r="E38" s="12" t="n">
        <v>294.4</v>
      </c>
      <c r="F38" s="27" t="str">
        <f aca="false">CONCATENATE(B38,D38)</f>
        <v>76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</sheetData>
  <mergeCells count="3">
    <mergeCell ref="I4:I6"/>
    <mergeCell ref="I7:I9"/>
    <mergeCell ref="I10:I11"/>
  </mergeCells>
  <pageMargins bottom="1" footer="0.511805555555555" header="0.511805555555555" left="0.75" right="0.75" top="1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alignWithMargins="0" differentFirst="0" differentOddEven="0" scaleWithDoc="0">
    <oddHeader/>
    <oddFooter/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sheetPr filterMode="false">
      <pageSetUpPr fitToPage="false"/>
    </sheetPr>
  </sheetPr>
  <dimension ref="A1:AG38"/>
  <sheetViews>
    <sheetView colorId="64" defaultGridColor="true" rightToLeft="false" showFormulas="false" showGridLines="true" showOutlineSymbols="true" showRowColHeaders="true" showZeros="true" tabSelected="0" topLeftCell="A1" view="normal" windowProtection="false" workbookViewId="0" zoomScale="69" zoomScaleNormal="69" zoomScalePageLayoutView="100">
      <selection activeCell="C3" activeCellId="0" pane="topLeft" sqref="C3:C38"/>
    </sheetView>
  </sheetViews>
  <sheetFormatPr defaultRowHeight="15.0"/>
  <sheetData>
    <row customHeight="1" ht="14.4" r="1">
      <c r="B1" s="37"/>
      <c r="C1" s="37"/>
      <c r="I1"/>
      <c r="J1"/>
      <c r="K1"/>
      <c r="L1"/>
    </row>
    <row customHeight="1" ht="14.4" r="2">
      <c r="A2" s="10" t="s">
        <v>0</v>
      </c>
      <c r="B2" s="10" t="s">
        <v>55</v>
      </c>
      <c r="C2" s="10" t="s">
        <v>56</v>
      </c>
      <c r="D2" s="10" t="s">
        <v>57</v>
      </c>
      <c r="E2" s="10" t="s">
        <v>58</v>
      </c>
      <c r="G2" s="10" t="s">
        <v>59</v>
      </c>
    </row>
    <row customHeight="1" ht="14.4" r="3">
      <c r="A3" t="n">
        <v>1</v>
      </c>
      <c r="B3" s="38" t="str">
        <f aca="false">IF(C3&gt;500,"9",IF(C3&gt;400,"8",IF(C3&gt;300,"7",IF(C3&gt;200,"6",IF(C3&gt;150,"5",IF(C3&gt;100,"4",IF(C3&gt;50,"3",IF(C3&gt;20,"2","1"))))))))</f>
        <v>5</v>
      </c>
      <c r="C3" s="12" t="n">
        <v>179.69542942108</v>
      </c>
      <c r="D3" s="38" t="str">
        <f aca="false">IF(E3&gt;500,"9",IF(E3&gt;400,"8",IF(E3&gt;300,"7",IF(E3&gt;200,"6",IF(E3&gt;150,"5",IF(E3&gt;100,"4",IF(E3&gt;50,"3",IF(E3&gt;20,"2","1"))))))))</f>
        <v>5</v>
      </c>
      <c r="E3" s="12" t="n">
        <v>194.9</v>
      </c>
      <c r="F3" t="str">
        <f aca="false">CONCATENATE(B3,D3)</f>
        <v>55</v>
      </c>
      <c r="G3" t="s">
        <v>60</v>
      </c>
      <c r="H3" t="s">
        <v>61</v>
      </c>
      <c r="K3" s="13" t="n">
        <v>1</v>
      </c>
      <c r="L3" s="13" t="n">
        <v>2</v>
      </c>
      <c r="M3" s="13" t="n">
        <v>3</v>
      </c>
      <c r="N3" s="14" t="n">
        <v>4</v>
      </c>
      <c r="O3" s="14" t="n">
        <v>5</v>
      </c>
      <c r="P3" s="14" t="n">
        <v>6</v>
      </c>
      <c r="Q3" s="15" t="n">
        <v>7</v>
      </c>
      <c r="R3" s="15" t="n">
        <v>8</v>
      </c>
      <c r="S3" s="16" t="n">
        <v>9</v>
      </c>
      <c r="U3" s="1"/>
      <c r="V3" s="1"/>
      <c r="W3" s="13" t="n">
        <v>1</v>
      </c>
      <c r="X3" s="13" t="n">
        <v>2</v>
      </c>
      <c r="Y3" s="13" t="n">
        <v>3</v>
      </c>
      <c r="Z3" s="14" t="n">
        <v>4</v>
      </c>
      <c r="AA3" s="14" t="n">
        <v>5</v>
      </c>
      <c r="AB3" s="14" t="n">
        <v>6</v>
      </c>
      <c r="AC3" s="15" t="n">
        <v>7</v>
      </c>
      <c r="AD3" s="15" t="n">
        <v>8</v>
      </c>
      <c r="AE3" s="16" t="n">
        <v>9</v>
      </c>
      <c r="AF3" s="1"/>
    </row>
    <row customHeight="1" ht="14.4" r="4">
      <c r="A4" t="n">
        <v>2</v>
      </c>
      <c r="B4" s="38" t="str">
        <f aca="false">IF(C4&gt;500,"9",IF(C4&gt;400,"8",IF(C4&gt;300,"7",IF(C4&gt;200,"6",IF(C4&gt;150,"5",IF(C4&gt;100,"4",IF(C4&gt;50,"3",IF(C4&gt;20,"2","1"))))))))</f>
        <v>6</v>
      </c>
      <c r="C4" s="12" t="n">
        <v>231.265770677247</v>
      </c>
      <c r="D4" s="38" t="str">
        <f aca="false">IF(E4&gt;500,"9",IF(E4&gt;400,"8",IF(E4&gt;300,"7",IF(E4&gt;200,"6",IF(E4&gt;150,"5",IF(E4&gt;100,"4",IF(E4&gt;50,"3",IF(E4&gt;20,"2","1"))))))))</f>
        <v>7</v>
      </c>
      <c r="E4" s="12" t="n">
        <v>383.8</v>
      </c>
      <c r="F4" t="str">
        <f aca="false">CONCATENATE(B4,D4)</f>
        <v>67</v>
      </c>
      <c r="G4" s="33" t="n">
        <v>1</v>
      </c>
      <c r="H4" s="33" t="s">
        <v>62</v>
      </c>
      <c r="I4" s="18" t="s">
        <v>63</v>
      </c>
      <c r="J4" s="13" t="n">
        <v>1</v>
      </c>
      <c r="K4" s="19" t="n">
        <f aca="false">COUNTIF($F$3:$F$38,"11")</f>
        <v>0</v>
      </c>
      <c r="L4" s="1" t="n">
        <f aca="false">COUNTIF($F$3:$F$38,"12")</f>
        <v>0</v>
      </c>
      <c r="M4" s="1" t="n">
        <f aca="false">COUNTIF($F$3:$F$397,"13")</f>
        <v>0</v>
      </c>
      <c r="N4" s="1" t="n">
        <f aca="false">COUNTIF($F$3:$F$397,"14")</f>
        <v>0</v>
      </c>
      <c r="O4" s="1" t="n">
        <f aca="false">COUNTIF($F$3:$F$397,"15")</f>
        <v>0</v>
      </c>
      <c r="P4" s="1" t="n">
        <f aca="false">COUNTIF($F$3:$F$397,"16")</f>
        <v>0</v>
      </c>
      <c r="Q4" s="1" t="n">
        <f aca="false">COUNTIF($F$3:$F$397,"17")</f>
        <v>0</v>
      </c>
      <c r="R4" s="1" t="n">
        <f aca="false">COUNTIF($F$3:$F$397,"18")</f>
        <v>0</v>
      </c>
      <c r="S4" s="1" t="n">
        <f aca="false">COUNTIF($F$3:$F$397,"19")</f>
        <v>0</v>
      </c>
      <c r="T4" s="20" t="n">
        <f aca="false">SUM(K4:S4)</f>
        <v>0</v>
      </c>
      <c r="U4" s="1"/>
      <c r="V4" s="13" t="n">
        <v>1</v>
      </c>
      <c r="W4" s="21" t="n">
        <f aca="false">K4/$T$13</f>
        <v>0</v>
      </c>
      <c r="X4" s="22" t="n">
        <f aca="false">L4/$T$13</f>
        <v>0</v>
      </c>
      <c r="Y4" s="22" t="n">
        <f aca="false">M4/$T$13</f>
        <v>0</v>
      </c>
      <c r="Z4" s="22" t="n">
        <f aca="false">N4/$T$13</f>
        <v>0</v>
      </c>
      <c r="AA4" s="22" t="n">
        <f aca="false">O4/$T$13</f>
        <v>0</v>
      </c>
      <c r="AB4" s="22" t="n">
        <f aca="false">P4/$T$13</f>
        <v>0</v>
      </c>
      <c r="AC4" s="22" t="n">
        <f aca="false">Q4/$T$13</f>
        <v>0</v>
      </c>
      <c r="AD4" s="22" t="n">
        <f aca="false">R4/$T$13</f>
        <v>0</v>
      </c>
      <c r="AE4" s="22" t="n">
        <f aca="false">S4/$T$13</f>
        <v>0</v>
      </c>
      <c r="AF4" s="23" t="n">
        <f aca="false">T4/$T$13</f>
        <v>0</v>
      </c>
    </row>
    <row customHeight="1" ht="14.4" r="5">
      <c r="A5" t="n">
        <v>3</v>
      </c>
      <c r="B5" s="38" t="str">
        <f aca="false">IF(C5&gt;500,"9",IF(C5&gt;400,"8",IF(C5&gt;300,"7",IF(C5&gt;200,"6",IF(C5&gt;150,"5",IF(C5&gt;100,"4",IF(C5&gt;50,"3",IF(C5&gt;20,"2","1"))))))))</f>
        <v>4</v>
      </c>
      <c r="C5" s="12" t="n">
        <v>142.576632803319</v>
      </c>
      <c r="D5" s="38" t="str">
        <f aca="false">IF(E5&gt;500,"9",IF(E5&gt;400,"8",IF(E5&gt;300,"7",IF(E5&gt;200,"6",IF(E5&gt;150,"5",IF(E5&gt;100,"4",IF(E5&gt;50,"3",IF(E5&gt;20,"2","1"))))))))</f>
        <v>4</v>
      </c>
      <c r="E5" s="12" t="n">
        <v>127.5</v>
      </c>
      <c r="F5" t="str">
        <f aca="false">CONCATENATE(B5,D5)</f>
        <v>44</v>
      </c>
      <c r="G5" s="33" t="n">
        <v>2</v>
      </c>
      <c r="H5" s="33" t="s">
        <v>64</v>
      </c>
      <c r="I5" s="18"/>
      <c r="J5" s="13" t="n">
        <v>2</v>
      </c>
      <c r="K5" s="1" t="n">
        <f aca="false">COUNTIF($F$3:$F$397,"21")</f>
        <v>0</v>
      </c>
      <c r="L5" s="19" t="n">
        <f aca="false">COUNTIF($F$3:$F$397,"22")</f>
        <v>0</v>
      </c>
      <c r="M5" s="1" t="n">
        <f aca="false">COUNTIF($F$3:$F$397,"23")</f>
        <v>0</v>
      </c>
      <c r="N5" s="1" t="n">
        <f aca="false">COUNTIF($F$3:$F$397,"24")</f>
        <v>0</v>
      </c>
      <c r="O5" s="1" t="n">
        <f aca="false">COUNTIF($F$3:$F$397,"25")</f>
        <v>0</v>
      </c>
      <c r="P5" s="1" t="n">
        <f aca="false">COUNTIF($F$3:$F$397,"26")</f>
        <v>0</v>
      </c>
      <c r="Q5" s="1" t="n">
        <f aca="false">COUNTIF($F$3:$F$397,"27")</f>
        <v>0</v>
      </c>
      <c r="R5" s="1" t="n">
        <f aca="false">COUNTIF($F$3:$F$397,"28")</f>
        <v>0</v>
      </c>
      <c r="S5" s="1" t="n">
        <f aca="false">COUNTIF($F$3:$F$397,"29")</f>
        <v>0</v>
      </c>
      <c r="T5" s="20" t="n">
        <f aca="false">SUM(K5:S5)</f>
        <v>0</v>
      </c>
      <c r="U5" s="1"/>
      <c r="V5" s="13" t="n">
        <v>2</v>
      </c>
      <c r="W5" s="22" t="n">
        <f aca="false">K5/$T$13</f>
        <v>0</v>
      </c>
      <c r="X5" s="21" t="n">
        <f aca="false">L5/$T$13</f>
        <v>0</v>
      </c>
      <c r="Y5" s="22" t="n">
        <f aca="false">M5/$T$13</f>
        <v>0</v>
      </c>
      <c r="Z5" s="22" t="n">
        <f aca="false">N5/$T$13</f>
        <v>0</v>
      </c>
      <c r="AA5" s="22" t="n">
        <f aca="false">O5/$T$13</f>
        <v>0</v>
      </c>
      <c r="AB5" s="22" t="n">
        <f aca="false">P5/$T$13</f>
        <v>0</v>
      </c>
      <c r="AC5" s="22" t="n">
        <f aca="false">Q5/$T$13</f>
        <v>0</v>
      </c>
      <c r="AD5" s="22" t="n">
        <f aca="false">R5/$T$13</f>
        <v>0</v>
      </c>
      <c r="AE5" s="22" t="n">
        <f aca="false">S5/$T$13</f>
        <v>0</v>
      </c>
      <c r="AF5" s="23" t="n">
        <f aca="false">T5/$T$13</f>
        <v>0</v>
      </c>
    </row>
    <row customHeight="1" ht="14.4" r="6">
      <c r="A6" t="n">
        <v>4</v>
      </c>
      <c r="B6" s="38" t="str">
        <f aca="false">IF(C6&gt;500,"9",IF(C6&gt;400,"8",IF(C6&gt;300,"7",IF(C6&gt;200,"6",IF(C6&gt;150,"5",IF(C6&gt;100,"4",IF(C6&gt;50,"3",IF(C6&gt;20,"2","1"))))))))</f>
        <v>5</v>
      </c>
      <c r="C6" s="12" t="n">
        <v>162.679946666376</v>
      </c>
      <c r="D6" s="38" t="str">
        <f aca="false">IF(E6&gt;500,"9",IF(E6&gt;400,"8",IF(E6&gt;300,"7",IF(E6&gt;200,"6",IF(E6&gt;150,"5",IF(E6&gt;100,"4",IF(E6&gt;50,"3",IF(E6&gt;20,"2","1"))))))))</f>
        <v>3</v>
      </c>
      <c r="E6" s="12" t="n">
        <v>69.2</v>
      </c>
      <c r="F6" t="str">
        <f aca="false">CONCATENATE(B6,D6)</f>
        <v>53</v>
      </c>
      <c r="G6" s="33" t="n">
        <v>3</v>
      </c>
      <c r="H6" s="33" t="s">
        <v>65</v>
      </c>
      <c r="I6" s="18"/>
      <c r="J6" s="13" t="n">
        <v>3</v>
      </c>
      <c r="K6" s="1" t="n">
        <f aca="false">COUNTIF($F$3:$F$397,"31")</f>
        <v>0</v>
      </c>
      <c r="L6" s="1" t="n">
        <f aca="false">COUNTIF($F$3:$F$397,"32")</f>
        <v>0</v>
      </c>
      <c r="M6" s="19" t="n">
        <f aca="false">COUNTIF($F$3:$F$397,"33")</f>
        <v>0</v>
      </c>
      <c r="N6" s="1" t="n">
        <f aca="false">COUNTIF($F$3:$F$397,"34")</f>
        <v>0</v>
      </c>
      <c r="O6" s="1" t="n">
        <f aca="false">COUNTIF($F$3:$F$397,"35")</f>
        <v>0</v>
      </c>
      <c r="P6" s="1" t="n">
        <f aca="false">COUNTIF($F$3:$F$397,"36")</f>
        <v>0</v>
      </c>
      <c r="Q6" s="1" t="n">
        <f aca="false">COUNTIF($F$3:$F$397,"37")</f>
        <v>0</v>
      </c>
      <c r="R6" s="1" t="n">
        <f aca="false">COUNTIF($F$3:$F$397,"38")</f>
        <v>0</v>
      </c>
      <c r="S6" s="1" t="n">
        <f aca="false">COUNTIF($F$3:$F$397,"39")</f>
        <v>0</v>
      </c>
      <c r="T6" s="20" t="n">
        <f aca="false">SUM(K6:S6)</f>
        <v>0</v>
      </c>
      <c r="U6" s="1"/>
      <c r="V6" s="13" t="n">
        <v>3</v>
      </c>
      <c r="W6" s="22" t="n">
        <f aca="false">K6/$T$13</f>
        <v>0</v>
      </c>
      <c r="X6" s="22" t="n">
        <f aca="false">L6/$T$13</f>
        <v>0</v>
      </c>
      <c r="Y6" s="21" t="n">
        <f aca="false">M6/$T$13</f>
        <v>0</v>
      </c>
      <c r="Z6" s="22" t="n">
        <f aca="false">N6/$T$13</f>
        <v>0</v>
      </c>
      <c r="AA6" s="22" t="n">
        <f aca="false">O6/$T$13</f>
        <v>0</v>
      </c>
      <c r="AB6" s="22" t="n">
        <f aca="false">P6/$T$13</f>
        <v>0</v>
      </c>
      <c r="AC6" s="22" t="n">
        <f aca="false">Q6/$T$13</f>
        <v>0</v>
      </c>
      <c r="AD6" s="22" t="n">
        <f aca="false">R6/$T$13</f>
        <v>0</v>
      </c>
      <c r="AE6" s="22" t="n">
        <f aca="false">S6/$T$13</f>
        <v>0</v>
      </c>
      <c r="AF6" s="23" t="n">
        <f aca="false">T6/$T$13</f>
        <v>0</v>
      </c>
    </row>
    <row customHeight="1" ht="14.4" r="7">
      <c r="A7" t="n">
        <v>5</v>
      </c>
      <c r="B7" s="38" t="str">
        <f aca="false">IF(C7&gt;500,"9",IF(C7&gt;400,"8",IF(C7&gt;300,"7",IF(C7&gt;200,"6",IF(C7&gt;150,"5",IF(C7&gt;100,"4",IF(C7&gt;50,"3",IF(C7&gt;20,"2","1"))))))))</f>
        <v>6</v>
      </c>
      <c r="C7" s="12" t="n">
        <v>248.273550606317</v>
      </c>
      <c r="D7" s="38" t="str">
        <f aca="false">IF(E7&gt;500,"9",IF(E7&gt;400,"8",IF(E7&gt;300,"7",IF(E7&gt;200,"6",IF(E7&gt;150,"5",IF(E7&gt;100,"4",IF(E7&gt;50,"3",IF(E7&gt;20,"2","1"))))))))</f>
        <v>9</v>
      </c>
      <c r="E7" s="12" t="n">
        <v>551.2</v>
      </c>
      <c r="F7" t="str">
        <f aca="false">CONCATENATE(B7,D7)</f>
        <v>69</v>
      </c>
      <c r="G7" s="34" t="n">
        <v>4</v>
      </c>
      <c r="H7" s="34" t="s">
        <v>66</v>
      </c>
      <c r="I7" s="18" t="s">
        <v>67</v>
      </c>
      <c r="J7" s="14" t="n">
        <v>4</v>
      </c>
      <c r="K7" s="1" t="n">
        <f aca="false">COUNTIF($F$3:$F$397,"41")</f>
        <v>0</v>
      </c>
      <c r="L7" s="1" t="n">
        <f aca="false">COUNTIF($F$3:$F$397,"42")</f>
        <v>2</v>
      </c>
      <c r="M7" s="1" t="n">
        <f aca="false">COUNTIF($F$3:$F$397,"43")</f>
        <v>0</v>
      </c>
      <c r="N7" s="19" t="n">
        <f aca="false">COUNTIF($F$3:$F$397,"44")</f>
        <v>1</v>
      </c>
      <c r="O7" s="1" t="n">
        <f aca="false">COUNTIF($F$3:$F$397,"45")</f>
        <v>0</v>
      </c>
      <c r="P7" s="1" t="n">
        <f aca="false">COUNTIF($F$3:$F$397,"46")</f>
        <v>1</v>
      </c>
      <c r="Q7" s="1" t="n">
        <f aca="false">COUNTIF($F$3:$F$397,"47")</f>
        <v>1</v>
      </c>
      <c r="R7" s="1" t="n">
        <f aca="false">COUNTIF($F$3:$F$397,"48")</f>
        <v>0</v>
      </c>
      <c r="S7" s="1" t="n">
        <f aca="false">COUNTIF($F$3:$F$397,"49")</f>
        <v>0</v>
      </c>
      <c r="T7" s="20" t="n">
        <f aca="false">SUM(K7:S7)</f>
        <v>5</v>
      </c>
      <c r="U7" s="1"/>
      <c r="V7" s="14" t="n">
        <v>4</v>
      </c>
      <c r="W7" s="22" t="n">
        <f aca="false">K7/$T$13</f>
        <v>0</v>
      </c>
      <c r="X7" s="22" t="n">
        <f aca="false">L7/$T$13</f>
        <v>0.0571428571428571</v>
      </c>
      <c r="Y7" s="22" t="n">
        <f aca="false">M7/$T$13</f>
        <v>0</v>
      </c>
      <c r="Z7" s="21" t="n">
        <f aca="false">N7/$T$13</f>
        <v>0.0285714285714286</v>
      </c>
      <c r="AA7" s="22" t="n">
        <f aca="false">O7/$T$13</f>
        <v>0</v>
      </c>
      <c r="AB7" s="22" t="n">
        <f aca="false">P7/$T$13</f>
        <v>0.0285714285714286</v>
      </c>
      <c r="AC7" s="22" t="n">
        <f aca="false">Q7/$T$13</f>
        <v>0.0285714285714286</v>
      </c>
      <c r="AD7" s="22" t="n">
        <f aca="false">R7/$T$13</f>
        <v>0</v>
      </c>
      <c r="AE7" s="22" t="n">
        <f aca="false">S7/$T$13</f>
        <v>0</v>
      </c>
      <c r="AF7" s="23" t="n">
        <f aca="false">T7/$T$13</f>
        <v>0.142857142857143</v>
      </c>
    </row>
    <row customHeight="1" ht="14.4" r="8">
      <c r="A8" t="n">
        <v>6</v>
      </c>
      <c r="B8" s="38" t="str">
        <f aca="false">IF(C8&gt;500,"9",IF(C8&gt;400,"8",IF(C8&gt;300,"7",IF(C8&gt;200,"6",IF(C8&gt;150,"5",IF(C8&gt;100,"4",IF(C8&gt;50,"3",IF(C8&gt;20,"2","1"))))))))</f>
        <v>6</v>
      </c>
      <c r="C8" s="12" t="n">
        <v>235.988684187828</v>
      </c>
      <c r="D8" s="38" t="str">
        <f aca="false">IF(E8&gt;500,"9",IF(E8&gt;400,"8",IF(E8&gt;300,"7",IF(E8&gt;200,"6",IF(E8&gt;150,"5",IF(E8&gt;100,"4",IF(E8&gt;50,"3",IF(E8&gt;20,"2","1"))))))))</f>
        <v>6</v>
      </c>
      <c r="E8" s="12" t="n">
        <v>218</v>
      </c>
      <c r="F8" t="str">
        <f aca="false">CONCATENATE(B8,D8)</f>
        <v>66</v>
      </c>
      <c r="G8" s="34" t="n">
        <v>5</v>
      </c>
      <c r="H8" s="34" t="s">
        <v>68</v>
      </c>
      <c r="I8" s="18"/>
      <c r="J8" s="14" t="n">
        <v>5</v>
      </c>
      <c r="K8" s="1" t="n">
        <f aca="false">COUNTIF($F$3:$F$397,"51")</f>
        <v>0</v>
      </c>
      <c r="L8" s="1" t="n">
        <f aca="false">COUNTIF($F$3:$F$397,"52")</f>
        <v>0</v>
      </c>
      <c r="M8" s="1" t="n">
        <f aca="false">COUNTIF($F$3:$F$397,"53")</f>
        <v>2</v>
      </c>
      <c r="N8" s="1" t="n">
        <f aca="false">COUNTIF($F$3:$F$397,"54")</f>
        <v>4</v>
      </c>
      <c r="O8" s="19" t="n">
        <f aca="false">COUNTIF($F$3:$F$397,"55")</f>
        <v>2</v>
      </c>
      <c r="P8" s="1" t="n">
        <f aca="false">COUNTIF($F$3:$F$397,"56")</f>
        <v>1</v>
      </c>
      <c r="Q8" s="1" t="n">
        <f aca="false">COUNTIF($F$3:$F$397,"57")</f>
        <v>0</v>
      </c>
      <c r="R8" s="1" t="n">
        <f aca="false">COUNTIF($F$3:$F$397,"58")</f>
        <v>0</v>
      </c>
      <c r="S8" s="1" t="n">
        <f aca="false">COUNTIF($F$3:$F$397,"59")</f>
        <v>0</v>
      </c>
      <c r="T8" s="20" t="n">
        <f aca="false">SUM(K8:S8)</f>
        <v>9</v>
      </c>
      <c r="U8" s="1"/>
      <c r="V8" s="14" t="n">
        <v>5</v>
      </c>
      <c r="W8" s="22" t="n">
        <f aca="false">K8/$T$13</f>
        <v>0</v>
      </c>
      <c r="X8" s="22" t="n">
        <f aca="false">L8/$T$13</f>
        <v>0</v>
      </c>
      <c r="Y8" s="22" t="n">
        <f aca="false">M8/$T$13</f>
        <v>0.0571428571428571</v>
      </c>
      <c r="Z8" s="22" t="n">
        <f aca="false">N8/$T$13</f>
        <v>0.114285714285714</v>
      </c>
      <c r="AA8" s="21" t="n">
        <f aca="false">O8/$T$13</f>
        <v>0.0571428571428571</v>
      </c>
      <c r="AB8" s="22" t="n">
        <f aca="false">P8/$T$13</f>
        <v>0.0285714285714286</v>
      </c>
      <c r="AC8" s="22" t="n">
        <f aca="false">Q8/$T$13</f>
        <v>0</v>
      </c>
      <c r="AD8" s="22" t="n">
        <f aca="false">R8/$T$13</f>
        <v>0</v>
      </c>
      <c r="AE8" s="22" t="n">
        <f aca="false">S8/$T$13</f>
        <v>0</v>
      </c>
      <c r="AF8" s="23" t="n">
        <f aca="false">T8/$T$13</f>
        <v>0.257142857142857</v>
      </c>
    </row>
    <row customHeight="1" ht="14.4" r="9">
      <c r="A9" t="n">
        <v>7</v>
      </c>
      <c r="B9" s="38" t="str">
        <f aca="false">IF(C9&gt;500,"9",IF(C9&gt;400,"8",IF(C9&gt;300,"7",IF(C9&gt;200,"6",IF(C9&gt;150,"5",IF(C9&gt;100,"4",IF(C9&gt;50,"3",IF(C9&gt;20,"2","1"))))))))</f>
        <v>5</v>
      </c>
      <c r="C9" s="12" t="n">
        <v>190.837928175632</v>
      </c>
      <c r="D9" s="38" t="str">
        <f aca="false">IF(E9&gt;500,"9",IF(E9&gt;400,"8",IF(E9&gt;300,"7",IF(E9&gt;200,"6",IF(E9&gt;150,"5",IF(E9&gt;100,"4",IF(E9&gt;50,"3",IF(E9&gt;20,"2","1"))))))))</f>
        <v>6</v>
      </c>
      <c r="E9" s="12" t="n">
        <v>293.5</v>
      </c>
      <c r="F9" t="str">
        <f aca="false">CONCATENATE(B9,D9)</f>
        <v>56</v>
      </c>
      <c r="G9" s="34" t="n">
        <v>6</v>
      </c>
      <c r="H9" s="34" t="s">
        <v>69</v>
      </c>
      <c r="I9" s="18"/>
      <c r="J9" s="14" t="n">
        <v>6</v>
      </c>
      <c r="K9" s="1" t="n">
        <f aca="false">COUNTIF($F$3:$F$397,"61")</f>
        <v>0</v>
      </c>
      <c r="L9" s="1" t="n">
        <f aca="false">COUNTIF($F$3:$F$397,"62")</f>
        <v>0</v>
      </c>
      <c r="M9" s="1" t="n">
        <f aca="false">COUNTIF($F$3:$F$397,"63")</f>
        <v>0</v>
      </c>
      <c r="N9" s="1" t="n">
        <f aca="false">COUNTIF($F$3:$F$397,"64")</f>
        <v>2</v>
      </c>
      <c r="O9" s="1" t="n">
        <f aca="false">COUNTIF($F$3:$F$397,"65")</f>
        <v>2</v>
      </c>
      <c r="P9" s="19" t="n">
        <f aca="false">COUNTIF($F$3:$F$38,"66")</f>
        <v>9</v>
      </c>
      <c r="Q9" s="1" t="n">
        <f aca="false">COUNTIF($F$3:$F$397,"67")</f>
        <v>3</v>
      </c>
      <c r="R9" s="1" t="n">
        <f aca="false">COUNTIF($F$3:$F$397,"68")</f>
        <v>0</v>
      </c>
      <c r="S9" s="1" t="n">
        <f aca="false">COUNTIF($F$3:$F$397,"69")</f>
        <v>2</v>
      </c>
      <c r="T9" s="20" t="n">
        <f aca="false">SUM(K9:S9)</f>
        <v>18</v>
      </c>
      <c r="U9" s="1"/>
      <c r="V9" s="14" t="n">
        <v>6</v>
      </c>
      <c r="W9" s="22" t="n">
        <f aca="false">K9/$T$13</f>
        <v>0</v>
      </c>
      <c r="X9" s="22" t="n">
        <f aca="false">L9/$T$13</f>
        <v>0</v>
      </c>
      <c r="Y9" s="22" t="n">
        <f aca="false">M9/$T$13</f>
        <v>0</v>
      </c>
      <c r="Z9" s="22" t="n">
        <f aca="false">N9/$T$13</f>
        <v>0.0571428571428571</v>
      </c>
      <c r="AA9" s="22" t="n">
        <f aca="false">O9/$T$13</f>
        <v>0.0571428571428571</v>
      </c>
      <c r="AB9" s="21" t="n">
        <f aca="false">P9/$T$13</f>
        <v>0.257142857142857</v>
      </c>
      <c r="AC9" s="22" t="n">
        <f aca="false">Q9/$T$13</f>
        <v>0.0857142857142857</v>
      </c>
      <c r="AD9" s="22" t="n">
        <f aca="false">R9/$T$13</f>
        <v>0</v>
      </c>
      <c r="AE9" s="22" t="n">
        <f aca="false">S9/$T$13</f>
        <v>0.0571428571428571</v>
      </c>
      <c r="AF9" s="23" t="n">
        <f aca="false">T9/$T$13</f>
        <v>0.514285714285714</v>
      </c>
    </row>
    <row customHeight="1" ht="14.4" r="10">
      <c r="A10" t="n">
        <v>8</v>
      </c>
      <c r="B10" s="38" t="str">
        <f aca="false">IF(C10&gt;500,"9",IF(C10&gt;400,"8",IF(C10&gt;300,"7",IF(C10&gt;200,"6",IF(C10&gt;150,"5",IF(C10&gt;100,"4",IF(C10&gt;50,"3",IF(C10&gt;20,"2","1"))))))))</f>
        <v>6</v>
      </c>
      <c r="C10" s="12" t="n">
        <v>248.063647383608</v>
      </c>
      <c r="D10" s="38" t="str">
        <f aca="false">IF(E10&gt;500,"9",IF(E10&gt;400,"8",IF(E10&gt;300,"7",IF(E10&gt;200,"6",IF(E10&gt;150,"5",IF(E10&gt;100,"4",IF(E10&gt;50,"3",IF(E10&gt;20,"2","1"))))))))</f>
        <v>6</v>
      </c>
      <c r="E10" s="12" t="n">
        <v>241.4</v>
      </c>
      <c r="F10" t="str">
        <f aca="false">CONCATENATE(B10,D10)</f>
        <v>66</v>
      </c>
      <c r="G10" s="35" t="n">
        <v>7</v>
      </c>
      <c r="H10" s="35" t="s">
        <v>70</v>
      </c>
      <c r="I10" s="18" t="s">
        <v>71</v>
      </c>
      <c r="J10" s="15" t="n">
        <v>7</v>
      </c>
      <c r="K10" s="1" t="n">
        <f aca="false">COUNTIF($F$3:$F$397,"71")</f>
        <v>0</v>
      </c>
      <c r="L10" s="1" t="n">
        <f aca="false">COUNTIF($F$3:$F$397,"72")</f>
        <v>0</v>
      </c>
      <c r="M10" s="1" t="n">
        <f aca="false">COUNTIF($F$3:$F$397,"73")</f>
        <v>0</v>
      </c>
      <c r="N10" s="1" t="n">
        <f aca="false">COUNTIF($F$3:$F$397,"74")</f>
        <v>0</v>
      </c>
      <c r="O10" s="1" t="n">
        <f aca="false">COUNTIF($F$3:$F$397,"75")</f>
        <v>0</v>
      </c>
      <c r="P10" s="1" t="n">
        <f aca="false">COUNTIF($F$3:$F$397,"76")</f>
        <v>3</v>
      </c>
      <c r="Q10" s="19" t="n">
        <f aca="false">COUNTIF($F$3:$F$397,"77")</f>
        <v>0</v>
      </c>
      <c r="R10" s="1" t="n">
        <f aca="false">COUNTIF($F$3:$F$397,"78")</f>
        <v>0</v>
      </c>
      <c r="S10" s="1" t="n">
        <f aca="false">COUNTIF($F$3:$F$397,"79")</f>
        <v>0</v>
      </c>
      <c r="T10" s="20" t="n">
        <f aca="false">SUM(K10:S10)</f>
        <v>3</v>
      </c>
      <c r="U10" s="1"/>
      <c r="V10" s="15" t="n">
        <v>7</v>
      </c>
      <c r="W10" s="22" t="n">
        <f aca="false">K10/$T$13</f>
        <v>0</v>
      </c>
      <c r="X10" s="22" t="n">
        <f aca="false">L10/$T$13</f>
        <v>0</v>
      </c>
      <c r="Y10" s="22" t="n">
        <f aca="false">M10/$T$13</f>
        <v>0</v>
      </c>
      <c r="Z10" s="22" t="n">
        <f aca="false">N10/$T$13</f>
        <v>0</v>
      </c>
      <c r="AA10" s="22" t="n">
        <f aca="false">O10/$T$13</f>
        <v>0</v>
      </c>
      <c r="AB10" s="22" t="n">
        <f aca="false">P10/$T$13</f>
        <v>0.0857142857142857</v>
      </c>
      <c r="AC10" s="21" t="n">
        <f aca="false">Q10/$T$13</f>
        <v>0</v>
      </c>
      <c r="AD10" s="22" t="n">
        <f aca="false">R10/$T$13</f>
        <v>0</v>
      </c>
      <c r="AE10" s="22" t="n">
        <f aca="false">S10/$T$13</f>
        <v>0</v>
      </c>
      <c r="AF10" s="23" t="n">
        <f aca="false">T10/$T$13</f>
        <v>0.0857142857142857</v>
      </c>
    </row>
    <row customHeight="1" ht="14.4" r="11">
      <c r="A11" t="n">
        <v>9</v>
      </c>
      <c r="B11" s="38" t="str">
        <f aca="false">IF(C11&gt;500,"9",IF(C11&gt;400,"8",IF(C11&gt;300,"7",IF(C11&gt;200,"6",IF(C11&gt;150,"5",IF(C11&gt;100,"4",IF(C11&gt;50,"3",IF(C11&gt;20,"2","1"))))))))</f>
        <v>5</v>
      </c>
      <c r="C11" s="12" t="n">
        <v>182.761531359611</v>
      </c>
      <c r="D11" s="38" t="str">
        <f aca="false">IF(E11&gt;500,"9",IF(E11&gt;400,"8",IF(E11&gt;300,"7",IF(E11&gt;200,"6",IF(E11&gt;150,"5",IF(E11&gt;100,"4",IF(E11&gt;50,"3",IF(E11&gt;20,"2","1"))))))))</f>
        <v>4</v>
      </c>
      <c r="E11" s="12" t="n">
        <v>130.5</v>
      </c>
      <c r="F11" t="str">
        <f aca="false">CONCATENATE(B11,D11)</f>
        <v>54</v>
      </c>
      <c r="G11" s="35" t="n">
        <v>8</v>
      </c>
      <c r="H11" s="35" t="s">
        <v>72</v>
      </c>
      <c r="I11" s="18"/>
      <c r="J11" s="15" t="n">
        <v>8</v>
      </c>
      <c r="K11" s="1" t="n">
        <f aca="false">COUNTIF($F$3:$F$397,"81")</f>
        <v>0</v>
      </c>
      <c r="L11" s="1" t="n">
        <f aca="false">COUNTIF($F$3:$F$397,"82")</f>
        <v>0</v>
      </c>
      <c r="M11" s="1" t="n">
        <f aca="false">COUNTIF($F$3:$F$397,"83")</f>
        <v>0</v>
      </c>
      <c r="N11" s="1" t="n">
        <f aca="false">COUNTIF($F$3:$F$397,"84")</f>
        <v>0</v>
      </c>
      <c r="O11" s="1" t="n">
        <f aca="false">COUNTIF($F$3:$F$397,"85")</f>
        <v>0</v>
      </c>
      <c r="P11" s="1" t="n">
        <f aca="false">COUNTIF($F$3:$F$397,"86")</f>
        <v>0</v>
      </c>
      <c r="Q11" s="1" t="n">
        <f aca="false">COUNTIF($F$3:$F$397,"87")</f>
        <v>0</v>
      </c>
      <c r="R11" s="19" t="n">
        <f aca="false">COUNTIF($F$3:$F$397,"88")</f>
        <v>0</v>
      </c>
      <c r="S11" s="1" t="n">
        <f aca="false">COUNTIF($F$3:$F$397,"89")</f>
        <v>0</v>
      </c>
      <c r="T11" s="20" t="n">
        <f aca="false">SUM(K11:S11)</f>
        <v>0</v>
      </c>
      <c r="U11" s="1"/>
      <c r="V11" s="15" t="n">
        <v>8</v>
      </c>
      <c r="W11" s="22" t="n">
        <f aca="false">K11/$T$13</f>
        <v>0</v>
      </c>
      <c r="X11" s="22" t="n">
        <f aca="false">L11/$T$13</f>
        <v>0</v>
      </c>
      <c r="Y11" s="22" t="n">
        <f aca="false">M11/$T$13</f>
        <v>0</v>
      </c>
      <c r="Z11" s="22" t="n">
        <f aca="false">N11/$T$13</f>
        <v>0</v>
      </c>
      <c r="AA11" s="22" t="n">
        <f aca="false">O11/$T$13</f>
        <v>0</v>
      </c>
      <c r="AB11" s="22" t="n">
        <f aca="false">P11/$T$13</f>
        <v>0</v>
      </c>
      <c r="AC11" s="22" t="n">
        <f aca="false">Q11/$T$13</f>
        <v>0</v>
      </c>
      <c r="AD11" s="21" t="n">
        <f aca="false">R11/$T$13</f>
        <v>0</v>
      </c>
      <c r="AE11" s="22" t="n">
        <f aca="false">S11/$T$13</f>
        <v>0</v>
      </c>
      <c r="AF11" s="23" t="n">
        <f aca="false">T11/$T$13</f>
        <v>0</v>
      </c>
    </row>
    <row customHeight="1" ht="14.4" r="12">
      <c r="A12" t="n">
        <v>10</v>
      </c>
      <c r="B12" s="38" t="str">
        <f aca="false">IF(C12&gt;500,"9",IF(C12&gt;400,"8",IF(C12&gt;300,"7",IF(C12&gt;200,"6",IF(C12&gt;150,"5",IF(C12&gt;100,"4",IF(C12&gt;50,"3",IF(C12&gt;20,"2","1"))))))))</f>
        <v>4</v>
      </c>
      <c r="C12" s="12" t="n">
        <v>134.604443079536</v>
      </c>
      <c r="D12" s="38" t="str">
        <f aca="false">IF(E12&gt;500,"9",IF(E12&gt;400,"8",IF(E12&gt;300,"7",IF(E12&gt;200,"6",IF(E12&gt;150,"5",IF(E12&gt;100,"4",IF(E12&gt;50,"3",IF(E12&gt;20,"2","1"))))))))</f>
        <v>2</v>
      </c>
      <c r="E12" s="12" t="n">
        <v>45</v>
      </c>
      <c r="F12" t="str">
        <f aca="false">CONCATENATE(B12,D12)</f>
        <v>42</v>
      </c>
      <c r="G12" s="36" t="n">
        <v>9</v>
      </c>
      <c r="H12" s="36" t="s">
        <v>73</v>
      </c>
      <c r="I12" s="18" t="s">
        <v>74</v>
      </c>
      <c r="J12" s="16" t="n">
        <v>9</v>
      </c>
      <c r="K12" s="1" t="n">
        <f aca="false">COUNTIF($F$3:$F$397,"91")</f>
        <v>0</v>
      </c>
      <c r="L12" s="1" t="n">
        <f aca="false">COUNTIF($F$3:$F$397,"92")</f>
        <v>0</v>
      </c>
      <c r="M12" s="1" t="n">
        <f aca="false">COUNTIF($F$3:$F$397,"93")</f>
        <v>0</v>
      </c>
      <c r="N12" s="1" t="n">
        <f aca="false">COUNTIF($F$3:$F$397,"94")</f>
        <v>0</v>
      </c>
      <c r="O12" s="1" t="n">
        <f aca="false">COUNTIF($F$3:$F$397,"95")</f>
        <v>0</v>
      </c>
      <c r="P12" s="1" t="n">
        <f aca="false">COUNTIF($F$3:$F$397,"96")</f>
        <v>0</v>
      </c>
      <c r="Q12" s="1" t="n">
        <f aca="false">COUNTIF($F$3:$F$397,"97")</f>
        <v>0</v>
      </c>
      <c r="R12" s="1" t="n">
        <f aca="false">COUNTIF($F$3:$F$397,"98")</f>
        <v>0</v>
      </c>
      <c r="S12" s="19" t="n">
        <f aca="false">COUNTIF($F$3:$F$397,"99")</f>
        <v>0</v>
      </c>
      <c r="T12" s="20" t="n">
        <f aca="false">SUM(K12:S12)</f>
        <v>0</v>
      </c>
      <c r="U12" s="1"/>
      <c r="V12" s="16" t="n">
        <v>9</v>
      </c>
      <c r="W12" s="22" t="n">
        <f aca="false">K12/$T$13</f>
        <v>0</v>
      </c>
      <c r="X12" s="22" t="n">
        <f aca="false">L12/$T$13</f>
        <v>0</v>
      </c>
      <c r="Y12" s="22" t="n">
        <f aca="false">M12/$T$13</f>
        <v>0</v>
      </c>
      <c r="Z12" s="22" t="n">
        <f aca="false">N12/$T$13</f>
        <v>0</v>
      </c>
      <c r="AA12" s="22" t="n">
        <f aca="false">O12/$T$13</f>
        <v>0</v>
      </c>
      <c r="AB12" s="22" t="n">
        <f aca="false">P12/$T$13</f>
        <v>0</v>
      </c>
      <c r="AC12" s="22" t="n">
        <f aca="false">Q12/$T$13</f>
        <v>0</v>
      </c>
      <c r="AD12" s="22" t="n">
        <f aca="false">R12/$T$13</f>
        <v>0</v>
      </c>
      <c r="AE12" s="21" t="n">
        <f aca="false">S12/$T$13</f>
        <v>0</v>
      </c>
      <c r="AF12" s="23" t="n">
        <f aca="false">T12/$T$13</f>
        <v>0</v>
      </c>
    </row>
    <row customHeight="1" ht="14.4" r="13">
      <c r="A13" t="n">
        <v>11</v>
      </c>
      <c r="B13" s="38" t="str">
        <f aca="false">IF(C13&gt;500,"9",IF(C13&gt;400,"8",IF(C13&gt;300,"7",IF(C13&gt;200,"6",IF(C13&gt;150,"5",IF(C13&gt;100,"4",IF(C13&gt;50,"3",IF(C13&gt;20,"2","1"))))))))</f>
        <v>4</v>
      </c>
      <c r="C13" s="12" t="n">
        <v>136.343344474416</v>
      </c>
      <c r="D13" s="38" t="str">
        <f aca="false">IF(E13&gt;500,"9",IF(E13&gt;400,"8",IF(E13&gt;300,"7",IF(E13&gt;200,"6",IF(E13&gt;150,"5",IF(E13&gt;100,"4",IF(E13&gt;50,"3",IF(E13&gt;20,"2","1"))))))))</f>
        <v>6</v>
      </c>
      <c r="E13" s="12" t="n">
        <v>239</v>
      </c>
      <c r="F13" t="str">
        <f aca="false">CONCATENATE(B13,D13)</f>
        <v>46</v>
      </c>
      <c r="K13" s="20" t="n">
        <f aca="false">SUM(K4:K12)</f>
        <v>0</v>
      </c>
      <c r="L13" s="20" t="n">
        <f aca="false">SUM(L4:L12)</f>
        <v>2</v>
      </c>
      <c r="M13" s="20" t="n">
        <f aca="false">SUM(M4:M12)</f>
        <v>2</v>
      </c>
      <c r="N13" s="20" t="n">
        <f aca="false">SUM(N4:N12)</f>
        <v>7</v>
      </c>
      <c r="O13" s="20" t="n">
        <f aca="false">SUM(O4:O12)</f>
        <v>4</v>
      </c>
      <c r="P13" s="20" t="n">
        <f aca="false">SUM(P4:P12)</f>
        <v>14</v>
      </c>
      <c r="Q13" s="20" t="n">
        <f aca="false">SUM(Q4:Q12)</f>
        <v>4</v>
      </c>
      <c r="R13" s="20" t="n">
        <f aca="false">SUM(R4:R12)</f>
        <v>0</v>
      </c>
      <c r="S13" s="20" t="n">
        <f aca="false">SUM(S4:S12)</f>
        <v>2</v>
      </c>
      <c r="T13" s="28" t="n">
        <f aca="false">SUM(K4:S12)</f>
        <v>35</v>
      </c>
      <c r="U13" s="1"/>
      <c r="V13" s="1"/>
      <c r="W13" s="23" t="n">
        <f aca="false">K13/$T$13</f>
        <v>0</v>
      </c>
      <c r="X13" s="23" t="n">
        <f aca="false">L13/$T$13</f>
        <v>0.0571428571428571</v>
      </c>
      <c r="Y13" s="23" t="n">
        <f aca="false">M13/$T$13</f>
        <v>0.0571428571428571</v>
      </c>
      <c r="Z13" s="23" t="n">
        <f aca="false">N13/$T$13</f>
        <v>0.2</v>
      </c>
      <c r="AA13" s="23" t="n">
        <f aca="false">O13/$T$13</f>
        <v>0.114285714285714</v>
      </c>
      <c r="AB13" s="23" t="n">
        <f aca="false">P13/$T$13</f>
        <v>0.4</v>
      </c>
      <c r="AC13" s="23" t="n">
        <f aca="false">Q13/$T$13</f>
        <v>0.114285714285714</v>
      </c>
      <c r="AD13" s="23" t="n">
        <f aca="false">R13/$T$13</f>
        <v>0</v>
      </c>
      <c r="AE13" s="23" t="n">
        <f aca="false">S13/$T$13</f>
        <v>0.0571428571428571</v>
      </c>
      <c r="AF13" s="29" t="n">
        <f aca="false">SUM(W4:AE12)</f>
        <v>1</v>
      </c>
    </row>
    <row customHeight="1" ht="14.4" r="14">
      <c r="A14" t="n">
        <v>12</v>
      </c>
      <c r="B14" s="38" t="str">
        <f aca="false">IF(C14&gt;500,"9",IF(C14&gt;400,"8",IF(C14&gt;300,"7",IF(C14&gt;200,"6",IF(C14&gt;150,"5",IF(C14&gt;100,"4",IF(C14&gt;50,"3",IF(C14&gt;20,"2","1"))))))))</f>
        <v>5</v>
      </c>
      <c r="C14" s="12" t="n">
        <v>170.848057233428</v>
      </c>
      <c r="D14" s="38" t="str">
        <f aca="false">IF(E14&gt;500,"9",IF(E14&gt;400,"8",IF(E14&gt;300,"7",IF(E14&gt;200,"6",IF(E14&gt;150,"5",IF(E14&gt;100,"4",IF(E14&gt;50,"3",IF(E14&gt;20,"2","1"))))))))</f>
        <v>4</v>
      </c>
      <c r="E14" s="12" t="n">
        <v>137</v>
      </c>
      <c r="F14" t="str">
        <f aca="false">CONCATENATE(B14,D14)</f>
        <v>54</v>
      </c>
      <c r="G14" s="33" t="n">
        <v>1</v>
      </c>
      <c r="H14" t="s">
        <v>75</v>
      </c>
      <c r="J14" s="30" t="s">
        <v>76</v>
      </c>
      <c r="K14" s="30" t="n">
        <f aca="false">K34</f>
        <v>25</v>
      </c>
      <c r="L14" s="30" t="n">
        <f aca="false">L34</f>
        <v>71.4285714285714</v>
      </c>
      <c r="M14"/>
      <c r="N14"/>
      <c r="O14"/>
      <c r="P14"/>
      <c r="Q14"/>
      <c r="R14"/>
      <c r="S14"/>
    </row>
    <row customHeight="1" ht="14.4" r="15">
      <c r="A15" t="n">
        <v>13</v>
      </c>
      <c r="B15" s="38" t="str">
        <f aca="false">IF(C15&gt;500,"9",IF(C15&gt;400,"8",IF(C15&gt;300,"7",IF(C15&gt;200,"6",IF(C15&gt;150,"5",IF(C15&gt;100,"4",IF(C15&gt;50,"3",IF(C15&gt;20,"2","1"))))))))</f>
        <v>5</v>
      </c>
      <c r="C15" s="12" t="n">
        <v>173.478301628811</v>
      </c>
      <c r="D15" s="38" t="str">
        <f aca="false">IF(E15&gt;500,"9",IF(E15&gt;400,"8",IF(E15&gt;300,"7",IF(E15&gt;200,"6",IF(E15&gt;150,"5",IF(E15&gt;100,"4",IF(E15&gt;50,"3",IF(E15&gt;20,"2","1"))))))))</f>
        <v>4</v>
      </c>
      <c r="E15" s="12" t="n">
        <v>150</v>
      </c>
      <c r="F15" t="str">
        <f aca="false">CONCATENATE(B15,D15)</f>
        <v>54</v>
      </c>
      <c r="G15" s="33" t="n">
        <v>2</v>
      </c>
      <c r="H15" t="s">
        <v>77</v>
      </c>
      <c r="K15" s="13" t="n">
        <v>1</v>
      </c>
      <c r="L15" s="13" t="n">
        <v>2</v>
      </c>
      <c r="M15" s="13" t="n">
        <v>3</v>
      </c>
      <c r="N15" s="14" t="n">
        <v>4</v>
      </c>
      <c r="O15" s="14" t="n">
        <v>5</v>
      </c>
      <c r="P15" s="14" t="n">
        <v>6</v>
      </c>
      <c r="Q15" s="15" t="n">
        <v>7</v>
      </c>
      <c r="R15" s="15" t="n">
        <v>8</v>
      </c>
      <c r="S15" s="16" t="n">
        <v>9</v>
      </c>
      <c r="W15" t="s">
        <v>78</v>
      </c>
      <c r="X15" s="22" t="n">
        <f aca="false">W4+X5+Y6+Z7+AA8+AB9+AC10+AD11+AE12</f>
        <v>0.342857142857143</v>
      </c>
    </row>
    <row customHeight="1" ht="14.4" r="16">
      <c r="A16" t="n">
        <v>14</v>
      </c>
      <c r="B16" s="38" t="str">
        <f aca="false">IF(C16&gt;500,"9",IF(C16&gt;400,"8",IF(C16&gt;300,"7",IF(C16&gt;200,"6",IF(C16&gt;150,"5",IF(C16&gt;100,"4",IF(C16&gt;50,"3",IF(C16&gt;20,"2","1"))))))))</f>
        <v>6</v>
      </c>
      <c r="C16" s="12" t="n">
        <v>252.808139749104</v>
      </c>
      <c r="D16" s="38" t="str">
        <f aca="false">IF(E16&gt;500,"9",IF(E16&gt;400,"8",IF(E16&gt;300,"7",IF(E16&gt;200,"6",IF(E16&gt;150,"5",IF(E16&gt;100,"4",IF(E16&gt;50,"3",IF(E16&gt;20,"2","1"))))))))</f>
        <v>6</v>
      </c>
      <c r="E16" s="12" t="n">
        <v>283</v>
      </c>
      <c r="F16" t="str">
        <f aca="false">CONCATENATE(B16,D16)</f>
        <v>66</v>
      </c>
      <c r="G16" s="33" t="n">
        <v>3</v>
      </c>
      <c r="H16" t="s">
        <v>79</v>
      </c>
      <c r="J16" s="1" t="s">
        <v>80</v>
      </c>
      <c r="K16" s="1" t="n">
        <f aca="false">K4</f>
        <v>0</v>
      </c>
      <c r="L16" s="1" t="n">
        <f aca="false">L5</f>
        <v>0</v>
      </c>
      <c r="M16" s="1" t="n">
        <f aca="false">M6</f>
        <v>0</v>
      </c>
      <c r="N16" s="1" t="n">
        <f aca="false">N7</f>
        <v>1</v>
      </c>
      <c r="O16" s="1" t="n">
        <f aca="false">O8</f>
        <v>2</v>
      </c>
      <c r="P16" s="1" t="n">
        <f aca="false">P9</f>
        <v>9</v>
      </c>
      <c r="Q16" s="1" t="n">
        <f aca="false">Q10</f>
        <v>0</v>
      </c>
      <c r="R16" s="1" t="n">
        <f aca="false">R11</f>
        <v>0</v>
      </c>
      <c r="S16" s="1" t="n">
        <f aca="false">S12</f>
        <v>0</v>
      </c>
      <c r="W16" t="s">
        <v>81</v>
      </c>
      <c r="X16" s="22" t="n">
        <f aca="false">(AF4*W13)+(AF5*X13)+(AF6*Y13)+(Z13*AF7)+(AA13*AF8)+(AB13*AF9)+(AC13*AF10)+(AD13*AF11)+(AE13*AF12)</f>
        <v>0.273469387755102</v>
      </c>
    </row>
    <row customHeight="1" ht="14.4" r="17">
      <c r="A17" t="n">
        <v>15</v>
      </c>
      <c r="B17" s="38" t="str">
        <f aca="false">IF(C17&gt;500,"9",IF(C17&gt;400,"8",IF(C17&gt;300,"7",IF(C17&gt;200,"6",IF(C17&gt;150,"5",IF(C17&gt;100,"4",IF(C17&gt;50,"3",IF(C17&gt;20,"2","1"))))))))</f>
        <v>6</v>
      </c>
      <c r="C17" s="12" t="n">
        <v>231.17673861649</v>
      </c>
      <c r="D17" s="38" t="str">
        <f aca="false">IF(E17&gt;500,"9",IF(E17&gt;400,"8",IF(E17&gt;300,"7",IF(E17&gt;200,"6",IF(E17&gt;150,"5",IF(E17&gt;100,"4",IF(E17&gt;50,"3",IF(E17&gt;20,"2","1"))))))))</f>
        <v>1</v>
      </c>
      <c r="E17" s="12"/>
      <c r="G17" s="34" t="n">
        <v>4</v>
      </c>
      <c r="H17" t="s">
        <v>82</v>
      </c>
      <c r="J17" s="1" t="s">
        <v>83</v>
      </c>
      <c r="K17" s="1" t="n">
        <f aca="false">T4-K16</f>
        <v>0</v>
      </c>
      <c r="L17" s="1" t="n">
        <f aca="false">T5-L16</f>
        <v>0</v>
      </c>
      <c r="M17" s="1" t="n">
        <f aca="false">T6-M16</f>
        <v>0</v>
      </c>
      <c r="N17" s="1" t="n">
        <f aca="false">T7-N16</f>
        <v>4</v>
      </c>
      <c r="O17" s="1" t="n">
        <f aca="false">T8-O16</f>
        <v>7</v>
      </c>
      <c r="P17" s="1" t="n">
        <f aca="false">T9-P16</f>
        <v>9</v>
      </c>
      <c r="Q17" s="1" t="n">
        <f aca="false">T10-Q16</f>
        <v>3</v>
      </c>
      <c r="R17" s="1" t="n">
        <f aca="false">T11-R16</f>
        <v>0</v>
      </c>
      <c r="S17" s="1" t="n">
        <f aca="false">T12-S16</f>
        <v>0</v>
      </c>
      <c r="W17" t="s">
        <v>84</v>
      </c>
      <c r="X17" s="22" t="n">
        <f aca="false">(W13^2)+(X13^2)+(Y13^2)+(Z13^2)+(AA13^2)+(AB13^2)+(AC13^2)+(AD13^2)+(AE13^2)</f>
        <v>0.235918367346939</v>
      </c>
    </row>
    <row customHeight="1" ht="14.4" r="18">
      <c r="A18" t="n">
        <v>16</v>
      </c>
      <c r="B18" s="38" t="str">
        <f aca="false">IF(C18&gt;500,"9",IF(C18&gt;400,"8",IF(C18&gt;300,"7",IF(C18&gt;200,"6",IF(C18&gt;150,"5",IF(C18&gt;100,"4",IF(C18&gt;50,"3",IF(C18&gt;20,"2","1"))))))))</f>
        <v>5</v>
      </c>
      <c r="C18" s="12" t="n">
        <v>155.916264544877</v>
      </c>
      <c r="D18" s="38" t="str">
        <f aca="false">IF(E18&gt;500,"9",IF(E18&gt;400,"8",IF(E18&gt;300,"7",IF(E18&gt;200,"6",IF(E18&gt;150,"5",IF(E18&gt;100,"4",IF(E18&gt;50,"3",IF(E18&gt;20,"2","1"))))))))</f>
        <v>5</v>
      </c>
      <c r="E18" s="12" t="n">
        <v>180</v>
      </c>
      <c r="F18" t="str">
        <f aca="false">CONCATENATE(B18,D18)</f>
        <v>55</v>
      </c>
      <c r="G18" s="34" t="n">
        <v>5</v>
      </c>
      <c r="H18" t="s">
        <v>85</v>
      </c>
      <c r="J18" s="1" t="s">
        <v>86</v>
      </c>
      <c r="K18" s="1" t="n">
        <f aca="false">K13-K16</f>
        <v>0</v>
      </c>
      <c r="L18" s="1" t="n">
        <f aca="false">L13-L16</f>
        <v>2</v>
      </c>
      <c r="M18" s="1" t="n">
        <f aca="false">M13-M16</f>
        <v>2</v>
      </c>
      <c r="N18" s="1" t="n">
        <f aca="false">N13-N16</f>
        <v>6</v>
      </c>
      <c r="O18" s="1" t="n">
        <f aca="false">O13-O16</f>
        <v>2</v>
      </c>
      <c r="P18" s="1" t="n">
        <f aca="false">P13-P16</f>
        <v>5</v>
      </c>
      <c r="Q18" s="1" t="n">
        <f aca="false">Q13-Q16</f>
        <v>4</v>
      </c>
      <c r="R18" s="1" t="n">
        <f aca="false">R13-R16</f>
        <v>0</v>
      </c>
      <c r="S18" s="1" t="n">
        <f aca="false">S13-S16</f>
        <v>2</v>
      </c>
    </row>
    <row customHeight="1" ht="14.4" r="19">
      <c r="A19" t="n">
        <v>17</v>
      </c>
      <c r="B19" s="38" t="str">
        <f aca="false">IF(C19&gt;500,"9",IF(C19&gt;400,"8",IF(C19&gt;300,"7",IF(C19&gt;200,"6",IF(C19&gt;150,"5",IF(C19&gt;100,"4",IF(C19&gt;50,"3",IF(C19&gt;20,"2","1"))))))))</f>
        <v>5</v>
      </c>
      <c r="C19" s="12" t="n">
        <v>155.14302378319</v>
      </c>
      <c r="D19" s="38" t="str">
        <f aca="false">IF(E19&gt;500,"9",IF(E19&gt;400,"8",IF(E19&gt;300,"7",IF(E19&gt;200,"6",IF(E19&gt;150,"5",IF(E19&gt;100,"4",IF(E19&gt;50,"3",IF(E19&gt;20,"2","1"))))))))</f>
        <v>4</v>
      </c>
      <c r="E19" s="12" t="n">
        <v>135.5</v>
      </c>
      <c r="F19" t="str">
        <f aca="false">CONCATENATE(B19,D19)</f>
        <v>54</v>
      </c>
      <c r="G19" s="34" t="n">
        <v>6</v>
      </c>
      <c r="H19" t="s">
        <v>87</v>
      </c>
      <c r="J19" s="1" t="s">
        <v>88</v>
      </c>
      <c r="K19" s="1" t="n">
        <f aca="false">$T$13-T4-K13+K16</f>
        <v>35</v>
      </c>
      <c r="L19" s="1" t="n">
        <f aca="false">$T$13-T5-L13+L16</f>
        <v>33</v>
      </c>
      <c r="M19" s="1" t="n">
        <f aca="false">$T$13-T6-M13+M16</f>
        <v>33</v>
      </c>
      <c r="N19" s="1" t="n">
        <f aca="false">$T$13-T7-N13+N16</f>
        <v>24</v>
      </c>
      <c r="O19" s="1" t="n">
        <f aca="false">$T$13-T8-O13+O16</f>
        <v>24</v>
      </c>
      <c r="P19" s="1" t="n">
        <f aca="false">$T$13-T9-P13+P16</f>
        <v>12</v>
      </c>
      <c r="Q19" s="1" t="n">
        <f aca="false">$T$13-T10-Q13+Q16</f>
        <v>28</v>
      </c>
      <c r="R19" s="1" t="n">
        <f aca="false">$T$13-T11-R13+R16</f>
        <v>35</v>
      </c>
      <c r="S19" s="1" t="n">
        <f aca="false">$T$13-T12-S13+S16</f>
        <v>33</v>
      </c>
      <c r="W19" t="s">
        <v>51</v>
      </c>
      <c r="X19" s="22" t="n">
        <f aca="false">(X15-X16)/(1-X16)</f>
        <v>0.0955056179775281</v>
      </c>
    </row>
    <row customHeight="1" ht="14.4" r="20">
      <c r="A20" t="n">
        <v>18</v>
      </c>
      <c r="B20" s="38" t="str">
        <f aca="false">IF(C20&gt;500,"9",IF(C20&gt;400,"8",IF(C20&gt;300,"7",IF(C20&gt;200,"6",IF(C20&gt;150,"5",IF(C20&gt;100,"4",IF(C20&gt;50,"3",IF(C20&gt;20,"2","1"))))))))</f>
        <v>6</v>
      </c>
      <c r="C20" s="12" t="n">
        <v>207.506781627185</v>
      </c>
      <c r="D20" s="38" t="str">
        <f aca="false">IF(E20&gt;500,"9",IF(E20&gt;400,"8",IF(E20&gt;300,"7",IF(E20&gt;200,"6",IF(E20&gt;150,"5",IF(E20&gt;100,"4",IF(E20&gt;50,"3",IF(E20&gt;20,"2","1"))))))))</f>
        <v>6</v>
      </c>
      <c r="E20" s="12" t="n">
        <v>298</v>
      </c>
      <c r="F20" t="str">
        <f aca="false">CONCATENATE(B20,D20)</f>
        <v>66</v>
      </c>
      <c r="G20" s="35" t="n">
        <v>7</v>
      </c>
      <c r="H20" t="s">
        <v>89</v>
      </c>
      <c r="J20" s="1" t="s">
        <v>90</v>
      </c>
      <c r="K20" s="1" t="n">
        <f aca="false">SUM(K16:K19)</f>
        <v>35</v>
      </c>
      <c r="L20" s="1" t="n">
        <f aca="false">SUM(L16:L19)</f>
        <v>35</v>
      </c>
      <c r="M20" s="1" t="n">
        <f aca="false">SUM(M16:M19)</f>
        <v>35</v>
      </c>
      <c r="N20" s="1" t="n">
        <f aca="false">SUM(N16:N19)</f>
        <v>35</v>
      </c>
      <c r="O20" s="1" t="n">
        <f aca="false">SUM(O16:O19)</f>
        <v>35</v>
      </c>
      <c r="P20" s="1" t="n">
        <f aca="false">SUM(P16:P19)</f>
        <v>35</v>
      </c>
      <c r="Q20" s="1" t="n">
        <f aca="false">SUM(Q16:Q19)</f>
        <v>35</v>
      </c>
      <c r="R20" s="1" t="n">
        <f aca="false">SUM(R16:R19)</f>
        <v>35</v>
      </c>
      <c r="S20" s="1" t="n">
        <f aca="false">SUM(S16:S19)</f>
        <v>35</v>
      </c>
      <c r="W20" t="s">
        <v>52</v>
      </c>
      <c r="X20" s="22" t="n">
        <f aca="false">(X15-X16)/(1-X17)</f>
        <v>0.0908119658119658</v>
      </c>
    </row>
    <row customHeight="1" ht="14.4" r="21">
      <c r="A21" t="n">
        <v>19</v>
      </c>
      <c r="B21" s="38" t="str">
        <f aca="false">IF(C21&gt;500,"9",IF(C21&gt;400,"8",IF(C21&gt;300,"7",IF(C21&gt;200,"6",IF(C21&gt;150,"5",IF(C21&gt;100,"4",IF(C21&gt;50,"3",IF(C21&gt;20,"2","1"))))))))</f>
        <v>4</v>
      </c>
      <c r="C21" s="12" t="n">
        <v>135.060560488787</v>
      </c>
      <c r="D21" s="38" t="str">
        <f aca="false">IF(E21&gt;500,"9",IF(E21&gt;400,"8",IF(E21&gt;300,"7",IF(E21&gt;200,"6",IF(E21&gt;150,"5",IF(E21&gt;100,"4",IF(E21&gt;50,"3",IF(E21&gt;20,"2","1"))))))))</f>
        <v>2</v>
      </c>
      <c r="E21" s="12" t="n">
        <v>49.5</v>
      </c>
      <c r="F21" t="str">
        <f aca="false">CONCATENATE(B21,D21)</f>
        <v>42</v>
      </c>
      <c r="G21" s="35" t="n">
        <v>8</v>
      </c>
      <c r="H21" t="s">
        <v>91</v>
      </c>
      <c r="W21" t="s">
        <v>53</v>
      </c>
      <c r="X21" s="22" t="n">
        <f aca="false">(K4+L5+M6+N7+O8+P9+Q10+R11+S12)/T13</f>
        <v>0.342857142857143</v>
      </c>
      <c r="Z21" t="s">
        <v>92</v>
      </c>
    </row>
    <row customHeight="1" ht="14.4" r="22">
      <c r="A22" t="n">
        <v>20</v>
      </c>
      <c r="B22" s="38" t="str">
        <f aca="false">IF(C22&gt;500,"9",IF(C22&gt;400,"8",IF(C22&gt;300,"7",IF(C22&gt;200,"6",IF(C22&gt;150,"5",IF(C22&gt;100,"4",IF(C22&gt;50,"3",IF(C22&gt;20,"2","1"))))))))</f>
        <v>5</v>
      </c>
      <c r="C22" s="12" t="n">
        <v>190.580226446057</v>
      </c>
      <c r="D22" s="38" t="str">
        <f aca="false">IF(E22&gt;500,"9",IF(E22&gt;400,"8",IF(E22&gt;300,"7",IF(E22&gt;200,"6",IF(E22&gt;150,"5",IF(E22&gt;100,"4",IF(E22&gt;50,"3",IF(E22&gt;20,"2","1"))))))))</f>
        <v>3</v>
      </c>
      <c r="E22" s="12" t="n">
        <v>74</v>
      </c>
      <c r="F22" t="str">
        <f aca="false">CONCATENATE(B22,D22)</f>
        <v>53</v>
      </c>
      <c r="G22" s="36" t="n">
        <v>9</v>
      </c>
      <c r="H22" t="s">
        <v>93</v>
      </c>
      <c r="I22" s="18" t="s">
        <v>94</v>
      </c>
      <c r="J22" s="1" t="s">
        <v>95</v>
      </c>
      <c r="K22" s="31" t="n">
        <f aca="false">(K16+K18)/K20</f>
        <v>0</v>
      </c>
      <c r="L22" s="31" t="n">
        <f aca="false">(L16+L18)/L20</f>
        <v>0.0571428571428571</v>
      </c>
      <c r="M22" s="31" t="n">
        <f aca="false">(M16+M18)/M20</f>
        <v>0.0571428571428571</v>
      </c>
      <c r="N22" s="31" t="n">
        <f aca="false">(N16+N18)/N20</f>
        <v>0.2</v>
      </c>
      <c r="O22" s="31" t="n">
        <f aca="false">(O16+O18)/O20</f>
        <v>0.114285714285714</v>
      </c>
      <c r="P22" s="31" t="n">
        <f aca="false">(P16+P18)/P20</f>
        <v>0.4</v>
      </c>
      <c r="Q22" s="31" t="n">
        <f aca="false">(Q16+Q18)/Q20</f>
        <v>0.114285714285714</v>
      </c>
      <c r="R22" s="31" t="n">
        <f aca="false">(R16+R18)/R20</f>
        <v>0</v>
      </c>
      <c r="S22" s="31" t="n">
        <f aca="false">(S16+S18)/S20</f>
        <v>0.0571428571428571</v>
      </c>
      <c r="T22" s="1" t="s">
        <v>96</v>
      </c>
      <c r="U22" s="1" t="n">
        <v>1</v>
      </c>
      <c r="V22" s="8" t="s">
        <v>97</v>
      </c>
    </row>
    <row customHeight="1" ht="14.4" r="23">
      <c r="A23" t="n">
        <v>21</v>
      </c>
      <c r="B23" s="38" t="str">
        <f aca="false">IF(C23&gt;500,"9",IF(C23&gt;400,"8",IF(C23&gt;300,"7",IF(C23&gt;200,"6",IF(C23&gt;150,"5",IF(C23&gt;100,"4",IF(C23&gt;50,"3",IF(C23&gt;20,"2","1"))))))))</f>
        <v>4</v>
      </c>
      <c r="C23" s="12" t="n">
        <v>143.026754595904</v>
      </c>
      <c r="D23" s="38" t="str">
        <f aca="false">IF(E23&gt;500,"9",IF(E23&gt;400,"8",IF(E23&gt;300,"7",IF(E23&gt;200,"6",IF(E23&gt;150,"5",IF(E23&gt;100,"4",IF(E23&gt;50,"3",IF(E23&gt;20,"2","1"))))))))</f>
        <v>7</v>
      </c>
      <c r="E23" s="12" t="n">
        <v>308</v>
      </c>
      <c r="F23" t="str">
        <f aca="false">CONCATENATE(B23,D23)</f>
        <v>47</v>
      </c>
      <c r="I23" s="18" t="s">
        <v>98</v>
      </c>
      <c r="J23" s="1" t="s">
        <v>99</v>
      </c>
      <c r="K23" s="31" t="n">
        <f aca="false">(K16+K17)/K20</f>
        <v>0</v>
      </c>
      <c r="L23" s="31" t="n">
        <f aca="false">(L16+L17)/L20</f>
        <v>0</v>
      </c>
      <c r="M23" s="31" t="n">
        <f aca="false">(M16+M17)/M20</f>
        <v>0</v>
      </c>
      <c r="N23" s="31" t="n">
        <f aca="false">(N16+N17)/N20</f>
        <v>0.142857142857143</v>
      </c>
      <c r="O23" s="31" t="n">
        <f aca="false">(O16+O17)/O20</f>
        <v>0.257142857142857</v>
      </c>
      <c r="P23" s="31" t="n">
        <f aca="false">(P16+P17)/P20</f>
        <v>0.514285714285714</v>
      </c>
      <c r="Q23" s="31" t="n">
        <f aca="false">(Q16+Q17)/Q20</f>
        <v>0.0857142857142857</v>
      </c>
      <c r="R23" s="31" t="n">
        <f aca="false">(R16+R17)/R20</f>
        <v>0</v>
      </c>
      <c r="S23" s="31" t="n">
        <f aca="false">(S16+S17)/S20</f>
        <v>0</v>
      </c>
      <c r="T23" s="1" t="s">
        <v>96</v>
      </c>
      <c r="U23" s="1" t="n">
        <v>1</v>
      </c>
      <c r="V23" s="8" t="s">
        <v>100</v>
      </c>
    </row>
    <row customHeight="1" ht="14.4" r="24">
      <c r="A24" t="n">
        <v>22</v>
      </c>
      <c r="B24" s="38" t="str">
        <f aca="false">IF(C24&gt;500,"9",IF(C24&gt;400,"8",IF(C24&gt;300,"7",IF(C24&gt;200,"6",IF(C24&gt;150,"5",IF(C24&gt;100,"4",IF(C24&gt;50,"3",IF(C24&gt;20,"2","1"))))))))</f>
        <v>6</v>
      </c>
      <c r="C24" s="12" t="n">
        <v>294.106093172856</v>
      </c>
      <c r="D24" s="38" t="str">
        <f aca="false">IF(E24&gt;500,"9",IF(E24&gt;400,"8",IF(E24&gt;300,"7",IF(E24&gt;200,"6",IF(E24&gt;150,"5",IF(E24&gt;100,"4",IF(E24&gt;50,"3",IF(E24&gt;20,"2","1"))))))))</f>
        <v>6</v>
      </c>
      <c r="E24" s="12" t="n">
        <v>209</v>
      </c>
      <c r="F24" t="str">
        <f aca="false">CONCATENATE(B24,D24)</f>
        <v>66</v>
      </c>
      <c r="I24" s="18" t="s">
        <v>101</v>
      </c>
      <c r="J24" s="1" t="s">
        <v>102</v>
      </c>
      <c r="K24" s="31" t="e">
        <f aca="false">(K16+K17)/(K16+K18)</f>
        <v>#DIV/0!</v>
      </c>
      <c r="L24" s="31" t="n">
        <f aca="false">(L16+L17)/(L16+L18)</f>
        <v>0</v>
      </c>
      <c r="M24" s="31" t="n">
        <f aca="false">(M16+M17)/(M16+M18)</f>
        <v>0</v>
      </c>
      <c r="N24" s="31" t="n">
        <f aca="false">(N16+N17)/(N16+N18)</f>
        <v>0.714285714285714</v>
      </c>
      <c r="O24" s="31" t="n">
        <f aca="false">(O16+O17)/(O16+O18)</f>
        <v>2.25</v>
      </c>
      <c r="P24" s="31" t="n">
        <f aca="false">(P16+P17)/(P16+P18)</f>
        <v>1.28571428571429</v>
      </c>
      <c r="Q24" s="31" t="n">
        <f aca="false">(Q16+Q17)/(Q16+Q18)</f>
        <v>0.75</v>
      </c>
      <c r="R24" s="31" t="e">
        <f aca="false">(R16+R17)/(R16+R18)</f>
        <v>#DIV/0!</v>
      </c>
      <c r="S24" s="31" t="n">
        <f aca="false">(S16+S17)/(S16+S18)</f>
        <v>0</v>
      </c>
      <c r="T24" s="1" t="s">
        <v>103</v>
      </c>
      <c r="U24" s="1" t="n">
        <v>1</v>
      </c>
    </row>
    <row customHeight="1" ht="14.4" r="25">
      <c r="A25" t="n">
        <v>23</v>
      </c>
      <c r="B25" s="38" t="str">
        <f aca="false">IF(C25&gt;500,"9",IF(C25&gt;400,"8",IF(C25&gt;300,"7",IF(C25&gt;200,"6",IF(C25&gt;150,"5",IF(C25&gt;100,"4",IF(C25&gt;50,"3",IF(C25&gt;20,"2","1"))))))))</f>
        <v>6</v>
      </c>
      <c r="C25" s="12" t="n">
        <v>276.563499367021</v>
      </c>
      <c r="D25" s="38" t="str">
        <f aca="false">IF(E25&gt;500,"9",IF(E25&gt;400,"8",IF(E25&gt;300,"7",IF(E25&gt;200,"6",IF(E25&gt;150,"5",IF(E25&gt;100,"4",IF(E25&gt;50,"3",IF(E25&gt;20,"2","1"))))))))</f>
        <v>6</v>
      </c>
      <c r="E25" s="12" t="n">
        <v>283</v>
      </c>
      <c r="F25" t="str">
        <f aca="false">CONCATENATE(B25,D25)</f>
        <v>66</v>
      </c>
      <c r="I25" s="18" t="s">
        <v>104</v>
      </c>
      <c r="J25" s="1" t="s">
        <v>91</v>
      </c>
      <c r="K25" s="31" t="e">
        <f aca="false">K16/(K16+K18)</f>
        <v>#DIV/0!</v>
      </c>
      <c r="L25" s="31" t="n">
        <f aca="false">L16/(L16+L18)</f>
        <v>0</v>
      </c>
      <c r="M25" s="31" t="n">
        <f aca="false">M16/(M16+M18)</f>
        <v>0</v>
      </c>
      <c r="N25" s="31" t="n">
        <f aca="false">N16/(N16+N18)</f>
        <v>0.142857142857143</v>
      </c>
      <c r="O25" s="31" t="n">
        <f aca="false">O16/(O16+O18)</f>
        <v>0.5</v>
      </c>
      <c r="P25" s="31" t="n">
        <f aca="false">P16/(P16+P18)</f>
        <v>0.642857142857143</v>
      </c>
      <c r="Q25" s="31" t="n">
        <f aca="false">Q16/(Q16+Q18)</f>
        <v>0</v>
      </c>
      <c r="R25" s="31" t="e">
        <f aca="false">R16/(R16+R18)</f>
        <v>#DIV/0!</v>
      </c>
      <c r="S25" s="31" t="n">
        <f aca="false">S16/(S16+S18)</f>
        <v>0</v>
      </c>
      <c r="T25" s="1" t="s">
        <v>96</v>
      </c>
      <c r="U25" s="1" t="n">
        <v>1</v>
      </c>
      <c r="V25" s="8" t="s">
        <v>105</v>
      </c>
    </row>
    <row customHeight="1" ht="14.4" r="26">
      <c r="A26" t="n">
        <v>24</v>
      </c>
      <c r="B26" s="38" t="str">
        <f aca="false">IF(C26&gt;500,"9",IF(C26&gt;400,"8",IF(C26&gt;300,"7",IF(C26&gt;200,"6",IF(C26&gt;150,"5",IF(C26&gt;100,"4",IF(C26&gt;50,"3",IF(C26&gt;20,"2","1"))))))))</f>
        <v>6</v>
      </c>
      <c r="C26" s="12" t="n">
        <v>252.79784828918</v>
      </c>
      <c r="D26" s="38" t="str">
        <f aca="false">IF(E26&gt;500,"9",IF(E26&gt;400,"8",IF(E26&gt;300,"7",IF(E26&gt;200,"6",IF(E26&gt;150,"5",IF(E26&gt;100,"4",IF(E26&gt;50,"3",IF(E26&gt;20,"2","1"))))))))</f>
        <v>4</v>
      </c>
      <c r="E26" s="12" t="n">
        <v>131</v>
      </c>
      <c r="F26" t="str">
        <f aca="false">CONCATENATE(B26,D26)</f>
        <v>64</v>
      </c>
      <c r="I26" s="1" t="s">
        <v>106</v>
      </c>
      <c r="J26" s="1" t="s">
        <v>87</v>
      </c>
      <c r="K26" s="31" t="n">
        <f aca="false">K17/(K17+K19)</f>
        <v>0</v>
      </c>
      <c r="L26" s="31" t="n">
        <f aca="false">L17/(L17+L19)</f>
        <v>0</v>
      </c>
      <c r="M26" s="31" t="n">
        <f aca="false">M17/(M17+M19)</f>
        <v>0</v>
      </c>
      <c r="N26" s="31" t="n">
        <f aca="false">N17/(N17+N19)</f>
        <v>0.142857142857143</v>
      </c>
      <c r="O26" s="31" t="n">
        <f aca="false">O17/(O17+O19)</f>
        <v>0.225806451612903</v>
      </c>
      <c r="P26" s="31" t="n">
        <f aca="false">P17/(P17+P19)</f>
        <v>0.428571428571429</v>
      </c>
      <c r="Q26" s="31" t="n">
        <f aca="false">Q17/(Q17+Q19)</f>
        <v>0.0967741935483871</v>
      </c>
      <c r="R26" s="31" t="n">
        <f aca="false">R17/(R17+R19)</f>
        <v>0</v>
      </c>
      <c r="S26" s="31" t="n">
        <f aca="false">S17/(S17+S19)</f>
        <v>0</v>
      </c>
      <c r="T26" s="1" t="s">
        <v>96</v>
      </c>
      <c r="U26" s="1" t="n">
        <v>0</v>
      </c>
      <c r="V26" s="8" t="s">
        <v>107</v>
      </c>
    </row>
    <row customHeight="1" ht="14.4" r="27">
      <c r="A27" t="n">
        <v>25</v>
      </c>
      <c r="B27" s="38" t="str">
        <f aca="false">IF(C27&gt;500,"9",IF(C27&gt;400,"8",IF(C27&gt;300,"7",IF(C27&gt;200,"6",IF(C27&gt;150,"5",IF(C27&gt;100,"4",IF(C27&gt;50,"3",IF(C27&gt;20,"2","1"))))))))</f>
        <v>7</v>
      </c>
      <c r="C27" s="12" t="n">
        <v>305.991570748008</v>
      </c>
      <c r="D27" s="38" t="str">
        <f aca="false">IF(E27&gt;500,"9",IF(E27&gt;400,"8",IF(E27&gt;300,"7",IF(E27&gt;200,"6",IF(E27&gt;150,"5",IF(E27&gt;100,"4",IF(E27&gt;50,"3",IF(E27&gt;20,"2","1"))))))))</f>
        <v>6</v>
      </c>
      <c r="E27" s="12" t="n">
        <v>263</v>
      </c>
      <c r="F27" t="str">
        <f aca="false">CONCATENATE(B27,D27)</f>
        <v>76</v>
      </c>
      <c r="I27" s="18" t="s">
        <v>108</v>
      </c>
      <c r="J27" s="1" t="s">
        <v>109</v>
      </c>
      <c r="K27" s="31" t="e">
        <f aca="false">K17/(K16+K17)</f>
        <v>#DIV/0!</v>
      </c>
      <c r="L27" s="31" t="e">
        <f aca="false">L17/(L16+L17)</f>
        <v>#DIV/0!</v>
      </c>
      <c r="M27" s="31" t="e">
        <f aca="false">M17/(M16+M17)</f>
        <v>#DIV/0!</v>
      </c>
      <c r="N27" s="31" t="n">
        <f aca="false">N17/(N16+N17)</f>
        <v>0.8</v>
      </c>
      <c r="O27" s="31" t="n">
        <f aca="false">O17/(O16+O17)</f>
        <v>0.777777777777778</v>
      </c>
      <c r="P27" s="31" t="n">
        <f aca="false">P17/(P16+P17)</f>
        <v>0.5</v>
      </c>
      <c r="Q27" s="31" t="n">
        <f aca="false">Q17/(Q16+Q17)</f>
        <v>1</v>
      </c>
      <c r="R27" s="31" t="e">
        <f aca="false">R17/(R16+R17)</f>
        <v>#DIV/0!</v>
      </c>
      <c r="S27" s="31" t="e">
        <f aca="false">S17/(S16+S17)</f>
        <v>#DIV/0!</v>
      </c>
      <c r="T27" s="1" t="s">
        <v>96</v>
      </c>
      <c r="U27" s="1" t="n">
        <v>0</v>
      </c>
      <c r="V27" s="8" t="s">
        <v>110</v>
      </c>
    </row>
    <row customHeight="1" ht="14.4" r="28">
      <c r="A28" t="n">
        <v>26</v>
      </c>
      <c r="B28" s="38" t="str">
        <f aca="false">IF(C28&gt;500,"9",IF(C28&gt;400,"8",IF(C28&gt;300,"7",IF(C28&gt;200,"6",IF(C28&gt;150,"5",IF(C28&gt;100,"4",IF(C28&gt;50,"3",IF(C28&gt;20,"2","1"))))))))</f>
        <v>7</v>
      </c>
      <c r="C28" s="12" t="n">
        <v>302.335568884938</v>
      </c>
      <c r="D28" s="38" t="str">
        <f aca="false">IF(E28&gt;500,"9",IF(E28&gt;400,"8",IF(E28&gt;300,"7",IF(E28&gt;200,"6",IF(E28&gt;150,"5",IF(E28&gt;100,"4",IF(E28&gt;50,"3",IF(E28&gt;20,"2","1"))))))))</f>
        <v>6</v>
      </c>
      <c r="E28" s="12" t="n">
        <v>223.5</v>
      </c>
      <c r="F28" t="str">
        <f aca="false">CONCATENATE(B28,D28)</f>
        <v>76</v>
      </c>
      <c r="I28" s="18" t="s">
        <v>111</v>
      </c>
      <c r="J28" s="1" t="s">
        <v>53</v>
      </c>
      <c r="K28" s="31" t="n">
        <f aca="false">(K16+K19)/K20</f>
        <v>1</v>
      </c>
      <c r="L28" s="31" t="n">
        <f aca="false">(L16+L19)/L20</f>
        <v>0.942857142857143</v>
      </c>
      <c r="M28" s="31" t="n">
        <f aca="false">(M16+M19)/M20</f>
        <v>0.942857142857143</v>
      </c>
      <c r="N28" s="31" t="n">
        <f aca="false">(N16+N19)/N20</f>
        <v>0.714285714285714</v>
      </c>
      <c r="O28" s="31" t="n">
        <f aca="false">(O16+O19)/O20</f>
        <v>0.742857142857143</v>
      </c>
      <c r="P28" s="31" t="n">
        <f aca="false">(P16+P19)/P20</f>
        <v>0.6</v>
      </c>
      <c r="Q28" s="31" t="n">
        <f aca="false">(Q16+Q19)/Q20</f>
        <v>0.8</v>
      </c>
      <c r="R28" s="31" t="n">
        <f aca="false">(R16+R19)/R20</f>
        <v>1</v>
      </c>
      <c r="S28" s="31" t="n">
        <f aca="false">(S16+S19)/S20</f>
        <v>0.942857142857143</v>
      </c>
      <c r="T28" s="1" t="s">
        <v>96</v>
      </c>
      <c r="U28" s="1" t="n">
        <v>1</v>
      </c>
      <c r="V28" s="8" t="s">
        <v>112</v>
      </c>
    </row>
    <row customHeight="1" ht="14.4" r="29">
      <c r="A29" t="n">
        <v>27</v>
      </c>
      <c r="B29" s="38" t="str">
        <f aca="false">IF(C29&gt;500,"9",IF(C29&gt;400,"8",IF(C29&gt;300,"7",IF(C29&gt;200,"6",IF(C29&gt;150,"5",IF(C29&gt;100,"4",IF(C29&gt;50,"3",IF(C29&gt;20,"2","1"))))))))</f>
        <v>7</v>
      </c>
      <c r="C29" s="12" t="n">
        <v>306.950632840052</v>
      </c>
      <c r="D29" s="38" t="str">
        <f aca="false">IF(E29&gt;500,"9",IF(E29&gt;400,"8",IF(E29&gt;300,"7",IF(E29&gt;200,"6",IF(E29&gt;150,"5",IF(E29&gt;100,"4",IF(E29&gt;50,"3",IF(E29&gt;20,"2","1"))))))))</f>
        <v>6</v>
      </c>
      <c r="E29" s="12" t="n">
        <v>294</v>
      </c>
      <c r="F29" t="str">
        <f aca="false">CONCATENATE(B29,D29)</f>
        <v>76</v>
      </c>
      <c r="I29" s="18" t="s">
        <v>113</v>
      </c>
      <c r="J29" s="1" t="s">
        <v>114</v>
      </c>
      <c r="K29" s="31" t="e">
        <f aca="false">K16/(K16+K17)</f>
        <v>#DIV/0!</v>
      </c>
      <c r="L29" s="31" t="e">
        <f aca="false">L16/(L16+L17)</f>
        <v>#DIV/0!</v>
      </c>
      <c r="M29" s="31" t="e">
        <f aca="false">M16/(M16+M17)</f>
        <v>#DIV/0!</v>
      </c>
      <c r="N29" s="31" t="n">
        <f aca="false">N16/(N16+N17)</f>
        <v>0.2</v>
      </c>
      <c r="O29" s="31" t="n">
        <f aca="false">O16/(O16+O17)</f>
        <v>0.222222222222222</v>
      </c>
      <c r="P29" s="31" t="n">
        <f aca="false">P16/(P16+P17)</f>
        <v>0.5</v>
      </c>
      <c r="Q29" s="31" t="n">
        <f aca="false">Q16/(Q16+Q17)</f>
        <v>0</v>
      </c>
      <c r="R29" s="31" t="e">
        <f aca="false">R16/(R16+R17)</f>
        <v>#DIV/0!</v>
      </c>
      <c r="S29" s="31" t="e">
        <f aca="false">S16/(S16+S17)</f>
        <v>#DIV/0!</v>
      </c>
      <c r="T29" s="1" t="s">
        <v>96</v>
      </c>
      <c r="U29" s="1" t="n">
        <v>1</v>
      </c>
      <c r="V29" s="8" t="s">
        <v>115</v>
      </c>
    </row>
    <row customHeight="1" ht="14.4" r="30">
      <c r="A30" t="n">
        <v>28</v>
      </c>
      <c r="B30" s="38" t="str">
        <f aca="false">IF(C30&gt;500,"9",IF(C30&gt;400,"8",IF(C30&gt;300,"7",IF(C30&gt;200,"6",IF(C30&gt;150,"5",IF(C30&gt;100,"4",IF(C30&gt;50,"3",IF(C30&gt;20,"2","1"))))))))</f>
        <v>6</v>
      </c>
      <c r="C30" s="12" t="n">
        <v>296.657699270949</v>
      </c>
      <c r="D30" s="38" t="str">
        <f aca="false">IF(E30&gt;500,"9",IF(E30&gt;400,"8",IF(E30&gt;300,"7",IF(E30&gt;200,"6",IF(E30&gt;150,"5",IF(E30&gt;100,"4",IF(E30&gt;50,"3",IF(E30&gt;20,"2","1"))))))))</f>
        <v>5</v>
      </c>
      <c r="E30" s="12" t="n">
        <v>193</v>
      </c>
      <c r="F30" t="str">
        <f aca="false">CONCATENATE(B30,D30)</f>
        <v>65</v>
      </c>
      <c r="I30" s="18" t="s">
        <v>116</v>
      </c>
      <c r="J30" s="1" t="s">
        <v>117</v>
      </c>
      <c r="K30" s="31" t="e">
        <f aca="false">K16/(K16+K17+K18)</f>
        <v>#DIV/0!</v>
      </c>
      <c r="L30" s="31" t="n">
        <f aca="false">L16/(L16+L17+L18)</f>
        <v>0</v>
      </c>
      <c r="M30" s="31" t="n">
        <f aca="false">M16/(M16+M17+M18)</f>
        <v>0</v>
      </c>
      <c r="N30" s="31" t="n">
        <f aca="false">N16/(N16+N17+N18)</f>
        <v>0.0909090909090909</v>
      </c>
      <c r="O30" s="31" t="n">
        <f aca="false">O16/(O16+O17+O18)</f>
        <v>0.181818181818182</v>
      </c>
      <c r="P30" s="31" t="n">
        <f aca="false">P16/(P16+P17+P18)</f>
        <v>0.391304347826087</v>
      </c>
      <c r="Q30" s="31" t="n">
        <f aca="false">Q16/(Q16+Q17+Q18)</f>
        <v>0</v>
      </c>
      <c r="R30" s="31" t="e">
        <f aca="false">R16/(R16+R17+R18)</f>
        <v>#DIV/0!</v>
      </c>
      <c r="S30" s="31" t="n">
        <f aca="false">S16/(S16+S17+S18)</f>
        <v>0</v>
      </c>
      <c r="T30" s="1" t="s">
        <v>96</v>
      </c>
      <c r="U30" s="1" t="n">
        <v>1</v>
      </c>
      <c r="V30" s="8" t="s">
        <v>118</v>
      </c>
    </row>
    <row customHeight="1" ht="14.4" r="31">
      <c r="A31" t="n">
        <v>29</v>
      </c>
      <c r="B31" s="38" t="str">
        <f aca="false">IF(C31&gt;500,"9",IF(C31&gt;400,"8",IF(C31&gt;300,"7",IF(C31&gt;200,"6",IF(C31&gt;150,"5",IF(C31&gt;100,"4",IF(C31&gt;50,"3",IF(C31&gt;20,"2","1"))))))))</f>
        <v>6</v>
      </c>
      <c r="C31" s="12" t="n">
        <v>248.903038210398</v>
      </c>
      <c r="D31" s="38" t="str">
        <f aca="false">IF(E31&gt;500,"9",IF(E31&gt;400,"8",IF(E31&gt;300,"7",IF(E31&gt;200,"6",IF(E31&gt;150,"5",IF(E31&gt;100,"4",IF(E31&gt;50,"3",IF(E31&gt;20,"2","1"))))))))</f>
        <v>4</v>
      </c>
      <c r="E31" s="12" t="n">
        <v>133</v>
      </c>
      <c r="F31" t="str">
        <f aca="false">CONCATENATE(B31,D31)</f>
        <v>64</v>
      </c>
      <c r="I31" s="18" t="s">
        <v>119</v>
      </c>
      <c r="J31" s="1" t="s">
        <v>120</v>
      </c>
      <c r="K31" s="31" t="e">
        <f aca="false">K25-K26</f>
        <v>#DIV/0!</v>
      </c>
      <c r="L31" s="31" t="n">
        <f aca="false">L25-L26</f>
        <v>0</v>
      </c>
      <c r="M31" s="31" t="n">
        <f aca="false">M25-M26</f>
        <v>0</v>
      </c>
      <c r="N31" s="31" t="n">
        <f aca="false">N25-N26</f>
        <v>0</v>
      </c>
      <c r="O31" s="31" t="n">
        <f aca="false">O25-O26</f>
        <v>0.274193548387097</v>
      </c>
      <c r="P31" s="31" t="n">
        <f aca="false">P25-P26</f>
        <v>0.214285714285714</v>
      </c>
      <c r="Q31" s="31" t="n">
        <f aca="false">Q25-Q26</f>
        <v>-0.0967741935483871</v>
      </c>
      <c r="R31" s="31" t="e">
        <f aca="false">R25-R26</f>
        <v>#DIV/0!</v>
      </c>
      <c r="S31" s="31" t="n">
        <f aca="false">S25-S26</f>
        <v>0</v>
      </c>
    </row>
    <row customHeight="1" ht="14.4" r="32">
      <c r="A32" t="n">
        <v>30</v>
      </c>
      <c r="B32" s="38" t="str">
        <f aca="false">IF(C32&gt;500,"9",IF(C32&gt;400,"8",IF(C32&gt;300,"7",IF(C32&gt;200,"6",IF(C32&gt;150,"5",IF(C32&gt;100,"4",IF(C32&gt;50,"3",IF(C32&gt;20,"2","1"))))))))</f>
        <v>6</v>
      </c>
      <c r="C32" s="12" t="n">
        <v>241.099849874511</v>
      </c>
      <c r="D32" s="38" t="str">
        <f aca="false">IF(E32&gt;500,"9",IF(E32&gt;400,"8",IF(E32&gt;300,"7",IF(E32&gt;200,"6",IF(E32&gt;150,"5",IF(E32&gt;100,"4",IF(E32&gt;50,"3",IF(E32&gt;20,"2","1"))))))))</f>
        <v>6</v>
      </c>
      <c r="E32" s="12" t="n">
        <v>266</v>
      </c>
      <c r="F32" t="str">
        <f aca="false">CONCATENATE(B32,D32)</f>
        <v>66</v>
      </c>
      <c r="I32" s="18" t="s">
        <v>121</v>
      </c>
      <c r="J32" s="1" t="s">
        <v>122</v>
      </c>
      <c r="K32" s="31" t="e">
        <f aca="false">(K16*K19)/(K17*K18)</f>
        <v>#DIV/0!</v>
      </c>
      <c r="L32" s="31" t="e">
        <f aca="false">(L16*L19)/(L17*L18)</f>
        <v>#DIV/0!</v>
      </c>
      <c r="M32" s="31" t="e">
        <f aca="false">(M16*M19)/(M17*M18)</f>
        <v>#DIV/0!</v>
      </c>
      <c r="N32" s="31" t="n">
        <f aca="false">(N16*N19)/(N17*N18)</f>
        <v>1</v>
      </c>
      <c r="O32" s="31" t="n">
        <f aca="false">(O16*O19)/(O17*O18)</f>
        <v>3.42857142857143</v>
      </c>
      <c r="P32" s="31" t="n">
        <f aca="false">(P16*P19)/(P17*P18)</f>
        <v>2.4</v>
      </c>
      <c r="Q32" s="31" t="n">
        <f aca="false">(Q16*Q19)/(Q17*Q18)</f>
        <v>0</v>
      </c>
      <c r="R32" s="31" t="e">
        <f aca="false">(R16*R19)/(R17*R18)</f>
        <v>#DIV/0!</v>
      </c>
      <c r="S32" s="31" t="e">
        <f aca="false">(S16*S19)/(S17*S18)</f>
        <v>#DIV/0!</v>
      </c>
      <c r="T32" s="1" t="s">
        <v>103</v>
      </c>
      <c r="U32" s="1" t="s">
        <v>123</v>
      </c>
      <c r="V32" s="8" t="s">
        <v>124</v>
      </c>
    </row>
    <row customHeight="1" ht="14.4" r="33">
      <c r="A33" t="n">
        <v>31</v>
      </c>
      <c r="B33" s="38" t="str">
        <f aca="false">IF(C33&gt;500,"9",IF(C33&gt;400,"8",IF(C33&gt;300,"7",IF(C33&gt;200,"6",IF(C33&gt;150,"5",IF(C33&gt;100,"4",IF(C33&gt;50,"3",IF(C33&gt;20,"2","1"))))))))</f>
        <v>6</v>
      </c>
      <c r="C33" s="12" t="n">
        <v>299.71515173494</v>
      </c>
      <c r="D33" s="38" t="str">
        <f aca="false">IF(E33&gt;500,"9",IF(E33&gt;400,"8",IF(E33&gt;300,"7",IF(E33&gt;200,"6",IF(E33&gt;150,"5",IF(E33&gt;100,"4",IF(E33&gt;50,"3",IF(E33&gt;20,"2","1"))))))))</f>
        <v>9</v>
      </c>
      <c r="E33" s="12" t="n">
        <v>549</v>
      </c>
      <c r="F33" t="str">
        <f aca="false">CONCATENATE(B33,D33)</f>
        <v>69</v>
      </c>
    </row>
    <row customHeight="1" ht="14.4" r="34">
      <c r="A34" t="n">
        <v>32</v>
      </c>
      <c r="B34" s="38" t="str">
        <f aca="false">IF(C34&gt;500,"9",IF(C34&gt;400,"8",IF(C34&gt;300,"7",IF(C34&gt;200,"6",IF(C34&gt;150,"5",IF(C34&gt;100,"4",IF(C34&gt;50,"3",IF(C34&gt;20,"2","1"))))))))</f>
        <v>6</v>
      </c>
      <c r="C34" s="12" t="n">
        <v>298.237341998346</v>
      </c>
      <c r="D34" s="38" t="str">
        <f aca="false">IF(E34&gt;500,"9",IF(E34&gt;400,"8",IF(E34&gt;300,"7",IF(E34&gt;200,"6",IF(E34&gt;150,"5",IF(E34&gt;100,"4",IF(E34&gt;50,"3",IF(E34&gt;20,"2","1"))))))))</f>
        <v>6</v>
      </c>
      <c r="E34" s="12" t="n">
        <v>251</v>
      </c>
      <c r="F34" t="str">
        <f aca="false">CONCATENATE(B34,D34)</f>
        <v>66</v>
      </c>
      <c r="J34" s="32" t="s">
        <v>76</v>
      </c>
      <c r="K34" s="32" t="n">
        <f aca="false">K4+L4+SUM(K5:M5)+SUM(L6:N6)+SUM(M7:O7)+SUM(N8:P8)+SUM(O9:Q9)+SUM(P10:R10)+SUM(Q11:S11)+SUM(R12:S12)</f>
        <v>25</v>
      </c>
      <c r="L34" s="32" t="n">
        <f aca="false">K34/T13*100</f>
        <v>71.4285714285714</v>
      </c>
    </row>
    <row customHeight="1" ht="14.4" r="35">
      <c r="A35" t="n">
        <v>33</v>
      </c>
      <c r="B35" s="38" t="str">
        <f aca="false">IF(C35&gt;500,"9",IF(C35&gt;400,"8",IF(C35&gt;300,"7",IF(C35&gt;200,"6",IF(C35&gt;150,"5",IF(C35&gt;100,"4",IF(C35&gt;50,"3",IF(C35&gt;20,"2","1"))))))))</f>
        <v>6</v>
      </c>
      <c r="C35" s="12" t="n">
        <v>265.067631117888</v>
      </c>
      <c r="D35" s="38" t="str">
        <f aca="false">IF(E35&gt;500,"9",IF(E35&gt;400,"8",IF(E35&gt;300,"7",IF(E35&gt;200,"6",IF(E35&gt;150,"5",IF(E35&gt;100,"4",IF(E35&gt;50,"3",IF(E35&gt;20,"2","1"))))))))</f>
        <v>7</v>
      </c>
      <c r="E35" s="12" t="n">
        <v>302.1</v>
      </c>
      <c r="F35" t="str">
        <f aca="false">CONCATENATE(B35,D35)</f>
        <v>67</v>
      </c>
    </row>
    <row customHeight="1" ht="14.4" r="36">
      <c r="A36" t="n">
        <v>34</v>
      </c>
      <c r="B36" s="38" t="str">
        <f aca="false">IF(C36&gt;500,"9",IF(C36&gt;400,"8",IF(C36&gt;300,"7",IF(C36&gt;200,"6",IF(C36&gt;150,"5",IF(C36&gt;100,"4",IF(C36&gt;50,"3",IF(C36&gt;20,"2","1"))))))))</f>
        <v>6</v>
      </c>
      <c r="C36" s="12" t="n">
        <v>287.440468001969</v>
      </c>
      <c r="D36" s="38" t="str">
        <f aca="false">IF(E36&gt;500,"9",IF(E36&gt;400,"8",IF(E36&gt;300,"7",IF(E36&gt;200,"6",IF(E36&gt;150,"5",IF(E36&gt;100,"4",IF(E36&gt;50,"3",IF(E36&gt;20,"2","1"))))))))</f>
        <v>5</v>
      </c>
      <c r="E36" s="12" t="n">
        <v>182</v>
      </c>
      <c r="F36" t="str">
        <f aca="false">CONCATENATE(B36,D36)</f>
        <v>65</v>
      </c>
    </row>
    <row customHeight="1" ht="14.4" r="37">
      <c r="A37" t="n">
        <v>35</v>
      </c>
      <c r="B37" s="38" t="str">
        <f aca="false">IF(C37&gt;500,"9",IF(C37&gt;400,"8",IF(C37&gt;300,"7",IF(C37&gt;200,"6",IF(C37&gt;150,"5",IF(C37&gt;100,"4",IF(C37&gt;50,"3",IF(C37&gt;20,"2","1"))))))))</f>
        <v>6</v>
      </c>
      <c r="C37" s="12" t="n">
        <v>274.787623593591</v>
      </c>
      <c r="D37" s="38" t="str">
        <f aca="false">IF(E37&gt;500,"9",IF(E37&gt;400,"8",IF(E37&gt;300,"7",IF(E37&gt;200,"6",IF(E37&gt;150,"5",IF(E37&gt;100,"4",IF(E37&gt;50,"3",IF(E37&gt;20,"2","1"))))))))</f>
        <v>7</v>
      </c>
      <c r="E37" s="12" t="n">
        <v>315.5</v>
      </c>
      <c r="F37" t="str">
        <f aca="false">CONCATENATE(B37,D37)</f>
        <v>67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8"/>
    </row>
    <row customHeight="1" ht="14.4" r="38">
      <c r="A38" t="n">
        <v>36</v>
      </c>
      <c r="B38" s="38" t="str">
        <f aca="false">IF(C38&gt;500,"9",IF(C38&gt;400,"8",IF(C38&gt;300,"7",IF(C38&gt;200,"6",IF(C38&gt;150,"5",IF(C38&gt;100,"4",IF(C38&gt;50,"3",IF(C38&gt;20,"2","1"))))))))</f>
        <v>6</v>
      </c>
      <c r="C38" s="12" t="n">
        <v>281.772792579503</v>
      </c>
      <c r="D38" s="38" t="str">
        <f aca="false">IF(E38&gt;500,"9",IF(E38&gt;400,"8",IF(E38&gt;300,"7",IF(E38&gt;200,"6",IF(E38&gt;150,"5",IF(E38&gt;100,"4",IF(E38&gt;50,"3",IF(E38&gt;20,"2","1"))))))))</f>
        <v>6</v>
      </c>
      <c r="E38" s="12" t="n">
        <v>239</v>
      </c>
      <c r="F38" t="str">
        <f aca="false">CONCATENATE(B38,D38)</f>
        <v>66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8"/>
    </row>
  </sheetData>
  <mergeCells count="3">
    <mergeCell ref="I4:I6"/>
    <mergeCell ref="I7:I9"/>
    <mergeCell ref="I10:I11"/>
  </mergeCells>
  <pageMargins bottom="1" footer="0.511805555555555" header="0.511805555555555" left="0.75" right="0.75" top="1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alignWithMargins="0" differentFirst="0" differentOddEven="0" scaleWithDoc="0">
    <oddHeader/>
    <oddFooter/>
  </headerFooter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sheetPr filterMode="false">
      <pageSetUpPr fitToPage="false"/>
    </sheetPr>
  </sheetPr>
  <dimension ref="A1:AG38"/>
  <sheetViews>
    <sheetView colorId="64" defaultGridColor="true" rightToLeft="false" showFormulas="false" showGridLines="true" showOutlineSymbols="true" showRowColHeaders="true" showZeros="true" tabSelected="0" topLeftCell="A1" view="normal" windowProtection="false" workbookViewId="0" zoomScale="70" zoomScaleNormal="70" zoomScalePageLayoutView="100">
      <selection activeCell="E3" activeCellId="0" pane="topLeft" sqref="E3:E38"/>
    </sheetView>
  </sheetViews>
  <sheetFormatPr defaultRowHeight="15.0"/>
  <sheetData>
    <row customHeight="1" ht="14.4" r="1">
      <c r="B1" s="37"/>
      <c r="C1" s="37"/>
      <c r="I1"/>
      <c r="J1"/>
      <c r="K1"/>
      <c r="L1"/>
    </row>
    <row customHeight="1" ht="14.4" r="2">
      <c r="A2" s="10" t="s">
        <v>0</v>
      </c>
      <c r="B2" s="10" t="s">
        <v>55</v>
      </c>
      <c r="C2" s="10" t="s">
        <v>56</v>
      </c>
      <c r="D2" s="10" t="s">
        <v>57</v>
      </c>
      <c r="E2" s="10" t="s">
        <v>58</v>
      </c>
      <c r="G2" s="10" t="s">
        <v>59</v>
      </c>
    </row>
    <row customHeight="1" ht="14.4" r="3">
      <c r="A3" t="n">
        <v>1</v>
      </c>
      <c r="B3" s="38" t="str">
        <f aca="false">IF(C3&gt;500,"9",IF(C3&gt;400,"8",IF(C3&gt;300,"7",IF(C3&gt;200,"6",IF(C3&gt;150,"5",IF(C3&gt;100,"4",IF(C3&gt;50,"3",IF(C3&gt;20,"2","1"))))))))</f>
        <v>4</v>
      </c>
      <c r="C3" s="12" t="n">
        <v>112.389453508962</v>
      </c>
      <c r="D3" s="38" t="str">
        <f aca="false">IF(E3&gt;500,"9",IF(E3&gt;400,"8",IF(E3&gt;300,"7",IF(E3&gt;200,"6",IF(E3&gt;150,"5",IF(E3&gt;100,"4",IF(E3&gt;50,"3",IF(E3&gt;20,"2","1"))))))))</f>
        <v>2</v>
      </c>
      <c r="E3" s="12" t="n">
        <v>48</v>
      </c>
      <c r="F3" t="str">
        <f aca="false">CONCATENATE(B3,D3)</f>
        <v>42</v>
      </c>
      <c r="G3" t="s">
        <v>60</v>
      </c>
      <c r="H3" t="s">
        <v>61</v>
      </c>
      <c r="K3" s="13" t="n">
        <v>1</v>
      </c>
      <c r="L3" s="13" t="n">
        <v>2</v>
      </c>
      <c r="M3" s="13" t="n">
        <v>3</v>
      </c>
      <c r="N3" s="14" t="n">
        <v>4</v>
      </c>
      <c r="O3" s="14" t="n">
        <v>5</v>
      </c>
      <c r="P3" s="14" t="n">
        <v>6</v>
      </c>
      <c r="Q3" s="15" t="n">
        <v>7</v>
      </c>
      <c r="R3" s="15" t="n">
        <v>8</v>
      </c>
      <c r="S3" s="16" t="n">
        <v>9</v>
      </c>
      <c r="U3" s="1"/>
      <c r="V3" s="1"/>
      <c r="W3" s="13" t="n">
        <v>1</v>
      </c>
      <c r="X3" s="13" t="n">
        <v>2</v>
      </c>
      <c r="Y3" s="13" t="n">
        <v>3</v>
      </c>
      <c r="Z3" s="14" t="n">
        <v>4</v>
      </c>
      <c r="AA3" s="14" t="n">
        <v>5</v>
      </c>
      <c r="AB3" s="14" t="n">
        <v>6</v>
      </c>
      <c r="AC3" s="15" t="n">
        <v>7</v>
      </c>
      <c r="AD3" s="15" t="n">
        <v>8</v>
      </c>
      <c r="AE3" s="16" t="n">
        <v>9</v>
      </c>
      <c r="AF3" s="1"/>
    </row>
    <row customHeight="1" ht="14.4" r="4">
      <c r="A4" t="n">
        <v>2</v>
      </c>
      <c r="B4" s="38" t="str">
        <f aca="false">IF(C4&gt;500,"9",IF(C4&gt;400,"8",IF(C4&gt;300,"7",IF(C4&gt;200,"6",IF(C4&gt;150,"5",IF(C4&gt;100,"4",IF(C4&gt;50,"3",IF(C4&gt;20,"2","1"))))))))</f>
        <v>5</v>
      </c>
      <c r="C4" s="12" t="n">
        <v>176.51516684786</v>
      </c>
      <c r="D4" s="38" t="str">
        <f aca="false">IF(E4&gt;500,"9",IF(E4&gt;400,"8",IF(E4&gt;300,"7",IF(E4&gt;200,"6",IF(E4&gt;150,"5",IF(E4&gt;100,"4",IF(E4&gt;50,"3",IF(E4&gt;20,"2","1"))))))))</f>
        <v>5</v>
      </c>
      <c r="E4" s="12" t="n">
        <v>171</v>
      </c>
      <c r="F4" t="str">
        <f aca="false">CONCATENATE(B4,D4)</f>
        <v>55</v>
      </c>
      <c r="G4" s="33" t="n">
        <v>1</v>
      </c>
      <c r="H4" s="33" t="s">
        <v>62</v>
      </c>
      <c r="I4" s="18" t="s">
        <v>63</v>
      </c>
      <c r="J4" s="13" t="n">
        <v>1</v>
      </c>
      <c r="K4" s="19" t="n">
        <f aca="false">COUNTIF($F$3:$F$38,"11")</f>
        <v>0</v>
      </c>
      <c r="L4" s="1" t="n">
        <f aca="false">COUNTIF($F$3:$F$38,"12")</f>
        <v>0</v>
      </c>
      <c r="M4" s="1" t="n">
        <f aca="false">COUNTIF($F$3:$F$393,"13")</f>
        <v>0</v>
      </c>
      <c r="N4" s="1" t="n">
        <f aca="false">COUNTIF($F$3:$F$393,"14")</f>
        <v>0</v>
      </c>
      <c r="O4" s="1" t="n">
        <f aca="false">COUNTIF($F$3:$F$393,"15")</f>
        <v>0</v>
      </c>
      <c r="P4" s="1" t="n">
        <f aca="false">COUNTIF($F$3:$F$393,"16")</f>
        <v>0</v>
      </c>
      <c r="Q4" s="1" t="n">
        <f aca="false">COUNTIF($F$3:$F$393,"17")</f>
        <v>0</v>
      </c>
      <c r="R4" s="1" t="n">
        <f aca="false">COUNTIF($F$3:$F$393,"18")</f>
        <v>0</v>
      </c>
      <c r="S4" s="1" t="n">
        <f aca="false">COUNTIF($F$3:$F$393,"19")</f>
        <v>0</v>
      </c>
      <c r="T4" s="20" t="n">
        <f aca="false">SUM(K4:S4)</f>
        <v>0</v>
      </c>
      <c r="U4" s="1"/>
      <c r="V4" s="13" t="n">
        <v>1</v>
      </c>
      <c r="W4" s="21" t="n">
        <f aca="false">K4/$T$13</f>
        <v>0</v>
      </c>
      <c r="X4" s="22" t="n">
        <f aca="false">L4/$T$13</f>
        <v>0</v>
      </c>
      <c r="Y4" s="22" t="n">
        <f aca="false">M4/$T$13</f>
        <v>0</v>
      </c>
      <c r="Z4" s="22" t="n">
        <f aca="false">N4/$T$13</f>
        <v>0</v>
      </c>
      <c r="AA4" s="22" t="n">
        <f aca="false">O4/$T$13</f>
        <v>0</v>
      </c>
      <c r="AB4" s="22" t="n">
        <f aca="false">P4/$T$13</f>
        <v>0</v>
      </c>
      <c r="AC4" s="22" t="n">
        <f aca="false">Q4/$T$13</f>
        <v>0</v>
      </c>
      <c r="AD4" s="22" t="n">
        <f aca="false">R4/$T$13</f>
        <v>0</v>
      </c>
      <c r="AE4" s="22" t="n">
        <f aca="false">S4/$T$13</f>
        <v>0</v>
      </c>
      <c r="AF4" s="23" t="n">
        <f aca="false">T4/$T$13</f>
        <v>0</v>
      </c>
    </row>
    <row customHeight="1" ht="14.4" r="5">
      <c r="A5" t="n">
        <v>3</v>
      </c>
      <c r="B5" s="38" t="str">
        <f aca="false">IF(C5&gt;500,"9",IF(C5&gt;400,"8",IF(C5&gt;300,"7",IF(C5&gt;200,"6",IF(C5&gt;150,"5",IF(C5&gt;100,"4",IF(C5&gt;50,"3",IF(C5&gt;20,"2","1"))))))))</f>
        <v>3</v>
      </c>
      <c r="C5" s="12" t="n">
        <v>92.9799523062335</v>
      </c>
      <c r="D5" s="38" t="str">
        <f aca="false">IF(E5&gt;500,"9",IF(E5&gt;400,"8",IF(E5&gt;300,"7",IF(E5&gt;200,"6",IF(E5&gt;150,"5",IF(E5&gt;100,"4",IF(E5&gt;50,"3",IF(E5&gt;20,"2","1"))))))))</f>
        <v>2</v>
      </c>
      <c r="E5" s="12" t="n">
        <v>31</v>
      </c>
      <c r="F5" t="str">
        <f aca="false">CONCATENATE(B5,D5)</f>
        <v>32</v>
      </c>
      <c r="G5" s="33" t="n">
        <v>2</v>
      </c>
      <c r="H5" s="33" t="s">
        <v>64</v>
      </c>
      <c r="I5" s="18"/>
      <c r="J5" s="13" t="n">
        <v>2</v>
      </c>
      <c r="K5" s="1" t="n">
        <f aca="false">COUNTIF($F$3:$F$393,"21")</f>
        <v>0</v>
      </c>
      <c r="L5" s="19" t="n">
        <f aca="false">COUNTIF($F$3:$F$393,"22")</f>
        <v>0</v>
      </c>
      <c r="M5" s="1" t="n">
        <f aca="false">COUNTIF($F$3:$F$393,"23")</f>
        <v>0</v>
      </c>
      <c r="N5" s="1" t="n">
        <f aca="false">COUNTIF($F$3:$F$393,"24")</f>
        <v>0</v>
      </c>
      <c r="O5" s="1" t="n">
        <f aca="false">COUNTIF($F$3:$F$393,"25")</f>
        <v>0</v>
      </c>
      <c r="P5" s="1" t="n">
        <f aca="false">COUNTIF($F$3:$F$393,"26")</f>
        <v>0</v>
      </c>
      <c r="Q5" s="1" t="n">
        <f aca="false">COUNTIF($F$3:$F$393,"27")</f>
        <v>0</v>
      </c>
      <c r="R5" s="1" t="n">
        <f aca="false">COUNTIF($F$3:$F$393,"28")</f>
        <v>0</v>
      </c>
      <c r="S5" s="1" t="n">
        <f aca="false">COUNTIF($F$3:$F$393,"29")</f>
        <v>0</v>
      </c>
      <c r="T5" s="20" t="n">
        <f aca="false">SUM(K5:S5)</f>
        <v>0</v>
      </c>
      <c r="U5" s="1"/>
      <c r="V5" s="13" t="n">
        <v>2</v>
      </c>
      <c r="W5" s="22" t="n">
        <f aca="false">K5/$T$13</f>
        <v>0</v>
      </c>
      <c r="X5" s="21" t="n">
        <f aca="false">L5/$T$13</f>
        <v>0</v>
      </c>
      <c r="Y5" s="22" t="n">
        <f aca="false">M5/$T$13</f>
        <v>0</v>
      </c>
      <c r="Z5" s="22" t="n">
        <f aca="false">N5/$T$13</f>
        <v>0</v>
      </c>
      <c r="AA5" s="22" t="n">
        <f aca="false">O5/$T$13</f>
        <v>0</v>
      </c>
      <c r="AB5" s="22" t="n">
        <f aca="false">P5/$T$13</f>
        <v>0</v>
      </c>
      <c r="AC5" s="22" t="n">
        <f aca="false">Q5/$T$13</f>
        <v>0</v>
      </c>
      <c r="AD5" s="22" t="n">
        <f aca="false">R5/$T$13</f>
        <v>0</v>
      </c>
      <c r="AE5" s="22" t="n">
        <f aca="false">S5/$T$13</f>
        <v>0</v>
      </c>
      <c r="AF5" s="23" t="n">
        <f aca="false">T5/$T$13</f>
        <v>0</v>
      </c>
    </row>
    <row customHeight="1" ht="14.4" r="6">
      <c r="A6" t="n">
        <v>4</v>
      </c>
      <c r="B6" s="38" t="str">
        <f aca="false">IF(C6&gt;500,"9",IF(C6&gt;400,"8",IF(C6&gt;300,"7",IF(C6&gt;200,"6",IF(C6&gt;150,"5",IF(C6&gt;100,"4",IF(C6&gt;50,"3",IF(C6&gt;20,"2","1"))))))))</f>
        <v>4</v>
      </c>
      <c r="C6" s="12" t="n">
        <v>101.804316749714</v>
      </c>
      <c r="D6" s="38" t="str">
        <f aca="false">IF(E6&gt;500,"9",IF(E6&gt;400,"8",IF(E6&gt;300,"7",IF(E6&gt;200,"6",IF(E6&gt;150,"5",IF(E6&gt;100,"4",IF(E6&gt;50,"3",IF(E6&gt;20,"2","1"))))))))</f>
        <v>3</v>
      </c>
      <c r="E6" s="12" t="n">
        <v>67</v>
      </c>
      <c r="F6" t="str">
        <f aca="false">CONCATENATE(B6,D6)</f>
        <v>43</v>
      </c>
      <c r="G6" s="33" t="n">
        <v>3</v>
      </c>
      <c r="H6" s="33" t="s">
        <v>65</v>
      </c>
      <c r="I6" s="18"/>
      <c r="J6" s="13" t="n">
        <v>3</v>
      </c>
      <c r="K6" s="1" t="n">
        <f aca="false">COUNTIF($F$3:$F$393,"31")</f>
        <v>0</v>
      </c>
      <c r="L6" s="1" t="n">
        <f aca="false">COUNTIF($F$3:$F$393,"32")</f>
        <v>1</v>
      </c>
      <c r="M6" s="19" t="n">
        <f aca="false">COUNTIF($F$3:$F$393,"33")</f>
        <v>1</v>
      </c>
      <c r="N6" s="1" t="n">
        <f aca="false">COUNTIF($F$3:$F$393,"34")</f>
        <v>0</v>
      </c>
      <c r="O6" s="1" t="n">
        <f aca="false">COUNTIF($F$3:$F$393,"35")</f>
        <v>0</v>
      </c>
      <c r="P6" s="1" t="n">
        <f aca="false">COUNTIF($F$3:$F$393,"36")</f>
        <v>0</v>
      </c>
      <c r="Q6" s="1" t="n">
        <f aca="false">COUNTIF($F$3:$F$393,"37")</f>
        <v>0</v>
      </c>
      <c r="R6" s="1" t="n">
        <f aca="false">COUNTIF($F$3:$F$393,"38")</f>
        <v>0</v>
      </c>
      <c r="S6" s="1" t="n">
        <f aca="false">COUNTIF($F$3:$F$393,"39")</f>
        <v>0</v>
      </c>
      <c r="T6" s="20" t="n">
        <f aca="false">SUM(K6:S6)</f>
        <v>2</v>
      </c>
      <c r="U6" s="1"/>
      <c r="V6" s="13" t="n">
        <v>3</v>
      </c>
      <c r="W6" s="22" t="n">
        <f aca="false">K6/$T$13</f>
        <v>0</v>
      </c>
      <c r="X6" s="22" t="n">
        <f aca="false">L6/$T$13</f>
        <v>0.0277777777777778</v>
      </c>
      <c r="Y6" s="21" t="n">
        <f aca="false">M6/$T$13</f>
        <v>0.0277777777777778</v>
      </c>
      <c r="Z6" s="22" t="n">
        <f aca="false">N6/$T$13</f>
        <v>0</v>
      </c>
      <c r="AA6" s="22" t="n">
        <f aca="false">O6/$T$13</f>
        <v>0</v>
      </c>
      <c r="AB6" s="22" t="n">
        <f aca="false">P6/$T$13</f>
        <v>0</v>
      </c>
      <c r="AC6" s="22" t="n">
        <f aca="false">Q6/$T$13</f>
        <v>0</v>
      </c>
      <c r="AD6" s="22" t="n">
        <f aca="false">R6/$T$13</f>
        <v>0</v>
      </c>
      <c r="AE6" s="22" t="n">
        <f aca="false">S6/$T$13</f>
        <v>0</v>
      </c>
      <c r="AF6" s="23" t="n">
        <f aca="false">T6/$T$13</f>
        <v>0.0555555555555556</v>
      </c>
    </row>
    <row customHeight="1" ht="14.4" r="7">
      <c r="A7" t="n">
        <v>5</v>
      </c>
      <c r="B7" s="38" t="str">
        <f aca="false">IF(C7&gt;500,"9",IF(C7&gt;400,"8",IF(C7&gt;300,"7",IF(C7&gt;200,"6",IF(C7&gt;150,"5",IF(C7&gt;100,"4",IF(C7&gt;50,"3",IF(C7&gt;20,"2","1"))))))))</f>
        <v>5</v>
      </c>
      <c r="C7" s="12" t="n">
        <v>152.543480717644</v>
      </c>
      <c r="D7" s="38" t="str">
        <f aca="false">IF(E7&gt;500,"9",IF(E7&gt;400,"8",IF(E7&gt;300,"7",IF(E7&gt;200,"6",IF(E7&gt;150,"5",IF(E7&gt;100,"4",IF(E7&gt;50,"3",IF(E7&gt;20,"2","1"))))))))</f>
        <v>4</v>
      </c>
      <c r="E7" s="12" t="n">
        <v>109</v>
      </c>
      <c r="F7" t="str">
        <f aca="false">CONCATENATE(B7,D7)</f>
        <v>54</v>
      </c>
      <c r="G7" s="34" t="n">
        <v>4</v>
      </c>
      <c r="H7" s="34" t="s">
        <v>66</v>
      </c>
      <c r="I7" s="18" t="s">
        <v>67</v>
      </c>
      <c r="J7" s="14" t="n">
        <v>4</v>
      </c>
      <c r="K7" s="1" t="n">
        <f aca="false">COUNTIF($F$3:$F$393,"41")</f>
        <v>0</v>
      </c>
      <c r="L7" s="1" t="n">
        <f aca="false">COUNTIF($F$3:$F$393,"42")</f>
        <v>5</v>
      </c>
      <c r="M7" s="1" t="n">
        <f aca="false">COUNTIF($F$3:$F$393,"43")</f>
        <v>5</v>
      </c>
      <c r="N7" s="19" t="n">
        <f aca="false">COUNTIF($F$3:$F$393,"44")</f>
        <v>2</v>
      </c>
      <c r="O7" s="1" t="n">
        <f aca="false">COUNTIF($F$3:$F$393,"45")</f>
        <v>1</v>
      </c>
      <c r="P7" s="1" t="n">
        <f aca="false">COUNTIF($F$3:$F$393,"46")</f>
        <v>3</v>
      </c>
      <c r="Q7" s="1" t="n">
        <f aca="false">COUNTIF($F$3:$F$393,"47")</f>
        <v>0</v>
      </c>
      <c r="R7" s="1" t="n">
        <f aca="false">COUNTIF($F$3:$F$393,"48")</f>
        <v>0</v>
      </c>
      <c r="S7" s="1" t="n">
        <f aca="false">COUNTIF($F$3:$F$393,"49")</f>
        <v>1</v>
      </c>
      <c r="T7" s="20" t="n">
        <f aca="false">SUM(K7:S7)</f>
        <v>17</v>
      </c>
      <c r="U7" s="1"/>
      <c r="V7" s="14" t="n">
        <v>4</v>
      </c>
      <c r="W7" s="22" t="n">
        <f aca="false">K7/$T$13</f>
        <v>0</v>
      </c>
      <c r="X7" s="22" t="n">
        <f aca="false">L7/$T$13</f>
        <v>0.138888888888889</v>
      </c>
      <c r="Y7" s="22" t="n">
        <f aca="false">M7/$T$13</f>
        <v>0.138888888888889</v>
      </c>
      <c r="Z7" s="21" t="n">
        <f aca="false">N7/$T$13</f>
        <v>0.0555555555555556</v>
      </c>
      <c r="AA7" s="22" t="n">
        <f aca="false">O7/$T$13</f>
        <v>0.0277777777777778</v>
      </c>
      <c r="AB7" s="22" t="n">
        <f aca="false">P7/$T$13</f>
        <v>0.0833333333333333</v>
      </c>
      <c r="AC7" s="22" t="n">
        <f aca="false">Q7/$T$13</f>
        <v>0</v>
      </c>
      <c r="AD7" s="22" t="n">
        <f aca="false">R7/$T$13</f>
        <v>0</v>
      </c>
      <c r="AE7" s="22" t="n">
        <f aca="false">S7/$T$13</f>
        <v>0.0277777777777778</v>
      </c>
      <c r="AF7" s="23" t="n">
        <f aca="false">T7/$T$13</f>
        <v>0.472222222222222</v>
      </c>
    </row>
    <row customHeight="1" ht="14.4" r="8">
      <c r="A8" t="n">
        <v>6</v>
      </c>
      <c r="B8" s="38" t="str">
        <f aca="false">IF(C8&gt;500,"9",IF(C8&gt;400,"8",IF(C8&gt;300,"7",IF(C8&gt;200,"6",IF(C8&gt;150,"5",IF(C8&gt;100,"4",IF(C8&gt;50,"3",IF(C8&gt;20,"2","1"))))))))</f>
        <v>4</v>
      </c>
      <c r="C8" s="12" t="n">
        <v>133.867885686036</v>
      </c>
      <c r="D8" s="38" t="str">
        <f aca="false">IF(E8&gt;500,"9",IF(E8&gt;400,"8",IF(E8&gt;300,"7",IF(E8&gt;200,"6",IF(E8&gt;150,"5",IF(E8&gt;100,"4",IF(E8&gt;50,"3",IF(E8&gt;20,"2","1"))))))))</f>
        <v>4</v>
      </c>
      <c r="E8" s="12" t="n">
        <v>147</v>
      </c>
      <c r="F8" t="str">
        <f aca="false">CONCATENATE(B8,D8)</f>
        <v>44</v>
      </c>
      <c r="G8" s="34" t="n">
        <v>5</v>
      </c>
      <c r="H8" s="34" t="s">
        <v>68</v>
      </c>
      <c r="I8" s="18"/>
      <c r="J8" s="14" t="n">
        <v>5</v>
      </c>
      <c r="K8" s="1" t="n">
        <f aca="false">COUNTIF($F$3:$F$393,"51")</f>
        <v>0</v>
      </c>
      <c r="L8" s="1" t="n">
        <f aca="false">COUNTIF($F$3:$F$393,"52")</f>
        <v>0</v>
      </c>
      <c r="M8" s="1" t="n">
        <f aca="false">COUNTIF($F$3:$F$393,"53")</f>
        <v>2</v>
      </c>
      <c r="N8" s="1" t="n">
        <f aca="false">COUNTIF($F$3:$F$393,"54")</f>
        <v>3</v>
      </c>
      <c r="O8" s="19" t="n">
        <f aca="false">COUNTIF($F$3:$F$393,"55")</f>
        <v>3</v>
      </c>
      <c r="P8" s="1" t="n">
        <f aca="false">COUNTIF($F$3:$F$393,"56")</f>
        <v>5</v>
      </c>
      <c r="Q8" s="1" t="n">
        <f aca="false">COUNTIF($F$3:$F$393,"57")</f>
        <v>1</v>
      </c>
      <c r="R8" s="1" t="n">
        <f aca="false">COUNTIF($F$3:$F$393,"58")</f>
        <v>1</v>
      </c>
      <c r="S8" s="1" t="n">
        <f aca="false">COUNTIF($F$3:$F$393,"59")</f>
        <v>0</v>
      </c>
      <c r="T8" s="20" t="n">
        <f aca="false">SUM(K8:S8)</f>
        <v>15</v>
      </c>
      <c r="U8" s="1"/>
      <c r="V8" s="14" t="n">
        <v>5</v>
      </c>
      <c r="W8" s="22" t="n">
        <f aca="false">K8/$T$13</f>
        <v>0</v>
      </c>
      <c r="X8" s="22" t="n">
        <f aca="false">L8/$T$13</f>
        <v>0</v>
      </c>
      <c r="Y8" s="22" t="n">
        <f aca="false">M8/$T$13</f>
        <v>0.0555555555555556</v>
      </c>
      <c r="Z8" s="22" t="n">
        <f aca="false">N8/$T$13</f>
        <v>0.0833333333333333</v>
      </c>
      <c r="AA8" s="21" t="n">
        <f aca="false">O8/$T$13</f>
        <v>0.0833333333333333</v>
      </c>
      <c r="AB8" s="22" t="n">
        <f aca="false">P8/$T$13</f>
        <v>0.138888888888889</v>
      </c>
      <c r="AC8" s="22" t="n">
        <f aca="false">Q8/$T$13</f>
        <v>0.0277777777777778</v>
      </c>
      <c r="AD8" s="22" t="n">
        <f aca="false">R8/$T$13</f>
        <v>0.0277777777777778</v>
      </c>
      <c r="AE8" s="22" t="n">
        <f aca="false">S8/$T$13</f>
        <v>0</v>
      </c>
      <c r="AF8" s="23" t="n">
        <f aca="false">T8/$T$13</f>
        <v>0.416666666666667</v>
      </c>
    </row>
    <row customHeight="1" ht="14.4" r="9">
      <c r="A9" t="n">
        <v>7</v>
      </c>
      <c r="B9" s="38" t="str">
        <f aca="false">IF(C9&gt;500,"9",IF(C9&gt;400,"8",IF(C9&gt;300,"7",IF(C9&gt;200,"6",IF(C9&gt;150,"5",IF(C9&gt;100,"4",IF(C9&gt;50,"3",IF(C9&gt;20,"2","1"))))))))</f>
        <v>4</v>
      </c>
      <c r="C9" s="12" t="n">
        <v>109.461936985552</v>
      </c>
      <c r="D9" s="38" t="str">
        <f aca="false">IF(E9&gt;500,"9",IF(E9&gt;400,"8",IF(E9&gt;300,"7",IF(E9&gt;200,"6",IF(E9&gt;150,"5",IF(E9&gt;100,"4",IF(E9&gt;50,"3",IF(E9&gt;20,"2","1"))))))))</f>
        <v>4</v>
      </c>
      <c r="E9" s="12" t="n">
        <v>138</v>
      </c>
      <c r="F9" t="str">
        <f aca="false">CONCATENATE(B9,D9)</f>
        <v>44</v>
      </c>
      <c r="G9" s="34" t="n">
        <v>6</v>
      </c>
      <c r="H9" s="34" t="s">
        <v>69</v>
      </c>
      <c r="I9" s="18"/>
      <c r="J9" s="14" t="n">
        <v>6</v>
      </c>
      <c r="K9" s="1" t="n">
        <f aca="false">COUNTIF($F$3:$F$393,"61")</f>
        <v>0</v>
      </c>
      <c r="L9" s="1" t="n">
        <f aca="false">COUNTIF($F$3:$F$393,"62")</f>
        <v>0</v>
      </c>
      <c r="M9" s="1" t="n">
        <f aca="false">COUNTIF($F$3:$F$393,"63")</f>
        <v>0</v>
      </c>
      <c r="N9" s="1" t="n">
        <f aca="false">COUNTIF($F$3:$F$393,"64")</f>
        <v>0</v>
      </c>
      <c r="O9" s="1" t="n">
        <f aca="false">COUNTIF($F$3:$F$393,"65")</f>
        <v>1</v>
      </c>
      <c r="P9" s="19" t="n">
        <f aca="false">COUNTIF($F$3:$F$38,"66")</f>
        <v>1</v>
      </c>
      <c r="Q9" s="1" t="n">
        <f aca="false">COUNTIF($F$3:$F$393,"67")</f>
        <v>0</v>
      </c>
      <c r="R9" s="1" t="n">
        <f aca="false">COUNTIF($F$3:$F$393,"68")</f>
        <v>0</v>
      </c>
      <c r="S9" s="1" t="n">
        <f aca="false">COUNTIF($F$3:$F$393,"69")</f>
        <v>0</v>
      </c>
      <c r="T9" s="20" t="n">
        <f aca="false">SUM(K9:S9)</f>
        <v>2</v>
      </c>
      <c r="U9" s="1"/>
      <c r="V9" s="14" t="n">
        <v>6</v>
      </c>
      <c r="W9" s="22" t="n">
        <f aca="false">K9/$T$13</f>
        <v>0</v>
      </c>
      <c r="X9" s="22" t="n">
        <f aca="false">L9/$T$13</f>
        <v>0</v>
      </c>
      <c r="Y9" s="22" t="n">
        <f aca="false">M9/$T$13</f>
        <v>0</v>
      </c>
      <c r="Z9" s="22" t="n">
        <f aca="false">N9/$T$13</f>
        <v>0</v>
      </c>
      <c r="AA9" s="22" t="n">
        <f aca="false">O9/$T$13</f>
        <v>0.0277777777777778</v>
      </c>
      <c r="AB9" s="21" t="n">
        <f aca="false">P9/$T$13</f>
        <v>0.0277777777777778</v>
      </c>
      <c r="AC9" s="22" t="n">
        <f aca="false">Q9/$T$13</f>
        <v>0</v>
      </c>
      <c r="AD9" s="22" t="n">
        <f aca="false">R9/$T$13</f>
        <v>0</v>
      </c>
      <c r="AE9" s="22" t="n">
        <f aca="false">S9/$T$13</f>
        <v>0</v>
      </c>
      <c r="AF9" s="23" t="n">
        <f aca="false">T9/$T$13</f>
        <v>0.0555555555555556</v>
      </c>
    </row>
    <row customHeight="1" ht="14.4" r="10">
      <c r="A10" t="n">
        <v>8</v>
      </c>
      <c r="B10" s="38" t="str">
        <f aca="false">IF(C10&gt;500,"9",IF(C10&gt;400,"8",IF(C10&gt;300,"7",IF(C10&gt;200,"6",IF(C10&gt;150,"5",IF(C10&gt;100,"4",IF(C10&gt;50,"3",IF(C10&gt;20,"2","1"))))))))</f>
        <v>4</v>
      </c>
      <c r="C10" s="12" t="n">
        <v>144.034108021313</v>
      </c>
      <c r="D10" s="38" t="str">
        <f aca="false">IF(E10&gt;500,"9",IF(E10&gt;400,"8",IF(E10&gt;300,"7",IF(E10&gt;200,"6",IF(E10&gt;150,"5",IF(E10&gt;100,"4",IF(E10&gt;50,"3",IF(E10&gt;20,"2","1"))))))))</f>
        <v>6</v>
      </c>
      <c r="E10" s="12" t="n">
        <v>226</v>
      </c>
      <c r="F10" t="str">
        <f aca="false">CONCATENATE(B10,D10)</f>
        <v>46</v>
      </c>
      <c r="G10" s="35" t="n">
        <v>7</v>
      </c>
      <c r="H10" s="35" t="s">
        <v>70</v>
      </c>
      <c r="I10" s="18" t="s">
        <v>71</v>
      </c>
      <c r="J10" s="15" t="n">
        <v>7</v>
      </c>
      <c r="K10" s="1" t="n">
        <f aca="false">COUNTIF($F$3:$F$393,"71")</f>
        <v>0</v>
      </c>
      <c r="L10" s="1" t="n">
        <f aca="false">COUNTIF($F$3:$F$393,"72")</f>
        <v>0</v>
      </c>
      <c r="M10" s="1" t="n">
        <f aca="false">COUNTIF($F$3:$F$393,"73")</f>
        <v>0</v>
      </c>
      <c r="N10" s="1" t="n">
        <f aca="false">COUNTIF($F$3:$F$393,"74")</f>
        <v>0</v>
      </c>
      <c r="O10" s="1" t="n">
        <f aca="false">COUNTIF($F$3:$F$393,"75")</f>
        <v>0</v>
      </c>
      <c r="P10" s="1" t="n">
        <f aca="false">COUNTIF($F$3:$F$393,"76")</f>
        <v>0</v>
      </c>
      <c r="Q10" s="19" t="n">
        <f aca="false">COUNTIF($F$3:$F$393,"77")</f>
        <v>0</v>
      </c>
      <c r="R10" s="1" t="n">
        <f aca="false">COUNTIF($F$3:$F$393,"78")</f>
        <v>0</v>
      </c>
      <c r="S10" s="1" t="n">
        <f aca="false">COUNTIF($F$3:$F$393,"79")</f>
        <v>0</v>
      </c>
      <c r="T10" s="20" t="n">
        <f aca="false">SUM(K10:S10)</f>
        <v>0</v>
      </c>
      <c r="U10" s="1"/>
      <c r="V10" s="15" t="n">
        <v>7</v>
      </c>
      <c r="W10" s="22" t="n">
        <f aca="false">K10/$T$13</f>
        <v>0</v>
      </c>
      <c r="X10" s="22" t="n">
        <f aca="false">L10/$T$13</f>
        <v>0</v>
      </c>
      <c r="Y10" s="22" t="n">
        <f aca="false">M10/$T$13</f>
        <v>0</v>
      </c>
      <c r="Z10" s="22" t="n">
        <f aca="false">N10/$T$13</f>
        <v>0</v>
      </c>
      <c r="AA10" s="22" t="n">
        <f aca="false">O10/$T$13</f>
        <v>0</v>
      </c>
      <c r="AB10" s="22" t="n">
        <f aca="false">P10/$T$13</f>
        <v>0</v>
      </c>
      <c r="AC10" s="21" t="n">
        <f aca="false">Q10/$T$13</f>
        <v>0</v>
      </c>
      <c r="AD10" s="22" t="n">
        <f aca="false">R10/$T$13</f>
        <v>0</v>
      </c>
      <c r="AE10" s="22" t="n">
        <f aca="false">S10/$T$13</f>
        <v>0</v>
      </c>
      <c r="AF10" s="23" t="n">
        <f aca="false">T10/$T$13</f>
        <v>0</v>
      </c>
    </row>
    <row customHeight="1" ht="14.4" r="11">
      <c r="A11" t="n">
        <v>9</v>
      </c>
      <c r="B11" s="38" t="str">
        <f aca="false">IF(C11&gt;500,"9",IF(C11&gt;400,"8",IF(C11&gt;300,"7",IF(C11&gt;200,"6",IF(C11&gt;150,"5",IF(C11&gt;100,"4",IF(C11&gt;50,"3",IF(C11&gt;20,"2","1"))))))))</f>
        <v>4</v>
      </c>
      <c r="C11" s="12" t="n">
        <v>126.324291627635</v>
      </c>
      <c r="D11" s="38" t="str">
        <f aca="false">IF(E11&gt;500,"9",IF(E11&gt;400,"8",IF(E11&gt;300,"7",IF(E11&gt;200,"6",IF(E11&gt;150,"5",IF(E11&gt;100,"4",IF(E11&gt;50,"3",IF(E11&gt;20,"2","1"))))))))</f>
        <v>2</v>
      </c>
      <c r="E11" s="12" t="n">
        <v>48</v>
      </c>
      <c r="F11" t="str">
        <f aca="false">CONCATENATE(B11,D11)</f>
        <v>42</v>
      </c>
      <c r="G11" s="35" t="n">
        <v>8</v>
      </c>
      <c r="H11" s="35" t="s">
        <v>72</v>
      </c>
      <c r="I11" s="18"/>
      <c r="J11" s="15" t="n">
        <v>8</v>
      </c>
      <c r="K11" s="1" t="n">
        <f aca="false">COUNTIF($F$3:$F$393,"81")</f>
        <v>0</v>
      </c>
      <c r="L11" s="1" t="n">
        <f aca="false">COUNTIF($F$3:$F$393,"82")</f>
        <v>0</v>
      </c>
      <c r="M11" s="1" t="n">
        <f aca="false">COUNTIF($F$3:$F$393,"83")</f>
        <v>0</v>
      </c>
      <c r="N11" s="1" t="n">
        <f aca="false">COUNTIF($F$3:$F$393,"84")</f>
        <v>0</v>
      </c>
      <c r="O11" s="1" t="n">
        <f aca="false">COUNTIF($F$3:$F$393,"85")</f>
        <v>0</v>
      </c>
      <c r="P11" s="1" t="n">
        <f aca="false">COUNTIF($F$3:$F$393,"86")</f>
        <v>0</v>
      </c>
      <c r="Q11" s="1" t="n">
        <f aca="false">COUNTIF($F$3:$F$393,"87")</f>
        <v>0</v>
      </c>
      <c r="R11" s="19" t="n">
        <f aca="false">COUNTIF($F$3:$F$393,"88")</f>
        <v>0</v>
      </c>
      <c r="S11" s="1" t="n">
        <f aca="false">COUNTIF($F$3:$F$393,"89")</f>
        <v>0</v>
      </c>
      <c r="T11" s="20" t="n">
        <f aca="false">SUM(K11:S11)</f>
        <v>0</v>
      </c>
      <c r="U11" s="1"/>
      <c r="V11" s="15" t="n">
        <v>8</v>
      </c>
      <c r="W11" s="22" t="n">
        <f aca="false">K11/$T$13</f>
        <v>0</v>
      </c>
      <c r="X11" s="22" t="n">
        <f aca="false">L11/$T$13</f>
        <v>0</v>
      </c>
      <c r="Y11" s="22" t="n">
        <f aca="false">M11/$T$13</f>
        <v>0</v>
      </c>
      <c r="Z11" s="22" t="n">
        <f aca="false">N11/$T$13</f>
        <v>0</v>
      </c>
      <c r="AA11" s="22" t="n">
        <f aca="false">O11/$T$13</f>
        <v>0</v>
      </c>
      <c r="AB11" s="22" t="n">
        <f aca="false">P11/$T$13</f>
        <v>0</v>
      </c>
      <c r="AC11" s="22" t="n">
        <f aca="false">Q11/$T$13</f>
        <v>0</v>
      </c>
      <c r="AD11" s="21" t="n">
        <f aca="false">R11/$T$13</f>
        <v>0</v>
      </c>
      <c r="AE11" s="22" t="n">
        <f aca="false">S11/$T$13</f>
        <v>0</v>
      </c>
      <c r="AF11" s="23" t="n">
        <f aca="false">T11/$T$13</f>
        <v>0</v>
      </c>
    </row>
    <row customHeight="1" ht="14.4" r="12">
      <c r="A12" t="n">
        <v>10</v>
      </c>
      <c r="B12" s="38" t="str">
        <f aca="false">IF(C12&gt;500,"9",IF(C12&gt;400,"8",IF(C12&gt;300,"7",IF(C12&gt;200,"6",IF(C12&gt;150,"5",IF(C12&gt;100,"4",IF(C12&gt;50,"3",IF(C12&gt;20,"2","1"))))))))</f>
        <v>4</v>
      </c>
      <c r="C12" s="12" t="n">
        <v>100.376943781708</v>
      </c>
      <c r="D12" s="38" t="str">
        <f aca="false">IF(E12&gt;500,"9",IF(E12&gt;400,"8",IF(E12&gt;300,"7",IF(E12&gt;200,"6",IF(E12&gt;150,"5",IF(E12&gt;100,"4",IF(E12&gt;50,"3",IF(E12&gt;20,"2","1"))))))))</f>
        <v>3</v>
      </c>
      <c r="E12" s="12" t="n">
        <v>58</v>
      </c>
      <c r="F12" t="str">
        <f aca="false">CONCATENATE(B12,D12)</f>
        <v>43</v>
      </c>
      <c r="G12" s="36" t="n">
        <v>9</v>
      </c>
      <c r="H12" s="36" t="s">
        <v>73</v>
      </c>
      <c r="I12" s="18" t="s">
        <v>74</v>
      </c>
      <c r="J12" s="16" t="n">
        <v>9</v>
      </c>
      <c r="K12" s="1" t="n">
        <f aca="false">COUNTIF($F$3:$F$393,"91")</f>
        <v>0</v>
      </c>
      <c r="L12" s="1" t="n">
        <f aca="false">COUNTIF($F$3:$F$393,"92")</f>
        <v>0</v>
      </c>
      <c r="M12" s="1" t="n">
        <f aca="false">COUNTIF($F$3:$F$393,"93")</f>
        <v>0</v>
      </c>
      <c r="N12" s="1" t="n">
        <f aca="false">COUNTIF($F$3:$F$393,"94")</f>
        <v>0</v>
      </c>
      <c r="O12" s="1" t="n">
        <f aca="false">COUNTIF($F$3:$F$393,"95")</f>
        <v>0</v>
      </c>
      <c r="P12" s="1" t="n">
        <f aca="false">COUNTIF($F$3:$F$393,"96")</f>
        <v>0</v>
      </c>
      <c r="Q12" s="1" t="n">
        <f aca="false">COUNTIF($F$3:$F$393,"97")</f>
        <v>0</v>
      </c>
      <c r="R12" s="1" t="n">
        <f aca="false">COUNTIF($F$3:$F$393,"98")</f>
        <v>0</v>
      </c>
      <c r="S12" s="19" t="n">
        <f aca="false">COUNTIF($F$3:$F$393,"99")</f>
        <v>0</v>
      </c>
      <c r="T12" s="20" t="n">
        <f aca="false">SUM(K12:S12)</f>
        <v>0</v>
      </c>
      <c r="U12" s="1"/>
      <c r="V12" s="16" t="n">
        <v>9</v>
      </c>
      <c r="W12" s="22" t="n">
        <f aca="false">K12/$T$13</f>
        <v>0</v>
      </c>
      <c r="X12" s="22" t="n">
        <f aca="false">L12/$T$13</f>
        <v>0</v>
      </c>
      <c r="Y12" s="22" t="n">
        <f aca="false">M12/$T$13</f>
        <v>0</v>
      </c>
      <c r="Z12" s="22" t="n">
        <f aca="false">N12/$T$13</f>
        <v>0</v>
      </c>
      <c r="AA12" s="22" t="n">
        <f aca="false">O12/$T$13</f>
        <v>0</v>
      </c>
      <c r="AB12" s="22" t="n">
        <f aca="false">P12/$T$13</f>
        <v>0</v>
      </c>
      <c r="AC12" s="22" t="n">
        <f aca="false">Q12/$T$13</f>
        <v>0</v>
      </c>
      <c r="AD12" s="22" t="n">
        <f aca="false">R12/$T$13</f>
        <v>0</v>
      </c>
      <c r="AE12" s="21" t="n">
        <f aca="false">S12/$T$13</f>
        <v>0</v>
      </c>
      <c r="AF12" s="23" t="n">
        <f aca="false">T12/$T$13</f>
        <v>0</v>
      </c>
    </row>
    <row customHeight="1" ht="14.4" r="13">
      <c r="A13" t="n">
        <v>11</v>
      </c>
      <c r="B13" s="38" t="str">
        <f aca="false">IF(C13&gt;500,"9",IF(C13&gt;400,"8",IF(C13&gt;300,"7",IF(C13&gt;200,"6",IF(C13&gt;150,"5",IF(C13&gt;100,"4",IF(C13&gt;50,"3",IF(C13&gt;20,"2","1"))))))))</f>
        <v>4</v>
      </c>
      <c r="C13" s="12" t="n">
        <v>138.683697367587</v>
      </c>
      <c r="D13" s="38" t="str">
        <f aca="false">IF(E13&gt;500,"9",IF(E13&gt;400,"8",IF(E13&gt;300,"7",IF(E13&gt;200,"6",IF(E13&gt;150,"5",IF(E13&gt;100,"4",IF(E13&gt;50,"3",IF(E13&gt;20,"2","1"))))))))</f>
        <v>2</v>
      </c>
      <c r="E13" s="12" t="n">
        <v>50</v>
      </c>
      <c r="F13" t="str">
        <f aca="false">CONCATENATE(B13,D13)</f>
        <v>42</v>
      </c>
      <c r="K13" s="20" t="n">
        <f aca="false">SUM(K4:K12)</f>
        <v>0</v>
      </c>
      <c r="L13" s="20" t="n">
        <f aca="false">SUM(L4:L12)</f>
        <v>6</v>
      </c>
      <c r="M13" s="20" t="n">
        <f aca="false">SUM(M4:M12)</f>
        <v>8</v>
      </c>
      <c r="N13" s="20" t="n">
        <f aca="false">SUM(N4:N12)</f>
        <v>5</v>
      </c>
      <c r="O13" s="20" t="n">
        <f aca="false">SUM(O4:O12)</f>
        <v>5</v>
      </c>
      <c r="P13" s="20" t="n">
        <f aca="false">SUM(P4:P12)</f>
        <v>9</v>
      </c>
      <c r="Q13" s="20" t="n">
        <f aca="false">SUM(Q4:Q12)</f>
        <v>1</v>
      </c>
      <c r="R13" s="20" t="n">
        <f aca="false">SUM(R4:R12)</f>
        <v>1</v>
      </c>
      <c r="S13" s="20" t="n">
        <f aca="false">SUM(S4:S12)</f>
        <v>1</v>
      </c>
      <c r="T13" s="28" t="n">
        <f aca="false">SUM(K4:S12)</f>
        <v>36</v>
      </c>
      <c r="U13" s="1"/>
      <c r="V13" s="1"/>
      <c r="W13" s="23" t="n">
        <f aca="false">K13/$T$13</f>
        <v>0</v>
      </c>
      <c r="X13" s="23" t="n">
        <f aca="false">L13/$T$13</f>
        <v>0.166666666666667</v>
      </c>
      <c r="Y13" s="23" t="n">
        <f aca="false">M13/$T$13</f>
        <v>0.222222222222222</v>
      </c>
      <c r="Z13" s="23" t="n">
        <f aca="false">N13/$T$13</f>
        <v>0.138888888888889</v>
      </c>
      <c r="AA13" s="23" t="n">
        <f aca="false">O13/$T$13</f>
        <v>0.138888888888889</v>
      </c>
      <c r="AB13" s="23" t="n">
        <f aca="false">P13/$T$13</f>
        <v>0.25</v>
      </c>
      <c r="AC13" s="23" t="n">
        <f aca="false">Q13/$T$13</f>
        <v>0.0277777777777778</v>
      </c>
      <c r="AD13" s="23" t="n">
        <f aca="false">R13/$T$13</f>
        <v>0.0277777777777778</v>
      </c>
      <c r="AE13" s="23" t="n">
        <f aca="false">S13/$T$13</f>
        <v>0.0277777777777778</v>
      </c>
      <c r="AF13" s="29" t="n">
        <f aca="false">SUM(W4:AE12)</f>
        <v>1</v>
      </c>
    </row>
    <row customHeight="1" ht="14.4" r="14">
      <c r="A14" t="n">
        <v>12</v>
      </c>
      <c r="B14" s="38" t="str">
        <f aca="false">IF(C14&gt;500,"9",IF(C14&gt;400,"8",IF(C14&gt;300,"7",IF(C14&gt;200,"6",IF(C14&gt;150,"5",IF(C14&gt;100,"4",IF(C14&gt;50,"3",IF(C14&gt;20,"2","1"))))))))</f>
        <v>4</v>
      </c>
      <c r="C14" s="12" t="n">
        <v>130.205814933777</v>
      </c>
      <c r="D14" s="38" t="str">
        <f aca="false">IF(E14&gt;500,"9",IF(E14&gt;400,"8",IF(E14&gt;300,"7",IF(E14&gt;200,"6",IF(E14&gt;150,"5",IF(E14&gt;100,"4",IF(E14&gt;50,"3",IF(E14&gt;20,"2","1"))))))))</f>
        <v>2</v>
      </c>
      <c r="E14" s="12" t="n">
        <v>48</v>
      </c>
      <c r="F14" t="str">
        <f aca="false">CONCATENATE(B14,D14)</f>
        <v>42</v>
      </c>
      <c r="G14" s="33" t="n">
        <v>1</v>
      </c>
      <c r="H14" t="s">
        <v>75</v>
      </c>
      <c r="J14" s="30" t="s">
        <v>76</v>
      </c>
      <c r="K14" s="30" t="n">
        <f aca="false">K34</f>
        <v>23</v>
      </c>
      <c r="L14" s="30" t="n">
        <f aca="false">L34</f>
        <v>63.8888888888889</v>
      </c>
      <c r="M14"/>
      <c r="N14"/>
      <c r="O14"/>
      <c r="P14"/>
      <c r="Q14"/>
      <c r="R14"/>
      <c r="S14"/>
    </row>
    <row customHeight="1" ht="14.4" r="15">
      <c r="A15" t="n">
        <v>13</v>
      </c>
      <c r="B15" s="38" t="str">
        <f aca="false">IF(C15&gt;500,"9",IF(C15&gt;400,"8",IF(C15&gt;300,"7",IF(C15&gt;200,"6",IF(C15&gt;150,"5",IF(C15&gt;100,"4",IF(C15&gt;50,"3",IF(C15&gt;20,"2","1"))))))))</f>
        <v>4</v>
      </c>
      <c r="C15" s="12" t="n">
        <v>114.527504251225</v>
      </c>
      <c r="D15" s="38" t="str">
        <f aca="false">IF(E15&gt;500,"9",IF(E15&gt;400,"8",IF(E15&gt;300,"7",IF(E15&gt;200,"6",IF(E15&gt;150,"5",IF(E15&gt;100,"4",IF(E15&gt;50,"3",IF(E15&gt;20,"2","1"))))))))</f>
        <v>3</v>
      </c>
      <c r="E15" s="12" t="n">
        <v>94</v>
      </c>
      <c r="F15" t="str">
        <f aca="false">CONCATENATE(B15,D15)</f>
        <v>43</v>
      </c>
      <c r="G15" s="33" t="n">
        <v>2</v>
      </c>
      <c r="H15" t="s">
        <v>77</v>
      </c>
      <c r="K15" s="13" t="n">
        <v>1</v>
      </c>
      <c r="L15" s="13" t="n">
        <v>2</v>
      </c>
      <c r="M15" s="13" t="n">
        <v>3</v>
      </c>
      <c r="N15" s="14" t="n">
        <v>4</v>
      </c>
      <c r="O15" s="14" t="n">
        <v>5</v>
      </c>
      <c r="P15" s="14" t="n">
        <v>6</v>
      </c>
      <c r="Q15" s="15" t="n">
        <v>7</v>
      </c>
      <c r="R15" s="15" t="n">
        <v>8</v>
      </c>
      <c r="S15" s="16" t="n">
        <v>9</v>
      </c>
      <c r="W15" t="s">
        <v>78</v>
      </c>
      <c r="X15" s="22" t="n">
        <f aca="false">W4+X5+Y6+Z7+AA8+AB9+AC10+AD11+AE12</f>
        <v>0.194444444444444</v>
      </c>
    </row>
    <row customHeight="1" ht="14.4" r="16">
      <c r="A16" t="n">
        <v>14</v>
      </c>
      <c r="B16" s="38" t="str">
        <f aca="false">IF(C16&gt;500,"9",IF(C16&gt;400,"8",IF(C16&gt;300,"7",IF(C16&gt;200,"6",IF(C16&gt;150,"5",IF(C16&gt;100,"4",IF(C16&gt;50,"3",IF(C16&gt;20,"2","1"))))))))</f>
        <v>4</v>
      </c>
      <c r="C16" s="12" t="n">
        <v>141.94211388338</v>
      </c>
      <c r="D16" s="38" t="str">
        <f aca="false">IF(E16&gt;500,"9",IF(E16&gt;400,"8",IF(E16&gt;300,"7",IF(E16&gt;200,"6",IF(E16&gt;150,"5",IF(E16&gt;100,"4",IF(E16&gt;50,"3",IF(E16&gt;20,"2","1"))))))))</f>
        <v>6</v>
      </c>
      <c r="E16" s="12" t="n">
        <v>253</v>
      </c>
      <c r="F16" t="str">
        <f aca="false">CONCATENATE(B16,D16)</f>
        <v>46</v>
      </c>
      <c r="G16" s="33" t="n">
        <v>3</v>
      </c>
      <c r="H16" t="s">
        <v>79</v>
      </c>
      <c r="J16" s="1" t="s">
        <v>80</v>
      </c>
      <c r="K16" s="1" t="n">
        <f aca="false">K4</f>
        <v>0</v>
      </c>
      <c r="L16" s="1" t="n">
        <f aca="false">L5</f>
        <v>0</v>
      </c>
      <c r="M16" s="1" t="n">
        <f aca="false">M6</f>
        <v>1</v>
      </c>
      <c r="N16" s="1" t="n">
        <f aca="false">N7</f>
        <v>2</v>
      </c>
      <c r="O16" s="1" t="n">
        <f aca="false">O8</f>
        <v>3</v>
      </c>
      <c r="P16" s="1" t="n">
        <f aca="false">P9</f>
        <v>1</v>
      </c>
      <c r="Q16" s="1" t="n">
        <f aca="false">Q10</f>
        <v>0</v>
      </c>
      <c r="R16" s="1" t="n">
        <f aca="false">R11</f>
        <v>0</v>
      </c>
      <c r="S16" s="1" t="n">
        <f aca="false">S12</f>
        <v>0</v>
      </c>
      <c r="W16" t="s">
        <v>81</v>
      </c>
      <c r="X16" s="22" t="n">
        <f aca="false">(AF4*W13)+(AF5*X13)+(AF6*Y13)+(Z13*AF7)+(AA13*AF8)+(AB13*AF9)+(AC13*AF10)+(AD13*AF11)+(AE13*AF12)</f>
        <v>0.149691358024691</v>
      </c>
    </row>
    <row customHeight="1" ht="14.4" r="17">
      <c r="A17" t="n">
        <v>15</v>
      </c>
      <c r="B17" s="38" t="str">
        <f aca="false">IF(C17&gt;500,"9",IF(C17&gt;400,"8",IF(C17&gt;300,"7",IF(C17&gt;200,"6",IF(C17&gt;150,"5",IF(C17&gt;100,"4",IF(C17&gt;50,"3",IF(C17&gt;20,"2","1"))))))))</f>
        <v>4</v>
      </c>
      <c r="C17" s="12" t="n">
        <v>140.810159882244</v>
      </c>
      <c r="D17" s="38" t="str">
        <f aca="false">IF(E17&gt;500,"9",IF(E17&gt;400,"8",IF(E17&gt;300,"7",IF(E17&gt;200,"6",IF(E17&gt;150,"5",IF(E17&gt;100,"4",IF(E17&gt;50,"3",IF(E17&gt;20,"2","1"))))))))</f>
        <v>5</v>
      </c>
      <c r="E17" s="12" t="n">
        <v>153</v>
      </c>
      <c r="F17" t="str">
        <f aca="false">CONCATENATE(B17,D17)</f>
        <v>45</v>
      </c>
      <c r="G17" s="34" t="n">
        <v>4</v>
      </c>
      <c r="H17" t="s">
        <v>82</v>
      </c>
      <c r="J17" s="1" t="s">
        <v>83</v>
      </c>
      <c r="K17" s="1" t="n">
        <f aca="false">T4-K16</f>
        <v>0</v>
      </c>
      <c r="L17" s="1" t="n">
        <f aca="false">T5-L16</f>
        <v>0</v>
      </c>
      <c r="M17" s="1" t="n">
        <f aca="false">T6-M16</f>
        <v>1</v>
      </c>
      <c r="N17" s="1" t="n">
        <f aca="false">T7-N16</f>
        <v>15</v>
      </c>
      <c r="O17" s="1" t="n">
        <f aca="false">T8-O16</f>
        <v>12</v>
      </c>
      <c r="P17" s="1" t="n">
        <f aca="false">T9-P16</f>
        <v>1</v>
      </c>
      <c r="Q17" s="1" t="n">
        <f aca="false">T10-Q16</f>
        <v>0</v>
      </c>
      <c r="R17" s="1" t="n">
        <f aca="false">T11-R16</f>
        <v>0</v>
      </c>
      <c r="S17" s="1" t="n">
        <f aca="false">T12-S16</f>
        <v>0</v>
      </c>
      <c r="W17" t="s">
        <v>84</v>
      </c>
      <c r="X17" s="22" t="n">
        <f aca="false">(W13^2)+(X13^2)+(Y13^2)+(Z13^2)+(AA13^2)+(AB13^2)+(AC13^2)+(AD13^2)+(AE13^2)</f>
        <v>0.180555555555556</v>
      </c>
    </row>
    <row customHeight="1" ht="14.4" r="18">
      <c r="A18" t="n">
        <v>16</v>
      </c>
      <c r="B18" s="38" t="str">
        <f aca="false">IF(C18&gt;500,"9",IF(C18&gt;400,"8",IF(C18&gt;300,"7",IF(C18&gt;200,"6",IF(C18&gt;150,"5",IF(C18&gt;100,"4",IF(C18&gt;50,"3",IF(C18&gt;20,"2","1"))))))))</f>
        <v>3</v>
      </c>
      <c r="C18" s="12" t="n">
        <v>97.5306826954149</v>
      </c>
      <c r="D18" s="38" t="str">
        <f aca="false">IF(E18&gt;500,"9",IF(E18&gt;400,"8",IF(E18&gt;300,"7",IF(E18&gt;200,"6",IF(E18&gt;150,"5",IF(E18&gt;100,"4",IF(E18&gt;50,"3",IF(E18&gt;20,"2","1"))))))))</f>
        <v>3</v>
      </c>
      <c r="E18" s="12" t="n">
        <v>61</v>
      </c>
      <c r="F18" t="str">
        <f aca="false">CONCATENATE(B18,D18)</f>
        <v>33</v>
      </c>
      <c r="G18" s="34" t="n">
        <v>5</v>
      </c>
      <c r="H18" t="s">
        <v>85</v>
      </c>
      <c r="J18" s="1" t="s">
        <v>86</v>
      </c>
      <c r="K18" s="1" t="n">
        <f aca="false">K13-K16</f>
        <v>0</v>
      </c>
      <c r="L18" s="1" t="n">
        <f aca="false">L13-L16</f>
        <v>6</v>
      </c>
      <c r="M18" s="1" t="n">
        <f aca="false">M13-M16</f>
        <v>7</v>
      </c>
      <c r="N18" s="1" t="n">
        <f aca="false">N13-N16</f>
        <v>3</v>
      </c>
      <c r="O18" s="1" t="n">
        <f aca="false">O13-O16</f>
        <v>2</v>
      </c>
      <c r="P18" s="1" t="n">
        <f aca="false">P13-P16</f>
        <v>8</v>
      </c>
      <c r="Q18" s="1" t="n">
        <f aca="false">Q13-Q16</f>
        <v>1</v>
      </c>
      <c r="R18" s="1" t="n">
        <f aca="false">R13-R16</f>
        <v>1</v>
      </c>
      <c r="S18" s="1" t="n">
        <f aca="false">S13-S16</f>
        <v>1</v>
      </c>
    </row>
    <row customHeight="1" ht="14.4" r="19">
      <c r="A19" t="n">
        <v>17</v>
      </c>
      <c r="B19" s="38" t="str">
        <f aca="false">IF(C19&gt;500,"9",IF(C19&gt;400,"8",IF(C19&gt;300,"7",IF(C19&gt;200,"6",IF(C19&gt;150,"5",IF(C19&gt;100,"4",IF(C19&gt;50,"3",IF(C19&gt;20,"2","1"))))))))</f>
        <v>4</v>
      </c>
      <c r="C19" s="12" t="n">
        <v>100.577269308801</v>
      </c>
      <c r="D19" s="38" t="str">
        <f aca="false">IF(E19&gt;500,"9",IF(E19&gt;400,"8",IF(E19&gt;300,"7",IF(E19&gt;200,"6",IF(E19&gt;150,"5",IF(E19&gt;100,"4",IF(E19&gt;50,"3",IF(E19&gt;20,"2","1"))))))))</f>
        <v>3</v>
      </c>
      <c r="E19" s="12" t="n">
        <v>69</v>
      </c>
      <c r="F19" t="str">
        <f aca="false">CONCATENATE(B19,D19)</f>
        <v>43</v>
      </c>
      <c r="G19" s="34" t="n">
        <v>6</v>
      </c>
      <c r="H19" t="s">
        <v>87</v>
      </c>
      <c r="J19" s="1" t="s">
        <v>88</v>
      </c>
      <c r="K19" s="1" t="n">
        <f aca="false">$T$13-T4-K13+K16</f>
        <v>36</v>
      </c>
      <c r="L19" s="1" t="n">
        <f aca="false">$T$13-T5-L13+L16</f>
        <v>30</v>
      </c>
      <c r="M19" s="1" t="n">
        <f aca="false">$T$13-T6-M13+M16</f>
        <v>27</v>
      </c>
      <c r="N19" s="1" t="n">
        <f aca="false">$T$13-T7-N13+N16</f>
        <v>16</v>
      </c>
      <c r="O19" s="1" t="n">
        <f aca="false">$T$13-T8-O13+O16</f>
        <v>19</v>
      </c>
      <c r="P19" s="1" t="n">
        <f aca="false">$T$13-T9-P13+P16</f>
        <v>26</v>
      </c>
      <c r="Q19" s="1" t="n">
        <f aca="false">$T$13-T10-Q13+Q16</f>
        <v>35</v>
      </c>
      <c r="R19" s="1" t="n">
        <f aca="false">$T$13-T11-R13+R16</f>
        <v>35</v>
      </c>
      <c r="S19" s="1" t="n">
        <f aca="false">$T$13-T12-S13+S16</f>
        <v>35</v>
      </c>
      <c r="W19" t="s">
        <v>51</v>
      </c>
      <c r="X19" s="22" t="n">
        <f aca="false">(X15-X16)/(1-X16)</f>
        <v>0.0526315789473684</v>
      </c>
    </row>
    <row customHeight="1" ht="14.4" r="20">
      <c r="A20" t="n">
        <v>18</v>
      </c>
      <c r="B20" s="38" t="str">
        <f aca="false">IF(C20&gt;500,"9",IF(C20&gt;400,"8",IF(C20&gt;300,"7",IF(C20&gt;200,"6",IF(C20&gt;150,"5",IF(C20&gt;100,"4",IF(C20&gt;50,"3",IF(C20&gt;20,"2","1"))))))))</f>
        <v>5</v>
      </c>
      <c r="C20" s="12" t="n">
        <v>172.124647582901</v>
      </c>
      <c r="D20" s="38" t="str">
        <f aca="false">IF(E20&gt;500,"9",IF(E20&gt;400,"8",IF(E20&gt;300,"7",IF(E20&gt;200,"6",IF(E20&gt;150,"5",IF(E20&gt;100,"4",IF(E20&gt;50,"3",IF(E20&gt;20,"2","1"))))))))</f>
        <v>6</v>
      </c>
      <c r="E20" s="12" t="n">
        <v>222</v>
      </c>
      <c r="F20" t="str">
        <f aca="false">CONCATENATE(B20,D20)</f>
        <v>56</v>
      </c>
      <c r="G20" s="35" t="n">
        <v>7</v>
      </c>
      <c r="H20" t="s">
        <v>89</v>
      </c>
      <c r="J20" s="1" t="s">
        <v>90</v>
      </c>
      <c r="K20" s="1" t="n">
        <f aca="false">SUM(K16:K19)</f>
        <v>36</v>
      </c>
      <c r="L20" s="1" t="n">
        <f aca="false">SUM(L16:L19)</f>
        <v>36</v>
      </c>
      <c r="M20" s="1" t="n">
        <f aca="false">SUM(M16:M19)</f>
        <v>36</v>
      </c>
      <c r="N20" s="1" t="n">
        <f aca="false">SUM(N16:N19)</f>
        <v>36</v>
      </c>
      <c r="O20" s="1" t="n">
        <f aca="false">SUM(O16:O19)</f>
        <v>36</v>
      </c>
      <c r="P20" s="1" t="n">
        <f aca="false">SUM(P16:P19)</f>
        <v>36</v>
      </c>
      <c r="Q20" s="1" t="n">
        <f aca="false">SUM(Q16:Q19)</f>
        <v>36</v>
      </c>
      <c r="R20" s="1" t="n">
        <f aca="false">SUM(R16:R19)</f>
        <v>36</v>
      </c>
      <c r="S20" s="1" t="n">
        <f aca="false">SUM(S16:S19)</f>
        <v>36</v>
      </c>
      <c r="W20" t="s">
        <v>52</v>
      </c>
      <c r="X20" s="22" t="n">
        <f aca="false">(X15-X16)/(1-X17)</f>
        <v>0.0546139359698682</v>
      </c>
    </row>
    <row customHeight="1" ht="14.4" r="21">
      <c r="A21" t="n">
        <v>19</v>
      </c>
      <c r="B21" s="38" t="str">
        <f aca="false">IF(C21&gt;500,"9",IF(C21&gt;400,"8",IF(C21&gt;300,"7",IF(C21&gt;200,"6",IF(C21&gt;150,"5",IF(C21&gt;100,"4",IF(C21&gt;50,"3",IF(C21&gt;20,"2","1"))))))))</f>
        <v>4</v>
      </c>
      <c r="C21" s="12" t="n">
        <v>147.635131929746</v>
      </c>
      <c r="D21" s="38" t="str">
        <f aca="false">IF(E21&gt;500,"9",IF(E21&gt;400,"8",IF(E21&gt;300,"7",IF(E21&gt;200,"6",IF(E21&gt;150,"5",IF(E21&gt;100,"4",IF(E21&gt;50,"3",IF(E21&gt;20,"2","1"))))))))</f>
        <v>9</v>
      </c>
      <c r="E21" s="12" t="s">
        <v>125</v>
      </c>
      <c r="F21" t="str">
        <f aca="false">CONCATENATE(B21,D21)</f>
        <v>49</v>
      </c>
      <c r="G21" s="35" t="n">
        <v>8</v>
      </c>
      <c r="H21" t="s">
        <v>91</v>
      </c>
      <c r="W21" t="s">
        <v>53</v>
      </c>
      <c r="X21" s="22" t="n">
        <f aca="false">(K4+L5+M6+N7+O8+P9+Q10+R11+S12)/T13</f>
        <v>0.194444444444444</v>
      </c>
      <c r="Z21" t="s">
        <v>92</v>
      </c>
    </row>
    <row customHeight="1" ht="14.4" r="22">
      <c r="A22" t="n">
        <v>20</v>
      </c>
      <c r="B22" s="38" t="str">
        <f aca="false">IF(C22&gt;500,"9",IF(C22&gt;400,"8",IF(C22&gt;300,"7",IF(C22&gt;200,"6",IF(C22&gt;150,"5",IF(C22&gt;100,"4",IF(C22&gt;50,"3",IF(C22&gt;20,"2","1"))))))))</f>
        <v>4</v>
      </c>
      <c r="C22" s="12" t="n">
        <v>136.034379658856</v>
      </c>
      <c r="D22" s="38" t="str">
        <f aca="false">IF(E22&gt;500,"9",IF(E22&gt;400,"8",IF(E22&gt;300,"7",IF(E22&gt;200,"6",IF(E22&gt;150,"5",IF(E22&gt;100,"4",IF(E22&gt;50,"3",IF(E22&gt;20,"2","1"))))))))</f>
        <v>3</v>
      </c>
      <c r="E22" s="12" t="n">
        <v>96</v>
      </c>
      <c r="F22" t="str">
        <f aca="false">CONCATENATE(B22,D22)</f>
        <v>43</v>
      </c>
      <c r="G22" s="36" t="n">
        <v>9</v>
      </c>
      <c r="H22" t="s">
        <v>93</v>
      </c>
      <c r="I22" s="18" t="s">
        <v>94</v>
      </c>
      <c r="J22" s="1" t="s">
        <v>95</v>
      </c>
      <c r="K22" s="31" t="n">
        <f aca="false">(K16+K18)/K20</f>
        <v>0</v>
      </c>
      <c r="L22" s="31" t="n">
        <f aca="false">(L16+L18)/L20</f>
        <v>0.166666666666667</v>
      </c>
      <c r="M22" s="31" t="n">
        <f aca="false">(M16+M18)/M20</f>
        <v>0.222222222222222</v>
      </c>
      <c r="N22" s="31" t="n">
        <f aca="false">(N16+N18)/N20</f>
        <v>0.138888888888889</v>
      </c>
      <c r="O22" s="31" t="n">
        <f aca="false">(O16+O18)/O20</f>
        <v>0.138888888888889</v>
      </c>
      <c r="P22" s="31" t="n">
        <f aca="false">(P16+P18)/P20</f>
        <v>0.25</v>
      </c>
      <c r="Q22" s="31" t="n">
        <f aca="false">(Q16+Q18)/Q20</f>
        <v>0.0277777777777778</v>
      </c>
      <c r="R22" s="31" t="n">
        <f aca="false">(R16+R18)/R20</f>
        <v>0.0277777777777778</v>
      </c>
      <c r="S22" s="31" t="n">
        <f aca="false">(S16+S18)/S20</f>
        <v>0.0277777777777778</v>
      </c>
      <c r="T22" s="1" t="s">
        <v>96</v>
      </c>
      <c r="U22" s="1" t="n">
        <v>1</v>
      </c>
      <c r="V22" s="8" t="s">
        <v>97</v>
      </c>
    </row>
    <row customHeight="1" ht="14.4" r="23">
      <c r="A23" t="n">
        <v>21</v>
      </c>
      <c r="B23" s="38" t="str">
        <f aca="false">IF(C23&gt;500,"9",IF(C23&gt;400,"8",IF(C23&gt;300,"7",IF(C23&gt;200,"6",IF(C23&gt;150,"5",IF(C23&gt;100,"4",IF(C23&gt;50,"3",IF(C23&gt;20,"2","1"))))))))</f>
        <v>4</v>
      </c>
      <c r="C23" s="12" t="n">
        <v>139.765452230647</v>
      </c>
      <c r="D23" s="38" t="str">
        <f aca="false">IF(E23&gt;500,"9",IF(E23&gt;400,"8",IF(E23&gt;300,"7",IF(E23&gt;200,"6",IF(E23&gt;150,"5",IF(E23&gt;100,"4",IF(E23&gt;50,"3",IF(E23&gt;20,"2","1"))))))))</f>
        <v>2</v>
      </c>
      <c r="E23" s="12" t="n">
        <v>29</v>
      </c>
      <c r="F23" t="str">
        <f aca="false">CONCATENATE(B23,D23)</f>
        <v>42</v>
      </c>
      <c r="I23" s="18" t="s">
        <v>98</v>
      </c>
      <c r="J23" s="1" t="s">
        <v>99</v>
      </c>
      <c r="K23" s="31" t="n">
        <f aca="false">(K16+K17)/K20</f>
        <v>0</v>
      </c>
      <c r="L23" s="31" t="n">
        <f aca="false">(L16+L17)/L20</f>
        <v>0</v>
      </c>
      <c r="M23" s="31" t="n">
        <f aca="false">(M16+M17)/M20</f>
        <v>0.0555555555555556</v>
      </c>
      <c r="N23" s="31" t="n">
        <f aca="false">(N16+N17)/N20</f>
        <v>0.472222222222222</v>
      </c>
      <c r="O23" s="31" t="n">
        <f aca="false">(O16+O17)/O20</f>
        <v>0.416666666666667</v>
      </c>
      <c r="P23" s="31" t="n">
        <f aca="false">(P16+P17)/P20</f>
        <v>0.0555555555555556</v>
      </c>
      <c r="Q23" s="31" t="n">
        <f aca="false">(Q16+Q17)/Q20</f>
        <v>0</v>
      </c>
      <c r="R23" s="31" t="n">
        <f aca="false">(R16+R17)/R20</f>
        <v>0</v>
      </c>
      <c r="S23" s="31" t="n">
        <f aca="false">(S16+S17)/S20</f>
        <v>0</v>
      </c>
      <c r="T23" s="1" t="s">
        <v>96</v>
      </c>
      <c r="U23" s="1" t="n">
        <v>1</v>
      </c>
      <c r="V23" s="8" t="s">
        <v>100</v>
      </c>
    </row>
    <row customHeight="1" ht="14.4" r="24">
      <c r="A24" t="n">
        <v>22</v>
      </c>
      <c r="B24" s="38" t="str">
        <f aca="false">IF(C24&gt;500,"9",IF(C24&gt;400,"8",IF(C24&gt;300,"7",IF(C24&gt;200,"6",IF(C24&gt;150,"5",IF(C24&gt;100,"4",IF(C24&gt;50,"3",IF(C24&gt;20,"2","1"))))))))</f>
        <v>5</v>
      </c>
      <c r="C24" s="12" t="n">
        <v>187.278297277155</v>
      </c>
      <c r="D24" s="38" t="str">
        <f aca="false">IF(E24&gt;500,"9",IF(E24&gt;400,"8",IF(E24&gt;300,"7",IF(E24&gt;200,"6",IF(E24&gt;150,"5",IF(E24&gt;100,"4",IF(E24&gt;50,"3",IF(E24&gt;20,"2","1"))))))))</f>
        <v>3</v>
      </c>
      <c r="E24" s="12" t="n">
        <v>63</v>
      </c>
      <c r="F24" t="str">
        <f aca="false">CONCATENATE(B24,D24)</f>
        <v>53</v>
      </c>
      <c r="I24" s="18" t="s">
        <v>101</v>
      </c>
      <c r="J24" s="1" t="s">
        <v>102</v>
      </c>
      <c r="K24" s="31" t="e">
        <f aca="false">(K16+K17)/(K16+K18)</f>
        <v>#DIV/0!</v>
      </c>
      <c r="L24" s="31" t="n">
        <f aca="false">(L16+L17)/(L16+L18)</f>
        <v>0</v>
      </c>
      <c r="M24" s="31" t="n">
        <f aca="false">(M16+M17)/(M16+M18)</f>
        <v>0.25</v>
      </c>
      <c r="N24" s="31" t="n">
        <f aca="false">(N16+N17)/(N16+N18)</f>
        <v>3.4</v>
      </c>
      <c r="O24" s="31" t="n">
        <f aca="false">(O16+O17)/(O16+O18)</f>
        <v>3</v>
      </c>
      <c r="P24" s="31" t="n">
        <f aca="false">(P16+P17)/(P16+P18)</f>
        <v>0.222222222222222</v>
      </c>
      <c r="Q24" s="31" t="n">
        <f aca="false">(Q16+Q17)/(Q16+Q18)</f>
        <v>0</v>
      </c>
      <c r="R24" s="31" t="n">
        <f aca="false">(R16+R17)/(R16+R18)</f>
        <v>0</v>
      </c>
      <c r="S24" s="31" t="n">
        <f aca="false">(S16+S17)/(S16+S18)</f>
        <v>0</v>
      </c>
      <c r="T24" s="1" t="s">
        <v>103</v>
      </c>
      <c r="U24" s="1" t="n">
        <v>1</v>
      </c>
    </row>
    <row customHeight="1" ht="14.4" r="25">
      <c r="A25" t="n">
        <v>23</v>
      </c>
      <c r="B25" s="38" t="str">
        <f aca="false">IF(C25&gt;500,"9",IF(C25&gt;400,"8",IF(C25&gt;300,"7",IF(C25&gt;200,"6",IF(C25&gt;150,"5",IF(C25&gt;100,"4",IF(C25&gt;50,"3",IF(C25&gt;20,"2","1"))))))))</f>
        <v>5</v>
      </c>
      <c r="C25" s="12" t="n">
        <v>188.397478793183</v>
      </c>
      <c r="D25" s="38" t="str">
        <f aca="false">IF(E25&gt;500,"9",IF(E25&gt;400,"8",IF(E25&gt;300,"7",IF(E25&gt;200,"6",IF(E25&gt;150,"5",IF(E25&gt;100,"4",IF(E25&gt;50,"3",IF(E25&gt;20,"2","1"))))))))</f>
        <v>4</v>
      </c>
      <c r="E25" s="12" t="n">
        <v>105</v>
      </c>
      <c r="F25" t="str">
        <f aca="false">CONCATENATE(B25,D25)</f>
        <v>54</v>
      </c>
      <c r="I25" s="18" t="s">
        <v>104</v>
      </c>
      <c r="J25" s="1" t="s">
        <v>91</v>
      </c>
      <c r="K25" s="31" t="e">
        <f aca="false">K16/(K16+K18)</f>
        <v>#DIV/0!</v>
      </c>
      <c r="L25" s="31" t="n">
        <f aca="false">L16/(L16+L18)</f>
        <v>0</v>
      </c>
      <c r="M25" s="31" t="n">
        <f aca="false">M16/(M16+M18)</f>
        <v>0.125</v>
      </c>
      <c r="N25" s="31" t="n">
        <f aca="false">N16/(N16+N18)</f>
        <v>0.4</v>
      </c>
      <c r="O25" s="31" t="n">
        <f aca="false">O16/(O16+O18)</f>
        <v>0.6</v>
      </c>
      <c r="P25" s="31" t="n">
        <f aca="false">P16/(P16+P18)</f>
        <v>0.111111111111111</v>
      </c>
      <c r="Q25" s="31" t="n">
        <f aca="false">Q16/(Q16+Q18)</f>
        <v>0</v>
      </c>
      <c r="R25" s="31" t="n">
        <f aca="false">R16/(R16+R18)</f>
        <v>0</v>
      </c>
      <c r="S25" s="31" t="n">
        <f aca="false">S16/(S16+S18)</f>
        <v>0</v>
      </c>
      <c r="T25" s="1" t="s">
        <v>96</v>
      </c>
      <c r="U25" s="1" t="n">
        <v>1</v>
      </c>
      <c r="V25" s="8" t="s">
        <v>105</v>
      </c>
    </row>
    <row customHeight="1" ht="14.4" r="26">
      <c r="A26" t="n">
        <v>24</v>
      </c>
      <c r="B26" s="38" t="str">
        <f aca="false">IF(C26&gt;500,"9",IF(C26&gt;400,"8",IF(C26&gt;300,"7",IF(C26&gt;200,"6",IF(C26&gt;150,"5",IF(C26&gt;100,"4",IF(C26&gt;50,"3",IF(C26&gt;20,"2","1"))))))))</f>
        <v>5</v>
      </c>
      <c r="C26" s="12" t="n">
        <v>157.787343417759</v>
      </c>
      <c r="D26" s="38" t="str">
        <f aca="false">IF(E26&gt;500,"9",IF(E26&gt;400,"8",IF(E26&gt;300,"7",IF(E26&gt;200,"6",IF(E26&gt;150,"5",IF(E26&gt;100,"4",IF(E26&gt;50,"3",IF(E26&gt;20,"2","1"))))))))</f>
        <v>5</v>
      </c>
      <c r="E26" s="12" t="n">
        <v>189</v>
      </c>
      <c r="F26" t="str">
        <f aca="false">CONCATENATE(B26,D26)</f>
        <v>55</v>
      </c>
      <c r="I26" s="1" t="s">
        <v>106</v>
      </c>
      <c r="J26" s="1" t="s">
        <v>87</v>
      </c>
      <c r="K26" s="31" t="n">
        <f aca="false">K17/(K17+K19)</f>
        <v>0</v>
      </c>
      <c r="L26" s="31" t="n">
        <f aca="false">L17/(L17+L19)</f>
        <v>0</v>
      </c>
      <c r="M26" s="31" t="n">
        <f aca="false">M17/(M17+M19)</f>
        <v>0.0357142857142857</v>
      </c>
      <c r="N26" s="31" t="n">
        <f aca="false">N17/(N17+N19)</f>
        <v>0.483870967741936</v>
      </c>
      <c r="O26" s="31" t="n">
        <f aca="false">O17/(O17+O19)</f>
        <v>0.387096774193548</v>
      </c>
      <c r="P26" s="31" t="n">
        <f aca="false">P17/(P17+P19)</f>
        <v>0.037037037037037</v>
      </c>
      <c r="Q26" s="31" t="n">
        <f aca="false">Q17/(Q17+Q19)</f>
        <v>0</v>
      </c>
      <c r="R26" s="31" t="n">
        <f aca="false">R17/(R17+R19)</f>
        <v>0</v>
      </c>
      <c r="S26" s="31" t="n">
        <f aca="false">S17/(S17+S19)</f>
        <v>0</v>
      </c>
      <c r="T26" s="1" t="s">
        <v>96</v>
      </c>
      <c r="U26" s="1" t="n">
        <v>0</v>
      </c>
      <c r="V26" s="8" t="s">
        <v>107</v>
      </c>
    </row>
    <row customHeight="1" ht="14.4" r="27">
      <c r="A27" t="n">
        <v>25</v>
      </c>
      <c r="B27" s="38" t="str">
        <f aca="false">IF(C27&gt;500,"9",IF(C27&gt;400,"8",IF(C27&gt;300,"7",IF(C27&gt;200,"6",IF(C27&gt;150,"5",IF(C27&gt;100,"4",IF(C27&gt;50,"3",IF(C27&gt;20,"2","1"))))))))</f>
        <v>5</v>
      </c>
      <c r="C27" s="12" t="n">
        <v>159.979315260406</v>
      </c>
      <c r="D27" s="38" t="str">
        <f aca="false">IF(E27&gt;500,"9",IF(E27&gt;400,"8",IF(E27&gt;300,"7",IF(E27&gt;200,"6",IF(E27&gt;150,"5",IF(E27&gt;100,"4",IF(E27&gt;50,"3",IF(E27&gt;20,"2","1"))))))))</f>
        <v>7</v>
      </c>
      <c r="E27" s="12" t="n">
        <v>324</v>
      </c>
      <c r="F27" t="str">
        <f aca="false">CONCATENATE(B27,D27)</f>
        <v>57</v>
      </c>
      <c r="I27" s="18" t="s">
        <v>108</v>
      </c>
      <c r="J27" s="1" t="s">
        <v>109</v>
      </c>
      <c r="K27" s="31" t="e">
        <f aca="false">K17/(K16+K17)</f>
        <v>#DIV/0!</v>
      </c>
      <c r="L27" s="31" t="e">
        <f aca="false">L17/(L16+L17)</f>
        <v>#DIV/0!</v>
      </c>
      <c r="M27" s="31" t="n">
        <f aca="false">M17/(M16+M17)</f>
        <v>0.5</v>
      </c>
      <c r="N27" s="31" t="n">
        <f aca="false">N17/(N16+N17)</f>
        <v>0.882352941176471</v>
      </c>
      <c r="O27" s="31" t="n">
        <f aca="false">O17/(O16+O17)</f>
        <v>0.8</v>
      </c>
      <c r="P27" s="31" t="n">
        <f aca="false">P17/(P16+P17)</f>
        <v>0.5</v>
      </c>
      <c r="Q27" s="31" t="e">
        <f aca="false">Q17/(Q16+Q17)</f>
        <v>#DIV/0!</v>
      </c>
      <c r="R27" s="31" t="e">
        <f aca="false">R17/(R16+R17)</f>
        <v>#DIV/0!</v>
      </c>
      <c r="S27" s="31" t="e">
        <f aca="false">S17/(S16+S17)</f>
        <v>#DIV/0!</v>
      </c>
      <c r="T27" s="1" t="s">
        <v>96</v>
      </c>
      <c r="U27" s="1" t="n">
        <v>0</v>
      </c>
      <c r="V27" s="8" t="s">
        <v>110</v>
      </c>
    </row>
    <row customHeight="1" ht="14.4" r="28">
      <c r="A28" t="n">
        <v>26</v>
      </c>
      <c r="B28" s="38" t="str">
        <f aca="false">IF(C28&gt;500,"9",IF(C28&gt;400,"8",IF(C28&gt;300,"7",IF(C28&gt;200,"6",IF(C28&gt;150,"5",IF(C28&gt;100,"4",IF(C28&gt;50,"3",IF(C28&gt;20,"2","1"))))))))</f>
        <v>5</v>
      </c>
      <c r="C28" s="12" t="n">
        <v>158.52154057036</v>
      </c>
      <c r="D28" s="38" t="str">
        <f aca="false">IF(E28&gt;500,"9",IF(E28&gt;400,"8",IF(E28&gt;300,"7",IF(E28&gt;200,"6",IF(E28&gt;150,"5",IF(E28&gt;100,"4",IF(E28&gt;50,"3",IF(E28&gt;20,"2","1"))))))))</f>
        <v>6</v>
      </c>
      <c r="E28" s="12" t="n">
        <v>251</v>
      </c>
      <c r="F28" t="str">
        <f aca="false">CONCATENATE(B28,D28)</f>
        <v>56</v>
      </c>
      <c r="I28" s="18" t="s">
        <v>111</v>
      </c>
      <c r="J28" s="1" t="s">
        <v>53</v>
      </c>
      <c r="K28" s="31" t="n">
        <f aca="false">(K16+K19)/K20</f>
        <v>1</v>
      </c>
      <c r="L28" s="31" t="n">
        <f aca="false">(L16+L19)/L20</f>
        <v>0.833333333333333</v>
      </c>
      <c r="M28" s="31" t="n">
        <f aca="false">(M16+M19)/M20</f>
        <v>0.777777777777778</v>
      </c>
      <c r="N28" s="31" t="n">
        <f aca="false">(N16+N19)/N20</f>
        <v>0.5</v>
      </c>
      <c r="O28" s="31" t="n">
        <f aca="false">(O16+O19)/O20</f>
        <v>0.611111111111111</v>
      </c>
      <c r="P28" s="31" t="n">
        <f aca="false">(P16+P19)/P20</f>
        <v>0.75</v>
      </c>
      <c r="Q28" s="31" t="n">
        <f aca="false">(Q16+Q19)/Q20</f>
        <v>0.972222222222222</v>
      </c>
      <c r="R28" s="31" t="n">
        <f aca="false">(R16+R19)/R20</f>
        <v>0.972222222222222</v>
      </c>
      <c r="S28" s="31" t="n">
        <f aca="false">(S16+S19)/S20</f>
        <v>0.972222222222222</v>
      </c>
      <c r="T28" s="1" t="s">
        <v>96</v>
      </c>
      <c r="U28" s="1" t="n">
        <v>1</v>
      </c>
      <c r="V28" s="8" t="s">
        <v>112</v>
      </c>
    </row>
    <row customHeight="1" ht="14.4" r="29">
      <c r="A29" t="n">
        <v>27</v>
      </c>
      <c r="B29" s="38" t="str">
        <f aca="false">IF(C29&gt;500,"9",IF(C29&gt;400,"8",IF(C29&gt;300,"7",IF(C29&gt;200,"6",IF(C29&gt;150,"5",IF(C29&gt;100,"4",IF(C29&gt;50,"3",IF(C29&gt;20,"2","1"))))))))</f>
        <v>5</v>
      </c>
      <c r="C29" s="12" t="n">
        <v>178.493590305467</v>
      </c>
      <c r="D29" s="38" t="str">
        <f aca="false">IF(E29&gt;500,"9",IF(E29&gt;400,"8",IF(E29&gt;300,"7",IF(E29&gt;200,"6",IF(E29&gt;150,"5",IF(E29&gt;100,"4",IF(E29&gt;50,"3",IF(E29&gt;20,"2","1"))))))))</f>
        <v>6</v>
      </c>
      <c r="E29" s="12" t="n">
        <v>247</v>
      </c>
      <c r="F29" t="str">
        <f aca="false">CONCATENATE(B29,D29)</f>
        <v>56</v>
      </c>
      <c r="I29" s="18" t="s">
        <v>113</v>
      </c>
      <c r="J29" s="1" t="s">
        <v>114</v>
      </c>
      <c r="K29" s="31" t="e">
        <f aca="false">K16/(K16+K17)</f>
        <v>#DIV/0!</v>
      </c>
      <c r="L29" s="31" t="e">
        <f aca="false">L16/(L16+L17)</f>
        <v>#DIV/0!</v>
      </c>
      <c r="M29" s="31" t="n">
        <f aca="false">M16/(M16+M17)</f>
        <v>0.5</v>
      </c>
      <c r="N29" s="31" t="n">
        <f aca="false">N16/(N16+N17)</f>
        <v>0.117647058823529</v>
      </c>
      <c r="O29" s="31" t="n">
        <f aca="false">O16/(O16+O17)</f>
        <v>0.2</v>
      </c>
      <c r="P29" s="31" t="n">
        <f aca="false">P16/(P16+P17)</f>
        <v>0.5</v>
      </c>
      <c r="Q29" s="31" t="e">
        <f aca="false">Q16/(Q16+Q17)</f>
        <v>#DIV/0!</v>
      </c>
      <c r="R29" s="31" t="e">
        <f aca="false">R16/(R16+R17)</f>
        <v>#DIV/0!</v>
      </c>
      <c r="S29" s="31" t="e">
        <f aca="false">S16/(S16+S17)</f>
        <v>#DIV/0!</v>
      </c>
      <c r="T29" s="1" t="s">
        <v>96</v>
      </c>
      <c r="U29" s="1" t="n">
        <v>1</v>
      </c>
      <c r="V29" s="8" t="s">
        <v>115</v>
      </c>
    </row>
    <row customHeight="1" ht="14.4" r="30">
      <c r="A30" t="n">
        <v>28</v>
      </c>
      <c r="B30" s="38" t="str">
        <f aca="false">IF(C30&gt;500,"9",IF(C30&gt;400,"8",IF(C30&gt;300,"7",IF(C30&gt;200,"6",IF(C30&gt;150,"5",IF(C30&gt;100,"4",IF(C30&gt;50,"3",IF(C30&gt;20,"2","1"))))))))</f>
        <v>5</v>
      </c>
      <c r="C30" s="12" t="n">
        <v>152.328070621599</v>
      </c>
      <c r="D30" s="38" t="str">
        <f aca="false">IF(E30&gt;500,"9",IF(E30&gt;400,"8",IF(E30&gt;300,"7",IF(E30&gt;200,"6",IF(E30&gt;150,"5",IF(E30&gt;100,"4",IF(E30&gt;50,"3",IF(E30&gt;20,"2","1"))))))))</f>
        <v>6</v>
      </c>
      <c r="E30" s="12" t="n">
        <v>214</v>
      </c>
      <c r="F30" t="str">
        <f aca="false">CONCATENATE(B30,D30)</f>
        <v>56</v>
      </c>
      <c r="I30" s="18" t="s">
        <v>116</v>
      </c>
      <c r="J30" s="1" t="s">
        <v>117</v>
      </c>
      <c r="K30" s="31" t="e">
        <f aca="false">K16/(K16+K17+K18)</f>
        <v>#DIV/0!</v>
      </c>
      <c r="L30" s="31" t="n">
        <f aca="false">L16/(L16+L17+L18)</f>
        <v>0</v>
      </c>
      <c r="M30" s="31" t="n">
        <f aca="false">M16/(M16+M17+M18)</f>
        <v>0.111111111111111</v>
      </c>
      <c r="N30" s="31" t="n">
        <f aca="false">N16/(N16+N17+N18)</f>
        <v>0.1</v>
      </c>
      <c r="O30" s="31" t="n">
        <f aca="false">O16/(O16+O17+O18)</f>
        <v>0.176470588235294</v>
      </c>
      <c r="P30" s="31" t="n">
        <f aca="false">P16/(P16+P17+P18)</f>
        <v>0.1</v>
      </c>
      <c r="Q30" s="31" t="n">
        <f aca="false">Q16/(Q16+Q17+Q18)</f>
        <v>0</v>
      </c>
      <c r="R30" s="31" t="n">
        <f aca="false">R16/(R16+R17+R18)</f>
        <v>0</v>
      </c>
      <c r="S30" s="31" t="n">
        <f aca="false">S16/(S16+S17+S18)</f>
        <v>0</v>
      </c>
      <c r="T30" s="1" t="s">
        <v>96</v>
      </c>
      <c r="U30" s="1" t="n">
        <v>1</v>
      </c>
      <c r="V30" s="8" t="s">
        <v>118</v>
      </c>
    </row>
    <row customHeight="1" ht="14.4" r="31">
      <c r="A31" t="n">
        <v>29</v>
      </c>
      <c r="B31" s="38" t="str">
        <f aca="false">IF(C31&gt;500,"9",IF(C31&gt;400,"8",IF(C31&gt;300,"7",IF(C31&gt;200,"6",IF(C31&gt;150,"5",IF(C31&gt;100,"4",IF(C31&gt;50,"3",IF(C31&gt;20,"2","1"))))))))</f>
        <v>4</v>
      </c>
      <c r="C31" s="12" t="n">
        <v>148.380744313881</v>
      </c>
      <c r="D31" s="38" t="str">
        <f aca="false">IF(E31&gt;500,"9",IF(E31&gt;400,"8",IF(E31&gt;300,"7",IF(E31&gt;200,"6",IF(E31&gt;150,"5",IF(E31&gt;100,"4",IF(E31&gt;50,"3",IF(E31&gt;20,"2","1"))))))))</f>
        <v>6</v>
      </c>
      <c r="E31" s="12" t="n">
        <v>210</v>
      </c>
      <c r="F31" t="str">
        <f aca="false">CONCATENATE(B31,D31)</f>
        <v>46</v>
      </c>
      <c r="I31" s="18" t="s">
        <v>119</v>
      </c>
      <c r="J31" s="1" t="s">
        <v>120</v>
      </c>
      <c r="K31" s="31" t="e">
        <f aca="false">K25-K26</f>
        <v>#DIV/0!</v>
      </c>
      <c r="L31" s="31" t="n">
        <f aca="false">L25-L26</f>
        <v>0</v>
      </c>
      <c r="M31" s="31" t="n">
        <f aca="false">M25-M26</f>
        <v>0.0892857142857143</v>
      </c>
      <c r="N31" s="31" t="n">
        <f aca="false">N25-N26</f>
        <v>-0.0838709677419355</v>
      </c>
      <c r="O31" s="31" t="n">
        <f aca="false">O25-O26</f>
        <v>0.212903225806452</v>
      </c>
      <c r="P31" s="31" t="n">
        <f aca="false">P25-P26</f>
        <v>0.0740740740740741</v>
      </c>
      <c r="Q31" s="31" t="n">
        <f aca="false">Q25-Q26</f>
        <v>0</v>
      </c>
      <c r="R31" s="31" t="n">
        <f aca="false">R25-R26</f>
        <v>0</v>
      </c>
      <c r="S31" s="31" t="n">
        <f aca="false">S25-S26</f>
        <v>0</v>
      </c>
    </row>
    <row customHeight="1" ht="14.4" r="32">
      <c r="A32" t="n">
        <v>30</v>
      </c>
      <c r="B32" s="38" t="str">
        <f aca="false">IF(C32&gt;500,"9",IF(C32&gt;400,"8",IF(C32&gt;300,"7",IF(C32&gt;200,"6",IF(C32&gt;150,"5",IF(C32&gt;100,"4",IF(C32&gt;50,"3",IF(C32&gt;20,"2","1"))))))))</f>
        <v>5</v>
      </c>
      <c r="C32" s="12" t="n">
        <v>181.482328615378</v>
      </c>
      <c r="D32" s="38" t="str">
        <f aca="false">IF(E32&gt;500,"9",IF(E32&gt;400,"8",IF(E32&gt;300,"7",IF(E32&gt;200,"6",IF(E32&gt;150,"5",IF(E32&gt;100,"4",IF(E32&gt;50,"3",IF(E32&gt;20,"2","1"))))))))</f>
        <v>6</v>
      </c>
      <c r="E32" s="12" t="n">
        <v>232</v>
      </c>
      <c r="F32" t="str">
        <f aca="false">CONCATENATE(B32,D32)</f>
        <v>56</v>
      </c>
      <c r="I32" s="18" t="s">
        <v>121</v>
      </c>
      <c r="J32" s="1" t="s">
        <v>122</v>
      </c>
      <c r="K32" s="31" t="e">
        <f aca="false">(K16*K19)/(K17*K18)</f>
        <v>#DIV/0!</v>
      </c>
      <c r="L32" s="31" t="e">
        <f aca="false">(L16*L19)/(L17*L18)</f>
        <v>#DIV/0!</v>
      </c>
      <c r="M32" s="31" t="n">
        <f aca="false">(M16*M19)/(M17*M18)</f>
        <v>3.85714285714286</v>
      </c>
      <c r="N32" s="31" t="n">
        <f aca="false">(N16*N19)/(N17*N18)</f>
        <v>0.711111111111111</v>
      </c>
      <c r="O32" s="31" t="n">
        <f aca="false">(O16*O19)/(O17*O18)</f>
        <v>2.375</v>
      </c>
      <c r="P32" s="31" t="n">
        <f aca="false">(P16*P19)/(P17*P18)</f>
        <v>3.25</v>
      </c>
      <c r="Q32" s="31" t="e">
        <f aca="false">(Q16*Q19)/(Q17*Q18)</f>
        <v>#DIV/0!</v>
      </c>
      <c r="R32" s="31" t="e">
        <f aca="false">(R16*R19)/(R17*R18)</f>
        <v>#DIV/0!</v>
      </c>
      <c r="S32" s="31" t="e">
        <f aca="false">(S16*S19)/(S17*S18)</f>
        <v>#DIV/0!</v>
      </c>
      <c r="T32" s="1" t="s">
        <v>103</v>
      </c>
      <c r="U32" s="1" t="s">
        <v>123</v>
      </c>
      <c r="V32" s="8" t="s">
        <v>124</v>
      </c>
    </row>
    <row customHeight="1" ht="14.4" r="33">
      <c r="A33" t="n">
        <v>31</v>
      </c>
      <c r="B33" s="38" t="str">
        <f aca="false">IF(C33&gt;500,"9",IF(C33&gt;400,"8",IF(C33&gt;300,"7",IF(C33&gt;200,"6",IF(C33&gt;150,"5",IF(C33&gt;100,"4",IF(C33&gt;50,"3",IF(C33&gt;20,"2","1"))))))))</f>
        <v>5</v>
      </c>
      <c r="C33" s="12" t="n">
        <v>197.820119679647</v>
      </c>
      <c r="D33" s="38" t="str">
        <f aca="false">IF(E33&gt;500,"9",IF(E33&gt;400,"8",IF(E33&gt;300,"7",IF(E33&gt;200,"6",IF(E33&gt;150,"5",IF(E33&gt;100,"4",IF(E33&gt;50,"3",IF(E33&gt;20,"2","1"))))))))</f>
        <v>8</v>
      </c>
      <c r="E33" s="12" t="n">
        <v>409</v>
      </c>
      <c r="F33" t="str">
        <f aca="false">CONCATENATE(B33,D33)</f>
        <v>58</v>
      </c>
    </row>
    <row customHeight="1" ht="14.4" r="34">
      <c r="A34" t="n">
        <v>32</v>
      </c>
      <c r="B34" s="38" t="str">
        <f aca="false">IF(C34&gt;500,"9",IF(C34&gt;400,"8",IF(C34&gt;300,"7",IF(C34&gt;200,"6",IF(C34&gt;150,"5",IF(C34&gt;100,"4",IF(C34&gt;50,"3",IF(C34&gt;20,"2","1"))))))))</f>
        <v>6</v>
      </c>
      <c r="C34" s="12" t="n">
        <v>202.84105926776</v>
      </c>
      <c r="D34" s="38" t="str">
        <f aca="false">IF(E34&gt;500,"9",IF(E34&gt;400,"8",IF(E34&gt;300,"7",IF(E34&gt;200,"6",IF(E34&gt;150,"5",IF(E34&gt;100,"4",IF(E34&gt;50,"3",IF(E34&gt;20,"2","1"))))))))</f>
        <v>5</v>
      </c>
      <c r="E34" s="12" t="n">
        <v>196</v>
      </c>
      <c r="F34" t="str">
        <f aca="false">CONCATENATE(B34,D34)</f>
        <v>65</v>
      </c>
      <c r="J34" s="32" t="s">
        <v>76</v>
      </c>
      <c r="K34" s="32" t="n">
        <f aca="false">K4+L4+SUM(K5:M5)+SUM(L6:N6)+SUM(M7:O7)+SUM(N8:P8)+SUM(O9:Q9)+SUM(P10:R10)+SUM(Q11:S11)+SUM(R12:S12)</f>
        <v>23</v>
      </c>
      <c r="L34" s="32" t="n">
        <f aca="false">K34/T13*100</f>
        <v>63.8888888888889</v>
      </c>
    </row>
    <row customHeight="1" ht="14.4" r="35">
      <c r="A35" t="n">
        <v>33</v>
      </c>
      <c r="B35" s="38" t="str">
        <f aca="false">IF(C35&gt;500,"9",IF(C35&gt;400,"8",IF(C35&gt;300,"7",IF(C35&gt;200,"6",IF(C35&gt;150,"5",IF(C35&gt;100,"4",IF(C35&gt;50,"3",IF(C35&gt;20,"2","1"))))))))</f>
        <v>6</v>
      </c>
      <c r="C35" s="12" t="n">
        <v>208.421262959015</v>
      </c>
      <c r="D35" s="38" t="str">
        <f aca="false">IF(E35&gt;500,"9",IF(E35&gt;400,"8",IF(E35&gt;300,"7",IF(E35&gt;200,"6",IF(E35&gt;150,"5",IF(E35&gt;100,"4",IF(E35&gt;50,"3",IF(E35&gt;20,"2","1"))))))))</f>
        <v>6</v>
      </c>
      <c r="E35" s="12" t="n">
        <v>207</v>
      </c>
      <c r="F35" t="str">
        <f aca="false">CONCATENATE(B35,D35)</f>
        <v>66</v>
      </c>
    </row>
    <row customHeight="1" ht="14.4" r="36">
      <c r="A36" t="n">
        <v>34</v>
      </c>
      <c r="B36" s="38" t="str">
        <f aca="false">IF(C36&gt;500,"9",IF(C36&gt;400,"8",IF(C36&gt;300,"7",IF(C36&gt;200,"6",IF(C36&gt;150,"5",IF(C36&gt;100,"4",IF(C36&gt;50,"3",IF(C36&gt;20,"2","1"))))))))</f>
        <v>5</v>
      </c>
      <c r="C36" s="12" t="n">
        <v>170.537129007878</v>
      </c>
      <c r="D36" s="38" t="str">
        <f aca="false">IF(E36&gt;500,"9",IF(E36&gt;400,"8",IF(E36&gt;300,"7",IF(E36&gt;200,"6",IF(E36&gt;150,"5",IF(E36&gt;100,"4",IF(E36&gt;50,"3",IF(E36&gt;20,"2","1"))))))))</f>
        <v>3</v>
      </c>
      <c r="E36" s="12" t="n">
        <v>82</v>
      </c>
      <c r="F36" t="str">
        <f aca="false">CONCATENATE(B36,D36)</f>
        <v>53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8"/>
    </row>
    <row customHeight="1" ht="14.4" r="37">
      <c r="A37" t="n">
        <v>35</v>
      </c>
      <c r="B37" s="38" t="str">
        <f aca="false">IF(C37&gt;500,"9",IF(C37&gt;400,"8",IF(C37&gt;300,"7",IF(C37&gt;200,"6",IF(C37&gt;150,"5",IF(C37&gt;100,"4",IF(C37&gt;50,"3",IF(C37&gt;20,"2","1"))))))))</f>
        <v>5</v>
      </c>
      <c r="C37" s="12" t="n">
        <v>193.611465519546</v>
      </c>
      <c r="D37" s="38" t="str">
        <f aca="false">IF(E37&gt;500,"9",IF(E37&gt;400,"8",IF(E37&gt;300,"7",IF(E37&gt;200,"6",IF(E37&gt;150,"5",IF(E37&gt;100,"4",IF(E37&gt;50,"3",IF(E37&gt;20,"2","1"))))))))</f>
        <v>5</v>
      </c>
      <c r="E37" s="12" t="n">
        <v>196</v>
      </c>
      <c r="F37" t="str">
        <f aca="false">CONCATENATE(B37,D37)</f>
        <v>55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8"/>
    </row>
    <row customHeight="1" ht="14.4" r="38">
      <c r="A38" t="n">
        <v>36</v>
      </c>
      <c r="B38" s="38" t="str">
        <f aca="false">IF(C38&gt;500,"9",IF(C38&gt;400,"8",IF(C38&gt;300,"7",IF(C38&gt;200,"6",IF(C38&gt;150,"5",IF(C38&gt;100,"4",IF(C38&gt;50,"3",IF(C38&gt;20,"2","1"))))))))</f>
        <v>5</v>
      </c>
      <c r="C38" s="12" t="n">
        <v>184.08462970206</v>
      </c>
      <c r="D38" s="38" t="str">
        <f aca="false">IF(E38&gt;500,"9",IF(E38&gt;400,"8",IF(E38&gt;300,"7",IF(E38&gt;200,"6",IF(E38&gt;150,"5",IF(E38&gt;100,"4",IF(E38&gt;50,"3",IF(E38&gt;20,"2","1"))))))))</f>
        <v>4</v>
      </c>
      <c r="E38" s="12" t="n">
        <v>107</v>
      </c>
      <c r="F38" t="str">
        <f aca="false">CONCATENATE(B38,D38)</f>
        <v>54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8"/>
    </row>
  </sheetData>
  <mergeCells count="3">
    <mergeCell ref="I4:I6"/>
    <mergeCell ref="I7:I9"/>
    <mergeCell ref="I10:I11"/>
  </mergeCells>
  <pageMargins bottom="1" footer="0.511805555555555" header="0.511805555555555" left="0.75" right="0.75" top="1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alignWithMargins="0" differentFirst="0" differentOddEven="0" scaleWithDoc="0">
    <oddHeader/>
    <oddFooter/>
  </headerFooter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sheetPr filterMode="false">
      <pageSetUpPr fitToPage="false"/>
    </sheetPr>
  </sheetPr>
  <dimension ref="A1:AG38"/>
  <sheetViews>
    <sheetView colorId="64" defaultGridColor="true" rightToLeft="false" showFormulas="false" showGridLines="true" showOutlineSymbols="true" showRowColHeaders="true" showZeros="true" tabSelected="0" topLeftCell="A1" view="normal" windowProtection="false" workbookViewId="0" zoomScale="85" zoomScaleNormal="85" zoomScalePageLayoutView="100">
      <selection activeCell="J3" activeCellId="0" pane="topLeft" sqref="J3:T14"/>
    </sheetView>
  </sheetViews>
  <sheetFormatPr defaultRowHeight="15.0"/>
  <sheetData>
    <row customHeight="1" ht="14.4" r="1">
      <c r="B1" s="37"/>
      <c r="C1" s="37"/>
      <c r="I1"/>
      <c r="J1"/>
      <c r="K1"/>
      <c r="L1"/>
    </row>
    <row customHeight="1" ht="14.4" r="2">
      <c r="A2" s="10" t="s">
        <v>0</v>
      </c>
      <c r="B2" s="10" t="s">
        <v>55</v>
      </c>
      <c r="C2" s="10" t="s">
        <v>56</v>
      </c>
      <c r="D2" s="10" t="s">
        <v>57</v>
      </c>
      <c r="E2" s="10" t="s">
        <v>58</v>
      </c>
      <c r="G2" s="10" t="s">
        <v>59</v>
      </c>
    </row>
    <row customHeight="1" ht="14.4" r="3">
      <c r="A3" t="n">
        <v>1</v>
      </c>
      <c r="B3" s="38" t="str">
        <f aca="false">IF(C3&gt;500,"9",IF(C3&gt;400,"8",IF(C3&gt;300,"7",IF(C3&gt;200,"6",IF(C3&gt;150,"5",IF(C3&gt;100,"4",IF(C3&gt;50,"3",IF(C3&gt;20,"2","1"))))))))</f>
        <v>3</v>
      </c>
      <c r="C3" s="12" t="n">
        <v>69.0647994297308</v>
      </c>
      <c r="D3" s="38" t="str">
        <f aca="false">IF(E3&gt;500,"9",IF(E3&gt;400,"8",IF(E3&gt;300,"7",IF(E3&gt;200,"6",IF(E3&gt;150,"5",IF(E3&gt;100,"4",IF(E3&gt;50,"3",IF(E3&gt;20,"2","1"))))))))</f>
        <v>1</v>
      </c>
      <c r="E3" s="12" t="n">
        <v>18</v>
      </c>
      <c r="F3" t="str">
        <f aca="false">CONCATENATE(B3,D3)</f>
        <v>31</v>
      </c>
      <c r="G3" t="s">
        <v>60</v>
      </c>
      <c r="H3" t="s">
        <v>61</v>
      </c>
      <c r="K3" s="13" t="n">
        <v>1</v>
      </c>
      <c r="L3" s="13" t="n">
        <v>2</v>
      </c>
      <c r="M3" s="13" t="n">
        <v>3</v>
      </c>
      <c r="N3" s="14" t="n">
        <v>4</v>
      </c>
      <c r="O3" s="14" t="n">
        <v>5</v>
      </c>
      <c r="P3" s="14" t="n">
        <v>6</v>
      </c>
      <c r="Q3" s="15" t="n">
        <v>7</v>
      </c>
      <c r="R3" s="15" t="n">
        <v>8</v>
      </c>
      <c r="S3" s="16" t="n">
        <v>9</v>
      </c>
      <c r="U3" s="1"/>
      <c r="V3" s="1"/>
      <c r="W3" s="13" t="n">
        <v>1</v>
      </c>
      <c r="X3" s="13" t="n">
        <v>2</v>
      </c>
      <c r="Y3" s="13" t="n">
        <v>3</v>
      </c>
      <c r="Z3" s="14" t="n">
        <v>4</v>
      </c>
      <c r="AA3" s="14" t="n">
        <v>5</v>
      </c>
      <c r="AB3" s="14" t="n">
        <v>6</v>
      </c>
      <c r="AC3" s="15" t="n">
        <v>7</v>
      </c>
      <c r="AD3" s="15" t="n">
        <v>8</v>
      </c>
      <c r="AE3" s="16" t="n">
        <v>9</v>
      </c>
      <c r="AF3" s="1"/>
    </row>
    <row customHeight="1" ht="14.4" r="4">
      <c r="A4" t="n">
        <v>2</v>
      </c>
      <c r="B4" s="38" t="str">
        <f aca="false">IF(C4&gt;500,"9",IF(C4&gt;400,"8",IF(C4&gt;300,"7",IF(C4&gt;200,"6",IF(C4&gt;150,"5",IF(C4&gt;100,"4",IF(C4&gt;50,"3",IF(C4&gt;20,"2","1"))))))))</f>
        <v>3</v>
      </c>
      <c r="C4" s="12" t="n">
        <v>94.7412063129168</v>
      </c>
      <c r="D4" s="38" t="str">
        <f aca="false">IF(E4&gt;500,"9",IF(E4&gt;400,"8",IF(E4&gt;300,"7",IF(E4&gt;200,"6",IF(E4&gt;150,"5",IF(E4&gt;100,"4",IF(E4&gt;50,"3",IF(E4&gt;20,"2","1"))))))))</f>
        <v>4</v>
      </c>
      <c r="E4" s="12" t="n">
        <v>105</v>
      </c>
      <c r="F4" t="str">
        <f aca="false">CONCATENATE(B4,D4)</f>
        <v>34</v>
      </c>
      <c r="G4" s="33" t="n">
        <v>1</v>
      </c>
      <c r="H4" s="33" t="s">
        <v>62</v>
      </c>
      <c r="I4" s="18" t="s">
        <v>63</v>
      </c>
      <c r="J4" s="13" t="n">
        <v>1</v>
      </c>
      <c r="K4" s="19" t="n">
        <f aca="false">COUNTIF($F$3:$F$38,"11")</f>
        <v>0</v>
      </c>
      <c r="L4" s="1" t="n">
        <f aca="false">COUNTIF($F$3:$F$38,"12")</f>
        <v>0</v>
      </c>
      <c r="M4" s="1" t="n">
        <f aca="false">COUNTIF($F$3:$F$397,"13")</f>
        <v>0</v>
      </c>
      <c r="N4" s="1" t="n">
        <f aca="false">COUNTIF($F$3:$F$397,"14")</f>
        <v>0</v>
      </c>
      <c r="O4" s="1" t="n">
        <f aca="false">COUNTIF($F$3:$F$397,"15")</f>
        <v>0</v>
      </c>
      <c r="P4" s="1" t="n">
        <f aca="false">COUNTIF($F$3:$F$397,"16")</f>
        <v>0</v>
      </c>
      <c r="Q4" s="1" t="n">
        <f aca="false">COUNTIF($F$3:$F$397,"17")</f>
        <v>0</v>
      </c>
      <c r="R4" s="1" t="n">
        <f aca="false">COUNTIF($F$3:$F$397,"18")</f>
        <v>0</v>
      </c>
      <c r="S4" s="1" t="n">
        <f aca="false">COUNTIF($F$3:$F$397,"19")</f>
        <v>0</v>
      </c>
      <c r="T4" s="20" t="n">
        <f aca="false">SUM(K4:S4)</f>
        <v>0</v>
      </c>
      <c r="U4" s="1"/>
      <c r="V4" s="13" t="n">
        <v>1</v>
      </c>
      <c r="W4" s="21" t="n">
        <f aca="false">K4/$T$13</f>
        <v>0</v>
      </c>
      <c r="X4" s="22" t="n">
        <f aca="false">L4/$T$13</f>
        <v>0</v>
      </c>
      <c r="Y4" s="22" t="n">
        <f aca="false">M4/$T$13</f>
        <v>0</v>
      </c>
      <c r="Z4" s="22" t="n">
        <f aca="false">N4/$T$13</f>
        <v>0</v>
      </c>
      <c r="AA4" s="22" t="n">
        <f aca="false">O4/$T$13</f>
        <v>0</v>
      </c>
      <c r="AB4" s="22" t="n">
        <f aca="false">P4/$T$13</f>
        <v>0</v>
      </c>
      <c r="AC4" s="22" t="n">
        <f aca="false">Q4/$T$13</f>
        <v>0</v>
      </c>
      <c r="AD4" s="22" t="n">
        <f aca="false">R4/$T$13</f>
        <v>0</v>
      </c>
      <c r="AE4" s="22" t="n">
        <f aca="false">S4/$T$13</f>
        <v>0</v>
      </c>
      <c r="AF4" s="23" t="n">
        <f aca="false">T4/$T$13</f>
        <v>0</v>
      </c>
    </row>
    <row customHeight="1" ht="14.4" r="5">
      <c r="A5" t="n">
        <v>3</v>
      </c>
      <c r="B5" s="38" t="str">
        <f aca="false">IF(C5&gt;500,"9",IF(C5&gt;400,"8",IF(C5&gt;300,"7",IF(C5&gt;200,"6",IF(C5&gt;150,"5",IF(C5&gt;100,"4",IF(C5&gt;50,"3",IF(C5&gt;20,"2","1"))))))))</f>
        <v>3</v>
      </c>
      <c r="C5" s="12" t="n">
        <v>59.071386816411</v>
      </c>
      <c r="D5" s="38" t="str">
        <f aca="false">IF(E5&gt;500,"9",IF(E5&gt;400,"8",IF(E5&gt;300,"7",IF(E5&gt;200,"6",IF(E5&gt;150,"5",IF(E5&gt;100,"4",IF(E5&gt;50,"3",IF(E5&gt;20,"2","1"))))))))</f>
        <v>1</v>
      </c>
      <c r="E5" s="12" t="n">
        <v>5</v>
      </c>
      <c r="F5" t="str">
        <f aca="false">CONCATENATE(B5,D5)</f>
        <v>31</v>
      </c>
      <c r="G5" s="33" t="n">
        <v>2</v>
      </c>
      <c r="H5" s="33" t="s">
        <v>64</v>
      </c>
      <c r="I5" s="18"/>
      <c r="J5" s="13" t="n">
        <v>2</v>
      </c>
      <c r="K5" s="1" t="n">
        <f aca="false">COUNTIF($F$3:$F$397,"21")</f>
        <v>0</v>
      </c>
      <c r="L5" s="19" t="n">
        <f aca="false">COUNTIF($F$3:$F$397,"22")</f>
        <v>0</v>
      </c>
      <c r="M5" s="1" t="n">
        <f aca="false">COUNTIF($F$3:$F$397,"23")</f>
        <v>0</v>
      </c>
      <c r="N5" s="1" t="n">
        <f aca="false">COUNTIF($F$3:$F$397,"24")</f>
        <v>0</v>
      </c>
      <c r="O5" s="1" t="n">
        <f aca="false">COUNTIF($F$3:$F$397,"25")</f>
        <v>0</v>
      </c>
      <c r="P5" s="1" t="n">
        <f aca="false">COUNTIF($F$3:$F$397,"26")</f>
        <v>0</v>
      </c>
      <c r="Q5" s="1" t="n">
        <f aca="false">COUNTIF($F$3:$F$397,"27")</f>
        <v>0</v>
      </c>
      <c r="R5" s="1" t="n">
        <f aca="false">COUNTIF($F$3:$F$397,"28")</f>
        <v>0</v>
      </c>
      <c r="S5" s="1" t="n">
        <f aca="false">COUNTIF($F$3:$F$397,"29")</f>
        <v>0</v>
      </c>
      <c r="T5" s="20" t="n">
        <f aca="false">SUM(K5:S5)</f>
        <v>0</v>
      </c>
      <c r="U5" s="1"/>
      <c r="V5" s="13" t="n">
        <v>2</v>
      </c>
      <c r="W5" s="22" t="n">
        <f aca="false">K5/$T$13</f>
        <v>0</v>
      </c>
      <c r="X5" s="21" t="n">
        <f aca="false">L5/$T$13</f>
        <v>0</v>
      </c>
      <c r="Y5" s="22" t="n">
        <f aca="false">M5/$T$13</f>
        <v>0</v>
      </c>
      <c r="Z5" s="22" t="n">
        <f aca="false">N5/$T$13</f>
        <v>0</v>
      </c>
      <c r="AA5" s="22" t="n">
        <f aca="false">O5/$T$13</f>
        <v>0</v>
      </c>
      <c r="AB5" s="22" t="n">
        <f aca="false">P5/$T$13</f>
        <v>0</v>
      </c>
      <c r="AC5" s="22" t="n">
        <f aca="false">Q5/$T$13</f>
        <v>0</v>
      </c>
      <c r="AD5" s="22" t="n">
        <f aca="false">R5/$T$13</f>
        <v>0</v>
      </c>
      <c r="AE5" s="22" t="n">
        <f aca="false">S5/$T$13</f>
        <v>0</v>
      </c>
      <c r="AF5" s="23" t="n">
        <f aca="false">T5/$T$13</f>
        <v>0</v>
      </c>
    </row>
    <row customHeight="1" ht="14.4" r="6">
      <c r="A6" t="n">
        <v>4</v>
      </c>
      <c r="B6" s="38" t="str">
        <f aca="false">IF(C6&gt;500,"9",IF(C6&gt;400,"8",IF(C6&gt;300,"7",IF(C6&gt;200,"6",IF(C6&gt;150,"5",IF(C6&gt;100,"4",IF(C6&gt;50,"3",IF(C6&gt;20,"2","1"))))))))</f>
        <v>3</v>
      </c>
      <c r="C6" s="12" t="n">
        <v>59.2918183347212</v>
      </c>
      <c r="D6" s="38" t="str">
        <f aca="false">IF(E6&gt;500,"9",IF(E6&gt;400,"8",IF(E6&gt;300,"7",IF(E6&gt;200,"6",IF(E6&gt;150,"5",IF(E6&gt;100,"4",IF(E6&gt;50,"3",IF(E6&gt;20,"2","1"))))))))</f>
        <v>2</v>
      </c>
      <c r="E6" s="12" t="n">
        <v>32</v>
      </c>
      <c r="F6" t="str">
        <f aca="false">CONCATENATE(B6,D6)</f>
        <v>32</v>
      </c>
      <c r="G6" s="33" t="n">
        <v>3</v>
      </c>
      <c r="H6" s="33" t="s">
        <v>65</v>
      </c>
      <c r="I6" s="18"/>
      <c r="J6" s="13" t="n">
        <v>3</v>
      </c>
      <c r="K6" s="1" t="n">
        <f aca="false">COUNTIF($F$3:$F$397,"31")</f>
        <v>9</v>
      </c>
      <c r="L6" s="1" t="n">
        <f aca="false">COUNTIF($F$3:$F$397,"32")</f>
        <v>7</v>
      </c>
      <c r="M6" s="19" t="n">
        <f aca="false">COUNTIF($F$3:$F$397,"33")</f>
        <v>4</v>
      </c>
      <c r="N6" s="1" t="n">
        <f aca="false">COUNTIF($F$3:$F$397,"34")</f>
        <v>1</v>
      </c>
      <c r="O6" s="1" t="n">
        <f aca="false">COUNTIF($F$3:$F$397,"35")</f>
        <v>0</v>
      </c>
      <c r="P6" s="1" t="n">
        <f aca="false">COUNTIF($F$3:$F$397,"36")</f>
        <v>0</v>
      </c>
      <c r="Q6" s="1" t="n">
        <f aca="false">COUNTIF($F$3:$F$397,"37")</f>
        <v>0</v>
      </c>
      <c r="R6" s="1" t="n">
        <f aca="false">COUNTIF($F$3:$F$397,"38")</f>
        <v>0</v>
      </c>
      <c r="S6" s="1" t="n">
        <f aca="false">COUNTIF($F$3:$F$397,"39")</f>
        <v>0</v>
      </c>
      <c r="T6" s="20" t="n">
        <f aca="false">SUM(K6:S6)</f>
        <v>21</v>
      </c>
      <c r="U6" s="1"/>
      <c r="V6" s="13" t="n">
        <v>3</v>
      </c>
      <c r="W6" s="22" t="n">
        <f aca="false">K6/$T$13</f>
        <v>0.264705882352941</v>
      </c>
      <c r="X6" s="22" t="n">
        <f aca="false">L6/$T$13</f>
        <v>0.205882352941176</v>
      </c>
      <c r="Y6" s="21" t="n">
        <f aca="false">M6/$T$13</f>
        <v>0.117647058823529</v>
      </c>
      <c r="Z6" s="22" t="n">
        <f aca="false">N6/$T$13</f>
        <v>0.0294117647058823</v>
      </c>
      <c r="AA6" s="22" t="n">
        <f aca="false">O6/$T$13</f>
        <v>0</v>
      </c>
      <c r="AB6" s="22" t="n">
        <f aca="false">P6/$T$13</f>
        <v>0</v>
      </c>
      <c r="AC6" s="22" t="n">
        <f aca="false">Q6/$T$13</f>
        <v>0</v>
      </c>
      <c r="AD6" s="22" t="n">
        <f aca="false">R6/$T$13</f>
        <v>0</v>
      </c>
      <c r="AE6" s="22" t="n">
        <f aca="false">S6/$T$13</f>
        <v>0</v>
      </c>
      <c r="AF6" s="23" t="n">
        <f aca="false">T6/$T$13</f>
        <v>0.617647058823529</v>
      </c>
    </row>
    <row customHeight="1" ht="14.4" r="7">
      <c r="A7" t="n">
        <v>5</v>
      </c>
      <c r="B7" s="38" t="str">
        <f aca="false">IF(C7&gt;500,"9",IF(C7&gt;400,"8",IF(C7&gt;300,"7",IF(C7&gt;200,"6",IF(C7&gt;150,"5",IF(C7&gt;100,"4",IF(C7&gt;50,"3",IF(C7&gt;20,"2","1"))))))))</f>
        <v>3</v>
      </c>
      <c r="C7" s="12" t="n">
        <v>77.7878704587036</v>
      </c>
      <c r="D7" s="38" t="str">
        <f aca="false">IF(E7&gt;500,"9",IF(E7&gt;400,"8",IF(E7&gt;300,"7",IF(E7&gt;200,"6",IF(E7&gt;150,"5",IF(E7&gt;100,"4",IF(E7&gt;50,"3",IF(E7&gt;20,"2","1"))))))))</f>
        <v>1</v>
      </c>
      <c r="E7" s="12" t="n">
        <v>14</v>
      </c>
      <c r="F7" t="str">
        <f aca="false">CONCATENATE(B7,D7)</f>
        <v>31</v>
      </c>
      <c r="G7" s="34" t="n">
        <v>4</v>
      </c>
      <c r="H7" s="34" t="s">
        <v>66</v>
      </c>
      <c r="I7" s="18" t="s">
        <v>67</v>
      </c>
      <c r="J7" s="14" t="n">
        <v>4</v>
      </c>
      <c r="K7" s="1" t="n">
        <f aca="false">COUNTIF($F$3:$F$397,"41")</f>
        <v>8</v>
      </c>
      <c r="L7" s="1" t="n">
        <f aca="false">COUNTIF($F$3:$F$397,"42")</f>
        <v>0</v>
      </c>
      <c r="M7" s="1" t="n">
        <f aca="false">COUNTIF($F$3:$F$397,"43")</f>
        <v>4</v>
      </c>
      <c r="N7" s="19" t="n">
        <f aca="false">COUNTIF($F$3:$F$397,"44")</f>
        <v>1</v>
      </c>
      <c r="O7" s="1" t="n">
        <f aca="false">COUNTIF($F$3:$F$397,"45")</f>
        <v>0</v>
      </c>
      <c r="P7" s="1" t="n">
        <f aca="false">COUNTIF($F$3:$F$397,"46")</f>
        <v>0</v>
      </c>
      <c r="Q7" s="1" t="n">
        <f aca="false">COUNTIF($F$3:$F$397,"47")</f>
        <v>0</v>
      </c>
      <c r="R7" s="1" t="n">
        <f aca="false">COUNTIF($F$3:$F$397,"48")</f>
        <v>0</v>
      </c>
      <c r="S7" s="1" t="n">
        <f aca="false">COUNTIF($F$3:$F$397,"49")</f>
        <v>0</v>
      </c>
      <c r="T7" s="20" t="n">
        <f aca="false">SUM(K7:S7)</f>
        <v>13</v>
      </c>
      <c r="U7" s="1"/>
      <c r="V7" s="14" t="n">
        <v>4</v>
      </c>
      <c r="W7" s="22" t="n">
        <f aca="false">K7/$T$13</f>
        <v>0.235294117647059</v>
      </c>
      <c r="X7" s="22" t="n">
        <f aca="false">L7/$T$13</f>
        <v>0</v>
      </c>
      <c r="Y7" s="22" t="n">
        <f aca="false">M7/$T$13</f>
        <v>0.117647058823529</v>
      </c>
      <c r="Z7" s="21" t="n">
        <f aca="false">N7/$T$13</f>
        <v>0.0294117647058823</v>
      </c>
      <c r="AA7" s="22" t="n">
        <f aca="false">O7/$T$13</f>
        <v>0</v>
      </c>
      <c r="AB7" s="22" t="n">
        <f aca="false">P7/$T$13</f>
        <v>0</v>
      </c>
      <c r="AC7" s="22" t="n">
        <f aca="false">Q7/$T$13</f>
        <v>0</v>
      </c>
      <c r="AD7" s="22" t="n">
        <f aca="false">R7/$T$13</f>
        <v>0</v>
      </c>
      <c r="AE7" s="22" t="n">
        <f aca="false">S7/$T$13</f>
        <v>0</v>
      </c>
      <c r="AF7" s="23" t="n">
        <f aca="false">T7/$T$13</f>
        <v>0.382352941176471</v>
      </c>
    </row>
    <row customHeight="1" ht="14.4" r="8">
      <c r="A8" t="n">
        <v>6</v>
      </c>
      <c r="B8" s="38" t="str">
        <f aca="false">IF(C8&gt;500,"9",IF(C8&gt;400,"8",IF(C8&gt;300,"7",IF(C8&gt;200,"6",IF(C8&gt;150,"5",IF(C8&gt;100,"4",IF(C8&gt;50,"3",IF(C8&gt;20,"2","1"))))))))</f>
        <v>4</v>
      </c>
      <c r="C8" s="12" t="n">
        <v>105.001580928796</v>
      </c>
      <c r="D8" s="38" t="str">
        <f aca="false">IF(E8&gt;500,"9",IF(E8&gt;400,"8",IF(E8&gt;300,"7",IF(E8&gt;200,"6",IF(E8&gt;150,"5",IF(E8&gt;100,"4",IF(E8&gt;50,"3",IF(E8&gt;20,"2","1"))))))))</f>
        <v>3</v>
      </c>
      <c r="E8" s="12" t="n">
        <v>71</v>
      </c>
      <c r="F8" t="str">
        <f aca="false">CONCATENATE(B8,D8)</f>
        <v>43</v>
      </c>
      <c r="G8" s="34" t="n">
        <v>5</v>
      </c>
      <c r="H8" s="34" t="s">
        <v>68</v>
      </c>
      <c r="I8" s="18"/>
      <c r="J8" s="14" t="n">
        <v>5</v>
      </c>
      <c r="K8" s="1" t="n">
        <f aca="false">COUNTIF($F$3:$F$397,"51")</f>
        <v>0</v>
      </c>
      <c r="L8" s="1" t="n">
        <f aca="false">COUNTIF($F$3:$F$397,"52")</f>
        <v>0</v>
      </c>
      <c r="M8" s="1" t="n">
        <f aca="false">COUNTIF($F$3:$F$397,"53")</f>
        <v>0</v>
      </c>
      <c r="N8" s="1" t="n">
        <f aca="false">COUNTIF($F$3:$F$397,"54")</f>
        <v>0</v>
      </c>
      <c r="O8" s="19" t="n">
        <f aca="false">COUNTIF($F$3:$F$397,"55")</f>
        <v>0</v>
      </c>
      <c r="P8" s="1" t="n">
        <f aca="false">COUNTIF($F$3:$F$397,"56")</f>
        <v>0</v>
      </c>
      <c r="Q8" s="1" t="n">
        <f aca="false">COUNTIF($F$3:$F$397,"57")</f>
        <v>0</v>
      </c>
      <c r="R8" s="1" t="n">
        <f aca="false">COUNTIF($F$3:$F$397,"58")</f>
        <v>0</v>
      </c>
      <c r="S8" s="1" t="n">
        <f aca="false">COUNTIF($F$3:$F$397,"59")</f>
        <v>0</v>
      </c>
      <c r="T8" s="20" t="n">
        <f aca="false">SUM(K8:S8)</f>
        <v>0</v>
      </c>
      <c r="U8" s="1"/>
      <c r="V8" s="14" t="n">
        <v>5</v>
      </c>
      <c r="W8" s="22" t="n">
        <f aca="false">K8/$T$13</f>
        <v>0</v>
      </c>
      <c r="X8" s="22" t="n">
        <f aca="false">L8/$T$13</f>
        <v>0</v>
      </c>
      <c r="Y8" s="22" t="n">
        <f aca="false">M8/$T$13</f>
        <v>0</v>
      </c>
      <c r="Z8" s="22" t="n">
        <f aca="false">N8/$T$13</f>
        <v>0</v>
      </c>
      <c r="AA8" s="21" t="n">
        <f aca="false">O8/$T$13</f>
        <v>0</v>
      </c>
      <c r="AB8" s="22" t="n">
        <f aca="false">P8/$T$13</f>
        <v>0</v>
      </c>
      <c r="AC8" s="22" t="n">
        <f aca="false">Q8/$T$13</f>
        <v>0</v>
      </c>
      <c r="AD8" s="22" t="n">
        <f aca="false">R8/$T$13</f>
        <v>0</v>
      </c>
      <c r="AE8" s="22" t="n">
        <f aca="false">S8/$T$13</f>
        <v>0</v>
      </c>
      <c r="AF8" s="23" t="n">
        <f aca="false">T8/$T$13</f>
        <v>0</v>
      </c>
    </row>
    <row customHeight="1" ht="14.4" r="9">
      <c r="A9" t="n">
        <v>7</v>
      </c>
      <c r="B9" s="38" t="str">
        <f aca="false">IF(C9&gt;500,"9",IF(C9&gt;400,"8",IF(C9&gt;300,"7",IF(C9&gt;200,"6",IF(C9&gt;150,"5",IF(C9&gt;100,"4",IF(C9&gt;50,"3",IF(C9&gt;20,"2","1"))))))))</f>
        <v>3</v>
      </c>
      <c r="C9" s="12" t="n">
        <v>83.3340693470244</v>
      </c>
      <c r="D9" s="38" t="str">
        <f aca="false">IF(E9&gt;500,"9",IF(E9&gt;400,"8",IF(E9&gt;300,"7",IF(E9&gt;200,"6",IF(E9&gt;150,"5",IF(E9&gt;100,"4",IF(E9&gt;50,"3",IF(E9&gt;20,"2","1"))))))))</f>
        <v>3</v>
      </c>
      <c r="E9" s="12" t="n">
        <v>66</v>
      </c>
      <c r="F9" t="str">
        <f aca="false">CONCATENATE(B9,D9)</f>
        <v>33</v>
      </c>
      <c r="G9" s="34" t="n">
        <v>6</v>
      </c>
      <c r="H9" s="34" t="s">
        <v>69</v>
      </c>
      <c r="I9" s="18"/>
      <c r="J9" s="14" t="n">
        <v>6</v>
      </c>
      <c r="K9" s="1" t="n">
        <f aca="false">COUNTIF($F$3:$F$397,"61")</f>
        <v>0</v>
      </c>
      <c r="L9" s="1" t="n">
        <f aca="false">COUNTIF($F$3:$F$397,"62")</f>
        <v>0</v>
      </c>
      <c r="M9" s="1" t="n">
        <f aca="false">COUNTIF($F$3:$F$397,"63")</f>
        <v>0</v>
      </c>
      <c r="N9" s="1" t="n">
        <f aca="false">COUNTIF($F$3:$F$397,"64")</f>
        <v>0</v>
      </c>
      <c r="O9" s="1" t="n">
        <f aca="false">COUNTIF($F$3:$F$397,"65")</f>
        <v>0</v>
      </c>
      <c r="P9" s="19" t="n">
        <f aca="false">COUNTIF($F$3:$F$38,"66")</f>
        <v>0</v>
      </c>
      <c r="Q9" s="1" t="n">
        <f aca="false">COUNTIF($F$3:$F$397,"67")</f>
        <v>0</v>
      </c>
      <c r="R9" s="1" t="n">
        <f aca="false">COUNTIF($F$3:$F$397,"68")</f>
        <v>0</v>
      </c>
      <c r="S9" s="1" t="n">
        <f aca="false">COUNTIF($F$3:$F$397,"69")</f>
        <v>0</v>
      </c>
      <c r="T9" s="20" t="n">
        <f aca="false">SUM(K9:S9)</f>
        <v>0</v>
      </c>
      <c r="U9" s="1"/>
      <c r="V9" s="14" t="n">
        <v>6</v>
      </c>
      <c r="W9" s="22" t="n">
        <f aca="false">K9/$T$13</f>
        <v>0</v>
      </c>
      <c r="X9" s="22" t="n">
        <f aca="false">L9/$T$13</f>
        <v>0</v>
      </c>
      <c r="Y9" s="22" t="n">
        <f aca="false">M9/$T$13</f>
        <v>0</v>
      </c>
      <c r="Z9" s="22" t="n">
        <f aca="false">N9/$T$13</f>
        <v>0</v>
      </c>
      <c r="AA9" s="22" t="n">
        <f aca="false">O9/$T$13</f>
        <v>0</v>
      </c>
      <c r="AB9" s="21" t="n">
        <f aca="false">P9/$T$13</f>
        <v>0</v>
      </c>
      <c r="AC9" s="22" t="n">
        <f aca="false">Q9/$T$13</f>
        <v>0</v>
      </c>
      <c r="AD9" s="22" t="n">
        <f aca="false">R9/$T$13</f>
        <v>0</v>
      </c>
      <c r="AE9" s="22" t="n">
        <f aca="false">S9/$T$13</f>
        <v>0</v>
      </c>
      <c r="AF9" s="23" t="n">
        <f aca="false">T9/$T$13</f>
        <v>0</v>
      </c>
    </row>
    <row customHeight="1" ht="14.4" r="10">
      <c r="A10" t="n">
        <v>8</v>
      </c>
      <c r="B10" s="38" t="str">
        <f aca="false">IF(C10&gt;500,"9",IF(C10&gt;400,"8",IF(C10&gt;300,"7",IF(C10&gt;200,"6",IF(C10&gt;150,"5",IF(C10&gt;100,"4",IF(C10&gt;50,"3",IF(C10&gt;20,"2","1"))))))))</f>
        <v>4</v>
      </c>
      <c r="C10" s="12" t="n">
        <v>109.213632709775</v>
      </c>
      <c r="D10" s="38" t="str">
        <f aca="false">IF(E10&gt;500,"9",IF(E10&gt;400,"8",IF(E10&gt;300,"7",IF(E10&gt;200,"6",IF(E10&gt;150,"5",IF(E10&gt;100,"4",IF(E10&gt;50,"3",IF(E10&gt;20,"2","1"))))))))</f>
        <v>3</v>
      </c>
      <c r="E10" s="12" t="n">
        <v>86</v>
      </c>
      <c r="F10" t="str">
        <f aca="false">CONCATENATE(B10,D10)</f>
        <v>43</v>
      </c>
      <c r="G10" s="35" t="n">
        <v>7</v>
      </c>
      <c r="H10" s="35" t="s">
        <v>70</v>
      </c>
      <c r="I10" s="18" t="s">
        <v>71</v>
      </c>
      <c r="J10" s="15" t="n">
        <v>7</v>
      </c>
      <c r="K10" s="1" t="n">
        <f aca="false">COUNTIF($F$3:$F$397,"71")</f>
        <v>0</v>
      </c>
      <c r="L10" s="1" t="n">
        <f aca="false">COUNTIF($F$3:$F$397,"72")</f>
        <v>0</v>
      </c>
      <c r="M10" s="1" t="n">
        <f aca="false">COUNTIF($F$3:$F$397,"73")</f>
        <v>0</v>
      </c>
      <c r="N10" s="1" t="n">
        <f aca="false">COUNTIF($F$3:$F$397,"74")</f>
        <v>0</v>
      </c>
      <c r="O10" s="1" t="n">
        <f aca="false">COUNTIF($F$3:$F$397,"75")</f>
        <v>0</v>
      </c>
      <c r="P10" s="1" t="n">
        <f aca="false">COUNTIF($F$3:$F$397,"76")</f>
        <v>0</v>
      </c>
      <c r="Q10" s="19" t="n">
        <f aca="false">COUNTIF($F$3:$F$397,"77")</f>
        <v>0</v>
      </c>
      <c r="R10" s="1" t="n">
        <f aca="false">COUNTIF($F$3:$F$397,"78")</f>
        <v>0</v>
      </c>
      <c r="S10" s="1" t="n">
        <f aca="false">COUNTIF($F$3:$F$397,"79")</f>
        <v>0</v>
      </c>
      <c r="T10" s="20" t="n">
        <f aca="false">SUM(K10:S10)</f>
        <v>0</v>
      </c>
      <c r="U10" s="1"/>
      <c r="V10" s="15" t="n">
        <v>7</v>
      </c>
      <c r="W10" s="22" t="n">
        <f aca="false">K10/$T$13</f>
        <v>0</v>
      </c>
      <c r="X10" s="22" t="n">
        <f aca="false">L10/$T$13</f>
        <v>0</v>
      </c>
      <c r="Y10" s="22" t="n">
        <f aca="false">M10/$T$13</f>
        <v>0</v>
      </c>
      <c r="Z10" s="22" t="n">
        <f aca="false">N10/$T$13</f>
        <v>0</v>
      </c>
      <c r="AA10" s="22" t="n">
        <f aca="false">O10/$T$13</f>
        <v>0</v>
      </c>
      <c r="AB10" s="22" t="n">
        <f aca="false">P10/$T$13</f>
        <v>0</v>
      </c>
      <c r="AC10" s="21" t="n">
        <f aca="false">Q10/$T$13</f>
        <v>0</v>
      </c>
      <c r="AD10" s="22" t="n">
        <f aca="false">R10/$T$13</f>
        <v>0</v>
      </c>
      <c r="AE10" s="22" t="n">
        <f aca="false">S10/$T$13</f>
        <v>0</v>
      </c>
      <c r="AF10" s="23" t="n">
        <f aca="false">T10/$T$13</f>
        <v>0</v>
      </c>
    </row>
    <row customHeight="1" ht="14.4" r="11">
      <c r="A11" t="n">
        <v>9</v>
      </c>
      <c r="B11" s="38" t="str">
        <f aca="false">IF(C11&gt;500,"9",IF(C11&gt;400,"8",IF(C11&gt;300,"7",IF(C11&gt;200,"6",IF(C11&gt;150,"5",IF(C11&gt;100,"4",IF(C11&gt;50,"3",IF(C11&gt;20,"2","1"))))))))</f>
        <v>3</v>
      </c>
      <c r="C11" s="12" t="n">
        <v>71.0256475769015</v>
      </c>
      <c r="D11" s="38" t="str">
        <f aca="false">IF(E11&gt;500,"9",IF(E11&gt;400,"8",IF(E11&gt;300,"7",IF(E11&gt;200,"6",IF(E11&gt;150,"5",IF(E11&gt;100,"4",IF(E11&gt;50,"3",IF(E11&gt;20,"2","1"))))))))</f>
        <v>2</v>
      </c>
      <c r="E11" s="12" t="n">
        <v>43</v>
      </c>
      <c r="F11" t="str">
        <f aca="false">CONCATENATE(B11,D11)</f>
        <v>32</v>
      </c>
      <c r="G11" s="35" t="n">
        <v>8</v>
      </c>
      <c r="H11" s="35" t="s">
        <v>72</v>
      </c>
      <c r="I11" s="18"/>
      <c r="J11" s="15" t="n">
        <v>8</v>
      </c>
      <c r="K11" s="1" t="n">
        <f aca="false">COUNTIF($F$3:$F$397,"81")</f>
        <v>0</v>
      </c>
      <c r="L11" s="1" t="n">
        <f aca="false">COUNTIF($F$3:$F$397,"82")</f>
        <v>0</v>
      </c>
      <c r="M11" s="1" t="n">
        <f aca="false">COUNTIF($F$3:$F$397,"83")</f>
        <v>0</v>
      </c>
      <c r="N11" s="1" t="n">
        <f aca="false">COUNTIF($F$3:$F$397,"84")</f>
        <v>0</v>
      </c>
      <c r="O11" s="1" t="n">
        <f aca="false">COUNTIF($F$3:$F$397,"85")</f>
        <v>0</v>
      </c>
      <c r="P11" s="1" t="n">
        <f aca="false">COUNTIF($F$3:$F$397,"86")</f>
        <v>0</v>
      </c>
      <c r="Q11" s="1" t="n">
        <f aca="false">COUNTIF($F$3:$F$397,"87")</f>
        <v>0</v>
      </c>
      <c r="R11" s="19" t="n">
        <f aca="false">COUNTIF($F$3:$F$397,"88")</f>
        <v>0</v>
      </c>
      <c r="S11" s="1" t="n">
        <f aca="false">COUNTIF($F$3:$F$397,"89")</f>
        <v>0</v>
      </c>
      <c r="T11" s="20" t="n">
        <f aca="false">SUM(K11:S11)</f>
        <v>0</v>
      </c>
      <c r="U11" s="1"/>
      <c r="V11" s="15" t="n">
        <v>8</v>
      </c>
      <c r="W11" s="22" t="n">
        <f aca="false">K11/$T$13</f>
        <v>0</v>
      </c>
      <c r="X11" s="22" t="n">
        <f aca="false">L11/$T$13</f>
        <v>0</v>
      </c>
      <c r="Y11" s="22" t="n">
        <f aca="false">M11/$T$13</f>
        <v>0</v>
      </c>
      <c r="Z11" s="22" t="n">
        <f aca="false">N11/$T$13</f>
        <v>0</v>
      </c>
      <c r="AA11" s="22" t="n">
        <f aca="false">O11/$T$13</f>
        <v>0</v>
      </c>
      <c r="AB11" s="22" t="n">
        <f aca="false">P11/$T$13</f>
        <v>0</v>
      </c>
      <c r="AC11" s="22" t="n">
        <f aca="false">Q11/$T$13</f>
        <v>0</v>
      </c>
      <c r="AD11" s="21" t="n">
        <f aca="false">R11/$T$13</f>
        <v>0</v>
      </c>
      <c r="AE11" s="22" t="n">
        <f aca="false">S11/$T$13</f>
        <v>0</v>
      </c>
      <c r="AF11" s="23" t="n">
        <f aca="false">T11/$T$13</f>
        <v>0</v>
      </c>
    </row>
    <row customHeight="1" ht="14.4" r="12">
      <c r="A12" t="n">
        <v>10</v>
      </c>
      <c r="B12" s="38" t="str">
        <f aca="false">IF(C12&gt;500,"9",IF(C12&gt;400,"8",IF(C12&gt;300,"7",IF(C12&gt;200,"6",IF(C12&gt;150,"5",IF(C12&gt;100,"4",IF(C12&gt;50,"3",IF(C12&gt;20,"2","1"))))))))</f>
        <v>3</v>
      </c>
      <c r="C12" s="12" t="n">
        <v>62.3446629690166</v>
      </c>
      <c r="D12" s="38" t="str">
        <f aca="false">IF(E12&gt;500,"9",IF(E12&gt;400,"8",IF(E12&gt;300,"7",IF(E12&gt;200,"6",IF(E12&gt;150,"5",IF(E12&gt;100,"4",IF(E12&gt;50,"3",IF(E12&gt;20,"2","1"))))))))</f>
        <v>1</v>
      </c>
      <c r="E12" s="12" t="n">
        <v>0</v>
      </c>
      <c r="F12" t="str">
        <f aca="false">CONCATENATE(B12,D12)</f>
        <v>31</v>
      </c>
      <c r="G12" s="36" t="n">
        <v>9</v>
      </c>
      <c r="H12" s="36" t="s">
        <v>73</v>
      </c>
      <c r="I12" s="18" t="s">
        <v>74</v>
      </c>
      <c r="J12" s="16" t="n">
        <v>9</v>
      </c>
      <c r="K12" s="1" t="n">
        <f aca="false">COUNTIF($F$3:$F$397,"91")</f>
        <v>0</v>
      </c>
      <c r="L12" s="1" t="n">
        <f aca="false">COUNTIF($F$3:$F$397,"92")</f>
        <v>0</v>
      </c>
      <c r="M12" s="1" t="n">
        <f aca="false">COUNTIF($F$3:$F$397,"93")</f>
        <v>0</v>
      </c>
      <c r="N12" s="1" t="n">
        <f aca="false">COUNTIF($F$3:$F$397,"94")</f>
        <v>0</v>
      </c>
      <c r="O12" s="1" t="n">
        <f aca="false">COUNTIF($F$3:$F$397,"95")</f>
        <v>0</v>
      </c>
      <c r="P12" s="1" t="n">
        <f aca="false">COUNTIF($F$3:$F$397,"96")</f>
        <v>0</v>
      </c>
      <c r="Q12" s="1" t="n">
        <f aca="false">COUNTIF($F$3:$F$397,"97")</f>
        <v>0</v>
      </c>
      <c r="R12" s="1" t="n">
        <f aca="false">COUNTIF($F$3:$F$397,"98")</f>
        <v>0</v>
      </c>
      <c r="S12" s="19" t="n">
        <f aca="false">COUNTIF($F$3:$F$397,"99")</f>
        <v>0</v>
      </c>
      <c r="T12" s="20" t="n">
        <f aca="false">SUM(K12:S12)</f>
        <v>0</v>
      </c>
      <c r="U12" s="1"/>
      <c r="V12" s="16" t="n">
        <v>9</v>
      </c>
      <c r="W12" s="22" t="n">
        <f aca="false">K12/$T$13</f>
        <v>0</v>
      </c>
      <c r="X12" s="22" t="n">
        <f aca="false">L12/$T$13</f>
        <v>0</v>
      </c>
      <c r="Y12" s="22" t="n">
        <f aca="false">M12/$T$13</f>
        <v>0</v>
      </c>
      <c r="Z12" s="22" t="n">
        <f aca="false">N12/$T$13</f>
        <v>0</v>
      </c>
      <c r="AA12" s="22" t="n">
        <f aca="false">O12/$T$13</f>
        <v>0</v>
      </c>
      <c r="AB12" s="22" t="n">
        <f aca="false">P12/$T$13</f>
        <v>0</v>
      </c>
      <c r="AC12" s="22" t="n">
        <f aca="false">Q12/$T$13</f>
        <v>0</v>
      </c>
      <c r="AD12" s="22" t="n">
        <f aca="false">R12/$T$13</f>
        <v>0</v>
      </c>
      <c r="AE12" s="21" t="n">
        <f aca="false">S12/$T$13</f>
        <v>0</v>
      </c>
      <c r="AF12" s="23" t="n">
        <f aca="false">T12/$T$13</f>
        <v>0</v>
      </c>
    </row>
    <row customHeight="1" ht="14.4" r="13">
      <c r="A13" t="n">
        <v>11</v>
      </c>
      <c r="B13" s="38" t="str">
        <f aca="false">IF(C13&gt;500,"9",IF(C13&gt;400,"8",IF(C13&gt;300,"7",IF(C13&gt;200,"6",IF(C13&gt;150,"5",IF(C13&gt;100,"4",IF(C13&gt;50,"3",IF(C13&gt;20,"2","1"))))))))</f>
        <v>3</v>
      </c>
      <c r="C13" s="12" t="n">
        <v>65.6863410195521</v>
      </c>
      <c r="D13" s="38" t="str">
        <f aca="false">IF(E13&gt;500,"9",IF(E13&gt;400,"8",IF(E13&gt;300,"7",IF(E13&gt;200,"6",IF(E13&gt;150,"5",IF(E13&gt;100,"4",IF(E13&gt;50,"3",IF(E13&gt;20,"2","1"))))))))</f>
        <v>3</v>
      </c>
      <c r="E13" s="12" t="n">
        <v>56</v>
      </c>
      <c r="F13" t="str">
        <f aca="false">CONCATENATE(B13,D13)</f>
        <v>33</v>
      </c>
      <c r="K13" s="20" t="n">
        <f aca="false">SUM(K4:K12)</f>
        <v>17</v>
      </c>
      <c r="L13" s="20" t="n">
        <f aca="false">SUM(L4:L12)</f>
        <v>7</v>
      </c>
      <c r="M13" s="20" t="n">
        <f aca="false">SUM(M4:M12)</f>
        <v>8</v>
      </c>
      <c r="N13" s="20" t="n">
        <f aca="false">SUM(N4:N12)</f>
        <v>2</v>
      </c>
      <c r="O13" s="20" t="n">
        <f aca="false">SUM(O4:O12)</f>
        <v>0</v>
      </c>
      <c r="P13" s="20" t="n">
        <f aca="false">SUM(P4:P12)</f>
        <v>0</v>
      </c>
      <c r="Q13" s="20" t="n">
        <f aca="false">SUM(Q4:Q12)</f>
        <v>0</v>
      </c>
      <c r="R13" s="20" t="n">
        <f aca="false">SUM(R4:R12)</f>
        <v>0</v>
      </c>
      <c r="S13" s="20" t="n">
        <f aca="false">SUM(S4:S12)</f>
        <v>0</v>
      </c>
      <c r="T13" s="28" t="n">
        <f aca="false">SUM(K4:S12)</f>
        <v>34</v>
      </c>
      <c r="U13" s="1"/>
      <c r="V13" s="1"/>
      <c r="W13" s="23" t="n">
        <f aca="false">K13/$T$13</f>
        <v>0.5</v>
      </c>
      <c r="X13" s="23" t="n">
        <f aca="false">L13/$T$13</f>
        <v>0.205882352941176</v>
      </c>
      <c r="Y13" s="23" t="n">
        <f aca="false">M13/$T$13</f>
        <v>0.235294117647059</v>
      </c>
      <c r="Z13" s="23" t="n">
        <f aca="false">N13/$T$13</f>
        <v>0.0588235294117647</v>
      </c>
      <c r="AA13" s="23" t="n">
        <f aca="false">O13/$T$13</f>
        <v>0</v>
      </c>
      <c r="AB13" s="23" t="n">
        <f aca="false">P13/$T$13</f>
        <v>0</v>
      </c>
      <c r="AC13" s="23" t="n">
        <f aca="false">Q13/$T$13</f>
        <v>0</v>
      </c>
      <c r="AD13" s="23" t="n">
        <f aca="false">R13/$T$13</f>
        <v>0</v>
      </c>
      <c r="AE13" s="23" t="n">
        <f aca="false">S13/$T$13</f>
        <v>0</v>
      </c>
      <c r="AF13" s="29" t="n">
        <f aca="false">SUM(W4:AE12)</f>
        <v>1</v>
      </c>
    </row>
    <row customHeight="1" ht="14.4" r="14">
      <c r="A14" t="n">
        <v>12</v>
      </c>
      <c r="B14" s="38" t="str">
        <f aca="false">IF(C14&gt;500,"9",IF(C14&gt;400,"8",IF(C14&gt;300,"7",IF(C14&gt;200,"6",IF(C14&gt;150,"5",IF(C14&gt;100,"4",IF(C14&gt;50,"3",IF(C14&gt;20,"2","1"))))))))</f>
        <v>3</v>
      </c>
      <c r="C14" s="12" t="n">
        <v>83.2691465549082</v>
      </c>
      <c r="D14" s="38" t="str">
        <f aca="false">IF(E14&gt;500,"9",IF(E14&gt;400,"8",IF(E14&gt;300,"7",IF(E14&gt;200,"6",IF(E14&gt;150,"5",IF(E14&gt;100,"4",IF(E14&gt;50,"3",IF(E14&gt;20,"2","1"))))))))</f>
        <v>2</v>
      </c>
      <c r="E14" s="12" t="n">
        <v>31</v>
      </c>
      <c r="F14" t="str">
        <f aca="false">CONCATENATE(B14,D14)</f>
        <v>32</v>
      </c>
      <c r="G14" s="33" t="n">
        <v>1</v>
      </c>
      <c r="H14" s="27" t="s">
        <v>75</v>
      </c>
      <c r="J14" s="30" t="s">
        <v>76</v>
      </c>
      <c r="K14" s="30" t="n">
        <f aca="false">K34</f>
        <v>17</v>
      </c>
      <c r="L14" s="30" t="n">
        <f aca="false">L34</f>
        <v>50</v>
      </c>
      <c r="M14"/>
      <c r="N14"/>
      <c r="O14"/>
      <c r="P14"/>
      <c r="Q14"/>
      <c r="R14"/>
      <c r="S14"/>
    </row>
    <row customHeight="1" ht="14.4" r="15">
      <c r="A15" t="n">
        <v>13</v>
      </c>
      <c r="B15" s="38" t="str">
        <f aca="false">IF(C15&gt;500,"9",IF(C15&gt;400,"8",IF(C15&gt;300,"7",IF(C15&gt;200,"6",IF(C15&gt;150,"5",IF(C15&gt;100,"4",IF(C15&gt;50,"3",IF(C15&gt;20,"2","1"))))))))</f>
        <v>3</v>
      </c>
      <c r="C15" s="12" t="n">
        <v>74.4903094641659</v>
      </c>
      <c r="D15" s="38" t="str">
        <f aca="false">IF(E15&gt;500,"9",IF(E15&gt;400,"8",IF(E15&gt;300,"7",IF(E15&gt;200,"6",IF(E15&gt;150,"5",IF(E15&gt;100,"4",IF(E15&gt;50,"3",IF(E15&gt;20,"2","1"))))))))</f>
        <v>1</v>
      </c>
      <c r="E15" s="12" t="n">
        <v>10</v>
      </c>
      <c r="F15" t="str">
        <f aca="false">CONCATENATE(B15,D15)</f>
        <v>31</v>
      </c>
      <c r="G15" s="33" t="n">
        <v>2</v>
      </c>
      <c r="H15" s="27" t="s">
        <v>77</v>
      </c>
      <c r="K15" s="13" t="n">
        <v>1</v>
      </c>
      <c r="L15" s="13" t="n">
        <v>2</v>
      </c>
      <c r="M15" s="13" t="n">
        <v>3</v>
      </c>
      <c r="N15" s="14" t="n">
        <v>4</v>
      </c>
      <c r="O15" s="14" t="n">
        <v>5</v>
      </c>
      <c r="P15" s="14" t="n">
        <v>6</v>
      </c>
      <c r="Q15" s="15" t="n">
        <v>7</v>
      </c>
      <c r="R15" s="15" t="n">
        <v>8</v>
      </c>
      <c r="S15" s="16" t="n">
        <v>9</v>
      </c>
      <c r="W15" t="s">
        <v>78</v>
      </c>
      <c r="X15" s="22" t="n">
        <f aca="false">W4+X5+Y6+Z7+AA8+AB9+AC10+AD11+AE12</f>
        <v>0.147058823529412</v>
      </c>
    </row>
    <row customHeight="1" ht="14.4" r="16">
      <c r="A16" t="n">
        <v>14</v>
      </c>
      <c r="B16" s="38" t="str">
        <f aca="false">IF(C16&gt;500,"9",IF(C16&gt;400,"8",IF(C16&gt;300,"7",IF(C16&gt;200,"6",IF(C16&gt;150,"5",IF(C16&gt;100,"4",IF(C16&gt;50,"3",IF(C16&gt;20,"2","1"))))))))</f>
        <v>4</v>
      </c>
      <c r="C16" s="12" t="n">
        <v>115.563381946772</v>
      </c>
      <c r="D16" s="38" t="str">
        <f aca="false">IF(E16&gt;500,"9",IF(E16&gt;400,"8",IF(E16&gt;300,"7",IF(E16&gt;200,"6",IF(E16&gt;150,"5",IF(E16&gt;100,"4",IF(E16&gt;50,"3",IF(E16&gt;20,"2","1"))))))))</f>
        <v>3</v>
      </c>
      <c r="E16" s="12" t="n">
        <v>74</v>
      </c>
      <c r="F16" t="str">
        <f aca="false">CONCATENATE(B16,D16)</f>
        <v>43</v>
      </c>
      <c r="G16" s="33" t="n">
        <v>3</v>
      </c>
      <c r="H16" s="27" t="s">
        <v>79</v>
      </c>
      <c r="J16" s="1" t="s">
        <v>80</v>
      </c>
      <c r="K16" s="1" t="n">
        <f aca="false">K4</f>
        <v>0</v>
      </c>
      <c r="L16" s="1" t="n">
        <f aca="false">L5</f>
        <v>0</v>
      </c>
      <c r="M16" s="1" t="n">
        <f aca="false">M6</f>
        <v>4</v>
      </c>
      <c r="N16" s="1" t="n">
        <f aca="false">N7</f>
        <v>1</v>
      </c>
      <c r="O16" s="1" t="n">
        <f aca="false">O8</f>
        <v>0</v>
      </c>
      <c r="P16" s="1" t="n">
        <f aca="false">P9</f>
        <v>0</v>
      </c>
      <c r="Q16" s="1" t="n">
        <f aca="false">Q10</f>
        <v>0</v>
      </c>
      <c r="R16" s="1" t="n">
        <f aca="false">R11</f>
        <v>0</v>
      </c>
      <c r="S16" s="1" t="n">
        <f aca="false">S12</f>
        <v>0</v>
      </c>
      <c r="W16" t="s">
        <v>81</v>
      </c>
      <c r="X16" s="22" t="n">
        <f aca="false">(AF4*W13)+(AF5*X13)+(AF6*Y13)+(Z13*AF7)+(AA13*AF8)+(AB13*AF9)+(AC13*AF10)+(AD13*AF11)+(AE13*AF12)</f>
        <v>0.167820069204152</v>
      </c>
    </row>
    <row customHeight="1" ht="14.4" r="17">
      <c r="A17" t="n">
        <v>15</v>
      </c>
      <c r="B17" s="38" t="str">
        <f aca="false">IF(C17&gt;500,"9",IF(C17&gt;400,"8",IF(C17&gt;300,"7",IF(C17&gt;200,"6",IF(C17&gt;150,"5",IF(C17&gt;100,"4",IF(C17&gt;50,"3",IF(C17&gt;20,"2","1"))))))))</f>
        <v>3</v>
      </c>
      <c r="C17" s="12" t="n">
        <v>91.7444938358859</v>
      </c>
      <c r="D17" s="38" t="str">
        <f aca="false">IF(E17&gt;500,"9",IF(E17&gt;400,"8",IF(E17&gt;300,"7",IF(E17&gt;200,"6",IF(E17&gt;150,"5",IF(E17&gt;100,"4",IF(E17&gt;50,"3",IF(E17&gt;20,"2","1"))))))))</f>
        <v>2</v>
      </c>
      <c r="E17" s="12" t="n">
        <v>48</v>
      </c>
      <c r="F17" t="str">
        <f aca="false">CONCATENATE(B17,D17)</f>
        <v>32</v>
      </c>
      <c r="G17" s="34" t="n">
        <v>4</v>
      </c>
      <c r="H17" s="27" t="s">
        <v>82</v>
      </c>
      <c r="J17" s="1" t="s">
        <v>83</v>
      </c>
      <c r="K17" s="1" t="n">
        <f aca="false">T4-K16</f>
        <v>0</v>
      </c>
      <c r="L17" s="1" t="n">
        <f aca="false">T5-L16</f>
        <v>0</v>
      </c>
      <c r="M17" s="1" t="n">
        <f aca="false">T6-M16</f>
        <v>17</v>
      </c>
      <c r="N17" s="1" t="n">
        <f aca="false">T7-N16</f>
        <v>12</v>
      </c>
      <c r="O17" s="1" t="n">
        <f aca="false">T8-O16</f>
        <v>0</v>
      </c>
      <c r="P17" s="1" t="n">
        <f aca="false">T9-P16</f>
        <v>0</v>
      </c>
      <c r="Q17" s="1" t="n">
        <f aca="false">T10-Q16</f>
        <v>0</v>
      </c>
      <c r="R17" s="1" t="n">
        <f aca="false">T11-R16</f>
        <v>0</v>
      </c>
      <c r="S17" s="1" t="n">
        <f aca="false">T12-S16</f>
        <v>0</v>
      </c>
      <c r="W17" t="s">
        <v>84</v>
      </c>
      <c r="X17" s="22" t="n">
        <f aca="false">(W13^2)+(X13^2)+(Y13^2)+(Z13^2)+(AA13^2)+(AB13^2)+(AC13^2)+(AD13^2)+(AE13^2)</f>
        <v>0.35121107266436</v>
      </c>
    </row>
    <row customHeight="1" ht="14.4" r="18">
      <c r="A18" t="n">
        <v>16</v>
      </c>
      <c r="B18" s="38" t="str">
        <f aca="false">IF(C18&gt;500,"9",IF(C18&gt;400,"8",IF(C18&gt;300,"7",IF(C18&gt;200,"6",IF(C18&gt;150,"5",IF(C18&gt;100,"4",IF(C18&gt;50,"3",IF(C18&gt;20,"2","1"))))))))</f>
        <v>3</v>
      </c>
      <c r="C18" s="12" t="n">
        <v>72.2369743979226</v>
      </c>
      <c r="D18" s="38" t="str">
        <f aca="false">IF(E18&gt;500,"9",IF(E18&gt;400,"8",IF(E18&gt;300,"7",IF(E18&gt;200,"6",IF(E18&gt;150,"5",IF(E18&gt;100,"4",IF(E18&gt;50,"3",IF(E18&gt;20,"2","1"))))))))</f>
        <v>2</v>
      </c>
      <c r="E18" s="12" t="n">
        <v>36</v>
      </c>
      <c r="F18" t="str">
        <f aca="false">CONCATENATE(B18,D18)</f>
        <v>32</v>
      </c>
      <c r="G18" s="34" t="n">
        <v>5</v>
      </c>
      <c r="H18" s="27" t="s">
        <v>85</v>
      </c>
      <c r="J18" s="1" t="s">
        <v>86</v>
      </c>
      <c r="K18" s="1" t="n">
        <f aca="false">K13-K16</f>
        <v>17</v>
      </c>
      <c r="L18" s="1" t="n">
        <f aca="false">L13-L16</f>
        <v>7</v>
      </c>
      <c r="M18" s="1" t="n">
        <f aca="false">M13-M16</f>
        <v>4</v>
      </c>
      <c r="N18" s="1" t="n">
        <f aca="false">N13-N16</f>
        <v>1</v>
      </c>
      <c r="O18" s="1" t="n">
        <f aca="false">O13-O16</f>
        <v>0</v>
      </c>
      <c r="P18" s="1" t="n">
        <f aca="false">P13-P16</f>
        <v>0</v>
      </c>
      <c r="Q18" s="1" t="n">
        <f aca="false">Q13-Q16</f>
        <v>0</v>
      </c>
      <c r="R18" s="1" t="n">
        <f aca="false">R13-R16</f>
        <v>0</v>
      </c>
      <c r="S18" s="1" t="n">
        <f aca="false">S13-S16</f>
        <v>0</v>
      </c>
    </row>
    <row customHeight="1" ht="14.4" r="19">
      <c r="A19" t="n">
        <v>17</v>
      </c>
      <c r="B19" s="38" t="str">
        <f aca="false">IF(C19&gt;500,"9",IF(C19&gt;400,"8",IF(C19&gt;300,"7",IF(C19&gt;200,"6",IF(C19&gt;150,"5",IF(C19&gt;100,"4",IF(C19&gt;50,"3",IF(C19&gt;20,"2","1"))))))))</f>
        <v>3</v>
      </c>
      <c r="C19" s="12" t="n">
        <v>60.7286463946788</v>
      </c>
      <c r="D19" s="38" t="str">
        <f aca="false">IF(E19&gt;500,"9",IF(E19&gt;400,"8",IF(E19&gt;300,"7",IF(E19&gt;200,"6",IF(E19&gt;150,"5",IF(E19&gt;100,"4",IF(E19&gt;50,"3",IF(E19&gt;20,"2","1"))))))))</f>
        <v>3</v>
      </c>
      <c r="E19" s="12" t="n">
        <v>56</v>
      </c>
      <c r="F19" t="str">
        <f aca="false">CONCATENATE(B19,D19)</f>
        <v>33</v>
      </c>
      <c r="G19" s="34" t="n">
        <v>6</v>
      </c>
      <c r="H19" s="27" t="s">
        <v>87</v>
      </c>
      <c r="J19" s="1" t="s">
        <v>88</v>
      </c>
      <c r="K19" s="1" t="n">
        <f aca="false">$T$13-T4-K13+K16</f>
        <v>17</v>
      </c>
      <c r="L19" s="1" t="n">
        <f aca="false">$T$13-T5-L13+L16</f>
        <v>27</v>
      </c>
      <c r="M19" s="1" t="n">
        <f aca="false">$T$13-T6-M13+M16</f>
        <v>9</v>
      </c>
      <c r="N19" s="1" t="n">
        <f aca="false">$T$13-T7-N13+N16</f>
        <v>20</v>
      </c>
      <c r="O19" s="1" t="n">
        <f aca="false">$T$13-T8-O13+O16</f>
        <v>34</v>
      </c>
      <c r="P19" s="1" t="n">
        <f aca="false">$T$13-T9-P13+P16</f>
        <v>34</v>
      </c>
      <c r="Q19" s="1" t="n">
        <f aca="false">$T$13-T10-Q13+Q16</f>
        <v>34</v>
      </c>
      <c r="R19" s="1" t="n">
        <f aca="false">$T$13-T11-R13+R16</f>
        <v>34</v>
      </c>
      <c r="S19" s="1" t="n">
        <f aca="false">$T$13-T12-S13+S16</f>
        <v>34</v>
      </c>
      <c r="W19" t="s">
        <v>51</v>
      </c>
      <c r="X19" s="22" t="n">
        <f aca="false">(X15-X16)/(1-X16)</f>
        <v>-0.024948024948025</v>
      </c>
    </row>
    <row customHeight="1" ht="14.4" r="20">
      <c r="A20" t="n">
        <v>18</v>
      </c>
      <c r="B20" s="38" t="str">
        <f aca="false">IF(C20&gt;500,"9",IF(C20&gt;400,"8",IF(C20&gt;300,"7",IF(C20&gt;200,"6",IF(C20&gt;150,"5",IF(C20&gt;100,"4",IF(C20&gt;50,"3",IF(C20&gt;20,"2","1"))))))))</f>
        <v>3</v>
      </c>
      <c r="C20" s="12" t="n">
        <v>87.2198807015423</v>
      </c>
      <c r="D20" s="38" t="str">
        <f aca="false">IF(E20&gt;500,"9",IF(E20&gt;400,"8",IF(E20&gt;300,"7",IF(E20&gt;200,"6",IF(E20&gt;150,"5",IF(E20&gt;100,"4",IF(E20&gt;50,"3",IF(E20&gt;20,"2","1"))))))))</f>
        <v>1</v>
      </c>
      <c r="E20" s="12" t="n">
        <v>20</v>
      </c>
      <c r="F20" t="str">
        <f aca="false">CONCATENATE(B20,D20)</f>
        <v>31</v>
      </c>
      <c r="G20" s="35" t="n">
        <v>7</v>
      </c>
      <c r="H20" s="27" t="s">
        <v>89</v>
      </c>
      <c r="J20" s="1" t="s">
        <v>90</v>
      </c>
      <c r="K20" s="1" t="n">
        <f aca="false">SUM(K16:K19)</f>
        <v>34</v>
      </c>
      <c r="L20" s="1" t="n">
        <f aca="false">SUM(L16:L19)</f>
        <v>34</v>
      </c>
      <c r="M20" s="1" t="n">
        <f aca="false">SUM(M16:M19)</f>
        <v>34</v>
      </c>
      <c r="N20" s="1" t="n">
        <f aca="false">SUM(N16:N19)</f>
        <v>34</v>
      </c>
      <c r="O20" s="1" t="n">
        <f aca="false">SUM(O16:O19)</f>
        <v>34</v>
      </c>
      <c r="P20" s="1" t="n">
        <f aca="false">SUM(P16:P19)</f>
        <v>34</v>
      </c>
      <c r="Q20" s="1" t="n">
        <f aca="false">SUM(Q16:Q19)</f>
        <v>34</v>
      </c>
      <c r="R20" s="1" t="n">
        <f aca="false">SUM(R16:R19)</f>
        <v>34</v>
      </c>
      <c r="S20" s="1" t="n">
        <f aca="false">SUM(S16:S19)</f>
        <v>34</v>
      </c>
      <c r="W20" t="s">
        <v>52</v>
      </c>
      <c r="X20" s="22" t="n">
        <f aca="false">(X15-X16)/(1-X17)</f>
        <v>-0.032</v>
      </c>
    </row>
    <row customHeight="1" ht="14.4" r="21">
      <c r="A21" t="n">
        <v>19</v>
      </c>
      <c r="B21" s="38"/>
      <c r="C21" s="12"/>
      <c r="D21" s="38"/>
      <c r="E21" s="12"/>
      <c r="G21" s="35" t="n">
        <v>8</v>
      </c>
      <c r="H21" s="27" t="s">
        <v>91</v>
      </c>
      <c r="W21" t="s">
        <v>53</v>
      </c>
      <c r="X21" s="22" t="n">
        <f aca="false">(K4+L5+M6+N7+O8+P9+Q10+R11+S12)/T13</f>
        <v>0.147058823529412</v>
      </c>
      <c r="Z21" t="s">
        <v>92</v>
      </c>
    </row>
    <row customHeight="1" ht="14.4" r="22">
      <c r="A22" t="n">
        <v>20</v>
      </c>
      <c r="B22" s="38" t="str">
        <f aca="false">IF(C22&gt;500,"9",IF(C22&gt;400,"8",IF(C22&gt;300,"7",IF(C22&gt;200,"6",IF(C22&gt;150,"5",IF(C22&gt;100,"4",IF(C22&gt;50,"3",IF(C22&gt;20,"2","1"))))))))</f>
        <v>3</v>
      </c>
      <c r="C22" s="12" t="n">
        <v>74.8031578232289</v>
      </c>
      <c r="D22" s="38" t="str">
        <f aca="false">IF(E22&gt;500,"9",IF(E22&gt;400,"8",IF(E22&gt;300,"7",IF(E22&gt;200,"6",IF(E22&gt;150,"5",IF(E22&gt;100,"4",IF(E22&gt;50,"3",IF(E22&gt;20,"2","1"))))))))</f>
        <v>1</v>
      </c>
      <c r="E22" s="12" t="n">
        <v>9</v>
      </c>
      <c r="F22" t="str">
        <f aca="false">CONCATENATE(B22,D22)</f>
        <v>31</v>
      </c>
      <c r="G22" s="36" t="n">
        <v>9</v>
      </c>
      <c r="H22" s="27" t="s">
        <v>93</v>
      </c>
      <c r="I22" s="18" t="s">
        <v>94</v>
      </c>
      <c r="J22" s="1" t="s">
        <v>95</v>
      </c>
      <c r="K22" s="31" t="n">
        <f aca="false">(K16+K18)/K20</f>
        <v>0.5</v>
      </c>
      <c r="L22" s="31" t="n">
        <f aca="false">(L16+L18)/L20</f>
        <v>0.205882352941176</v>
      </c>
      <c r="M22" s="31" t="n">
        <f aca="false">(M16+M18)/M20</f>
        <v>0.235294117647059</v>
      </c>
      <c r="N22" s="31" t="n">
        <f aca="false">(N16+N18)/N20</f>
        <v>0.0588235294117647</v>
      </c>
      <c r="O22" s="31" t="n">
        <f aca="false">(O16+O18)/O20</f>
        <v>0</v>
      </c>
      <c r="P22" s="31" t="n">
        <f aca="false">(P16+P18)/P20</f>
        <v>0</v>
      </c>
      <c r="Q22" s="31" t="n">
        <f aca="false">(Q16+Q18)/Q20</f>
        <v>0</v>
      </c>
      <c r="R22" s="31" t="n">
        <f aca="false">(R16+R18)/R20</f>
        <v>0</v>
      </c>
      <c r="S22" s="31" t="n">
        <f aca="false">(S16+S18)/S20</f>
        <v>0</v>
      </c>
      <c r="T22" s="1" t="s">
        <v>96</v>
      </c>
      <c r="U22" s="1" t="n">
        <v>1</v>
      </c>
      <c r="V22" s="8" t="s">
        <v>97</v>
      </c>
    </row>
    <row customHeight="1" ht="14.4" r="23">
      <c r="A23" t="n">
        <v>21</v>
      </c>
      <c r="B23" s="38" t="str">
        <f aca="false">IF(C23&gt;500,"9",IF(C23&gt;400,"8",IF(C23&gt;300,"7",IF(C23&gt;200,"6",IF(C23&gt;150,"5",IF(C23&gt;100,"4",IF(C23&gt;50,"3",IF(C23&gt;20,"2","1"))))))))</f>
        <v>3</v>
      </c>
      <c r="C23" s="12" t="n">
        <v>58.9369610704089</v>
      </c>
      <c r="D23" s="38" t="str">
        <f aca="false">IF(E23&gt;500,"9",IF(E23&gt;400,"8",IF(E23&gt;300,"7",IF(E23&gt;200,"6",IF(E23&gt;150,"5",IF(E23&gt;100,"4",IF(E23&gt;50,"3",IF(E23&gt;20,"2","1"))))))))</f>
        <v>3</v>
      </c>
      <c r="E23" s="12" t="n">
        <v>52</v>
      </c>
      <c r="F23" t="str">
        <f aca="false">CONCATENATE(B23,D23)</f>
        <v>33</v>
      </c>
      <c r="I23" s="18" t="s">
        <v>98</v>
      </c>
      <c r="J23" s="1" t="s">
        <v>99</v>
      </c>
      <c r="K23" s="31" t="n">
        <f aca="false">(K16+K17)/K20</f>
        <v>0</v>
      </c>
      <c r="L23" s="31" t="n">
        <f aca="false">(L16+L17)/L20</f>
        <v>0</v>
      </c>
      <c r="M23" s="31" t="n">
        <f aca="false">(M16+M17)/M20</f>
        <v>0.617647058823529</v>
      </c>
      <c r="N23" s="31" t="n">
        <f aca="false">(N16+N17)/N20</f>
        <v>0.382352941176471</v>
      </c>
      <c r="O23" s="31" t="n">
        <f aca="false">(O16+O17)/O20</f>
        <v>0</v>
      </c>
      <c r="P23" s="31" t="n">
        <f aca="false">(P16+P17)/P20</f>
        <v>0</v>
      </c>
      <c r="Q23" s="31" t="n">
        <f aca="false">(Q16+Q17)/Q20</f>
        <v>0</v>
      </c>
      <c r="R23" s="31" t="n">
        <f aca="false">(R16+R17)/R20</f>
        <v>0</v>
      </c>
      <c r="S23" s="31" t="n">
        <f aca="false">(S16+S17)/S20</f>
        <v>0</v>
      </c>
      <c r="T23" s="1" t="s">
        <v>96</v>
      </c>
      <c r="U23" s="1" t="n">
        <v>1</v>
      </c>
      <c r="V23" s="8" t="s">
        <v>100</v>
      </c>
    </row>
    <row customHeight="1" ht="14.4" r="24">
      <c r="A24" t="n">
        <v>22</v>
      </c>
      <c r="B24" s="38" t="str">
        <f aca="false">IF(C24&gt;500,"9",IF(C24&gt;400,"8",IF(C24&gt;300,"7",IF(C24&gt;200,"6",IF(C24&gt;150,"5",IF(C24&gt;100,"4",IF(C24&gt;50,"3",IF(C24&gt;20,"2","1"))))))))</f>
        <v>3</v>
      </c>
      <c r="C24" s="12" t="n">
        <v>99.2123844041067</v>
      </c>
      <c r="D24" s="38" t="str">
        <f aca="false">IF(E24&gt;500,"9",IF(E24&gt;400,"8",IF(E24&gt;300,"7",IF(E24&gt;200,"6",IF(E24&gt;150,"5",IF(E24&gt;100,"4",IF(E24&gt;50,"3",IF(E24&gt;20,"2","1"))))))))</f>
        <v>2</v>
      </c>
      <c r="E24" s="12" t="n">
        <v>49</v>
      </c>
      <c r="F24" t="str">
        <f aca="false">CONCATENATE(B24,D24)</f>
        <v>32</v>
      </c>
      <c r="I24" s="18" t="s">
        <v>101</v>
      </c>
      <c r="J24" s="1" t="s">
        <v>102</v>
      </c>
      <c r="K24" s="31" t="n">
        <f aca="false">(K16+K17)/(K16+K18)</f>
        <v>0</v>
      </c>
      <c r="L24" s="31" t="n">
        <f aca="false">(L16+L17)/(L16+L18)</f>
        <v>0</v>
      </c>
      <c r="M24" s="31" t="n">
        <f aca="false">(M16+M17)/(M16+M18)</f>
        <v>2.625</v>
      </c>
      <c r="N24" s="31" t="n">
        <f aca="false">(N16+N17)/(N16+N18)</f>
        <v>6.5</v>
      </c>
      <c r="O24" s="31" t="e">
        <f aca="false">(O16+O17)/(O16+O18)</f>
        <v>#DIV/0!</v>
      </c>
      <c r="P24" s="31" t="e">
        <f aca="false">(P16+P17)/(P16+P18)</f>
        <v>#DIV/0!</v>
      </c>
      <c r="Q24" s="31" t="e">
        <f aca="false">(Q16+Q17)/(Q16+Q18)</f>
        <v>#DIV/0!</v>
      </c>
      <c r="R24" s="31" t="e">
        <f aca="false">(R16+R17)/(R16+R18)</f>
        <v>#DIV/0!</v>
      </c>
      <c r="S24" s="31" t="e">
        <f aca="false">(S16+S17)/(S16+S18)</f>
        <v>#DIV/0!</v>
      </c>
      <c r="T24" s="1" t="s">
        <v>103</v>
      </c>
      <c r="U24" s="1" t="n">
        <v>1</v>
      </c>
    </row>
    <row customHeight="1" ht="14.4" r="25">
      <c r="A25" t="n">
        <v>23</v>
      </c>
      <c r="B25" s="38" t="str">
        <f aca="false">IF(C25&gt;500,"9",IF(C25&gt;400,"8",IF(C25&gt;300,"7",IF(C25&gt;200,"6",IF(C25&gt;150,"5",IF(C25&gt;100,"4",IF(C25&gt;50,"3",IF(C25&gt;20,"2","1"))))))))</f>
        <v>4</v>
      </c>
      <c r="C25" s="12" t="n">
        <v>129.28273876198</v>
      </c>
      <c r="D25" s="38" t="str">
        <f aca="false">IF(E25&gt;500,"9",IF(E25&gt;400,"8",IF(E25&gt;300,"7",IF(E25&gt;200,"6",IF(E25&gt;150,"5",IF(E25&gt;100,"4",IF(E25&gt;50,"3",IF(E25&gt;20,"2","1"))))))))</f>
        <v>1</v>
      </c>
      <c r="E25" s="12" t="n">
        <v>17</v>
      </c>
      <c r="F25" t="str">
        <f aca="false">CONCATENATE(B25,D25)</f>
        <v>41</v>
      </c>
      <c r="I25" s="18" t="s">
        <v>104</v>
      </c>
      <c r="J25" s="1" t="s">
        <v>91</v>
      </c>
      <c r="K25" s="31" t="n">
        <f aca="false">K16/(K16+K18)</f>
        <v>0</v>
      </c>
      <c r="L25" s="31" t="n">
        <f aca="false">L16/(L16+L18)</f>
        <v>0</v>
      </c>
      <c r="M25" s="31" t="n">
        <f aca="false">M16/(M16+M18)</f>
        <v>0.5</v>
      </c>
      <c r="N25" s="31" t="n">
        <f aca="false">N16/(N16+N18)</f>
        <v>0.5</v>
      </c>
      <c r="O25" s="31" t="e">
        <f aca="false">O16/(O16+O18)</f>
        <v>#DIV/0!</v>
      </c>
      <c r="P25" s="31" t="e">
        <f aca="false">P16/(P16+P18)</f>
        <v>#DIV/0!</v>
      </c>
      <c r="Q25" s="31" t="e">
        <f aca="false">Q16/(Q16+Q18)</f>
        <v>#DIV/0!</v>
      </c>
      <c r="R25" s="31" t="e">
        <f aca="false">R16/(R16+R18)</f>
        <v>#DIV/0!</v>
      </c>
      <c r="S25" s="31" t="e">
        <f aca="false">S16/(S16+S18)</f>
        <v>#DIV/0!</v>
      </c>
      <c r="T25" s="1" t="s">
        <v>96</v>
      </c>
      <c r="U25" s="1" t="n">
        <v>1</v>
      </c>
      <c r="V25" s="8" t="s">
        <v>105</v>
      </c>
    </row>
    <row customHeight="1" ht="14.4" r="26">
      <c r="A26" t="n">
        <v>24</v>
      </c>
      <c r="B26" s="38" t="str">
        <f aca="false">IF(C26&gt;500,"9",IF(C26&gt;400,"8",IF(C26&gt;300,"7",IF(C26&gt;200,"6",IF(C26&gt;150,"5",IF(C26&gt;100,"4",IF(C26&gt;50,"3",IF(C26&gt;20,"2","1"))))))))</f>
        <v>3</v>
      </c>
      <c r="C26" s="12" t="n">
        <v>95.5212209302778</v>
      </c>
      <c r="D26" s="38" t="str">
        <f aca="false">IF(E26&gt;500,"9",IF(E26&gt;400,"8",IF(E26&gt;300,"7",IF(E26&gt;200,"6",IF(E26&gt;150,"5",IF(E26&gt;100,"4",IF(E26&gt;50,"3",IF(E26&gt;20,"2","1"))))))))</f>
        <v>2</v>
      </c>
      <c r="E26" s="12" t="n">
        <v>39</v>
      </c>
      <c r="F26" t="str">
        <f aca="false">CONCATENATE(B26,D26)</f>
        <v>32</v>
      </c>
      <c r="I26" s="1" t="s">
        <v>106</v>
      </c>
      <c r="J26" s="1" t="s">
        <v>87</v>
      </c>
      <c r="K26" s="31" t="n">
        <f aca="false">K17/(K17+K19)</f>
        <v>0</v>
      </c>
      <c r="L26" s="31" t="n">
        <f aca="false">L17/(L17+L19)</f>
        <v>0</v>
      </c>
      <c r="M26" s="31" t="n">
        <f aca="false">M17/(M17+M19)</f>
        <v>0.653846153846154</v>
      </c>
      <c r="N26" s="31" t="n">
        <f aca="false">N17/(N17+N19)</f>
        <v>0.375</v>
      </c>
      <c r="O26" s="31" t="n">
        <f aca="false">O17/(O17+O19)</f>
        <v>0</v>
      </c>
      <c r="P26" s="31" t="n">
        <f aca="false">P17/(P17+P19)</f>
        <v>0</v>
      </c>
      <c r="Q26" s="31" t="n">
        <f aca="false">Q17/(Q17+Q19)</f>
        <v>0</v>
      </c>
      <c r="R26" s="31" t="n">
        <f aca="false">R17/(R17+R19)</f>
        <v>0</v>
      </c>
      <c r="S26" s="31" t="n">
        <f aca="false">S17/(S17+S19)</f>
        <v>0</v>
      </c>
      <c r="T26" s="1" t="s">
        <v>96</v>
      </c>
      <c r="U26" s="1" t="n">
        <v>0</v>
      </c>
      <c r="V26" s="8" t="s">
        <v>107</v>
      </c>
    </row>
    <row customHeight="1" ht="14.4" r="27">
      <c r="A27" t="n">
        <v>25</v>
      </c>
      <c r="B27" s="38" t="str">
        <f aca="false">IF(C27&gt;500,"9",IF(C27&gt;400,"8",IF(C27&gt;300,"7",IF(C27&gt;200,"6",IF(C27&gt;150,"5",IF(C27&gt;100,"4",IF(C27&gt;50,"3",IF(C27&gt;20,"2","1"))))))))</f>
        <v>4</v>
      </c>
      <c r="C27" s="12" t="n">
        <v>113.456528178104</v>
      </c>
      <c r="D27" s="38" t="str">
        <f aca="false">IF(E27&gt;500,"9",IF(E27&gt;400,"8",IF(E27&gt;300,"7",IF(E27&gt;200,"6",IF(E27&gt;150,"5",IF(E27&gt;100,"4",IF(E27&gt;50,"3",IF(E27&gt;20,"2","1"))))))))</f>
        <v>1</v>
      </c>
      <c r="E27" s="12" t="n">
        <v>12</v>
      </c>
      <c r="F27" t="str">
        <f aca="false">CONCATENATE(B27,D27)</f>
        <v>41</v>
      </c>
      <c r="I27" s="18" t="s">
        <v>108</v>
      </c>
      <c r="J27" s="1" t="s">
        <v>109</v>
      </c>
      <c r="K27" s="31" t="e">
        <f aca="false">K17/(K16+K17)</f>
        <v>#DIV/0!</v>
      </c>
      <c r="L27" s="31" t="e">
        <f aca="false">L17/(L16+L17)</f>
        <v>#DIV/0!</v>
      </c>
      <c r="M27" s="31" t="n">
        <f aca="false">M17/(M16+M17)</f>
        <v>0.80952380952381</v>
      </c>
      <c r="N27" s="31" t="n">
        <f aca="false">N17/(N16+N17)</f>
        <v>0.923076923076923</v>
      </c>
      <c r="O27" s="31" t="e">
        <f aca="false">O17/(O16+O17)</f>
        <v>#DIV/0!</v>
      </c>
      <c r="P27" s="31" t="e">
        <f aca="false">P17/(P16+P17)</f>
        <v>#DIV/0!</v>
      </c>
      <c r="Q27" s="31" t="e">
        <f aca="false">Q17/(Q16+Q17)</f>
        <v>#DIV/0!</v>
      </c>
      <c r="R27" s="31" t="e">
        <f aca="false">R17/(R16+R17)</f>
        <v>#DIV/0!</v>
      </c>
      <c r="S27" s="31" t="e">
        <f aca="false">S17/(S16+S17)</f>
        <v>#DIV/0!</v>
      </c>
      <c r="T27" s="1" t="s">
        <v>96</v>
      </c>
      <c r="U27" s="1" t="n">
        <v>0</v>
      </c>
      <c r="V27" s="8" t="s">
        <v>110</v>
      </c>
    </row>
    <row customHeight="1" ht="14.4" r="28">
      <c r="A28" t="n">
        <v>26</v>
      </c>
      <c r="B28" s="38" t="str">
        <f aca="false">IF(C28&gt;500,"9",IF(C28&gt;400,"8",IF(C28&gt;300,"7",IF(C28&gt;200,"6",IF(C28&gt;150,"5",IF(C28&gt;100,"4",IF(C28&gt;50,"3",IF(C28&gt;20,"2","1"))))))))</f>
        <v>4</v>
      </c>
      <c r="C28" s="12" t="n">
        <v>110.981815886906</v>
      </c>
      <c r="D28" s="38" t="str">
        <f aca="false">IF(E28&gt;500,"9",IF(E28&gt;400,"8",IF(E28&gt;300,"7",IF(E28&gt;200,"6",IF(E28&gt;150,"5",IF(E28&gt;100,"4",IF(E28&gt;50,"3",IF(E28&gt;20,"2","1"))))))))</f>
        <v>1</v>
      </c>
      <c r="E28" s="12" t="n">
        <v>0</v>
      </c>
      <c r="F28" t="str">
        <f aca="false">CONCATENATE(B28,D28)</f>
        <v>41</v>
      </c>
      <c r="I28" s="18" t="s">
        <v>111</v>
      </c>
      <c r="J28" s="1" t="s">
        <v>53</v>
      </c>
      <c r="K28" s="31" t="n">
        <f aca="false">(K16+K19)/K20</f>
        <v>0.5</v>
      </c>
      <c r="L28" s="31" t="n">
        <f aca="false">(L16+L19)/L20</f>
        <v>0.794117647058823</v>
      </c>
      <c r="M28" s="31" t="n">
        <f aca="false">(M16+M19)/M20</f>
        <v>0.382352941176471</v>
      </c>
      <c r="N28" s="31" t="n">
        <f aca="false">(N16+N19)/N20</f>
        <v>0.617647058823529</v>
      </c>
      <c r="O28" s="31" t="n">
        <f aca="false">(O16+O19)/O20</f>
        <v>1</v>
      </c>
      <c r="P28" s="31" t="n">
        <f aca="false">(P16+P19)/P20</f>
        <v>1</v>
      </c>
      <c r="Q28" s="31" t="n">
        <f aca="false">(Q16+Q19)/Q20</f>
        <v>1</v>
      </c>
      <c r="R28" s="31" t="n">
        <f aca="false">(R16+R19)/R20</f>
        <v>1</v>
      </c>
      <c r="S28" s="31" t="n">
        <f aca="false">(S16+S19)/S20</f>
        <v>1</v>
      </c>
      <c r="T28" s="1" t="s">
        <v>96</v>
      </c>
      <c r="U28" s="1" t="n">
        <v>1</v>
      </c>
      <c r="V28" s="8" t="s">
        <v>112</v>
      </c>
    </row>
    <row customHeight="1" ht="14.4" r="29">
      <c r="A29" t="n">
        <v>27</v>
      </c>
      <c r="B29" s="38" t="str">
        <f aca="false">IF(C29&gt;500,"9",IF(C29&gt;400,"8",IF(C29&gt;300,"7",IF(C29&gt;200,"6",IF(C29&gt;150,"5",IF(C29&gt;100,"4",IF(C29&gt;50,"3",IF(C29&gt;20,"2","1"))))))))</f>
        <v>3</v>
      </c>
      <c r="C29" s="12" t="n">
        <v>95.7996860920687</v>
      </c>
      <c r="D29" s="38" t="str">
        <f aca="false">IF(E29&gt;500,"9",IF(E29&gt;400,"8",IF(E29&gt;300,"7",IF(E29&gt;200,"6",IF(E29&gt;150,"5",IF(E29&gt;100,"4",IF(E29&gt;50,"3",IF(E29&gt;20,"2","1"))))))))</f>
        <v>1</v>
      </c>
      <c r="E29" s="12" t="n">
        <v>0</v>
      </c>
      <c r="F29" t="str">
        <f aca="false">CONCATENATE(B29,D29)</f>
        <v>31</v>
      </c>
      <c r="I29" s="18" t="s">
        <v>113</v>
      </c>
      <c r="J29" s="1" t="s">
        <v>114</v>
      </c>
      <c r="K29" s="31" t="e">
        <f aca="false">K16/(K16+K17)</f>
        <v>#DIV/0!</v>
      </c>
      <c r="L29" s="31" t="e">
        <f aca="false">L16/(L16+L17)</f>
        <v>#DIV/0!</v>
      </c>
      <c r="M29" s="31" t="n">
        <f aca="false">M16/(M16+M17)</f>
        <v>0.19047619047619</v>
      </c>
      <c r="N29" s="31" t="n">
        <f aca="false">N16/(N16+N17)</f>
        <v>0.0769230769230769</v>
      </c>
      <c r="O29" s="31" t="e">
        <f aca="false">O16/(O16+O17)</f>
        <v>#DIV/0!</v>
      </c>
      <c r="P29" s="31" t="e">
        <f aca="false">P16/(P16+P17)</f>
        <v>#DIV/0!</v>
      </c>
      <c r="Q29" s="31" t="e">
        <f aca="false">Q16/(Q16+Q17)</f>
        <v>#DIV/0!</v>
      </c>
      <c r="R29" s="31" t="e">
        <f aca="false">R16/(R16+R17)</f>
        <v>#DIV/0!</v>
      </c>
      <c r="S29" s="31" t="e">
        <f aca="false">S16/(S16+S17)</f>
        <v>#DIV/0!</v>
      </c>
      <c r="T29" s="1" t="s">
        <v>96</v>
      </c>
      <c r="U29" s="1" t="n">
        <v>1</v>
      </c>
      <c r="V29" s="8" t="s">
        <v>115</v>
      </c>
    </row>
    <row customHeight="1" ht="14.4" r="30">
      <c r="A30" t="n">
        <v>28</v>
      </c>
      <c r="B30" s="38" t="str">
        <f aca="false">IF(C30&gt;500,"9",IF(C30&gt;400,"8",IF(C30&gt;300,"7",IF(C30&gt;200,"6",IF(C30&gt;150,"5",IF(C30&gt;100,"4",IF(C30&gt;50,"3",IF(C30&gt;20,"2","1"))))))))</f>
        <v>4</v>
      </c>
      <c r="C30" s="12" t="n">
        <v>119.645513256855</v>
      </c>
      <c r="D30" s="38" t="str">
        <f aca="false">IF(E30&gt;500,"9",IF(E30&gt;400,"8",IF(E30&gt;300,"7",IF(E30&gt;200,"6",IF(E30&gt;150,"5",IF(E30&gt;100,"4",IF(E30&gt;50,"3",IF(E30&gt;20,"2","1"))))))))</f>
        <v>1</v>
      </c>
      <c r="E30" s="12" t="n">
        <v>0</v>
      </c>
      <c r="F30" t="str">
        <f aca="false">CONCATENATE(B30,D30)</f>
        <v>41</v>
      </c>
      <c r="I30" s="18" t="s">
        <v>116</v>
      </c>
      <c r="J30" s="1" t="s">
        <v>117</v>
      </c>
      <c r="K30" s="31" t="n">
        <f aca="false">K16/(K16+K17+K18)</f>
        <v>0</v>
      </c>
      <c r="L30" s="31" t="n">
        <f aca="false">L16/(L16+L17+L18)</f>
        <v>0</v>
      </c>
      <c r="M30" s="31" t="n">
        <f aca="false">M16/(M16+M17+M18)</f>
        <v>0.16</v>
      </c>
      <c r="N30" s="31" t="n">
        <f aca="false">N16/(N16+N17+N18)</f>
        <v>0.0714285714285714</v>
      </c>
      <c r="O30" s="31" t="e">
        <f aca="false">O16/(O16+O17+O18)</f>
        <v>#DIV/0!</v>
      </c>
      <c r="P30" s="31" t="e">
        <f aca="false">P16/(P16+P17+P18)</f>
        <v>#DIV/0!</v>
      </c>
      <c r="Q30" s="31" t="e">
        <f aca="false">Q16/(Q16+Q17+Q18)</f>
        <v>#DIV/0!</v>
      </c>
      <c r="R30" s="31" t="e">
        <f aca="false">R16/(R16+R17+R18)</f>
        <v>#DIV/0!</v>
      </c>
      <c r="S30" s="31" t="e">
        <f aca="false">S16/(S16+S17+S18)</f>
        <v>#DIV/0!</v>
      </c>
      <c r="T30" s="1" t="s">
        <v>96</v>
      </c>
      <c r="U30" s="1" t="n">
        <v>1</v>
      </c>
      <c r="V30" s="8" t="s">
        <v>118</v>
      </c>
    </row>
    <row customHeight="1" ht="14.4" r="31">
      <c r="A31" t="n">
        <v>29</v>
      </c>
      <c r="B31" s="38" t="str">
        <f aca="false">IF(C31&gt;500,"9",IF(C31&gt;400,"8",IF(C31&gt;300,"7",IF(C31&gt;200,"6",IF(C31&gt;150,"5",IF(C31&gt;100,"4",IF(C31&gt;50,"3",IF(C31&gt;20,"2","1"))))))))</f>
        <v>3</v>
      </c>
      <c r="C31" s="12" t="n">
        <v>81.4158048458259</v>
      </c>
      <c r="D31" s="38" t="str">
        <f aca="false">IF(E31&gt;500,"9",IF(E31&gt;400,"8",IF(E31&gt;300,"7",IF(E31&gt;200,"6",IF(E31&gt;150,"5",IF(E31&gt;100,"4",IF(E31&gt;50,"3",IF(E31&gt;20,"2","1"))))))))</f>
        <v>1</v>
      </c>
      <c r="E31" s="12" t="n">
        <v>0</v>
      </c>
      <c r="F31" t="str">
        <f aca="false">CONCATENATE(B31,D31)</f>
        <v>31</v>
      </c>
      <c r="I31" s="18" t="s">
        <v>119</v>
      </c>
      <c r="J31" s="1" t="s">
        <v>120</v>
      </c>
      <c r="K31" s="31" t="n">
        <f aca="false">K25-K26</f>
        <v>0</v>
      </c>
      <c r="L31" s="31" t="n">
        <f aca="false">L25-L26</f>
        <v>0</v>
      </c>
      <c r="M31" s="31" t="n">
        <f aca="false">M25-M26</f>
        <v>-0.153846153846154</v>
      </c>
      <c r="N31" s="31" t="n">
        <f aca="false">N25-N26</f>
        <v>0.125</v>
      </c>
      <c r="O31" s="31" t="e">
        <f aca="false">O25-O26</f>
        <v>#DIV/0!</v>
      </c>
      <c r="P31" s="31" t="e">
        <f aca="false">P25-P26</f>
        <v>#DIV/0!</v>
      </c>
      <c r="Q31" s="31" t="e">
        <f aca="false">Q25-Q26</f>
        <v>#DIV/0!</v>
      </c>
      <c r="R31" s="31" t="e">
        <f aca="false">R25-R26</f>
        <v>#DIV/0!</v>
      </c>
      <c r="S31" s="31" t="e">
        <f aca="false">S25-S26</f>
        <v>#DIV/0!</v>
      </c>
    </row>
    <row customHeight="1" ht="14.4" r="32">
      <c r="A32" t="n">
        <v>30</v>
      </c>
      <c r="B32" s="38" t="str">
        <f aca="false">IF(C32&gt;500,"9",IF(C32&gt;400,"8",IF(C32&gt;300,"7",IF(C32&gt;200,"6",IF(C32&gt;150,"5",IF(C32&gt;100,"4",IF(C32&gt;50,"3",IF(C32&gt;20,"2","1"))))))))</f>
        <v>4</v>
      </c>
      <c r="C32" s="12" t="n">
        <v>105.745231197915</v>
      </c>
      <c r="D32" s="38" t="str">
        <f aca="false">IF(E32&gt;500,"9",IF(E32&gt;400,"8",IF(E32&gt;300,"7",IF(E32&gt;200,"6",IF(E32&gt;150,"5",IF(E32&gt;100,"4",IF(E32&gt;50,"3",IF(E32&gt;20,"2","1"))))))))</f>
        <v>1</v>
      </c>
      <c r="E32" s="12" t="n">
        <v>20</v>
      </c>
      <c r="F32" t="str">
        <f aca="false">CONCATENATE(B32,D32)</f>
        <v>41</v>
      </c>
      <c r="I32" s="18" t="s">
        <v>121</v>
      </c>
      <c r="J32" s="1" t="s">
        <v>122</v>
      </c>
      <c r="K32" s="31" t="e">
        <f aca="false">(K16*K19)/(K17*K18)</f>
        <v>#DIV/0!</v>
      </c>
      <c r="L32" s="31" t="e">
        <f aca="false">(L16*L19)/(L17*L18)</f>
        <v>#DIV/0!</v>
      </c>
      <c r="M32" s="31" t="n">
        <f aca="false">(M16*M19)/(M17*M18)</f>
        <v>0.529411764705882</v>
      </c>
      <c r="N32" s="31" t="n">
        <f aca="false">(N16*N19)/(N17*N18)</f>
        <v>1.66666666666667</v>
      </c>
      <c r="O32" s="31" t="e">
        <f aca="false">(O16*O19)/(O17*O18)</f>
        <v>#DIV/0!</v>
      </c>
      <c r="P32" s="31" t="e">
        <f aca="false">(P16*P19)/(P17*P18)</f>
        <v>#DIV/0!</v>
      </c>
      <c r="Q32" s="31" t="e">
        <f aca="false">(Q16*Q19)/(Q17*Q18)</f>
        <v>#DIV/0!</v>
      </c>
      <c r="R32" s="31" t="e">
        <f aca="false">(R16*R19)/(R17*R18)</f>
        <v>#DIV/0!</v>
      </c>
      <c r="S32" s="31" t="e">
        <f aca="false">(S16*S19)/(S17*S18)</f>
        <v>#DIV/0!</v>
      </c>
      <c r="T32" s="1" t="s">
        <v>103</v>
      </c>
      <c r="U32" s="1" t="s">
        <v>123</v>
      </c>
      <c r="V32" s="8" t="s">
        <v>124</v>
      </c>
    </row>
    <row customHeight="1" ht="14.4" r="33">
      <c r="A33" t="n">
        <v>31</v>
      </c>
      <c r="B33" s="38" t="str">
        <f aca="false">IF(C33&gt;500,"9",IF(C33&gt;400,"8",IF(C33&gt;300,"7",IF(C33&gt;200,"6",IF(C33&gt;150,"5",IF(C33&gt;100,"4",IF(C33&gt;50,"3",IF(C33&gt;20,"2","1"))))))))</f>
        <v>4</v>
      </c>
      <c r="C33" s="12" t="n">
        <v>139.159483363203</v>
      </c>
      <c r="D33" s="38" t="str">
        <f aca="false">IF(E33&gt;500,"9",IF(E33&gt;400,"8",IF(E33&gt;300,"7",IF(E33&gt;200,"6",IF(E33&gt;150,"5",IF(E33&gt;100,"4",IF(E33&gt;50,"3",IF(E33&gt;20,"2","1"))))))))</f>
        <v>3</v>
      </c>
      <c r="E33" s="12" t="n">
        <v>62</v>
      </c>
      <c r="F33" t="str">
        <f aca="false">CONCATENATE(B33,D33)</f>
        <v>43</v>
      </c>
    </row>
    <row customHeight="1" ht="14.4" r="34">
      <c r="A34" t="n">
        <v>32</v>
      </c>
      <c r="B34" s="38" t="str">
        <f aca="false">IF(C34&gt;500,"9",IF(C34&gt;400,"8",IF(C34&gt;300,"7",IF(C34&gt;200,"6",IF(C34&gt;150,"5",IF(C34&gt;100,"4",IF(C34&gt;50,"3",IF(C34&gt;20,"2","1"))))))))</f>
        <v>4</v>
      </c>
      <c r="C34" s="12" t="n">
        <v>112.319614493952</v>
      </c>
      <c r="D34" s="38" t="str">
        <f aca="false">IF(E34&gt;500,"9",IF(E34&gt;400,"8",IF(E34&gt;300,"7",IF(E34&gt;200,"6",IF(E34&gt;150,"5",IF(E34&gt;100,"4",IF(E34&gt;50,"3",IF(E34&gt;20,"2","1"))))))))</f>
        <v>1</v>
      </c>
      <c r="E34" s="12" t="n">
        <v>0</v>
      </c>
      <c r="F34" t="str">
        <f aca="false">CONCATENATE(B34,D34)</f>
        <v>41</v>
      </c>
      <c r="J34" s="32" t="s">
        <v>76</v>
      </c>
      <c r="K34" s="32" t="n">
        <f aca="false">K4+L4+SUM(K5:M5)+SUM(L6:N6)+SUM(M7:O7)+SUM(N8:P8)+SUM(O9:Q9)+SUM(P10:R10)+SUM(Q11:S11)+SUM(R12:S12)</f>
        <v>17</v>
      </c>
      <c r="L34" s="32" t="n">
        <f aca="false">K34/T13*100</f>
        <v>50</v>
      </c>
    </row>
    <row customHeight="1" ht="14.4" r="35">
      <c r="A35" t="n">
        <v>33</v>
      </c>
      <c r="B35" s="38"/>
      <c r="C35" s="12"/>
      <c r="D35" s="38"/>
      <c r="E35" s="12"/>
    </row>
    <row customHeight="1" ht="14.4" r="36">
      <c r="A36" t="n">
        <v>34</v>
      </c>
      <c r="B36" s="38" t="str">
        <f aca="false">IF(C36&gt;500,"9",IF(C36&gt;400,"8",IF(C36&gt;300,"7",IF(C36&gt;200,"6",IF(C36&gt;150,"5",IF(C36&gt;100,"4",IF(C36&gt;50,"3",IF(C36&gt;20,"2","1"))))))))</f>
        <v>4</v>
      </c>
      <c r="C36" s="12" t="n">
        <v>130.812444569902</v>
      </c>
      <c r="D36" s="38" t="str">
        <f aca="false">IF(E36&gt;500,"9",IF(E36&gt;400,"8",IF(E36&gt;300,"7",IF(E36&gt;200,"6",IF(E36&gt;150,"5",IF(E36&gt;100,"4",IF(E36&gt;50,"3",IF(E36&gt;20,"2","1"))))))))</f>
        <v>1</v>
      </c>
      <c r="E36" s="12" t="n">
        <v>0</v>
      </c>
      <c r="F36" t="str">
        <f aca="false">CONCATENATE(B36,D36)</f>
        <v>41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customHeight="1" ht="14.4" r="37">
      <c r="A37" t="n">
        <v>35</v>
      </c>
      <c r="B37" s="38" t="str">
        <f aca="false">IF(C37&gt;500,"9",IF(C37&gt;400,"8",IF(C37&gt;300,"7",IF(C37&gt;200,"6",IF(C37&gt;150,"5",IF(C37&gt;100,"4",IF(C37&gt;50,"3",IF(C37&gt;20,"2","1"))))))))</f>
        <v>4</v>
      </c>
      <c r="C37" s="12" t="n">
        <v>124.993885229506</v>
      </c>
      <c r="D37" s="38" t="str">
        <f aca="false">IF(E37&gt;500,"9",IF(E37&gt;400,"8",IF(E37&gt;300,"7",IF(E37&gt;200,"6",IF(E37&gt;150,"5",IF(E37&gt;100,"4",IF(E37&gt;50,"3",IF(E37&gt;20,"2","1"))))))))</f>
        <v>4</v>
      </c>
      <c r="E37" s="12" t="n">
        <v>106</v>
      </c>
      <c r="F37" t="str">
        <f aca="false">CONCATENATE(B37,D37)</f>
        <v>44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customHeight="1" ht="14.4" r="38">
      <c r="A38" t="n">
        <v>36</v>
      </c>
      <c r="B38" s="38" t="str">
        <f aca="false">IF(C38&gt;500,"9",IF(C38&gt;400,"8",IF(C38&gt;300,"7",IF(C38&gt;200,"6",IF(C38&gt;150,"5",IF(C38&gt;100,"4",IF(C38&gt;50,"3",IF(C38&gt;20,"2","1"))))))))</f>
        <v>4</v>
      </c>
      <c r="C38" s="12" t="n">
        <v>126.167328377656</v>
      </c>
      <c r="D38" s="38" t="str">
        <f aca="false">IF(E38&gt;500,"9",IF(E38&gt;400,"8",IF(E38&gt;300,"7",IF(E38&gt;200,"6",IF(E38&gt;150,"5",IF(E38&gt;100,"4",IF(E38&gt;50,"3",IF(E38&gt;20,"2","1"))))))))</f>
        <v>1</v>
      </c>
      <c r="E38" s="12" t="n">
        <v>0</v>
      </c>
      <c r="F38" t="str">
        <f aca="false">CONCATENATE(B38,D38)</f>
        <v>41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</sheetData>
  <mergeCells count="3">
    <mergeCell ref="I4:I6"/>
    <mergeCell ref="I7:I9"/>
    <mergeCell ref="I10:I11"/>
  </mergeCells>
  <pageMargins bottom="1" footer="0.511805555555555" header="0.511805555555555" left="0.75" right="0.75" top="1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alignWithMargins="0" differentFirst="0" differentOddEven="0" scaleWithDoc="0">
    <oddHeader/>
    <oddFooter/>
  </headerFooter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sheetPr filterMode="false">
      <pageSetUpPr fitToPage="false"/>
    </sheetPr>
  </sheetPr>
  <dimension ref="A1:AG38"/>
  <sheetViews>
    <sheetView colorId="64" defaultGridColor="true" rightToLeft="false" showFormulas="false" showGridLines="true" showOutlineSymbols="true" showRowColHeaders="true" showZeros="true" tabSelected="0" topLeftCell="A1" view="normal" windowProtection="false" workbookViewId="0" zoomScale="70" zoomScaleNormal="70" zoomScalePageLayoutView="100">
      <selection activeCell="K38" activeCellId="0" pane="topLeft" sqref="K38"/>
    </sheetView>
  </sheetViews>
  <sheetFormatPr defaultRowHeight="15.0"/>
  <sheetData>
    <row customHeight="1" ht="14.4" r="1">
      <c r="B1" s="37"/>
      <c r="C1" s="37"/>
      <c r="I1"/>
      <c r="J1"/>
      <c r="K1"/>
      <c r="L1"/>
    </row>
    <row customHeight="1" ht="14.4" r="2">
      <c r="A2" s="10" t="s">
        <v>0</v>
      </c>
      <c r="B2" s="10" t="s">
        <v>55</v>
      </c>
      <c r="C2" s="10" t="s">
        <v>56</v>
      </c>
      <c r="D2" s="10" t="s">
        <v>57</v>
      </c>
      <c r="E2" s="10" t="s">
        <v>58</v>
      </c>
      <c r="G2" s="10" t="s">
        <v>59</v>
      </c>
    </row>
    <row customHeight="1" ht="14.4" r="3">
      <c r="A3" t="n">
        <v>1</v>
      </c>
      <c r="B3" s="38" t="str">
        <f aca="false">IF(C3&gt;500,"9",IF(C3&gt;400,"8",IF(C3&gt;300,"7",IF(C3&gt;200,"6",IF(C3&gt;150,"5",IF(C3&gt;100,"4",IF(C3&gt;50,"3",IF(C3&gt;20,"2","1"))))))))</f>
        <v>3</v>
      </c>
      <c r="C3" s="12" t="n">
        <v>60.7354952450509</v>
      </c>
      <c r="D3" s="38" t="str">
        <f aca="false">IF(E3&gt;500,"9",IF(E3&gt;400,"8",IF(E3&gt;300,"7",IF(E3&gt;200,"6",IF(E3&gt;150,"5",IF(E3&gt;100,"4",IF(E3&gt;50,"3",IF(E3&gt;20,"2","1"))))))))</f>
        <v>1</v>
      </c>
      <c r="E3" s="12" t="n">
        <v>0</v>
      </c>
      <c r="F3" t="str">
        <f aca="false">CONCATENATE(B3,D3)</f>
        <v>31</v>
      </c>
      <c r="G3" t="s">
        <v>60</v>
      </c>
      <c r="H3" t="s">
        <v>61</v>
      </c>
      <c r="K3" s="13" t="n">
        <v>1</v>
      </c>
      <c r="L3" s="13" t="n">
        <v>2</v>
      </c>
      <c r="M3" s="13" t="n">
        <v>3</v>
      </c>
      <c r="N3" s="14" t="n">
        <v>4</v>
      </c>
      <c r="O3" s="14" t="n">
        <v>5</v>
      </c>
      <c r="P3" s="14" t="n">
        <v>6</v>
      </c>
      <c r="Q3" s="15" t="n">
        <v>7</v>
      </c>
      <c r="R3" s="15" t="n">
        <v>8</v>
      </c>
      <c r="S3" s="16" t="n">
        <v>9</v>
      </c>
      <c r="U3" s="1"/>
      <c r="V3" s="1"/>
      <c r="W3" s="13" t="n">
        <v>1</v>
      </c>
      <c r="X3" s="13" t="n">
        <v>2</v>
      </c>
      <c r="Y3" s="13" t="n">
        <v>3</v>
      </c>
      <c r="Z3" s="14" t="n">
        <v>4</v>
      </c>
      <c r="AA3" s="14" t="n">
        <v>5</v>
      </c>
      <c r="AB3" s="14" t="n">
        <v>6</v>
      </c>
      <c r="AC3" s="15" t="n">
        <v>7</v>
      </c>
      <c r="AD3" s="15" t="n">
        <v>8</v>
      </c>
      <c r="AE3" s="16" t="n">
        <v>9</v>
      </c>
      <c r="AF3" s="1"/>
    </row>
    <row customHeight="1" ht="14.4" r="4">
      <c r="A4" t="n">
        <v>2</v>
      </c>
      <c r="B4" s="38" t="str">
        <f aca="false">IF(C4&gt;500,"9",IF(C4&gt;400,"8",IF(C4&gt;300,"7",IF(C4&gt;200,"6",IF(C4&gt;150,"5",IF(C4&gt;100,"4",IF(C4&gt;50,"3",IF(C4&gt;20,"2","1"))))))))</f>
        <v>3</v>
      </c>
      <c r="C4" s="12" t="n">
        <v>79.3718732386948</v>
      </c>
      <c r="D4" s="38" t="str">
        <f aca="false">IF(E4&gt;500,"9",IF(E4&gt;400,"8",IF(E4&gt;300,"7",IF(E4&gt;200,"6",IF(E4&gt;150,"5",IF(E4&gt;100,"4",IF(E4&gt;50,"3",IF(E4&gt;20,"2","1"))))))))</f>
        <v>1</v>
      </c>
      <c r="E4" s="12" t="n">
        <v>0</v>
      </c>
      <c r="F4" t="str">
        <f aca="false">CONCATENATE(B4,D4)</f>
        <v>31</v>
      </c>
      <c r="G4" s="33" t="n">
        <v>1</v>
      </c>
      <c r="H4" s="33" t="s">
        <v>62</v>
      </c>
      <c r="I4" s="18" t="s">
        <v>63</v>
      </c>
      <c r="J4" s="13" t="n">
        <v>1</v>
      </c>
      <c r="K4" s="19" t="n">
        <f aca="false">COUNTIF($F$3:$F$38,"11")</f>
        <v>0</v>
      </c>
      <c r="L4" s="1" t="n">
        <f aca="false">COUNTIF($F$3:$F$38,"12")</f>
        <v>0</v>
      </c>
      <c r="M4" s="1" t="n">
        <f aca="false">COUNTIF($F$3:$F$397,"13")</f>
        <v>0</v>
      </c>
      <c r="N4" s="1" t="n">
        <f aca="false">COUNTIF($F$3:$F$397,"14")</f>
        <v>0</v>
      </c>
      <c r="O4" s="1" t="n">
        <f aca="false">COUNTIF($F$3:$F$397,"15")</f>
        <v>0</v>
      </c>
      <c r="P4" s="1" t="n">
        <f aca="false">COUNTIF($F$3:$F$397,"16")</f>
        <v>0</v>
      </c>
      <c r="Q4" s="1" t="n">
        <f aca="false">COUNTIF($F$3:$F$397,"17")</f>
        <v>0</v>
      </c>
      <c r="R4" s="1" t="n">
        <f aca="false">COUNTIF($F$3:$F$397,"18")</f>
        <v>0</v>
      </c>
      <c r="S4" s="1" t="n">
        <f aca="false">COUNTIF($F$3:$F$397,"19")</f>
        <v>0</v>
      </c>
      <c r="T4" s="20" t="n">
        <f aca="false">SUM(K4:S4)</f>
        <v>0</v>
      </c>
      <c r="U4" s="1"/>
      <c r="V4" s="13" t="n">
        <v>1</v>
      </c>
      <c r="W4" s="21" t="n">
        <f aca="false">K4/$T$13</f>
        <v>0</v>
      </c>
      <c r="X4" s="22" t="n">
        <f aca="false">L4/$T$13</f>
        <v>0</v>
      </c>
      <c r="Y4" s="22" t="n">
        <f aca="false">M4/$T$13</f>
        <v>0</v>
      </c>
      <c r="Z4" s="22" t="n">
        <f aca="false">N4/$T$13</f>
        <v>0</v>
      </c>
      <c r="AA4" s="22" t="n">
        <f aca="false">O4/$T$13</f>
        <v>0</v>
      </c>
      <c r="AB4" s="22" t="n">
        <f aca="false">P4/$T$13</f>
        <v>0</v>
      </c>
      <c r="AC4" s="22" t="n">
        <f aca="false">Q4/$T$13</f>
        <v>0</v>
      </c>
      <c r="AD4" s="22" t="n">
        <f aca="false">R4/$T$13</f>
        <v>0</v>
      </c>
      <c r="AE4" s="22" t="n">
        <f aca="false">S4/$T$13</f>
        <v>0</v>
      </c>
      <c r="AF4" s="23" t="n">
        <f aca="false">T4/$T$13</f>
        <v>0</v>
      </c>
    </row>
    <row customHeight="1" ht="14.4" r="5">
      <c r="A5" t="n">
        <v>3</v>
      </c>
      <c r="B5" s="38" t="str">
        <f aca="false">IF(C5&gt;500,"9",IF(C5&gt;400,"8",IF(C5&gt;300,"7",IF(C5&gt;200,"6",IF(C5&gt;150,"5",IF(C5&gt;100,"4",IF(C5&gt;50,"3",IF(C5&gt;20,"2","1"))))))))</f>
        <v>2</v>
      </c>
      <c r="C5" s="12" t="n">
        <v>49.4275185738258</v>
      </c>
      <c r="D5" s="38" t="str">
        <f aca="false">IF(E5&gt;500,"9",IF(E5&gt;400,"8",IF(E5&gt;300,"7",IF(E5&gt;200,"6",IF(E5&gt;150,"5",IF(E5&gt;100,"4",IF(E5&gt;50,"3",IF(E5&gt;20,"2","1"))))))))</f>
        <v>1</v>
      </c>
      <c r="E5" s="12" t="n">
        <v>0</v>
      </c>
      <c r="F5" t="str">
        <f aca="false">CONCATENATE(B5,D5)</f>
        <v>21</v>
      </c>
      <c r="G5" s="33" t="n">
        <v>2</v>
      </c>
      <c r="H5" s="33" t="s">
        <v>64</v>
      </c>
      <c r="I5" s="18"/>
      <c r="J5" s="13" t="n">
        <v>2</v>
      </c>
      <c r="K5" s="1" t="n">
        <f aca="false">COUNTIF($F$3:$F$397,"21")</f>
        <v>7</v>
      </c>
      <c r="L5" s="19" t="n">
        <f aca="false">COUNTIF($F$3:$F$397,"22")</f>
        <v>0</v>
      </c>
      <c r="M5" s="1" t="n">
        <f aca="false">COUNTIF($F$3:$F$397,"23")</f>
        <v>0</v>
      </c>
      <c r="N5" s="1" t="n">
        <f aca="false">COUNTIF($F$3:$F$397,"24")</f>
        <v>0</v>
      </c>
      <c r="O5" s="1" t="n">
        <f aca="false">COUNTIF($F$3:$F$397,"25")</f>
        <v>0</v>
      </c>
      <c r="P5" s="1" t="n">
        <f aca="false">COUNTIF($F$3:$F$397,"26")</f>
        <v>0</v>
      </c>
      <c r="Q5" s="1" t="n">
        <f aca="false">COUNTIF($F$3:$F$397,"27")</f>
        <v>0</v>
      </c>
      <c r="R5" s="1" t="n">
        <f aca="false">COUNTIF($F$3:$F$397,"28")</f>
        <v>0</v>
      </c>
      <c r="S5" s="1" t="n">
        <f aca="false">COUNTIF($F$3:$F$397,"29")</f>
        <v>0</v>
      </c>
      <c r="T5" s="20" t="n">
        <f aca="false">SUM(K5:S5)</f>
        <v>7</v>
      </c>
      <c r="U5" s="1"/>
      <c r="V5" s="13" t="n">
        <v>2</v>
      </c>
      <c r="W5" s="22" t="n">
        <f aca="false">K5/$T$13</f>
        <v>0.205882352941176</v>
      </c>
      <c r="X5" s="21" t="n">
        <f aca="false">L5/$T$13</f>
        <v>0</v>
      </c>
      <c r="Y5" s="22" t="n">
        <f aca="false">M5/$T$13</f>
        <v>0</v>
      </c>
      <c r="Z5" s="22" t="n">
        <f aca="false">N5/$T$13</f>
        <v>0</v>
      </c>
      <c r="AA5" s="22" t="n">
        <f aca="false">O5/$T$13</f>
        <v>0</v>
      </c>
      <c r="AB5" s="22" t="n">
        <f aca="false">P5/$T$13</f>
        <v>0</v>
      </c>
      <c r="AC5" s="22" t="n">
        <f aca="false">Q5/$T$13</f>
        <v>0</v>
      </c>
      <c r="AD5" s="22" t="n">
        <f aca="false">R5/$T$13</f>
        <v>0</v>
      </c>
      <c r="AE5" s="22" t="n">
        <f aca="false">S5/$T$13</f>
        <v>0</v>
      </c>
      <c r="AF5" s="23" t="n">
        <f aca="false">T5/$T$13</f>
        <v>0.205882352941176</v>
      </c>
    </row>
    <row customHeight="1" ht="14.4" r="6">
      <c r="A6" t="n">
        <v>4</v>
      </c>
      <c r="B6" s="38" t="str">
        <f aca="false">IF(C6&gt;500,"9",IF(C6&gt;400,"8",IF(C6&gt;300,"7",IF(C6&gt;200,"6",IF(C6&gt;150,"5",IF(C6&gt;100,"4",IF(C6&gt;50,"3",IF(C6&gt;20,"2","1"))))))))</f>
        <v>3</v>
      </c>
      <c r="C6" s="12" t="n">
        <v>57.2661298205434</v>
      </c>
      <c r="D6" s="38" t="str">
        <f aca="false">IF(E6&gt;500,"9",IF(E6&gt;400,"8",IF(E6&gt;300,"7",IF(E6&gt;200,"6",IF(E6&gt;150,"5",IF(E6&gt;100,"4",IF(E6&gt;50,"3",IF(E6&gt;20,"2","1"))))))))</f>
        <v>1</v>
      </c>
      <c r="E6" s="12" t="n">
        <v>1</v>
      </c>
      <c r="F6" t="str">
        <f aca="false">CONCATENATE(B6,D6)</f>
        <v>31</v>
      </c>
      <c r="G6" s="33" t="n">
        <v>3</v>
      </c>
      <c r="H6" s="33" t="s">
        <v>65</v>
      </c>
      <c r="I6" s="18"/>
      <c r="J6" s="13" t="n">
        <v>3</v>
      </c>
      <c r="K6" s="1" t="n">
        <f aca="false">COUNTIF($F$3:$F$397,"31")</f>
        <v>17</v>
      </c>
      <c r="L6" s="1" t="n">
        <f aca="false">COUNTIF($F$3:$F$397,"32")</f>
        <v>6</v>
      </c>
      <c r="M6" s="19" t="n">
        <f aca="false">COUNTIF($F$3:$F$397,"33")</f>
        <v>2</v>
      </c>
      <c r="N6" s="1" t="n">
        <f aca="false">COUNTIF($F$3:$F$397,"34")</f>
        <v>1</v>
      </c>
      <c r="O6" s="1" t="n">
        <f aca="false">COUNTIF($F$3:$F$397,"35")</f>
        <v>0</v>
      </c>
      <c r="P6" s="1" t="n">
        <f aca="false">COUNTIF($F$3:$F$397,"36")</f>
        <v>0</v>
      </c>
      <c r="Q6" s="1" t="n">
        <f aca="false">COUNTIF($F$3:$F$397,"37")</f>
        <v>0</v>
      </c>
      <c r="R6" s="1" t="n">
        <f aca="false">COUNTIF($F$3:$F$397,"38")</f>
        <v>0</v>
      </c>
      <c r="S6" s="1" t="n">
        <f aca="false">COUNTIF($F$3:$F$397,"39")</f>
        <v>0</v>
      </c>
      <c r="T6" s="20" t="n">
        <f aca="false">SUM(K6:S6)</f>
        <v>26</v>
      </c>
      <c r="U6" s="1"/>
      <c r="V6" s="13" t="n">
        <v>3</v>
      </c>
      <c r="W6" s="22" t="n">
        <f aca="false">K6/$T$13</f>
        <v>0.5</v>
      </c>
      <c r="X6" s="22" t="n">
        <f aca="false">L6/$T$13</f>
        <v>0.176470588235294</v>
      </c>
      <c r="Y6" s="21" t="n">
        <f aca="false">M6/$T$13</f>
        <v>0.0588235294117647</v>
      </c>
      <c r="Z6" s="22" t="n">
        <f aca="false">N6/$T$13</f>
        <v>0.0294117647058823</v>
      </c>
      <c r="AA6" s="22" t="n">
        <f aca="false">O6/$T$13</f>
        <v>0</v>
      </c>
      <c r="AB6" s="22" t="n">
        <f aca="false">P6/$T$13</f>
        <v>0</v>
      </c>
      <c r="AC6" s="22" t="n">
        <f aca="false">Q6/$T$13</f>
        <v>0</v>
      </c>
      <c r="AD6" s="22" t="n">
        <f aca="false">R6/$T$13</f>
        <v>0</v>
      </c>
      <c r="AE6" s="22" t="n">
        <f aca="false">S6/$T$13</f>
        <v>0</v>
      </c>
      <c r="AF6" s="23" t="n">
        <f aca="false">T6/$T$13</f>
        <v>0.764705882352941</v>
      </c>
    </row>
    <row customHeight="1" ht="14.4" r="7">
      <c r="A7" t="n">
        <v>5</v>
      </c>
      <c r="B7" s="38" t="str">
        <f aca="false">IF(C7&gt;500,"9",IF(C7&gt;400,"8",IF(C7&gt;300,"7",IF(C7&gt;200,"6",IF(C7&gt;150,"5",IF(C7&gt;100,"4",IF(C7&gt;50,"3",IF(C7&gt;20,"2","1"))))))))</f>
        <v>3</v>
      </c>
      <c r="C7" s="12" t="n">
        <v>51.8003039691593</v>
      </c>
      <c r="D7" s="38" t="str">
        <f aca="false">IF(E7&gt;500,"9",IF(E7&gt;400,"8",IF(E7&gt;300,"7",IF(E7&gt;200,"6",IF(E7&gt;150,"5",IF(E7&gt;100,"4",IF(E7&gt;50,"3",IF(E7&gt;20,"2","1"))))))))</f>
        <v>1</v>
      </c>
      <c r="E7" s="12" t="n">
        <v>0</v>
      </c>
      <c r="F7" t="str">
        <f aca="false">CONCATENATE(B7,D7)</f>
        <v>31</v>
      </c>
      <c r="G7" s="34" t="n">
        <v>4</v>
      </c>
      <c r="H7" s="34" t="s">
        <v>66</v>
      </c>
      <c r="I7" s="18" t="s">
        <v>67</v>
      </c>
      <c r="J7" s="14" t="n">
        <v>4</v>
      </c>
      <c r="K7" s="1" t="n">
        <f aca="false">COUNTIF($F$3:$F$397,"41")</f>
        <v>0</v>
      </c>
      <c r="L7" s="1" t="n">
        <f aca="false">COUNTIF($F$3:$F$397,"42")</f>
        <v>1</v>
      </c>
      <c r="M7" s="1" t="n">
        <f aca="false">COUNTIF($F$3:$F$397,"43")</f>
        <v>0</v>
      </c>
      <c r="N7" s="19" t="n">
        <f aca="false">COUNTIF($F$3:$F$397,"44")</f>
        <v>0</v>
      </c>
      <c r="O7" s="1" t="n">
        <f aca="false">COUNTIF($F$3:$F$397,"45")</f>
        <v>0</v>
      </c>
      <c r="P7" s="1" t="n">
        <f aca="false">COUNTIF($F$3:$F$397,"46")</f>
        <v>0</v>
      </c>
      <c r="Q7" s="1" t="n">
        <f aca="false">COUNTIF($F$3:$F$397,"47")</f>
        <v>0</v>
      </c>
      <c r="R7" s="1" t="n">
        <f aca="false">COUNTIF($F$3:$F$397,"48")</f>
        <v>0</v>
      </c>
      <c r="S7" s="1" t="n">
        <f aca="false">COUNTIF($F$3:$F$397,"49")</f>
        <v>0</v>
      </c>
      <c r="T7" s="20" t="n">
        <f aca="false">SUM(K7:S7)</f>
        <v>1</v>
      </c>
      <c r="U7" s="1"/>
      <c r="V7" s="14" t="n">
        <v>4</v>
      </c>
      <c r="W7" s="22" t="n">
        <f aca="false">K7/$T$13</f>
        <v>0</v>
      </c>
      <c r="X7" s="22" t="n">
        <f aca="false">L7/$T$13</f>
        <v>0.0294117647058823</v>
      </c>
      <c r="Y7" s="22" t="n">
        <f aca="false">M7/$T$13</f>
        <v>0</v>
      </c>
      <c r="Z7" s="21" t="n">
        <f aca="false">N7/$T$13</f>
        <v>0</v>
      </c>
      <c r="AA7" s="22" t="n">
        <f aca="false">O7/$T$13</f>
        <v>0</v>
      </c>
      <c r="AB7" s="22" t="n">
        <f aca="false">P7/$T$13</f>
        <v>0</v>
      </c>
      <c r="AC7" s="22" t="n">
        <f aca="false">Q7/$T$13</f>
        <v>0</v>
      </c>
      <c r="AD7" s="22" t="n">
        <f aca="false">R7/$T$13</f>
        <v>0</v>
      </c>
      <c r="AE7" s="22" t="n">
        <f aca="false">S7/$T$13</f>
        <v>0</v>
      </c>
      <c r="AF7" s="23" t="n">
        <f aca="false">T7/$T$13</f>
        <v>0.0294117647058823</v>
      </c>
    </row>
    <row customHeight="1" ht="14.4" r="8">
      <c r="A8" t="n">
        <v>6</v>
      </c>
      <c r="B8" s="38" t="str">
        <f aca="false">IF(C8&gt;500,"9",IF(C8&gt;400,"8",IF(C8&gt;300,"7",IF(C8&gt;200,"6",IF(C8&gt;150,"5",IF(C8&gt;100,"4",IF(C8&gt;50,"3",IF(C8&gt;20,"2","1"))))))))</f>
        <v>3</v>
      </c>
      <c r="C8" s="12" t="n">
        <v>62.0666363889522</v>
      </c>
      <c r="D8" s="38" t="str">
        <f aca="false">IF(E8&gt;500,"9",IF(E8&gt;400,"8",IF(E8&gt;300,"7",IF(E8&gt;200,"6",IF(E8&gt;150,"5",IF(E8&gt;100,"4",IF(E8&gt;50,"3",IF(E8&gt;20,"2","1"))))))))</f>
        <v>1</v>
      </c>
      <c r="E8" s="12" t="n">
        <v>9.5</v>
      </c>
      <c r="F8" t="str">
        <f aca="false">CONCATENATE(B8,D8)</f>
        <v>31</v>
      </c>
      <c r="G8" s="34" t="n">
        <v>5</v>
      </c>
      <c r="H8" s="34" t="s">
        <v>68</v>
      </c>
      <c r="I8" s="18"/>
      <c r="J8" s="14" t="n">
        <v>5</v>
      </c>
      <c r="K8" s="1" t="n">
        <f aca="false">COUNTIF($F$3:$F$397,"51")</f>
        <v>0</v>
      </c>
      <c r="L8" s="1" t="n">
        <f aca="false">COUNTIF($F$3:$F$397,"52")</f>
        <v>0</v>
      </c>
      <c r="M8" s="1" t="n">
        <f aca="false">COUNTIF($F$3:$F$397,"53")</f>
        <v>0</v>
      </c>
      <c r="N8" s="1" t="n">
        <f aca="false">COUNTIF($F$3:$F$397,"54")</f>
        <v>0</v>
      </c>
      <c r="O8" s="19" t="n">
        <f aca="false">COUNTIF($F$3:$F$397,"55")</f>
        <v>0</v>
      </c>
      <c r="P8" s="1" t="n">
        <f aca="false">COUNTIF($F$3:$F$397,"56")</f>
        <v>0</v>
      </c>
      <c r="Q8" s="1" t="n">
        <f aca="false">COUNTIF($F$3:$F$397,"57")</f>
        <v>0</v>
      </c>
      <c r="R8" s="1" t="n">
        <f aca="false">COUNTIF($F$3:$F$397,"58")</f>
        <v>0</v>
      </c>
      <c r="S8" s="1" t="n">
        <f aca="false">COUNTIF($F$3:$F$397,"59")</f>
        <v>0</v>
      </c>
      <c r="T8" s="20" t="n">
        <f aca="false">SUM(K8:S8)</f>
        <v>0</v>
      </c>
      <c r="U8" s="1"/>
      <c r="V8" s="14" t="n">
        <v>5</v>
      </c>
      <c r="W8" s="22" t="n">
        <f aca="false">K8/$T$13</f>
        <v>0</v>
      </c>
      <c r="X8" s="22" t="n">
        <f aca="false">L8/$T$13</f>
        <v>0</v>
      </c>
      <c r="Y8" s="22" t="n">
        <f aca="false">M8/$T$13</f>
        <v>0</v>
      </c>
      <c r="Z8" s="22" t="n">
        <f aca="false">N8/$T$13</f>
        <v>0</v>
      </c>
      <c r="AA8" s="21" t="n">
        <f aca="false">O8/$T$13</f>
        <v>0</v>
      </c>
      <c r="AB8" s="22" t="n">
        <f aca="false">P8/$T$13</f>
        <v>0</v>
      </c>
      <c r="AC8" s="22" t="n">
        <f aca="false">Q8/$T$13</f>
        <v>0</v>
      </c>
      <c r="AD8" s="22" t="n">
        <f aca="false">R8/$T$13</f>
        <v>0</v>
      </c>
      <c r="AE8" s="22" t="n">
        <f aca="false">S8/$T$13</f>
        <v>0</v>
      </c>
      <c r="AF8" s="23" t="n">
        <f aca="false">T8/$T$13</f>
        <v>0</v>
      </c>
    </row>
    <row customHeight="1" ht="14.4" r="9">
      <c r="A9" t="n">
        <v>7</v>
      </c>
      <c r="B9" s="38" t="str">
        <f aca="false">IF(C9&gt;500,"9",IF(C9&gt;400,"8",IF(C9&gt;300,"7",IF(C9&gt;200,"6",IF(C9&gt;150,"5",IF(C9&gt;100,"4",IF(C9&gt;50,"3",IF(C9&gt;20,"2","1"))))))))</f>
        <v>2</v>
      </c>
      <c r="C9" s="12" t="n">
        <v>41.3145801971325</v>
      </c>
      <c r="D9" s="38" t="str">
        <f aca="false">IF(E9&gt;500,"9",IF(E9&gt;400,"8",IF(E9&gt;300,"7",IF(E9&gt;200,"6",IF(E9&gt;150,"5",IF(E9&gt;100,"4",IF(E9&gt;50,"3",IF(E9&gt;20,"2","1"))))))))</f>
        <v>1</v>
      </c>
      <c r="E9" s="12" t="n">
        <v>2.5</v>
      </c>
      <c r="F9" t="str">
        <f aca="false">CONCATENATE(B9,D9)</f>
        <v>21</v>
      </c>
      <c r="G9" s="34" t="n">
        <v>6</v>
      </c>
      <c r="H9" s="34" t="s">
        <v>69</v>
      </c>
      <c r="I9" s="18"/>
      <c r="J9" s="14" t="n">
        <v>6</v>
      </c>
      <c r="K9" s="1" t="n">
        <f aca="false">COUNTIF($F$3:$F$397,"61")</f>
        <v>0</v>
      </c>
      <c r="L9" s="1" t="n">
        <f aca="false">COUNTIF($F$3:$F$397,"62")</f>
        <v>0</v>
      </c>
      <c r="M9" s="1" t="n">
        <f aca="false">COUNTIF($F$3:$F$397,"63")</f>
        <v>0</v>
      </c>
      <c r="N9" s="1" t="n">
        <f aca="false">COUNTIF($F$3:$F$397,"64")</f>
        <v>0</v>
      </c>
      <c r="O9" s="1" t="n">
        <f aca="false">COUNTIF($F$3:$F$397,"65")</f>
        <v>0</v>
      </c>
      <c r="P9" s="19" t="n">
        <f aca="false">COUNTIF($F$3:$F$38,"66")</f>
        <v>0</v>
      </c>
      <c r="Q9" s="1" t="n">
        <f aca="false">COUNTIF($F$3:$F$397,"67")</f>
        <v>0</v>
      </c>
      <c r="R9" s="1" t="n">
        <f aca="false">COUNTIF($F$3:$F$397,"68")</f>
        <v>0</v>
      </c>
      <c r="S9" s="1" t="n">
        <f aca="false">COUNTIF($F$3:$F$397,"69")</f>
        <v>0</v>
      </c>
      <c r="T9" s="20" t="n">
        <f aca="false">SUM(K9:S9)</f>
        <v>0</v>
      </c>
      <c r="U9" s="1"/>
      <c r="V9" s="14" t="n">
        <v>6</v>
      </c>
      <c r="W9" s="22" t="n">
        <f aca="false">K9/$T$13</f>
        <v>0</v>
      </c>
      <c r="X9" s="22" t="n">
        <f aca="false">L9/$T$13</f>
        <v>0</v>
      </c>
      <c r="Y9" s="22" t="n">
        <f aca="false">M9/$T$13</f>
        <v>0</v>
      </c>
      <c r="Z9" s="22" t="n">
        <f aca="false">N9/$T$13</f>
        <v>0</v>
      </c>
      <c r="AA9" s="22" t="n">
        <f aca="false">O9/$T$13</f>
        <v>0</v>
      </c>
      <c r="AB9" s="21" t="n">
        <f aca="false">P9/$T$13</f>
        <v>0</v>
      </c>
      <c r="AC9" s="22" t="n">
        <f aca="false">Q9/$T$13</f>
        <v>0</v>
      </c>
      <c r="AD9" s="22" t="n">
        <f aca="false">R9/$T$13</f>
        <v>0</v>
      </c>
      <c r="AE9" s="22" t="n">
        <f aca="false">S9/$T$13</f>
        <v>0</v>
      </c>
      <c r="AF9" s="23" t="n">
        <f aca="false">T9/$T$13</f>
        <v>0</v>
      </c>
    </row>
    <row customHeight="1" ht="14.4" r="10">
      <c r="A10" t="n">
        <v>8</v>
      </c>
      <c r="B10" s="38" t="str">
        <f aca="false">IF(C10&gt;500,"9",IF(C10&gt;400,"8",IF(C10&gt;300,"7",IF(C10&gt;200,"6",IF(C10&gt;150,"5",IF(C10&gt;100,"4",IF(C10&gt;50,"3",IF(C10&gt;20,"2","1"))))))))</f>
        <v>3</v>
      </c>
      <c r="C10" s="12" t="n">
        <v>79.4742180734822</v>
      </c>
      <c r="D10" s="38" t="str">
        <f aca="false">IF(E10&gt;500,"9",IF(E10&gt;400,"8",IF(E10&gt;300,"7",IF(E10&gt;200,"6",IF(E10&gt;150,"5",IF(E10&gt;100,"4",IF(E10&gt;50,"3",IF(E10&gt;20,"2","1"))))))))</f>
        <v>2</v>
      </c>
      <c r="E10" s="12" t="n">
        <v>20.2</v>
      </c>
      <c r="F10" t="str">
        <f aca="false">CONCATENATE(B10,D10)</f>
        <v>32</v>
      </c>
      <c r="G10" s="35" t="n">
        <v>7</v>
      </c>
      <c r="H10" s="35" t="s">
        <v>70</v>
      </c>
      <c r="I10" s="18" t="s">
        <v>71</v>
      </c>
      <c r="J10" s="15" t="n">
        <v>7</v>
      </c>
      <c r="K10" s="1" t="n">
        <f aca="false">COUNTIF($F$3:$F$397,"71")</f>
        <v>0</v>
      </c>
      <c r="L10" s="1" t="n">
        <f aca="false">COUNTIF($F$3:$F$397,"72")</f>
        <v>0</v>
      </c>
      <c r="M10" s="1" t="n">
        <f aca="false">COUNTIF($F$3:$F$397,"73")</f>
        <v>0</v>
      </c>
      <c r="N10" s="1" t="n">
        <f aca="false">COUNTIF($F$3:$F$397,"74")</f>
        <v>0</v>
      </c>
      <c r="O10" s="1" t="n">
        <f aca="false">COUNTIF($F$3:$F$397,"75")</f>
        <v>0</v>
      </c>
      <c r="P10" s="1" t="n">
        <f aca="false">COUNTIF($F$3:$F$397,"76")</f>
        <v>0</v>
      </c>
      <c r="Q10" s="19" t="n">
        <f aca="false">COUNTIF($F$3:$F$397,"77")</f>
        <v>0</v>
      </c>
      <c r="R10" s="1" t="n">
        <f aca="false">COUNTIF($F$3:$F$397,"78")</f>
        <v>0</v>
      </c>
      <c r="S10" s="1" t="n">
        <f aca="false">COUNTIF($F$3:$F$397,"79")</f>
        <v>0</v>
      </c>
      <c r="T10" s="20" t="n">
        <f aca="false">SUM(K10:S10)</f>
        <v>0</v>
      </c>
      <c r="U10" s="1"/>
      <c r="V10" s="15" t="n">
        <v>7</v>
      </c>
      <c r="W10" s="22" t="n">
        <f aca="false">K10/$T$13</f>
        <v>0</v>
      </c>
      <c r="X10" s="22" t="n">
        <f aca="false">L10/$T$13</f>
        <v>0</v>
      </c>
      <c r="Y10" s="22" t="n">
        <f aca="false">M10/$T$13</f>
        <v>0</v>
      </c>
      <c r="Z10" s="22" t="n">
        <f aca="false">N10/$T$13</f>
        <v>0</v>
      </c>
      <c r="AA10" s="22" t="n">
        <f aca="false">O10/$T$13</f>
        <v>0</v>
      </c>
      <c r="AB10" s="22" t="n">
        <f aca="false">P10/$T$13</f>
        <v>0</v>
      </c>
      <c r="AC10" s="21" t="n">
        <f aca="false">Q10/$T$13</f>
        <v>0</v>
      </c>
      <c r="AD10" s="22" t="n">
        <f aca="false">R10/$T$13</f>
        <v>0</v>
      </c>
      <c r="AE10" s="22" t="n">
        <f aca="false">S10/$T$13</f>
        <v>0</v>
      </c>
      <c r="AF10" s="23" t="n">
        <f aca="false">T10/$T$13</f>
        <v>0</v>
      </c>
    </row>
    <row customHeight="1" ht="14.4" r="11">
      <c r="A11" t="n">
        <v>9</v>
      </c>
      <c r="B11" s="38" t="str">
        <f aca="false">IF(C11&gt;500,"9",IF(C11&gt;400,"8",IF(C11&gt;300,"7",IF(C11&gt;200,"6",IF(C11&gt;150,"5",IF(C11&gt;100,"4",IF(C11&gt;50,"3",IF(C11&gt;20,"2","1"))))))))</f>
        <v>3</v>
      </c>
      <c r="C11" s="12" t="n">
        <v>59.8291578794669</v>
      </c>
      <c r="D11" s="38" t="str">
        <f aca="false">IF(E11&gt;500,"9",IF(E11&gt;400,"8",IF(E11&gt;300,"7",IF(E11&gt;200,"6",IF(E11&gt;150,"5",IF(E11&gt;100,"4",IF(E11&gt;50,"3",IF(E11&gt;20,"2","1"))))))))</f>
        <v>1</v>
      </c>
      <c r="E11" s="12" t="n">
        <v>0.4</v>
      </c>
      <c r="F11" t="str">
        <f aca="false">CONCATENATE(B11,D11)</f>
        <v>31</v>
      </c>
      <c r="G11" s="35" t="n">
        <v>8</v>
      </c>
      <c r="H11" s="35" t="s">
        <v>72</v>
      </c>
      <c r="I11" s="18"/>
      <c r="J11" s="15" t="n">
        <v>8</v>
      </c>
      <c r="K11" s="1" t="n">
        <f aca="false">COUNTIF($F$3:$F$397,"81")</f>
        <v>0</v>
      </c>
      <c r="L11" s="1" t="n">
        <f aca="false">COUNTIF($F$3:$F$397,"82")</f>
        <v>0</v>
      </c>
      <c r="M11" s="1" t="n">
        <f aca="false">COUNTIF($F$3:$F$397,"83")</f>
        <v>0</v>
      </c>
      <c r="N11" s="1" t="n">
        <f aca="false">COUNTIF($F$3:$F$397,"84")</f>
        <v>0</v>
      </c>
      <c r="O11" s="1" t="n">
        <f aca="false">COUNTIF($F$3:$F$397,"85")</f>
        <v>0</v>
      </c>
      <c r="P11" s="1" t="n">
        <f aca="false">COUNTIF($F$3:$F$397,"86")</f>
        <v>0</v>
      </c>
      <c r="Q11" s="1" t="n">
        <f aca="false">COUNTIF($F$3:$F$397,"87")</f>
        <v>0</v>
      </c>
      <c r="R11" s="19" t="n">
        <f aca="false">COUNTIF($F$3:$F$397,"88")</f>
        <v>0</v>
      </c>
      <c r="S11" s="1" t="n">
        <f aca="false">COUNTIF($F$3:$F$397,"89")</f>
        <v>0</v>
      </c>
      <c r="T11" s="20" t="n">
        <f aca="false">SUM(K11:S11)</f>
        <v>0</v>
      </c>
      <c r="U11" s="1"/>
      <c r="V11" s="15" t="n">
        <v>8</v>
      </c>
      <c r="W11" s="22" t="n">
        <f aca="false">K11/$T$13</f>
        <v>0</v>
      </c>
      <c r="X11" s="22" t="n">
        <f aca="false">L11/$T$13</f>
        <v>0</v>
      </c>
      <c r="Y11" s="22" t="n">
        <f aca="false">M11/$T$13</f>
        <v>0</v>
      </c>
      <c r="Z11" s="22" t="n">
        <f aca="false">N11/$T$13</f>
        <v>0</v>
      </c>
      <c r="AA11" s="22" t="n">
        <f aca="false">O11/$T$13</f>
        <v>0</v>
      </c>
      <c r="AB11" s="22" t="n">
        <f aca="false">P11/$T$13</f>
        <v>0</v>
      </c>
      <c r="AC11" s="22" t="n">
        <f aca="false">Q11/$T$13</f>
        <v>0</v>
      </c>
      <c r="AD11" s="21" t="n">
        <f aca="false">R11/$T$13</f>
        <v>0</v>
      </c>
      <c r="AE11" s="22" t="n">
        <f aca="false">S11/$T$13</f>
        <v>0</v>
      </c>
      <c r="AF11" s="23" t="n">
        <f aca="false">T11/$T$13</f>
        <v>0</v>
      </c>
    </row>
    <row customHeight="1" ht="14.4" r="12">
      <c r="A12" t="n">
        <v>10</v>
      </c>
      <c r="B12" s="38" t="str">
        <f aca="false">IF(C12&gt;500,"9",IF(C12&gt;400,"8",IF(C12&gt;300,"7",IF(C12&gt;200,"6",IF(C12&gt;150,"5",IF(C12&gt;100,"4",IF(C12&gt;50,"3",IF(C12&gt;20,"2","1"))))))))</f>
        <v>3</v>
      </c>
      <c r="C12" s="12" t="n">
        <v>52.7309988272911</v>
      </c>
      <c r="D12" s="38" t="str">
        <f aca="false">IF(E12&gt;500,"9",IF(E12&gt;400,"8",IF(E12&gt;300,"7",IF(E12&gt;200,"6",IF(E12&gt;150,"5",IF(E12&gt;100,"4",IF(E12&gt;50,"3",IF(E12&gt;20,"2","1"))))))))</f>
        <v>1</v>
      </c>
      <c r="E12" s="12" t="n">
        <v>0</v>
      </c>
      <c r="F12" t="str">
        <f aca="false">CONCATENATE(B12,D12)</f>
        <v>31</v>
      </c>
      <c r="G12" s="36" t="n">
        <v>9</v>
      </c>
      <c r="H12" s="36" t="s">
        <v>73</v>
      </c>
      <c r="I12" s="18" t="s">
        <v>74</v>
      </c>
      <c r="J12" s="16" t="n">
        <v>9</v>
      </c>
      <c r="K12" s="1" t="n">
        <f aca="false">COUNTIF($F$3:$F$397,"91")</f>
        <v>0</v>
      </c>
      <c r="L12" s="1" t="n">
        <f aca="false">COUNTIF($F$3:$F$397,"92")</f>
        <v>0</v>
      </c>
      <c r="M12" s="1" t="n">
        <f aca="false">COUNTIF($F$3:$F$397,"93")</f>
        <v>0</v>
      </c>
      <c r="N12" s="1" t="n">
        <f aca="false">COUNTIF($F$3:$F$397,"94")</f>
        <v>0</v>
      </c>
      <c r="O12" s="1" t="n">
        <f aca="false">COUNTIF($F$3:$F$397,"95")</f>
        <v>0</v>
      </c>
      <c r="P12" s="1" t="n">
        <f aca="false">COUNTIF($F$3:$F$397,"96")</f>
        <v>0</v>
      </c>
      <c r="Q12" s="1" t="n">
        <f aca="false">COUNTIF($F$3:$F$397,"97")</f>
        <v>0</v>
      </c>
      <c r="R12" s="1" t="n">
        <f aca="false">COUNTIF($F$3:$F$397,"98")</f>
        <v>0</v>
      </c>
      <c r="S12" s="19" t="n">
        <f aca="false">COUNTIF($F$3:$F$397,"99")</f>
        <v>0</v>
      </c>
      <c r="T12" s="20" t="n">
        <f aca="false">SUM(K12:S12)</f>
        <v>0</v>
      </c>
      <c r="U12" s="1"/>
      <c r="V12" s="16" t="n">
        <v>9</v>
      </c>
      <c r="W12" s="22" t="n">
        <f aca="false">K12/$T$13</f>
        <v>0</v>
      </c>
      <c r="X12" s="22" t="n">
        <f aca="false">L12/$T$13</f>
        <v>0</v>
      </c>
      <c r="Y12" s="22" t="n">
        <f aca="false">M12/$T$13</f>
        <v>0</v>
      </c>
      <c r="Z12" s="22" t="n">
        <f aca="false">N12/$T$13</f>
        <v>0</v>
      </c>
      <c r="AA12" s="22" t="n">
        <f aca="false">O12/$T$13</f>
        <v>0</v>
      </c>
      <c r="AB12" s="22" t="n">
        <f aca="false">P12/$T$13</f>
        <v>0</v>
      </c>
      <c r="AC12" s="22" t="n">
        <f aca="false">Q12/$T$13</f>
        <v>0</v>
      </c>
      <c r="AD12" s="22" t="n">
        <f aca="false">R12/$T$13</f>
        <v>0</v>
      </c>
      <c r="AE12" s="21" t="n">
        <f aca="false">S12/$T$13</f>
        <v>0</v>
      </c>
      <c r="AF12" s="23" t="n">
        <f aca="false">T12/$T$13</f>
        <v>0</v>
      </c>
    </row>
    <row customHeight="1" ht="14.4" r="13">
      <c r="A13" t="n">
        <v>11</v>
      </c>
      <c r="B13" s="38" t="str">
        <f aca="false">IF(C13&gt;500,"9",IF(C13&gt;400,"8",IF(C13&gt;300,"7",IF(C13&gt;200,"6",IF(C13&gt;150,"5",IF(C13&gt;100,"4",IF(C13&gt;50,"3",IF(C13&gt;20,"2","1"))))))))</f>
        <v>3</v>
      </c>
      <c r="C13" s="12" t="n">
        <v>50.6783454174112</v>
      </c>
      <c r="D13" s="38" t="str">
        <f aca="false">IF(E13&gt;500,"9",IF(E13&gt;400,"8",IF(E13&gt;300,"7",IF(E13&gt;200,"6",IF(E13&gt;150,"5",IF(E13&gt;100,"4",IF(E13&gt;50,"3",IF(E13&gt;20,"2","1"))))))))</f>
        <v>1</v>
      </c>
      <c r="E13" s="12" t="n">
        <v>17</v>
      </c>
      <c r="F13" t="str">
        <f aca="false">CONCATENATE(B13,D13)</f>
        <v>31</v>
      </c>
      <c r="K13" s="20" t="n">
        <f aca="false">SUM(K4:K12)</f>
        <v>24</v>
      </c>
      <c r="L13" s="20" t="n">
        <f aca="false">SUM(L4:L12)</f>
        <v>7</v>
      </c>
      <c r="M13" s="20" t="n">
        <f aca="false">SUM(M4:M12)</f>
        <v>2</v>
      </c>
      <c r="N13" s="20" t="n">
        <f aca="false">SUM(N4:N12)</f>
        <v>1</v>
      </c>
      <c r="O13" s="20" t="n">
        <f aca="false">SUM(O4:O12)</f>
        <v>0</v>
      </c>
      <c r="P13" s="20" t="n">
        <f aca="false">SUM(P4:P12)</f>
        <v>0</v>
      </c>
      <c r="Q13" s="20" t="n">
        <f aca="false">SUM(Q4:Q12)</f>
        <v>0</v>
      </c>
      <c r="R13" s="20" t="n">
        <f aca="false">SUM(R4:R12)</f>
        <v>0</v>
      </c>
      <c r="S13" s="20" t="n">
        <f aca="false">SUM(S4:S12)</f>
        <v>0</v>
      </c>
      <c r="T13" s="28" t="n">
        <f aca="false">SUM(K4:S12)</f>
        <v>34</v>
      </c>
      <c r="U13" s="1"/>
      <c r="V13" s="1"/>
      <c r="W13" s="23" t="n">
        <f aca="false">K13/$T$13</f>
        <v>0.705882352941176</v>
      </c>
      <c r="X13" s="23" t="n">
        <f aca="false">L13/$T$13</f>
        <v>0.205882352941176</v>
      </c>
      <c r="Y13" s="23" t="n">
        <f aca="false">M13/$T$13</f>
        <v>0.0588235294117647</v>
      </c>
      <c r="Z13" s="23" t="n">
        <f aca="false">N13/$T$13</f>
        <v>0.0294117647058823</v>
      </c>
      <c r="AA13" s="23" t="n">
        <f aca="false">O13/$T$13</f>
        <v>0</v>
      </c>
      <c r="AB13" s="23" t="n">
        <f aca="false">P13/$T$13</f>
        <v>0</v>
      </c>
      <c r="AC13" s="23" t="n">
        <f aca="false">Q13/$T$13</f>
        <v>0</v>
      </c>
      <c r="AD13" s="23" t="n">
        <f aca="false">R13/$T$13</f>
        <v>0</v>
      </c>
      <c r="AE13" s="23" t="n">
        <f aca="false">S13/$T$13</f>
        <v>0</v>
      </c>
      <c r="AF13" s="29" t="n">
        <f aca="false">SUM(W4:AE12)</f>
        <v>1</v>
      </c>
    </row>
    <row customHeight="1" ht="14.4" r="14">
      <c r="A14" t="n">
        <v>12</v>
      </c>
      <c r="B14" s="38"/>
      <c r="C14" s="12"/>
      <c r="D14" s="38"/>
      <c r="E14" s="12"/>
      <c r="G14" s="33" t="n">
        <v>1</v>
      </c>
      <c r="H14" t="s">
        <v>75</v>
      </c>
      <c r="J14" s="30" t="s">
        <v>76</v>
      </c>
      <c r="K14" s="30" t="n">
        <f aca="false">K34</f>
        <v>16</v>
      </c>
      <c r="L14" s="30" t="n">
        <f aca="false">L34</f>
        <v>47.0588235294118</v>
      </c>
      <c r="M14"/>
      <c r="N14"/>
      <c r="O14"/>
      <c r="P14"/>
      <c r="Q14"/>
      <c r="R14"/>
      <c r="S14"/>
    </row>
    <row customHeight="1" ht="14.4" r="15">
      <c r="A15" t="n">
        <v>13</v>
      </c>
      <c r="B15" s="38" t="str">
        <f aca="false">IF(C15&gt;500,"9",IF(C15&gt;400,"8",IF(C15&gt;300,"7",IF(C15&gt;200,"6",IF(C15&gt;150,"5",IF(C15&gt;100,"4",IF(C15&gt;50,"3",IF(C15&gt;20,"2","1"))))))))</f>
        <v>3</v>
      </c>
      <c r="C15" s="12" t="n">
        <v>60.6208046202434</v>
      </c>
      <c r="D15" s="38" t="str">
        <f aca="false">IF(E15&gt;500,"9",IF(E15&gt;400,"8",IF(E15&gt;300,"7",IF(E15&gt;200,"6",IF(E15&gt;150,"5",IF(E15&gt;100,"4",IF(E15&gt;50,"3",IF(E15&gt;20,"2","1"))))))))</f>
        <v>1</v>
      </c>
      <c r="E15" s="12" t="n">
        <v>14</v>
      </c>
      <c r="F15" t="str">
        <f aca="false">CONCATENATE(B15,D15)</f>
        <v>31</v>
      </c>
      <c r="G15" s="33" t="n">
        <v>2</v>
      </c>
      <c r="H15" t="s">
        <v>77</v>
      </c>
      <c r="K15" s="13" t="n">
        <v>1</v>
      </c>
      <c r="L15" s="13" t="n">
        <v>2</v>
      </c>
      <c r="M15" s="13" t="n">
        <v>3</v>
      </c>
      <c r="N15" s="14" t="n">
        <v>4</v>
      </c>
      <c r="O15" s="14" t="n">
        <v>5</v>
      </c>
      <c r="P15" s="14" t="n">
        <v>6</v>
      </c>
      <c r="Q15" s="15" t="n">
        <v>7</v>
      </c>
      <c r="R15" s="15" t="n">
        <v>8</v>
      </c>
      <c r="S15" s="16" t="n">
        <v>9</v>
      </c>
      <c r="W15" t="s">
        <v>78</v>
      </c>
      <c r="X15" s="22" t="n">
        <f aca="false">W4+X5+Y6+Z7+AA8+AB9+AC10+AD11+AE12</f>
        <v>0.0588235294117647</v>
      </c>
    </row>
    <row customHeight="1" ht="14.4" r="16">
      <c r="A16" t="n">
        <v>14</v>
      </c>
      <c r="B16" s="38" t="str">
        <f aca="false">IF(C16&gt;500,"9",IF(C16&gt;400,"8",IF(C16&gt;300,"7",IF(C16&gt;200,"6",IF(C16&gt;150,"5",IF(C16&gt;100,"4",IF(C16&gt;50,"3",IF(C16&gt;20,"2","1"))))))))</f>
        <v>3</v>
      </c>
      <c r="C16" s="12" t="n">
        <v>79.225042308678</v>
      </c>
      <c r="D16" s="38" t="str">
        <f aca="false">IF(E16&gt;500,"9",IF(E16&gt;400,"8",IF(E16&gt;300,"7",IF(E16&gt;200,"6",IF(E16&gt;150,"5",IF(E16&gt;100,"4",IF(E16&gt;50,"3",IF(E16&gt;20,"2","1"))))))))</f>
        <v>2</v>
      </c>
      <c r="E16" s="12" t="n">
        <v>28</v>
      </c>
      <c r="F16" t="str">
        <f aca="false">CONCATENATE(B16,D16)</f>
        <v>32</v>
      </c>
      <c r="G16" s="33" t="n">
        <v>3</v>
      </c>
      <c r="H16" t="s">
        <v>79</v>
      </c>
      <c r="J16" s="1" t="s">
        <v>80</v>
      </c>
      <c r="K16" s="1" t="n">
        <f aca="false">K4</f>
        <v>0</v>
      </c>
      <c r="L16" s="1" t="n">
        <f aca="false">L5</f>
        <v>0</v>
      </c>
      <c r="M16" s="1" t="n">
        <f aca="false">M6</f>
        <v>2</v>
      </c>
      <c r="N16" s="1" t="n">
        <f aca="false">N7</f>
        <v>0</v>
      </c>
      <c r="O16" s="1" t="n">
        <f aca="false">O8</f>
        <v>0</v>
      </c>
      <c r="P16" s="1" t="n">
        <f aca="false">P9</f>
        <v>0</v>
      </c>
      <c r="Q16" s="1" t="n">
        <f aca="false">Q10</f>
        <v>0</v>
      </c>
      <c r="R16" s="1" t="n">
        <f aca="false">R11</f>
        <v>0</v>
      </c>
      <c r="S16" s="1" t="n">
        <f aca="false">S12</f>
        <v>0</v>
      </c>
      <c r="W16" t="s">
        <v>81</v>
      </c>
      <c r="X16" s="22" t="n">
        <f aca="false">(AF4*W13)+(AF5*X13)+(AF6*Y13)+(Z13*AF7)+(AA13*AF8)+(AB13*AF9)+(AC13*AF10)+(AD13*AF11)+(AE13*AF12)</f>
        <v>0.0882352941176471</v>
      </c>
    </row>
    <row customHeight="1" ht="14.4" r="17">
      <c r="A17" t="n">
        <v>15</v>
      </c>
      <c r="B17" s="38" t="str">
        <f aca="false">IF(C17&gt;500,"9",IF(C17&gt;400,"8",IF(C17&gt;300,"7",IF(C17&gt;200,"6",IF(C17&gt;150,"5",IF(C17&gt;100,"4",IF(C17&gt;50,"3",IF(C17&gt;20,"2","1"))))))))</f>
        <v>3</v>
      </c>
      <c r="C17" s="12" t="n">
        <v>71.9817251429601</v>
      </c>
      <c r="D17" s="38" t="str">
        <f aca="false">IF(E17&gt;500,"9",IF(E17&gt;400,"8",IF(E17&gt;300,"7",IF(E17&gt;200,"6",IF(E17&gt;150,"5",IF(E17&gt;100,"4",IF(E17&gt;50,"3",IF(E17&gt;20,"2","1"))))))))</f>
        <v>1</v>
      </c>
      <c r="E17" s="12" t="n">
        <v>15</v>
      </c>
      <c r="F17" t="str">
        <f aca="false">CONCATENATE(B17,D17)</f>
        <v>31</v>
      </c>
      <c r="G17" s="34" t="n">
        <v>4</v>
      </c>
      <c r="H17" t="s">
        <v>82</v>
      </c>
      <c r="J17" s="1" t="s">
        <v>83</v>
      </c>
      <c r="K17" s="1" t="n">
        <f aca="false">T4-K16</f>
        <v>0</v>
      </c>
      <c r="L17" s="1" t="n">
        <f aca="false">T5-L16</f>
        <v>7</v>
      </c>
      <c r="M17" s="1" t="n">
        <f aca="false">T6-M16</f>
        <v>24</v>
      </c>
      <c r="N17" s="1" t="n">
        <f aca="false">T7-N16</f>
        <v>1</v>
      </c>
      <c r="O17" s="1" t="n">
        <f aca="false">T8-O16</f>
        <v>0</v>
      </c>
      <c r="P17" s="1" t="n">
        <f aca="false">T9-P16</f>
        <v>0</v>
      </c>
      <c r="Q17" s="1" t="n">
        <f aca="false">T10-Q16</f>
        <v>0</v>
      </c>
      <c r="R17" s="1" t="n">
        <f aca="false">T11-R16</f>
        <v>0</v>
      </c>
      <c r="S17" s="1" t="n">
        <f aca="false">T12-S16</f>
        <v>0</v>
      </c>
      <c r="W17" t="s">
        <v>84</v>
      </c>
      <c r="X17" s="22" t="n">
        <f aca="false">(W13^2)+(X13^2)+(Y13^2)+(Z13^2)+(AA13^2)+(AB13^2)+(AC13^2)+(AD13^2)+(AE13^2)</f>
        <v>0.544982698961938</v>
      </c>
    </row>
    <row customHeight="1" ht="14.4" r="18">
      <c r="A18" t="n">
        <v>16</v>
      </c>
      <c r="B18" s="38" t="str">
        <f aca="false">IF(C18&gt;500,"9",IF(C18&gt;400,"8",IF(C18&gt;300,"7",IF(C18&gt;200,"6",IF(C18&gt;150,"5",IF(C18&gt;100,"4",IF(C18&gt;50,"3",IF(C18&gt;20,"2","1"))))))))</f>
        <v>2</v>
      </c>
      <c r="C18" s="12" t="n">
        <v>48.8183298288011</v>
      </c>
      <c r="D18" s="38" t="str">
        <f aca="false">IF(E18&gt;500,"9",IF(E18&gt;400,"8",IF(E18&gt;300,"7",IF(E18&gt;200,"6",IF(E18&gt;150,"5",IF(E18&gt;100,"4",IF(E18&gt;50,"3",IF(E18&gt;20,"2","1"))))))))</f>
        <v>1</v>
      </c>
      <c r="E18" s="12" t="n">
        <v>0</v>
      </c>
      <c r="F18" t="str">
        <f aca="false">CONCATENATE(B18,D18)</f>
        <v>21</v>
      </c>
      <c r="G18" s="34" t="n">
        <v>5</v>
      </c>
      <c r="H18" t="s">
        <v>85</v>
      </c>
      <c r="J18" s="1" t="s">
        <v>86</v>
      </c>
      <c r="K18" s="1" t="n">
        <f aca="false">K13-K16</f>
        <v>24</v>
      </c>
      <c r="L18" s="1" t="n">
        <f aca="false">L13-L16</f>
        <v>7</v>
      </c>
      <c r="M18" s="1" t="n">
        <f aca="false">M13-M16</f>
        <v>0</v>
      </c>
      <c r="N18" s="1" t="n">
        <f aca="false">N13-N16</f>
        <v>1</v>
      </c>
      <c r="O18" s="1" t="n">
        <f aca="false">O13-O16</f>
        <v>0</v>
      </c>
      <c r="P18" s="1" t="n">
        <f aca="false">P13-P16</f>
        <v>0</v>
      </c>
      <c r="Q18" s="1" t="n">
        <f aca="false">Q13-Q16</f>
        <v>0</v>
      </c>
      <c r="R18" s="1" t="n">
        <f aca="false">R13-R16</f>
        <v>0</v>
      </c>
      <c r="S18" s="1" t="n">
        <f aca="false">S13-S16</f>
        <v>0</v>
      </c>
    </row>
    <row customHeight="1" ht="14.4" r="19">
      <c r="A19" t="n">
        <v>17</v>
      </c>
      <c r="B19" s="38" t="str">
        <f aca="false">IF(C19&gt;500,"9",IF(C19&gt;400,"8",IF(C19&gt;300,"7",IF(C19&gt;200,"6",IF(C19&gt;150,"5",IF(C19&gt;100,"4",IF(C19&gt;50,"3",IF(C19&gt;20,"2","1"))))))))</f>
        <v>3</v>
      </c>
      <c r="C19" s="12" t="n">
        <v>55.3929462678229</v>
      </c>
      <c r="D19" s="38" t="str">
        <f aca="false">IF(E19&gt;500,"9",IF(E19&gt;400,"8",IF(E19&gt;300,"7",IF(E19&gt;200,"6",IF(E19&gt;150,"5",IF(E19&gt;100,"4",IF(E19&gt;50,"3",IF(E19&gt;20,"2","1"))))))))</f>
        <v>1</v>
      </c>
      <c r="E19" s="12" t="n">
        <v>9</v>
      </c>
      <c r="F19" t="str">
        <f aca="false">CONCATENATE(B19,D19)</f>
        <v>31</v>
      </c>
      <c r="G19" s="34" t="n">
        <v>6</v>
      </c>
      <c r="H19" t="s">
        <v>87</v>
      </c>
      <c r="J19" s="1" t="s">
        <v>88</v>
      </c>
      <c r="K19" s="1" t="n">
        <f aca="false">$T$13-T4-K13+K16</f>
        <v>10</v>
      </c>
      <c r="L19" s="1" t="n">
        <f aca="false">$T$13-T5-L13+L16</f>
        <v>20</v>
      </c>
      <c r="M19" s="1" t="n">
        <f aca="false">$T$13-T6-M13+M16</f>
        <v>8</v>
      </c>
      <c r="N19" s="1" t="n">
        <f aca="false">$T$13-T7-N13+N16</f>
        <v>32</v>
      </c>
      <c r="O19" s="1" t="n">
        <f aca="false">$T$13-T8-O13+O16</f>
        <v>34</v>
      </c>
      <c r="P19" s="1" t="n">
        <f aca="false">$T$13-T9-P13+P16</f>
        <v>34</v>
      </c>
      <c r="Q19" s="1" t="n">
        <f aca="false">$T$13-T10-Q13+Q16</f>
        <v>34</v>
      </c>
      <c r="R19" s="1" t="n">
        <f aca="false">$T$13-T11-R13+R16</f>
        <v>34</v>
      </c>
      <c r="S19" s="1" t="n">
        <f aca="false">$T$13-T12-S13+S16</f>
        <v>34</v>
      </c>
      <c r="W19" t="s">
        <v>51</v>
      </c>
      <c r="X19" s="22" t="n">
        <f aca="false">(X15-X16)/(1-X16)</f>
        <v>-0.032258064516129</v>
      </c>
    </row>
    <row customHeight="1" ht="14.4" r="20">
      <c r="A20" t="n">
        <v>18</v>
      </c>
      <c r="B20" s="38" t="str">
        <f aca="false">IF(C20&gt;500,"9",IF(C20&gt;400,"8",IF(C20&gt;300,"7",IF(C20&gt;200,"6",IF(C20&gt;150,"5",IF(C20&gt;100,"4",IF(C20&gt;50,"3",IF(C20&gt;20,"2","1"))))))))</f>
        <v>3</v>
      </c>
      <c r="C20" s="12" t="n">
        <v>77.5487939967463</v>
      </c>
      <c r="D20" s="38" t="str">
        <f aca="false">IF(E20&gt;500,"9",IF(E20&gt;400,"8",IF(E20&gt;300,"7",IF(E20&gt;200,"6",IF(E20&gt;150,"5",IF(E20&gt;100,"4",IF(E20&gt;50,"3",IF(E20&gt;20,"2","1"))))))))</f>
        <v>3</v>
      </c>
      <c r="E20" s="12" t="n">
        <v>82.2</v>
      </c>
      <c r="F20" t="str">
        <f aca="false">CONCATENATE(B20,D20)</f>
        <v>33</v>
      </c>
      <c r="G20" s="35" t="n">
        <v>7</v>
      </c>
      <c r="H20" t="s">
        <v>89</v>
      </c>
      <c r="J20" s="1" t="s">
        <v>90</v>
      </c>
      <c r="K20" s="1" t="n">
        <f aca="false">SUM(K16:K19)</f>
        <v>34</v>
      </c>
      <c r="L20" s="1" t="n">
        <f aca="false">SUM(L16:L19)</f>
        <v>34</v>
      </c>
      <c r="M20" s="1" t="n">
        <f aca="false">SUM(M16:M19)</f>
        <v>34</v>
      </c>
      <c r="N20" s="1" t="n">
        <f aca="false">SUM(N16:N19)</f>
        <v>34</v>
      </c>
      <c r="O20" s="1" t="n">
        <f aca="false">SUM(O16:O19)</f>
        <v>34</v>
      </c>
      <c r="P20" s="1" t="n">
        <f aca="false">SUM(P16:P19)</f>
        <v>34</v>
      </c>
      <c r="Q20" s="1" t="n">
        <f aca="false">SUM(Q16:Q19)</f>
        <v>34</v>
      </c>
      <c r="R20" s="1" t="n">
        <f aca="false">SUM(R16:R19)</f>
        <v>34</v>
      </c>
      <c r="S20" s="1" t="n">
        <f aca="false">SUM(S16:S19)</f>
        <v>34</v>
      </c>
      <c r="W20" t="s">
        <v>52</v>
      </c>
      <c r="X20" s="22" t="n">
        <f aca="false">(X15-X16)/(1-X17)</f>
        <v>-0.064638783269962</v>
      </c>
    </row>
    <row customHeight="1" ht="14.4" r="21">
      <c r="A21" t="n">
        <v>19</v>
      </c>
      <c r="B21" s="38"/>
      <c r="C21" s="12"/>
      <c r="D21" s="38"/>
      <c r="E21" s="12"/>
      <c r="G21" s="35" t="n">
        <v>8</v>
      </c>
      <c r="H21" t="s">
        <v>91</v>
      </c>
      <c r="W21" t="s">
        <v>53</v>
      </c>
      <c r="X21" s="22" t="n">
        <f aca="false">(K4+L5+M6+N7+O8+P9+Q10+R11+S12)/T13</f>
        <v>0.0588235294117647</v>
      </c>
      <c r="Z21" t="s">
        <v>92</v>
      </c>
    </row>
    <row customHeight="1" ht="14.4" r="22">
      <c r="A22" t="n">
        <v>20</v>
      </c>
      <c r="B22" s="38" t="str">
        <f aca="false">IF(C22&gt;500,"9",IF(C22&gt;400,"8",IF(C22&gt;300,"7",IF(C22&gt;200,"6",IF(C22&gt;150,"5",IF(C22&gt;100,"4",IF(C22&gt;50,"3",IF(C22&gt;20,"2","1"))))))))</f>
        <v>2</v>
      </c>
      <c r="C22" s="12" t="n">
        <v>45.2152711772279</v>
      </c>
      <c r="D22" s="38" t="str">
        <f aca="false">IF(E22&gt;500,"9",IF(E22&gt;400,"8",IF(E22&gt;300,"7",IF(E22&gt;200,"6",IF(E22&gt;150,"5",IF(E22&gt;100,"4",IF(E22&gt;50,"3",IF(E22&gt;20,"2","1"))))))))</f>
        <v>1</v>
      </c>
      <c r="E22" s="12" t="n">
        <v>7</v>
      </c>
      <c r="F22" t="str">
        <f aca="false">CONCATENATE(B22,D22)</f>
        <v>21</v>
      </c>
      <c r="G22" s="36" t="n">
        <v>9</v>
      </c>
      <c r="H22" t="s">
        <v>93</v>
      </c>
      <c r="I22" s="18" t="s">
        <v>94</v>
      </c>
      <c r="J22" s="1" t="s">
        <v>95</v>
      </c>
      <c r="K22" s="31" t="n">
        <f aca="false">(K16+K18)/K20</f>
        <v>0.705882352941176</v>
      </c>
      <c r="L22" s="31" t="n">
        <f aca="false">(L16+L18)/L20</f>
        <v>0.205882352941176</v>
      </c>
      <c r="M22" s="31" t="n">
        <f aca="false">(M16+M18)/M20</f>
        <v>0.0588235294117647</v>
      </c>
      <c r="N22" s="31" t="n">
        <f aca="false">(N16+N18)/N20</f>
        <v>0.0294117647058823</v>
      </c>
      <c r="O22" s="31" t="n">
        <f aca="false">(O16+O18)/O20</f>
        <v>0</v>
      </c>
      <c r="P22" s="31" t="n">
        <f aca="false">(P16+P18)/P20</f>
        <v>0</v>
      </c>
      <c r="Q22" s="31" t="n">
        <f aca="false">(Q16+Q18)/Q20</f>
        <v>0</v>
      </c>
      <c r="R22" s="31" t="n">
        <f aca="false">(R16+R18)/R20</f>
        <v>0</v>
      </c>
      <c r="S22" s="31" t="n">
        <f aca="false">(S16+S18)/S20</f>
        <v>0</v>
      </c>
      <c r="T22" s="1" t="s">
        <v>96</v>
      </c>
      <c r="U22" s="1" t="n">
        <v>1</v>
      </c>
      <c r="V22" s="8" t="s">
        <v>97</v>
      </c>
    </row>
    <row customHeight="1" ht="14.4" r="23">
      <c r="A23" t="n">
        <v>21</v>
      </c>
      <c r="B23" s="38" t="str">
        <f aca="false">IF(C23&gt;500,"9",IF(C23&gt;400,"8",IF(C23&gt;300,"7",IF(C23&gt;200,"6",IF(C23&gt;150,"5",IF(C23&gt;100,"4",IF(C23&gt;50,"3",IF(C23&gt;20,"2","1"))))))))</f>
        <v>3</v>
      </c>
      <c r="C23" s="12" t="n">
        <v>56.267268808755</v>
      </c>
      <c r="D23" s="38" t="str">
        <f aca="false">IF(E23&gt;500,"9",IF(E23&gt;400,"8",IF(E23&gt;300,"7",IF(E23&gt;200,"6",IF(E23&gt;150,"5",IF(E23&gt;100,"4",IF(E23&gt;50,"3",IF(E23&gt;20,"2","1"))))))))</f>
        <v>2</v>
      </c>
      <c r="E23" s="12" t="n">
        <v>23</v>
      </c>
      <c r="F23" t="str">
        <f aca="false">CONCATENATE(B23,D23)</f>
        <v>32</v>
      </c>
      <c r="I23" s="18" t="s">
        <v>98</v>
      </c>
      <c r="J23" s="1" t="s">
        <v>99</v>
      </c>
      <c r="K23" s="31" t="n">
        <f aca="false">(K16+K17)/K20</f>
        <v>0</v>
      </c>
      <c r="L23" s="31" t="n">
        <f aca="false">(L16+L17)/L20</f>
        <v>0.205882352941176</v>
      </c>
      <c r="M23" s="31" t="n">
        <f aca="false">(M16+M17)/M20</f>
        <v>0.764705882352941</v>
      </c>
      <c r="N23" s="31" t="n">
        <f aca="false">(N16+N17)/N20</f>
        <v>0.0294117647058823</v>
      </c>
      <c r="O23" s="31" t="n">
        <f aca="false">(O16+O17)/O20</f>
        <v>0</v>
      </c>
      <c r="P23" s="31" t="n">
        <f aca="false">(P16+P17)/P20</f>
        <v>0</v>
      </c>
      <c r="Q23" s="31" t="n">
        <f aca="false">(Q16+Q17)/Q20</f>
        <v>0</v>
      </c>
      <c r="R23" s="31" t="n">
        <f aca="false">(R16+R17)/R20</f>
        <v>0</v>
      </c>
      <c r="S23" s="31" t="n">
        <f aca="false">(S16+S17)/S20</f>
        <v>0</v>
      </c>
      <c r="T23" s="1" t="s">
        <v>96</v>
      </c>
      <c r="U23" s="1" t="n">
        <v>1</v>
      </c>
      <c r="V23" s="8" t="s">
        <v>100</v>
      </c>
    </row>
    <row customHeight="1" ht="14.4" r="24">
      <c r="A24" t="n">
        <v>22</v>
      </c>
      <c r="B24" s="38" t="str">
        <f aca="false">IF(C24&gt;500,"9",IF(C24&gt;400,"8",IF(C24&gt;300,"7",IF(C24&gt;200,"6",IF(C24&gt;150,"5",IF(C24&gt;100,"4",IF(C24&gt;50,"3",IF(C24&gt;20,"2","1"))))))))</f>
        <v>3</v>
      </c>
      <c r="C24" s="12" t="n">
        <v>86.1244058147883</v>
      </c>
      <c r="D24" s="38" t="str">
        <f aca="false">IF(E24&gt;500,"9",IF(E24&gt;400,"8",IF(E24&gt;300,"7",IF(E24&gt;200,"6",IF(E24&gt;150,"5",IF(E24&gt;100,"4",IF(E24&gt;50,"3",IF(E24&gt;20,"2","1"))))))))</f>
        <v>2</v>
      </c>
      <c r="E24" s="12" t="n">
        <v>22</v>
      </c>
      <c r="F24" t="str">
        <f aca="false">CONCATENATE(B24,D24)</f>
        <v>32</v>
      </c>
      <c r="I24" s="18" t="s">
        <v>101</v>
      </c>
      <c r="J24" s="1" t="s">
        <v>102</v>
      </c>
      <c r="K24" s="31" t="n">
        <f aca="false">(K16+K17)/(K16+K18)</f>
        <v>0</v>
      </c>
      <c r="L24" s="31" t="n">
        <f aca="false">(L16+L17)/(L16+L18)</f>
        <v>1</v>
      </c>
      <c r="M24" s="31" t="n">
        <f aca="false">(M16+M17)/(M16+M18)</f>
        <v>13</v>
      </c>
      <c r="N24" s="31" t="n">
        <f aca="false">(N16+N17)/(N16+N18)</f>
        <v>1</v>
      </c>
      <c r="O24" s="31" t="e">
        <f aca="false">(O16+O17)/(O16+O18)</f>
        <v>#DIV/0!</v>
      </c>
      <c r="P24" s="31" t="e">
        <f aca="false">(P16+P17)/(P16+P18)</f>
        <v>#DIV/0!</v>
      </c>
      <c r="Q24" s="31" t="e">
        <f aca="false">(Q16+Q17)/(Q16+Q18)</f>
        <v>#DIV/0!</v>
      </c>
      <c r="R24" s="31" t="e">
        <f aca="false">(R16+R17)/(R16+R18)</f>
        <v>#DIV/0!</v>
      </c>
      <c r="S24" s="31" t="e">
        <f aca="false">(S16+S17)/(S16+S18)</f>
        <v>#DIV/0!</v>
      </c>
      <c r="T24" s="1" t="s">
        <v>103</v>
      </c>
      <c r="U24" s="1" t="n">
        <v>1</v>
      </c>
    </row>
    <row customHeight="1" ht="14.4" r="25">
      <c r="A25" t="n">
        <v>23</v>
      </c>
      <c r="B25" s="38" t="str">
        <f aca="false">IF(C25&gt;500,"9",IF(C25&gt;400,"8",IF(C25&gt;300,"7",IF(C25&gt;200,"6",IF(C25&gt;150,"5",IF(C25&gt;100,"4",IF(C25&gt;50,"3",IF(C25&gt;20,"2","1"))))))))</f>
        <v>4</v>
      </c>
      <c r="C25" s="12" t="n">
        <v>133.544988862998</v>
      </c>
      <c r="D25" s="38" t="str">
        <f aca="false">IF(E25&gt;500,"9",IF(E25&gt;400,"8",IF(E25&gt;300,"7",IF(E25&gt;200,"6",IF(E25&gt;150,"5",IF(E25&gt;100,"4",IF(E25&gt;50,"3",IF(E25&gt;20,"2","1"))))))))</f>
        <v>2</v>
      </c>
      <c r="E25" s="12" t="n">
        <v>31</v>
      </c>
      <c r="F25" t="str">
        <f aca="false">CONCATENATE(B25,D25)</f>
        <v>42</v>
      </c>
      <c r="I25" s="18" t="s">
        <v>104</v>
      </c>
      <c r="J25" s="1" t="s">
        <v>91</v>
      </c>
      <c r="K25" s="31" t="n">
        <f aca="false">K16/(K16+K18)</f>
        <v>0</v>
      </c>
      <c r="L25" s="31" t="n">
        <f aca="false">L16/(L16+L18)</f>
        <v>0</v>
      </c>
      <c r="M25" s="31" t="n">
        <f aca="false">M16/(M16+M18)</f>
        <v>1</v>
      </c>
      <c r="N25" s="31" t="n">
        <f aca="false">N16/(N16+N18)</f>
        <v>0</v>
      </c>
      <c r="O25" s="31" t="e">
        <f aca="false">O16/(O16+O18)</f>
        <v>#DIV/0!</v>
      </c>
      <c r="P25" s="31" t="e">
        <f aca="false">P16/(P16+P18)</f>
        <v>#DIV/0!</v>
      </c>
      <c r="Q25" s="31" t="e">
        <f aca="false">Q16/(Q16+Q18)</f>
        <v>#DIV/0!</v>
      </c>
      <c r="R25" s="31" t="e">
        <f aca="false">R16/(R16+R18)</f>
        <v>#DIV/0!</v>
      </c>
      <c r="S25" s="31" t="e">
        <f aca="false">S16/(S16+S18)</f>
        <v>#DIV/0!</v>
      </c>
      <c r="T25" s="1" t="s">
        <v>96</v>
      </c>
      <c r="U25" s="1" t="n">
        <v>1</v>
      </c>
      <c r="V25" s="8" t="s">
        <v>105</v>
      </c>
    </row>
    <row customHeight="1" ht="14.4" r="26">
      <c r="A26" t="n">
        <v>24</v>
      </c>
      <c r="B26" s="38" t="str">
        <f aca="false">IF(C26&gt;500,"9",IF(C26&gt;400,"8",IF(C26&gt;300,"7",IF(C26&gt;200,"6",IF(C26&gt;150,"5",IF(C26&gt;100,"4",IF(C26&gt;50,"3",IF(C26&gt;20,"2","1"))))))))</f>
        <v>3</v>
      </c>
      <c r="C26" s="12" t="n">
        <v>61.0329149674837</v>
      </c>
      <c r="D26" s="38" t="str">
        <f aca="false">IF(E26&gt;500,"9",IF(E26&gt;400,"8",IF(E26&gt;300,"7",IF(E26&gt;200,"6",IF(E26&gt;150,"5",IF(E26&gt;100,"4",IF(E26&gt;50,"3",IF(E26&gt;20,"2","1"))))))))</f>
        <v>1</v>
      </c>
      <c r="E26" s="12" t="n">
        <v>17</v>
      </c>
      <c r="F26" t="str">
        <f aca="false">CONCATENATE(B26,D26)</f>
        <v>31</v>
      </c>
      <c r="I26" s="1" t="s">
        <v>106</v>
      </c>
      <c r="J26" s="1" t="s">
        <v>87</v>
      </c>
      <c r="K26" s="31" t="n">
        <f aca="false">K17/(K17+K19)</f>
        <v>0</v>
      </c>
      <c r="L26" s="31" t="n">
        <f aca="false">L17/(L17+L19)</f>
        <v>0.259259259259259</v>
      </c>
      <c r="M26" s="31" t="n">
        <f aca="false">M17/(M17+M19)</f>
        <v>0.75</v>
      </c>
      <c r="N26" s="31" t="n">
        <f aca="false">N17/(N17+N19)</f>
        <v>0.0303030303030303</v>
      </c>
      <c r="O26" s="31" t="n">
        <f aca="false">O17/(O17+O19)</f>
        <v>0</v>
      </c>
      <c r="P26" s="31" t="n">
        <f aca="false">P17/(P17+P19)</f>
        <v>0</v>
      </c>
      <c r="Q26" s="31" t="n">
        <f aca="false">Q17/(Q17+Q19)</f>
        <v>0</v>
      </c>
      <c r="R26" s="31" t="n">
        <f aca="false">R17/(R17+R19)</f>
        <v>0</v>
      </c>
      <c r="S26" s="31" t="n">
        <f aca="false">S17/(S17+S19)</f>
        <v>0</v>
      </c>
      <c r="T26" s="1" t="s">
        <v>96</v>
      </c>
      <c r="U26" s="1" t="n">
        <v>0</v>
      </c>
      <c r="V26" s="8" t="s">
        <v>107</v>
      </c>
    </row>
    <row customHeight="1" ht="14.4" r="27">
      <c r="A27" t="n">
        <v>25</v>
      </c>
      <c r="B27" s="38" t="str">
        <f aca="false">IF(C27&gt;500,"9",IF(C27&gt;400,"8",IF(C27&gt;300,"7",IF(C27&gt;200,"6",IF(C27&gt;150,"5",IF(C27&gt;100,"4",IF(C27&gt;50,"3",IF(C27&gt;20,"2","1"))))))))</f>
        <v>3</v>
      </c>
      <c r="C27" s="12" t="n">
        <v>69.1463115537011</v>
      </c>
      <c r="D27" s="38" t="str">
        <f aca="false">IF(E27&gt;500,"9",IF(E27&gt;400,"8",IF(E27&gt;300,"7",IF(E27&gt;200,"6",IF(E27&gt;150,"5",IF(E27&gt;100,"4",IF(E27&gt;50,"3",IF(E27&gt;20,"2","1"))))))))</f>
        <v>2</v>
      </c>
      <c r="E27" s="12" t="n">
        <v>30</v>
      </c>
      <c r="F27" t="str">
        <f aca="false">CONCATENATE(B27,D27)</f>
        <v>32</v>
      </c>
      <c r="I27" s="18" t="s">
        <v>108</v>
      </c>
      <c r="J27" s="1" t="s">
        <v>109</v>
      </c>
      <c r="K27" s="31" t="e">
        <f aca="false">K17/(K16+K17)</f>
        <v>#DIV/0!</v>
      </c>
      <c r="L27" s="31" t="n">
        <f aca="false">L17/(L16+L17)</f>
        <v>1</v>
      </c>
      <c r="M27" s="31" t="n">
        <f aca="false">M17/(M16+M17)</f>
        <v>0.923076923076923</v>
      </c>
      <c r="N27" s="31" t="n">
        <f aca="false">N17/(N16+N17)</f>
        <v>1</v>
      </c>
      <c r="O27" s="31" t="e">
        <f aca="false">O17/(O16+O17)</f>
        <v>#DIV/0!</v>
      </c>
      <c r="P27" s="31" t="e">
        <f aca="false">P17/(P16+P17)</f>
        <v>#DIV/0!</v>
      </c>
      <c r="Q27" s="31" t="e">
        <f aca="false">Q17/(Q16+Q17)</f>
        <v>#DIV/0!</v>
      </c>
      <c r="R27" s="31" t="e">
        <f aca="false">R17/(R16+R17)</f>
        <v>#DIV/0!</v>
      </c>
      <c r="S27" s="31" t="e">
        <f aca="false">S17/(S16+S17)</f>
        <v>#DIV/0!</v>
      </c>
      <c r="T27" s="1" t="s">
        <v>96</v>
      </c>
      <c r="U27" s="1" t="n">
        <v>0</v>
      </c>
      <c r="V27" s="8" t="s">
        <v>110</v>
      </c>
    </row>
    <row customHeight="1" ht="14.4" r="28">
      <c r="A28" t="n">
        <v>26</v>
      </c>
      <c r="B28" s="38" t="str">
        <f aca="false">IF(C28&gt;500,"9",IF(C28&gt;400,"8",IF(C28&gt;300,"7",IF(C28&gt;200,"6",IF(C28&gt;150,"5",IF(C28&gt;100,"4",IF(C28&gt;50,"3",IF(C28&gt;20,"2","1"))))))))</f>
        <v>3</v>
      </c>
      <c r="C28" s="12" t="n">
        <v>75.6732026391549</v>
      </c>
      <c r="D28" s="38" t="str">
        <f aca="false">IF(E28&gt;500,"9",IF(E28&gt;400,"8",IF(E28&gt;300,"7",IF(E28&gt;200,"6",IF(E28&gt;150,"5",IF(E28&gt;100,"4",IF(E28&gt;50,"3",IF(E28&gt;20,"2","1"))))))))</f>
        <v>1</v>
      </c>
      <c r="E28" s="12" t="n">
        <v>0</v>
      </c>
      <c r="F28" t="str">
        <f aca="false">CONCATENATE(B28,D28)</f>
        <v>31</v>
      </c>
      <c r="I28" s="18" t="s">
        <v>111</v>
      </c>
      <c r="J28" s="1" t="s">
        <v>53</v>
      </c>
      <c r="K28" s="31" t="n">
        <f aca="false">(K16+K19)/K20</f>
        <v>0.294117647058823</v>
      </c>
      <c r="L28" s="31" t="n">
        <f aca="false">(L16+L19)/L20</f>
        <v>0.588235294117647</v>
      </c>
      <c r="M28" s="31" t="n">
        <f aca="false">(M16+M19)/M20</f>
        <v>0.294117647058823</v>
      </c>
      <c r="N28" s="31" t="n">
        <f aca="false">(N16+N19)/N20</f>
        <v>0.941176470588235</v>
      </c>
      <c r="O28" s="31" t="n">
        <f aca="false">(O16+O19)/O20</f>
        <v>1</v>
      </c>
      <c r="P28" s="31" t="n">
        <f aca="false">(P16+P19)/P20</f>
        <v>1</v>
      </c>
      <c r="Q28" s="31" t="n">
        <f aca="false">(Q16+Q19)/Q20</f>
        <v>1</v>
      </c>
      <c r="R28" s="31" t="n">
        <f aca="false">(R16+R19)/R20</f>
        <v>1</v>
      </c>
      <c r="S28" s="31" t="n">
        <f aca="false">(S16+S19)/S20</f>
        <v>1</v>
      </c>
      <c r="T28" s="1" t="s">
        <v>96</v>
      </c>
      <c r="U28" s="1" t="n">
        <v>1</v>
      </c>
      <c r="V28" s="8" t="s">
        <v>112</v>
      </c>
    </row>
    <row customHeight="1" ht="14.4" r="29">
      <c r="A29" t="n">
        <v>27</v>
      </c>
      <c r="B29" s="38" t="str">
        <f aca="false">IF(C29&gt;500,"9",IF(C29&gt;400,"8",IF(C29&gt;300,"7",IF(C29&gt;200,"6",IF(C29&gt;150,"5",IF(C29&gt;100,"4",IF(C29&gt;50,"3",IF(C29&gt;20,"2","1"))))))))</f>
        <v>2</v>
      </c>
      <c r="C29" s="12" t="n">
        <v>36.4875409440008</v>
      </c>
      <c r="D29" s="38" t="str">
        <f aca="false">IF(E29&gt;500,"9",IF(E29&gt;400,"8",IF(E29&gt;300,"7",IF(E29&gt;200,"6",IF(E29&gt;150,"5",IF(E29&gt;100,"4",IF(E29&gt;50,"3",IF(E29&gt;20,"2","1"))))))))</f>
        <v>1</v>
      </c>
      <c r="E29" s="12" t="n">
        <v>3</v>
      </c>
      <c r="F29" t="str">
        <f aca="false">CONCATENATE(B29,D29)</f>
        <v>21</v>
      </c>
      <c r="I29" s="18" t="s">
        <v>113</v>
      </c>
      <c r="J29" s="1" t="s">
        <v>114</v>
      </c>
      <c r="K29" s="31" t="e">
        <f aca="false">K16/(K16+K17)</f>
        <v>#DIV/0!</v>
      </c>
      <c r="L29" s="31" t="n">
        <f aca="false">L16/(L16+L17)</f>
        <v>0</v>
      </c>
      <c r="M29" s="31" t="n">
        <f aca="false">M16/(M16+M17)</f>
        <v>0.0769230769230769</v>
      </c>
      <c r="N29" s="31" t="n">
        <f aca="false">N16/(N16+N17)</f>
        <v>0</v>
      </c>
      <c r="O29" s="31" t="e">
        <f aca="false">O16/(O16+O17)</f>
        <v>#DIV/0!</v>
      </c>
      <c r="P29" s="31" t="e">
        <f aca="false">P16/(P16+P17)</f>
        <v>#DIV/0!</v>
      </c>
      <c r="Q29" s="31" t="e">
        <f aca="false">Q16/(Q16+Q17)</f>
        <v>#DIV/0!</v>
      </c>
      <c r="R29" s="31" t="e">
        <f aca="false">R16/(R16+R17)</f>
        <v>#DIV/0!</v>
      </c>
      <c r="S29" s="31" t="e">
        <f aca="false">S16/(S16+S17)</f>
        <v>#DIV/0!</v>
      </c>
      <c r="T29" s="1" t="s">
        <v>96</v>
      </c>
      <c r="U29" s="1" t="n">
        <v>1</v>
      </c>
      <c r="V29" s="8" t="s">
        <v>115</v>
      </c>
    </row>
    <row customHeight="1" ht="14.4" r="30">
      <c r="A30" t="n">
        <v>28</v>
      </c>
      <c r="B30" s="38" t="str">
        <f aca="false">IF(C30&gt;500,"9",IF(C30&gt;400,"8",IF(C30&gt;300,"7",IF(C30&gt;200,"6",IF(C30&gt;150,"5",IF(C30&gt;100,"4",IF(C30&gt;50,"3",IF(C30&gt;20,"2","1"))))))))</f>
        <v>2</v>
      </c>
      <c r="C30" s="12" t="n">
        <v>45.2036556094423</v>
      </c>
      <c r="D30" s="38" t="str">
        <f aca="false">IF(E30&gt;500,"9",IF(E30&gt;400,"8",IF(E30&gt;300,"7",IF(E30&gt;200,"6",IF(E30&gt;150,"5",IF(E30&gt;100,"4",IF(E30&gt;50,"3",IF(E30&gt;20,"2","1"))))))))</f>
        <v>1</v>
      </c>
      <c r="E30" s="12" t="n">
        <v>0</v>
      </c>
      <c r="F30" t="str">
        <f aca="false">CONCATENATE(B30,D30)</f>
        <v>21</v>
      </c>
      <c r="I30" s="18" t="s">
        <v>116</v>
      </c>
      <c r="J30" s="1" t="s">
        <v>117</v>
      </c>
      <c r="K30" s="31" t="n">
        <f aca="false">K16/(K16+K17+K18)</f>
        <v>0</v>
      </c>
      <c r="L30" s="31" t="n">
        <f aca="false">L16/(L16+L17+L18)</f>
        <v>0</v>
      </c>
      <c r="M30" s="31" t="n">
        <f aca="false">M16/(M16+M17+M18)</f>
        <v>0.0769230769230769</v>
      </c>
      <c r="N30" s="31" t="n">
        <f aca="false">N16/(N16+N17+N18)</f>
        <v>0</v>
      </c>
      <c r="O30" s="31" t="e">
        <f aca="false">O16/(O16+O17+O18)</f>
        <v>#DIV/0!</v>
      </c>
      <c r="P30" s="31" t="e">
        <f aca="false">P16/(P16+P17+P18)</f>
        <v>#DIV/0!</v>
      </c>
      <c r="Q30" s="31" t="e">
        <f aca="false">Q16/(Q16+Q17+Q18)</f>
        <v>#DIV/0!</v>
      </c>
      <c r="R30" s="31" t="e">
        <f aca="false">R16/(R16+R17+R18)</f>
        <v>#DIV/0!</v>
      </c>
      <c r="S30" s="31" t="e">
        <f aca="false">S16/(S16+S17+S18)</f>
        <v>#DIV/0!</v>
      </c>
      <c r="T30" s="1" t="s">
        <v>96</v>
      </c>
      <c r="U30" s="1" t="n">
        <v>1</v>
      </c>
      <c r="V30" s="8" t="s">
        <v>118</v>
      </c>
    </row>
    <row customHeight="1" ht="14.4" r="31">
      <c r="A31" t="n">
        <v>29</v>
      </c>
      <c r="B31" s="38" t="str">
        <f aca="false">IF(C31&gt;500,"9",IF(C31&gt;400,"8",IF(C31&gt;300,"7",IF(C31&gt;200,"6",IF(C31&gt;150,"5",IF(C31&gt;100,"4",IF(C31&gt;50,"3",IF(C31&gt;20,"2","1"))))))))</f>
        <v>2</v>
      </c>
      <c r="C31" s="12" t="n">
        <v>27.9793170246145</v>
      </c>
      <c r="D31" s="38" t="str">
        <f aca="false">IF(E31&gt;500,"9",IF(E31&gt;400,"8",IF(E31&gt;300,"7",IF(E31&gt;200,"6",IF(E31&gt;150,"5",IF(E31&gt;100,"4",IF(E31&gt;50,"3",IF(E31&gt;20,"2","1"))))))))</f>
        <v>1</v>
      </c>
      <c r="E31" s="12" t="n">
        <v>5</v>
      </c>
      <c r="F31" t="str">
        <f aca="false">CONCATENATE(B31,D31)</f>
        <v>21</v>
      </c>
      <c r="I31" s="18" t="s">
        <v>119</v>
      </c>
      <c r="J31" s="1" t="s">
        <v>120</v>
      </c>
      <c r="K31" s="31" t="n">
        <f aca="false">K25-K26</f>
        <v>0</v>
      </c>
      <c r="L31" s="31" t="n">
        <f aca="false">L25-L26</f>
        <v>-0.259259259259259</v>
      </c>
      <c r="M31" s="31" t="n">
        <f aca="false">M25-M26</f>
        <v>0.25</v>
      </c>
      <c r="N31" s="31" t="n">
        <f aca="false">N25-N26</f>
        <v>-0.0303030303030303</v>
      </c>
      <c r="O31" s="31" t="e">
        <f aca="false">O25-O26</f>
        <v>#DIV/0!</v>
      </c>
      <c r="P31" s="31" t="e">
        <f aca="false">P25-P26</f>
        <v>#DIV/0!</v>
      </c>
      <c r="Q31" s="31" t="e">
        <f aca="false">Q25-Q26</f>
        <v>#DIV/0!</v>
      </c>
      <c r="R31" s="31" t="e">
        <f aca="false">R25-R26</f>
        <v>#DIV/0!</v>
      </c>
      <c r="S31" s="31" t="e">
        <f aca="false">S25-S26</f>
        <v>#DIV/0!</v>
      </c>
    </row>
    <row customHeight="1" ht="14.4" r="32">
      <c r="A32" t="n">
        <v>30</v>
      </c>
      <c r="B32" s="38" t="str">
        <f aca="false">IF(C32&gt;500,"9",IF(C32&gt;400,"8",IF(C32&gt;300,"7",IF(C32&gt;200,"6",IF(C32&gt;150,"5",IF(C32&gt;100,"4",IF(C32&gt;50,"3",IF(C32&gt;20,"2","1"))))))))</f>
        <v>3</v>
      </c>
      <c r="C32" s="12" t="n">
        <v>93.0335635269413</v>
      </c>
      <c r="D32" s="38" t="str">
        <f aca="false">IF(E32&gt;500,"9",IF(E32&gt;400,"8",IF(E32&gt;300,"7",IF(E32&gt;200,"6",IF(E32&gt;150,"5",IF(E32&gt;100,"4",IF(E32&gt;50,"3",IF(E32&gt;20,"2","1"))))))))</f>
        <v>1</v>
      </c>
      <c r="E32" s="12" t="n">
        <v>18</v>
      </c>
      <c r="F32" t="str">
        <f aca="false">CONCATENATE(B32,D32)</f>
        <v>31</v>
      </c>
      <c r="I32" s="18" t="s">
        <v>121</v>
      </c>
      <c r="J32" s="1" t="s">
        <v>122</v>
      </c>
      <c r="K32" s="31" t="e">
        <f aca="false">(K16*K19)/(K17*K18)</f>
        <v>#DIV/0!</v>
      </c>
      <c r="L32" s="31" t="n">
        <f aca="false">(L16*L19)/(L17*L18)</f>
        <v>0</v>
      </c>
      <c r="M32" s="31" t="e">
        <f aca="false">(M16*M19)/(M17*M18)</f>
        <v>#DIV/0!</v>
      </c>
      <c r="N32" s="31" t="n">
        <f aca="false">(N16*N19)/(N17*N18)</f>
        <v>0</v>
      </c>
      <c r="O32" s="31" t="e">
        <f aca="false">(O16*O19)/(O17*O18)</f>
        <v>#DIV/0!</v>
      </c>
      <c r="P32" s="31" t="e">
        <f aca="false">(P16*P19)/(P17*P18)</f>
        <v>#DIV/0!</v>
      </c>
      <c r="Q32" s="31" t="e">
        <f aca="false">(Q16*Q19)/(Q17*Q18)</f>
        <v>#DIV/0!</v>
      </c>
      <c r="R32" s="31" t="e">
        <f aca="false">(R16*R19)/(R17*R18)</f>
        <v>#DIV/0!</v>
      </c>
      <c r="S32" s="31" t="e">
        <f aca="false">(S16*S19)/(S17*S18)</f>
        <v>#DIV/0!</v>
      </c>
      <c r="T32" s="1" t="s">
        <v>103</v>
      </c>
      <c r="U32" s="1" t="s">
        <v>123</v>
      </c>
      <c r="V32" s="8" t="s">
        <v>124</v>
      </c>
    </row>
    <row customHeight="1" ht="14.4" r="33">
      <c r="A33" t="n">
        <v>31</v>
      </c>
      <c r="B33" s="38" t="str">
        <f aca="false">IF(C33&gt;500,"9",IF(C33&gt;400,"8",IF(C33&gt;300,"7",IF(C33&gt;200,"6",IF(C33&gt;150,"5",IF(C33&gt;100,"4",IF(C33&gt;50,"3",IF(C33&gt;20,"2","1"))))))))</f>
        <v>3</v>
      </c>
      <c r="C33" s="12" t="n">
        <v>92.693791761673</v>
      </c>
      <c r="D33" s="38" t="str">
        <f aca="false">IF(E33&gt;500,"9",IF(E33&gt;400,"8",IF(E33&gt;300,"7",IF(E33&gt;200,"6",IF(E33&gt;150,"5",IF(E33&gt;100,"4",IF(E33&gt;50,"3",IF(E33&gt;20,"2","1"))))))))</f>
        <v>4</v>
      </c>
      <c r="E33" s="12" t="n">
        <v>137</v>
      </c>
      <c r="F33" t="str">
        <f aca="false">CONCATENATE(B33,D33)</f>
        <v>34</v>
      </c>
    </row>
    <row customHeight="1" ht="14.4" r="34">
      <c r="A34" t="n">
        <v>32</v>
      </c>
      <c r="B34" s="38" t="str">
        <f aca="false">IF(C34&gt;500,"9",IF(C34&gt;400,"8",IF(C34&gt;300,"7",IF(C34&gt;200,"6",IF(C34&gt;150,"5",IF(C34&gt;100,"4",IF(C34&gt;50,"3",IF(C34&gt;20,"2","1"))))))))</f>
        <v>3</v>
      </c>
      <c r="C34" s="12" t="n">
        <v>60.2754392070072</v>
      </c>
      <c r="D34" s="38" t="str">
        <f aca="false">IF(E34&gt;500,"9",IF(E34&gt;400,"8",IF(E34&gt;300,"7",IF(E34&gt;200,"6",IF(E34&gt;150,"5",IF(E34&gt;100,"4",IF(E34&gt;50,"3",IF(E34&gt;20,"2","1"))))))))</f>
        <v>1</v>
      </c>
      <c r="E34" s="12" t="n">
        <v>0</v>
      </c>
      <c r="F34" t="str">
        <f aca="false">CONCATENATE(B34,D34)</f>
        <v>31</v>
      </c>
      <c r="J34" s="32" t="s">
        <v>76</v>
      </c>
      <c r="K34" s="32" t="n">
        <f aca="false">K4+L4+SUM(K5:M5)+SUM(L6:N6)+SUM(M7:O7)+SUM(N8:P8)+SUM(O9:Q9)+SUM(P10:R10)+SUM(Q11:S11)+SUM(R12:S12)</f>
        <v>16</v>
      </c>
      <c r="L34" s="32" t="n">
        <f aca="false">K34/T13*100</f>
        <v>47.0588235294118</v>
      </c>
    </row>
    <row customHeight="1" ht="14.4" r="35">
      <c r="A35" t="n">
        <v>33</v>
      </c>
      <c r="B35" s="38" t="str">
        <f aca="false">IF(C35&gt;500,"9",IF(C35&gt;400,"8",IF(C35&gt;300,"7",IF(C35&gt;200,"6",IF(C35&gt;150,"5",IF(C35&gt;100,"4",IF(C35&gt;50,"3",IF(C35&gt;20,"2","1"))))))))</f>
        <v>3</v>
      </c>
      <c r="C35" s="12" t="n">
        <v>86.6336625457249</v>
      </c>
      <c r="D35" s="38" t="str">
        <f aca="false">IF(E35&gt;500,"9",IF(E35&gt;400,"8",IF(E35&gt;300,"7",IF(E35&gt;200,"6",IF(E35&gt;150,"5",IF(E35&gt;100,"4",IF(E35&gt;50,"3",IF(E35&gt;20,"2","1"))))))))</f>
        <v>3</v>
      </c>
      <c r="E35" s="12" t="n">
        <v>55.5</v>
      </c>
      <c r="F35" t="str">
        <f aca="false">CONCATENATE(B35,D35)</f>
        <v>33</v>
      </c>
    </row>
    <row customHeight="1" ht="14.4" r="36">
      <c r="A36" t="n">
        <v>34</v>
      </c>
      <c r="B36" s="38" t="str">
        <f aca="false">IF(C36&gt;500,"9",IF(C36&gt;400,"8",IF(C36&gt;300,"7",IF(C36&gt;200,"6",IF(C36&gt;150,"5",IF(C36&gt;100,"4",IF(C36&gt;50,"3",IF(C36&gt;20,"2","1"))))))))</f>
        <v>3</v>
      </c>
      <c r="C36" s="12" t="n">
        <v>53.0361239646309</v>
      </c>
      <c r="D36" s="38" t="str">
        <f aca="false">IF(E36&gt;500,"9",IF(E36&gt;400,"8",IF(E36&gt;300,"7",IF(E36&gt;200,"6",IF(E36&gt;150,"5",IF(E36&gt;100,"4",IF(E36&gt;50,"3",IF(E36&gt;20,"2","1"))))))))</f>
        <v>1</v>
      </c>
      <c r="E36" s="12" t="n">
        <v>0</v>
      </c>
      <c r="F36" t="str">
        <f aca="false">CONCATENATE(B36,D36)</f>
        <v>31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customHeight="1" ht="14.4" r="37">
      <c r="A37" t="n">
        <v>35</v>
      </c>
      <c r="B37" s="38" t="str">
        <f aca="false">IF(C37&gt;500,"9",IF(C37&gt;400,"8",IF(C37&gt;300,"7",IF(C37&gt;200,"6",IF(C37&gt;150,"5",IF(C37&gt;100,"4",IF(C37&gt;50,"3",IF(C37&gt;20,"2","1"))))))))</f>
        <v>3</v>
      </c>
      <c r="C37" s="12" t="n">
        <v>88.2614049940002</v>
      </c>
      <c r="D37" s="38" t="str">
        <f aca="false">IF(E37&gt;500,"9",IF(E37&gt;400,"8",IF(E37&gt;300,"7",IF(E37&gt;200,"6",IF(E37&gt;150,"5",IF(E37&gt;100,"4",IF(E37&gt;50,"3",IF(E37&gt;20,"2","1"))))))))</f>
        <v>2</v>
      </c>
      <c r="E37" s="12" t="n">
        <v>45</v>
      </c>
      <c r="F37" t="str">
        <f aca="false">CONCATENATE(B37,D37)</f>
        <v>32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customHeight="1" ht="14.4" r="38">
      <c r="A38" t="n">
        <v>36</v>
      </c>
      <c r="B38" s="38" t="str">
        <f aca="false">IF(C38&gt;500,"9",IF(C38&gt;400,"8",IF(C38&gt;300,"7",IF(C38&gt;200,"6",IF(C38&gt;150,"5",IF(C38&gt;100,"4",IF(C38&gt;50,"3",IF(C38&gt;20,"2","1"))))))))</f>
        <v>3</v>
      </c>
      <c r="C38" s="12" t="n">
        <v>83.0543464454926</v>
      </c>
      <c r="D38" s="38" t="str">
        <f aca="false">IF(E38&gt;500,"9",IF(E38&gt;400,"8",IF(E38&gt;300,"7",IF(E38&gt;200,"6",IF(E38&gt;150,"5",IF(E38&gt;100,"4",IF(E38&gt;50,"3",IF(E38&gt;20,"2","1"))))))))</f>
        <v>1</v>
      </c>
      <c r="E38" s="12" t="n">
        <v>7</v>
      </c>
      <c r="F38" t="str">
        <f aca="false">CONCATENATE(B38,D38)</f>
        <v>31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</sheetData>
  <mergeCells count="3">
    <mergeCell ref="I4:I6"/>
    <mergeCell ref="I7:I9"/>
    <mergeCell ref="I10:I11"/>
  </mergeCells>
  <pageMargins bottom="1" footer="0.511805555555555" header="0.511805555555555" left="0.75" right="0.75" top="1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alignWithMargins="0" differentFirst="0" differentOddEven="0" scaleWithDoc="0">
    <oddHeader/>
    <oddFooter/>
  </headerFooter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sheetPr filterMode="false">
      <pageSetUpPr fitToPage="false"/>
    </sheetPr>
  </sheetPr>
  <dimension ref="A1:AG38"/>
  <sheetViews>
    <sheetView colorId="64" defaultGridColor="true" rightToLeft="false" showFormulas="false" showGridLines="true" showOutlineSymbols="true" showRowColHeaders="true" showZeros="true" tabSelected="0" topLeftCell="A1" view="normal" windowProtection="false" workbookViewId="0" zoomScale="85" zoomScaleNormal="85" zoomScalePageLayoutView="100">
      <selection activeCell="F29" activeCellId="0" pane="topLeft" sqref="F29"/>
    </sheetView>
  </sheetViews>
  <sheetFormatPr defaultRowHeight="15.0"/>
  <sheetData>
    <row customHeight="1" ht="14.4" r="1">
      <c r="B1" s="37"/>
      <c r="C1" s="37"/>
      <c r="I1"/>
      <c r="J1"/>
      <c r="K1"/>
      <c r="L1"/>
    </row>
    <row customHeight="1" ht="14.4" r="2">
      <c r="A2" s="39" t="s">
        <v>0</v>
      </c>
      <c r="B2" s="40" t="s">
        <v>55</v>
      </c>
      <c r="C2" s="40" t="s">
        <v>56</v>
      </c>
      <c r="D2" s="40" t="s">
        <v>57</v>
      </c>
      <c r="E2" s="40" t="s">
        <v>58</v>
      </c>
      <c r="G2" s="41" t="s">
        <v>59</v>
      </c>
    </row>
    <row customHeight="1" ht="14.4" r="3">
      <c r="A3" s="27" t="n">
        <v>1</v>
      </c>
      <c r="B3" s="38" t="str">
        <f aca="false">IF(C3&gt;500,"9",IF(C3&gt;400,"8",IF(C3&gt;300,"7",IF(C3&gt;200,"6",IF(C3&gt;150,"5",IF(C3&gt;100,"4",IF(C3&gt;50,"3",IF(C3&gt;20,"2","1"))))))))</f>
        <v>2</v>
      </c>
      <c r="C3" s="12" t="n">
        <v>32.9694755877618</v>
      </c>
      <c r="D3" s="38" t="str">
        <f aca="false">IF(E3&gt;500,"9",IF(E3&gt;400,"8",IF(E3&gt;300,"7",IF(E3&gt;200,"6",IF(E3&gt;150,"5",IF(E3&gt;100,"4",IF(E3&gt;50,"3",IF(E3&gt;20,"2","1"))))))))</f>
        <v>1</v>
      </c>
      <c r="E3" s="42" t="n">
        <v>0</v>
      </c>
      <c r="F3" t="str">
        <f aca="false">CONCATENATE(B3,D3)</f>
        <v>21</v>
      </c>
      <c r="G3" t="s">
        <v>60</v>
      </c>
      <c r="H3" t="s">
        <v>61</v>
      </c>
      <c r="K3" s="13" t="n">
        <v>1</v>
      </c>
      <c r="L3" s="13" t="n">
        <v>2</v>
      </c>
      <c r="M3" s="13" t="n">
        <v>3</v>
      </c>
      <c r="N3" s="14" t="n">
        <v>4</v>
      </c>
      <c r="O3" s="14" t="n">
        <v>5</v>
      </c>
      <c r="P3" s="14" t="n">
        <v>6</v>
      </c>
      <c r="Q3" s="15" t="n">
        <v>7</v>
      </c>
      <c r="R3" s="15" t="n">
        <v>8</v>
      </c>
      <c r="S3" s="16" t="n">
        <v>9</v>
      </c>
      <c r="U3" s="1"/>
      <c r="V3" s="1"/>
      <c r="W3" s="13" t="n">
        <v>1</v>
      </c>
      <c r="X3" s="13" t="n">
        <v>2</v>
      </c>
      <c r="Y3" s="13" t="n">
        <v>3</v>
      </c>
      <c r="Z3" s="14" t="n">
        <v>4</v>
      </c>
      <c r="AA3" s="14" t="n">
        <v>5</v>
      </c>
      <c r="AB3" s="14" t="n">
        <v>6</v>
      </c>
      <c r="AC3" s="15" t="n">
        <v>7</v>
      </c>
      <c r="AD3" s="15" t="n">
        <v>8</v>
      </c>
      <c r="AE3" s="16" t="n">
        <v>9</v>
      </c>
      <c r="AF3" s="1"/>
    </row>
    <row customHeight="1" ht="14.4" r="4">
      <c r="A4" s="27" t="n">
        <v>2</v>
      </c>
      <c r="B4" s="38" t="str">
        <f aca="false">IF(C4&gt;500,"9",IF(C4&gt;400,"8",IF(C4&gt;300,"7",IF(C4&gt;200,"6",IF(C4&gt;150,"5",IF(C4&gt;100,"4",IF(C4&gt;50,"3",IF(C4&gt;20,"2","1"))))))))</f>
        <v>3</v>
      </c>
      <c r="C4" s="12" t="n">
        <v>50.9967348709766</v>
      </c>
      <c r="D4" s="38" t="str">
        <f aca="false">IF(E4&gt;500,"9",IF(E4&gt;400,"8",IF(E4&gt;300,"7",IF(E4&gt;200,"6",IF(E4&gt;150,"5",IF(E4&gt;100,"4",IF(E4&gt;50,"3",IF(E4&gt;20,"2","1"))))))))</f>
        <v>1</v>
      </c>
      <c r="E4" s="42" t="n">
        <v>8.4</v>
      </c>
      <c r="F4" t="str">
        <f aca="false">CONCATENATE(B4,D4)</f>
        <v>31</v>
      </c>
      <c r="G4" s="33" t="n">
        <v>1</v>
      </c>
      <c r="H4" s="33" t="s">
        <v>62</v>
      </c>
      <c r="I4" s="18" t="s">
        <v>63</v>
      </c>
      <c r="J4" s="13" t="n">
        <v>1</v>
      </c>
      <c r="K4" s="19" t="n">
        <f aca="false">COUNTIF($F$3:$F$38,"11")</f>
        <v>1</v>
      </c>
      <c r="L4" s="1" t="n">
        <f aca="false">COUNTIF($F$3:$F$38,"12")</f>
        <v>1</v>
      </c>
      <c r="M4" s="1" t="n">
        <f aca="false">COUNTIF($F$3:$F$397,"13")</f>
        <v>1</v>
      </c>
      <c r="N4" s="1" t="n">
        <f aca="false">COUNTIF($F$3:$F$397,"14")</f>
        <v>0</v>
      </c>
      <c r="O4" s="1" t="n">
        <f aca="false">COUNTIF($F$3:$F$397,"15")</f>
        <v>0</v>
      </c>
      <c r="P4" s="1" t="n">
        <f aca="false">COUNTIF($F$3:$F$397,"16")</f>
        <v>0</v>
      </c>
      <c r="Q4" s="1" t="n">
        <f aca="false">COUNTIF($F$3:$F$397,"17")</f>
        <v>0</v>
      </c>
      <c r="R4" s="1" t="n">
        <f aca="false">COUNTIF($F$3:$F$397,"18")</f>
        <v>0</v>
      </c>
      <c r="S4" s="1" t="n">
        <f aca="false">COUNTIF($F$3:$F$397,"19")</f>
        <v>0</v>
      </c>
      <c r="T4" s="20" t="n">
        <f aca="false">SUM(K4:S4)</f>
        <v>3</v>
      </c>
      <c r="U4" s="1"/>
      <c r="V4" s="13" t="n">
        <v>1</v>
      </c>
      <c r="W4" s="21" t="n">
        <f aca="false">K4/$T$13</f>
        <v>0.0294117647058823</v>
      </c>
      <c r="X4" s="22" t="n">
        <f aca="false">L4/$T$13</f>
        <v>0.0294117647058823</v>
      </c>
      <c r="Y4" s="22" t="n">
        <f aca="false">M4/$T$13</f>
        <v>0.0294117647058823</v>
      </c>
      <c r="Z4" s="22" t="n">
        <f aca="false">N4/$T$13</f>
        <v>0</v>
      </c>
      <c r="AA4" s="22" t="n">
        <f aca="false">O4/$T$13</f>
        <v>0</v>
      </c>
      <c r="AB4" s="22" t="n">
        <f aca="false">P4/$T$13</f>
        <v>0</v>
      </c>
      <c r="AC4" s="22" t="n">
        <f aca="false">Q4/$T$13</f>
        <v>0</v>
      </c>
      <c r="AD4" s="22" t="n">
        <f aca="false">R4/$T$13</f>
        <v>0</v>
      </c>
      <c r="AE4" s="22" t="n">
        <f aca="false">S4/$T$13</f>
        <v>0</v>
      </c>
      <c r="AF4" s="23" t="n">
        <f aca="false">T4/$T$13</f>
        <v>0.0882352941176471</v>
      </c>
    </row>
    <row customHeight="1" ht="14.4" r="5">
      <c r="A5" s="27" t="n">
        <v>3</v>
      </c>
      <c r="B5" s="38" t="str">
        <f aca="false">IF(C5&gt;500,"9",IF(C5&gt;400,"8",IF(C5&gt;300,"7",IF(C5&gt;200,"6",IF(C5&gt;150,"5",IF(C5&gt;100,"4",IF(C5&gt;50,"3",IF(C5&gt;20,"2","1"))))))))</f>
        <v>2</v>
      </c>
      <c r="C5" s="12" t="n">
        <v>26.8535827154094</v>
      </c>
      <c r="D5" s="38" t="str">
        <f aca="false">IF(E5&gt;500,"9",IF(E5&gt;400,"8",IF(E5&gt;300,"7",IF(E5&gt;200,"6",IF(E5&gt;150,"5",IF(E5&gt;100,"4",IF(E5&gt;50,"3",IF(E5&gt;20,"2","1"))))))))</f>
        <v>1</v>
      </c>
      <c r="E5" s="42" t="n">
        <v>0</v>
      </c>
      <c r="F5" t="str">
        <f aca="false">CONCATENATE(B5,D5)</f>
        <v>21</v>
      </c>
      <c r="G5" s="33" t="n">
        <v>2</v>
      </c>
      <c r="H5" s="33" t="s">
        <v>64</v>
      </c>
      <c r="I5" s="18"/>
      <c r="J5" s="13" t="n">
        <v>2</v>
      </c>
      <c r="K5" s="1" t="n">
        <f aca="false">COUNTIF($F$3:$F$397,"21")</f>
        <v>18</v>
      </c>
      <c r="L5" s="19" t="n">
        <f aca="false">COUNTIF($F$3:$F$397,"22")</f>
        <v>2</v>
      </c>
      <c r="M5" s="1" t="n">
        <f aca="false">COUNTIF($F$3:$F$397,"23")</f>
        <v>1</v>
      </c>
      <c r="N5" s="1" t="n">
        <f aca="false">COUNTIF($F$3:$F$397,"24")</f>
        <v>0</v>
      </c>
      <c r="O5" s="1" t="n">
        <f aca="false">COUNTIF($F$3:$F$397,"25")</f>
        <v>0</v>
      </c>
      <c r="P5" s="1" t="n">
        <f aca="false">COUNTIF($F$3:$F$397,"26")</f>
        <v>0</v>
      </c>
      <c r="Q5" s="1" t="n">
        <f aca="false">COUNTIF($F$3:$F$397,"27")</f>
        <v>0</v>
      </c>
      <c r="R5" s="1" t="n">
        <f aca="false">COUNTIF($F$3:$F$397,"28")</f>
        <v>0</v>
      </c>
      <c r="S5" s="1" t="n">
        <f aca="false">COUNTIF($F$3:$F$397,"29")</f>
        <v>0</v>
      </c>
      <c r="T5" s="20" t="n">
        <f aca="false">SUM(K5:S5)</f>
        <v>21</v>
      </c>
      <c r="U5" s="1"/>
      <c r="V5" s="13" t="n">
        <v>2</v>
      </c>
      <c r="W5" s="22" t="n">
        <f aca="false">K5/$T$13</f>
        <v>0.529411764705882</v>
      </c>
      <c r="X5" s="21" t="n">
        <f aca="false">L5/$T$13</f>
        <v>0.0588235294117647</v>
      </c>
      <c r="Y5" s="22" t="n">
        <f aca="false">M5/$T$13</f>
        <v>0.0294117647058823</v>
      </c>
      <c r="Z5" s="22" t="n">
        <f aca="false">N5/$T$13</f>
        <v>0</v>
      </c>
      <c r="AA5" s="22" t="n">
        <f aca="false">O5/$T$13</f>
        <v>0</v>
      </c>
      <c r="AB5" s="22" t="n">
        <f aca="false">P5/$T$13</f>
        <v>0</v>
      </c>
      <c r="AC5" s="22" t="n">
        <f aca="false">Q5/$T$13</f>
        <v>0</v>
      </c>
      <c r="AD5" s="22" t="n">
        <f aca="false">R5/$T$13</f>
        <v>0</v>
      </c>
      <c r="AE5" s="22" t="n">
        <f aca="false">S5/$T$13</f>
        <v>0</v>
      </c>
      <c r="AF5" s="23" t="n">
        <f aca="false">T5/$T$13</f>
        <v>0.617647058823529</v>
      </c>
    </row>
    <row customHeight="1" ht="14.4" r="6">
      <c r="A6" s="27" t="n">
        <v>4</v>
      </c>
      <c r="B6" s="38" t="str">
        <f aca="false">IF(C6&gt;500,"9",IF(C6&gt;400,"8",IF(C6&gt;300,"7",IF(C6&gt;200,"6",IF(C6&gt;150,"5",IF(C6&gt;100,"4",IF(C6&gt;50,"3",IF(C6&gt;20,"2","1"))))))))</f>
        <v>2</v>
      </c>
      <c r="C6" s="12" t="n">
        <v>30.3676805329256</v>
      </c>
      <c r="D6" s="38" t="str">
        <f aca="false">IF(E6&gt;500,"9",IF(E6&gt;400,"8",IF(E6&gt;300,"7",IF(E6&gt;200,"6",IF(E6&gt;150,"5",IF(E6&gt;100,"4",IF(E6&gt;50,"3",IF(E6&gt;20,"2","1"))))))))</f>
        <v>1</v>
      </c>
      <c r="E6" s="42" t="n">
        <v>0.6</v>
      </c>
      <c r="F6" t="str">
        <f aca="false">CONCATENATE(B6,D6)</f>
        <v>21</v>
      </c>
      <c r="G6" s="33" t="n">
        <v>3</v>
      </c>
      <c r="H6" s="33" t="s">
        <v>65</v>
      </c>
      <c r="I6" s="18"/>
      <c r="J6" s="13" t="n">
        <v>3</v>
      </c>
      <c r="K6" s="1" t="n">
        <f aca="false">COUNTIF($F$3:$F$397,"31")</f>
        <v>5</v>
      </c>
      <c r="L6" s="1" t="n">
        <f aca="false">COUNTIF($F$3:$F$397,"32")</f>
        <v>1</v>
      </c>
      <c r="M6" s="19" t="n">
        <f aca="false">COUNTIF($F$3:$F$397,"33")</f>
        <v>2</v>
      </c>
      <c r="N6" s="1" t="n">
        <f aca="false">COUNTIF($F$3:$F$397,"34")</f>
        <v>1</v>
      </c>
      <c r="O6" s="1" t="n">
        <f aca="false">COUNTIF($F$3:$F$397,"35")</f>
        <v>1</v>
      </c>
      <c r="P6" s="1" t="n">
        <f aca="false">COUNTIF($F$3:$F$397,"36")</f>
        <v>0</v>
      </c>
      <c r="Q6" s="1" t="n">
        <f aca="false">COUNTIF($F$3:$F$397,"37")</f>
        <v>0</v>
      </c>
      <c r="R6" s="1" t="n">
        <f aca="false">COUNTIF($F$3:$F$397,"38")</f>
        <v>0</v>
      </c>
      <c r="S6" s="1" t="n">
        <f aca="false">COUNTIF($F$3:$F$397,"39")</f>
        <v>0</v>
      </c>
      <c r="T6" s="20" t="n">
        <f aca="false">SUM(K6:S6)</f>
        <v>10</v>
      </c>
      <c r="U6" s="1"/>
      <c r="V6" s="13" t="n">
        <v>3</v>
      </c>
      <c r="W6" s="22" t="n">
        <f aca="false">K6/$T$13</f>
        <v>0.147058823529412</v>
      </c>
      <c r="X6" s="22" t="n">
        <f aca="false">L6/$T$13</f>
        <v>0.0294117647058823</v>
      </c>
      <c r="Y6" s="21" t="n">
        <f aca="false">M6/$T$13</f>
        <v>0.0588235294117647</v>
      </c>
      <c r="Z6" s="22" t="n">
        <f aca="false">N6/$T$13</f>
        <v>0.0294117647058823</v>
      </c>
      <c r="AA6" s="22" t="n">
        <f aca="false">O6/$T$13</f>
        <v>0.0294117647058823</v>
      </c>
      <c r="AB6" s="22" t="n">
        <f aca="false">P6/$T$13</f>
        <v>0</v>
      </c>
      <c r="AC6" s="22" t="n">
        <f aca="false">Q6/$T$13</f>
        <v>0</v>
      </c>
      <c r="AD6" s="22" t="n">
        <f aca="false">R6/$T$13</f>
        <v>0</v>
      </c>
      <c r="AE6" s="22" t="n">
        <f aca="false">S6/$T$13</f>
        <v>0</v>
      </c>
      <c r="AF6" s="23" t="n">
        <f aca="false">T6/$T$13</f>
        <v>0.294117647058823</v>
      </c>
    </row>
    <row customHeight="1" ht="14.4" r="7">
      <c r="A7" s="27" t="n">
        <v>5</v>
      </c>
      <c r="B7" s="38" t="str">
        <f aca="false">IF(C7&gt;500,"9",IF(C7&gt;400,"8",IF(C7&gt;300,"7",IF(C7&gt;200,"6",IF(C7&gt;150,"5",IF(C7&gt;100,"4",IF(C7&gt;50,"3",IF(C7&gt;20,"2","1"))))))))</f>
        <v>2</v>
      </c>
      <c r="C7" s="12" t="n">
        <v>30.5941070408152</v>
      </c>
      <c r="D7" s="38" t="str">
        <f aca="false">IF(E7&gt;500,"9",IF(E7&gt;400,"8",IF(E7&gt;300,"7",IF(E7&gt;200,"6",IF(E7&gt;150,"5",IF(E7&gt;100,"4",IF(E7&gt;50,"3",IF(E7&gt;20,"2","1"))))))))</f>
        <v>1</v>
      </c>
      <c r="E7" s="42" t="n">
        <v>14.7</v>
      </c>
      <c r="F7" t="str">
        <f aca="false">CONCATENATE(B7,D7)</f>
        <v>21</v>
      </c>
      <c r="G7" s="34" t="n">
        <v>4</v>
      </c>
      <c r="H7" s="34" t="s">
        <v>66</v>
      </c>
      <c r="I7" s="18" t="s">
        <v>67</v>
      </c>
      <c r="J7" s="14" t="n">
        <v>4</v>
      </c>
      <c r="K7" s="1" t="n">
        <f aca="false">COUNTIF($F$3:$F$397,"41")</f>
        <v>0</v>
      </c>
      <c r="L7" s="1" t="n">
        <f aca="false">COUNTIF($F$3:$F$397,"42")</f>
        <v>0</v>
      </c>
      <c r="M7" s="1" t="n">
        <f aca="false">COUNTIF($F$3:$F$397,"43")</f>
        <v>0</v>
      </c>
      <c r="N7" s="19" t="n">
        <f aca="false">COUNTIF($F$3:$F$397,"44")</f>
        <v>0</v>
      </c>
      <c r="O7" s="1" t="n">
        <f aca="false">COUNTIF($F$3:$F$397,"45")</f>
        <v>0</v>
      </c>
      <c r="P7" s="1" t="n">
        <f aca="false">COUNTIF($F$3:$F$397,"46")</f>
        <v>0</v>
      </c>
      <c r="Q7" s="1" t="n">
        <f aca="false">COUNTIF($F$3:$F$397,"47")</f>
        <v>0</v>
      </c>
      <c r="R7" s="1" t="n">
        <f aca="false">COUNTIF($F$3:$F$397,"48")</f>
        <v>0</v>
      </c>
      <c r="S7" s="1" t="n">
        <f aca="false">COUNTIF($F$3:$F$397,"49")</f>
        <v>0</v>
      </c>
      <c r="T7" s="20" t="n">
        <f aca="false">SUM(K7:S7)</f>
        <v>0</v>
      </c>
      <c r="U7" s="1"/>
      <c r="V7" s="14" t="n">
        <v>4</v>
      </c>
      <c r="W7" s="22" t="n">
        <f aca="false">K7/$T$13</f>
        <v>0</v>
      </c>
      <c r="X7" s="22" t="n">
        <f aca="false">L7/$T$13</f>
        <v>0</v>
      </c>
      <c r="Y7" s="22" t="n">
        <f aca="false">M7/$T$13</f>
        <v>0</v>
      </c>
      <c r="Z7" s="21" t="n">
        <f aca="false">N7/$T$13</f>
        <v>0</v>
      </c>
      <c r="AA7" s="22" t="n">
        <f aca="false">O7/$T$13</f>
        <v>0</v>
      </c>
      <c r="AB7" s="22" t="n">
        <f aca="false">P7/$T$13</f>
        <v>0</v>
      </c>
      <c r="AC7" s="22" t="n">
        <f aca="false">Q7/$T$13</f>
        <v>0</v>
      </c>
      <c r="AD7" s="22" t="n">
        <f aca="false">R7/$T$13</f>
        <v>0</v>
      </c>
      <c r="AE7" s="22" t="n">
        <f aca="false">S7/$T$13</f>
        <v>0</v>
      </c>
      <c r="AF7" s="23" t="n">
        <f aca="false">T7/$T$13</f>
        <v>0</v>
      </c>
    </row>
    <row customHeight="1" ht="14.4" r="8">
      <c r="A8" s="27" t="n">
        <v>6</v>
      </c>
      <c r="B8" s="38" t="str">
        <f aca="false">IF(C8&gt;500,"9",IF(C8&gt;400,"8",IF(C8&gt;300,"7",IF(C8&gt;200,"6",IF(C8&gt;150,"5",IF(C8&gt;100,"4",IF(C8&gt;50,"3",IF(C8&gt;20,"2","1"))))))))</f>
        <v>2</v>
      </c>
      <c r="C8" s="12" t="n">
        <v>46.908472819376</v>
      </c>
      <c r="D8" s="38" t="str">
        <f aca="false">IF(E8&gt;500,"9",IF(E8&gt;400,"8",IF(E8&gt;300,"7",IF(E8&gt;200,"6",IF(E8&gt;150,"5",IF(E8&gt;100,"4",IF(E8&gt;50,"3",IF(E8&gt;20,"2","1"))))))))</f>
        <v>1</v>
      </c>
      <c r="E8" s="42" t="n">
        <v>4.5</v>
      </c>
      <c r="F8" t="str">
        <f aca="false">CONCATENATE(B8,D8)</f>
        <v>21</v>
      </c>
      <c r="G8" s="34" t="n">
        <v>5</v>
      </c>
      <c r="H8" s="34" t="s">
        <v>68</v>
      </c>
      <c r="I8" s="18"/>
      <c r="J8" s="14" t="n">
        <v>5</v>
      </c>
      <c r="K8" s="1" t="n">
        <f aca="false">COUNTIF($F$3:$F$397,"51")</f>
        <v>0</v>
      </c>
      <c r="L8" s="1" t="n">
        <f aca="false">COUNTIF($F$3:$F$397,"52")</f>
        <v>0</v>
      </c>
      <c r="M8" s="1" t="n">
        <f aca="false">COUNTIF($F$3:$F$397,"53")</f>
        <v>0</v>
      </c>
      <c r="N8" s="1" t="n">
        <f aca="false">COUNTIF($F$3:$F$397,"54")</f>
        <v>0</v>
      </c>
      <c r="O8" s="19" t="n">
        <f aca="false">COUNTIF($F$3:$F$397,"55")</f>
        <v>0</v>
      </c>
      <c r="P8" s="1" t="n">
        <f aca="false">COUNTIF($F$3:$F$397,"56")</f>
        <v>0</v>
      </c>
      <c r="Q8" s="1" t="n">
        <f aca="false">COUNTIF($F$3:$F$397,"57")</f>
        <v>0</v>
      </c>
      <c r="R8" s="1" t="n">
        <f aca="false">COUNTIF($F$3:$F$397,"58")</f>
        <v>0</v>
      </c>
      <c r="S8" s="1" t="n">
        <f aca="false">COUNTIF($F$3:$F$397,"59")</f>
        <v>0</v>
      </c>
      <c r="T8" s="20" t="n">
        <f aca="false">SUM(K8:S8)</f>
        <v>0</v>
      </c>
      <c r="U8" s="1"/>
      <c r="V8" s="14" t="n">
        <v>5</v>
      </c>
      <c r="W8" s="22" t="n">
        <f aca="false">K8/$T$13</f>
        <v>0</v>
      </c>
      <c r="X8" s="22" t="n">
        <f aca="false">L8/$T$13</f>
        <v>0</v>
      </c>
      <c r="Y8" s="22" t="n">
        <f aca="false">M8/$T$13</f>
        <v>0</v>
      </c>
      <c r="Z8" s="22" t="n">
        <f aca="false">N8/$T$13</f>
        <v>0</v>
      </c>
      <c r="AA8" s="21" t="n">
        <f aca="false">O8/$T$13</f>
        <v>0</v>
      </c>
      <c r="AB8" s="22" t="n">
        <f aca="false">P8/$T$13</f>
        <v>0</v>
      </c>
      <c r="AC8" s="22" t="n">
        <f aca="false">Q8/$T$13</f>
        <v>0</v>
      </c>
      <c r="AD8" s="22" t="n">
        <f aca="false">R8/$T$13</f>
        <v>0</v>
      </c>
      <c r="AE8" s="22" t="n">
        <f aca="false">S8/$T$13</f>
        <v>0</v>
      </c>
      <c r="AF8" s="23" t="n">
        <f aca="false">T8/$T$13</f>
        <v>0</v>
      </c>
    </row>
    <row customHeight="1" ht="14.4" r="9">
      <c r="A9" s="27" t="n">
        <v>7</v>
      </c>
      <c r="B9" s="38" t="str">
        <f aca="false">IF(C9&gt;500,"9",IF(C9&gt;400,"8",IF(C9&gt;300,"7",IF(C9&gt;200,"6",IF(C9&gt;150,"5",IF(C9&gt;100,"4",IF(C9&gt;50,"3",IF(C9&gt;20,"2","1"))))))))</f>
        <v>2</v>
      </c>
      <c r="C9" s="12" t="n">
        <v>49.3448552419955</v>
      </c>
      <c r="D9" s="38" t="str">
        <f aca="false">IF(E9&gt;500,"9",IF(E9&gt;400,"8",IF(E9&gt;300,"7",IF(E9&gt;200,"6",IF(E9&gt;150,"5",IF(E9&gt;100,"4",IF(E9&gt;50,"3",IF(E9&gt;20,"2","1"))))))))</f>
        <v>1</v>
      </c>
      <c r="E9" s="42" t="n">
        <v>3.7</v>
      </c>
      <c r="F9" t="str">
        <f aca="false">CONCATENATE(B9,D9)</f>
        <v>21</v>
      </c>
      <c r="G9" s="34" t="n">
        <v>6</v>
      </c>
      <c r="H9" s="34" t="s">
        <v>69</v>
      </c>
      <c r="I9" s="18"/>
      <c r="J9" s="14" t="n">
        <v>6</v>
      </c>
      <c r="K9" s="1" t="n">
        <f aca="false">COUNTIF($F$3:$F$397,"61")</f>
        <v>0</v>
      </c>
      <c r="L9" s="1" t="n">
        <f aca="false">COUNTIF($F$3:$F$397,"62")</f>
        <v>0</v>
      </c>
      <c r="M9" s="1" t="n">
        <f aca="false">COUNTIF($F$3:$F$397,"63")</f>
        <v>0</v>
      </c>
      <c r="N9" s="1" t="n">
        <f aca="false">COUNTIF($F$3:$F$397,"64")</f>
        <v>0</v>
      </c>
      <c r="O9" s="1" t="n">
        <f aca="false">COUNTIF($F$3:$F$397,"65")</f>
        <v>0</v>
      </c>
      <c r="P9" s="19" t="n">
        <f aca="false">COUNTIF($F$3:$F$38,"66")</f>
        <v>0</v>
      </c>
      <c r="Q9" s="1" t="n">
        <f aca="false">COUNTIF($F$3:$F$397,"67")</f>
        <v>0</v>
      </c>
      <c r="R9" s="1" t="n">
        <f aca="false">COUNTIF($F$3:$F$397,"68")</f>
        <v>0</v>
      </c>
      <c r="S9" s="1" t="n">
        <f aca="false">COUNTIF($F$3:$F$397,"69")</f>
        <v>0</v>
      </c>
      <c r="T9" s="20" t="n">
        <f aca="false">SUM(K9:S9)</f>
        <v>0</v>
      </c>
      <c r="U9" s="1"/>
      <c r="V9" s="14" t="n">
        <v>6</v>
      </c>
      <c r="W9" s="22" t="n">
        <f aca="false">K9/$T$13</f>
        <v>0</v>
      </c>
      <c r="X9" s="22" t="n">
        <f aca="false">L9/$T$13</f>
        <v>0</v>
      </c>
      <c r="Y9" s="22" t="n">
        <f aca="false">M9/$T$13</f>
        <v>0</v>
      </c>
      <c r="Z9" s="22" t="n">
        <f aca="false">N9/$T$13</f>
        <v>0</v>
      </c>
      <c r="AA9" s="22" t="n">
        <f aca="false">O9/$T$13</f>
        <v>0</v>
      </c>
      <c r="AB9" s="21" t="n">
        <f aca="false">P9/$T$13</f>
        <v>0</v>
      </c>
      <c r="AC9" s="22" t="n">
        <f aca="false">Q9/$T$13</f>
        <v>0</v>
      </c>
      <c r="AD9" s="22" t="n">
        <f aca="false">R9/$T$13</f>
        <v>0</v>
      </c>
      <c r="AE9" s="22" t="n">
        <f aca="false">S9/$T$13</f>
        <v>0</v>
      </c>
      <c r="AF9" s="23" t="n">
        <f aca="false">T9/$T$13</f>
        <v>0</v>
      </c>
    </row>
    <row customHeight="1" ht="14.4" r="10">
      <c r="A10" s="27" t="n">
        <v>8</v>
      </c>
      <c r="B10" s="38" t="str">
        <f aca="false">IF(C10&gt;500,"9",IF(C10&gt;400,"8",IF(C10&gt;300,"7",IF(C10&gt;200,"6",IF(C10&gt;150,"5",IF(C10&gt;100,"4",IF(C10&gt;50,"3",IF(C10&gt;20,"2","1"))))))))</f>
        <v>3</v>
      </c>
      <c r="C10" s="12" t="n">
        <v>55.0874832570555</v>
      </c>
      <c r="D10" s="38" t="str">
        <f aca="false">IF(E10&gt;500,"9",IF(E10&gt;400,"8",IF(E10&gt;300,"7",IF(E10&gt;200,"6",IF(E10&gt;150,"5",IF(E10&gt;100,"4",IF(E10&gt;50,"3",IF(E10&gt;20,"2","1"))))))))</f>
        <v>3</v>
      </c>
      <c r="E10" s="42" t="n">
        <v>60.1</v>
      </c>
      <c r="F10" t="str">
        <f aca="false">CONCATENATE(B10,D10)</f>
        <v>33</v>
      </c>
      <c r="G10" s="35" t="n">
        <v>7</v>
      </c>
      <c r="H10" s="35" t="s">
        <v>70</v>
      </c>
      <c r="I10" s="18" t="s">
        <v>71</v>
      </c>
      <c r="J10" s="15" t="n">
        <v>7</v>
      </c>
      <c r="K10" s="1" t="n">
        <f aca="false">COUNTIF($F$3:$F$397,"71")</f>
        <v>0</v>
      </c>
      <c r="L10" s="1" t="n">
        <f aca="false">COUNTIF($F$3:$F$397,"72")</f>
        <v>0</v>
      </c>
      <c r="M10" s="1" t="n">
        <f aca="false">COUNTIF($F$3:$F$397,"73")</f>
        <v>0</v>
      </c>
      <c r="N10" s="1" t="n">
        <f aca="false">COUNTIF($F$3:$F$397,"74")</f>
        <v>0</v>
      </c>
      <c r="O10" s="1" t="n">
        <f aca="false">COUNTIF($F$3:$F$397,"75")</f>
        <v>0</v>
      </c>
      <c r="P10" s="1" t="n">
        <f aca="false">COUNTIF($F$3:$F$397,"76")</f>
        <v>0</v>
      </c>
      <c r="Q10" s="19" t="n">
        <f aca="false">COUNTIF($F$3:$F$397,"77")</f>
        <v>0</v>
      </c>
      <c r="R10" s="1" t="n">
        <f aca="false">COUNTIF($F$3:$F$397,"78")</f>
        <v>0</v>
      </c>
      <c r="S10" s="1" t="n">
        <f aca="false">COUNTIF($F$3:$F$397,"79")</f>
        <v>0</v>
      </c>
      <c r="T10" s="20" t="n">
        <f aca="false">SUM(K10:S10)</f>
        <v>0</v>
      </c>
      <c r="U10" s="1"/>
      <c r="V10" s="15" t="n">
        <v>7</v>
      </c>
      <c r="W10" s="22" t="n">
        <f aca="false">K10/$T$13</f>
        <v>0</v>
      </c>
      <c r="X10" s="22" t="n">
        <f aca="false">L10/$T$13</f>
        <v>0</v>
      </c>
      <c r="Y10" s="22" t="n">
        <f aca="false">M10/$T$13</f>
        <v>0</v>
      </c>
      <c r="Z10" s="22" t="n">
        <f aca="false">N10/$T$13</f>
        <v>0</v>
      </c>
      <c r="AA10" s="22" t="n">
        <f aca="false">O10/$T$13</f>
        <v>0</v>
      </c>
      <c r="AB10" s="22" t="n">
        <f aca="false">P10/$T$13</f>
        <v>0</v>
      </c>
      <c r="AC10" s="21" t="n">
        <f aca="false">Q10/$T$13</f>
        <v>0</v>
      </c>
      <c r="AD10" s="22" t="n">
        <f aca="false">R10/$T$13</f>
        <v>0</v>
      </c>
      <c r="AE10" s="22" t="n">
        <f aca="false">S10/$T$13</f>
        <v>0</v>
      </c>
      <c r="AF10" s="23" t="n">
        <f aca="false">T10/$T$13</f>
        <v>0</v>
      </c>
    </row>
    <row customHeight="1" ht="14.4" r="11">
      <c r="A11" s="27" t="n">
        <v>9</v>
      </c>
      <c r="B11" s="38" t="str">
        <f aca="false">IF(C11&gt;500,"9",IF(C11&gt;400,"8",IF(C11&gt;300,"7",IF(C11&gt;200,"6",IF(C11&gt;150,"5",IF(C11&gt;100,"4",IF(C11&gt;50,"3",IF(C11&gt;20,"2","1"))))))))</f>
        <v>2</v>
      </c>
      <c r="C11" s="12" t="n">
        <v>34.1052594053165</v>
      </c>
      <c r="D11" s="38" t="str">
        <f aca="false">IF(E11&gt;500,"9",IF(E11&gt;400,"8",IF(E11&gt;300,"7",IF(E11&gt;200,"6",IF(E11&gt;150,"5",IF(E11&gt;100,"4",IF(E11&gt;50,"3",IF(E11&gt;20,"2","1"))))))))</f>
        <v>1</v>
      </c>
      <c r="E11" s="42" t="n">
        <v>0.8</v>
      </c>
      <c r="F11" t="str">
        <f aca="false">CONCATENATE(B11,D11)</f>
        <v>21</v>
      </c>
      <c r="G11" s="35" t="n">
        <v>8</v>
      </c>
      <c r="H11" s="35" t="s">
        <v>72</v>
      </c>
      <c r="I11" s="18"/>
      <c r="J11" s="15" t="n">
        <v>8</v>
      </c>
      <c r="K11" s="1" t="n">
        <f aca="false">COUNTIF($F$3:$F$397,"81")</f>
        <v>0</v>
      </c>
      <c r="L11" s="1" t="n">
        <f aca="false">COUNTIF($F$3:$F$397,"82")</f>
        <v>0</v>
      </c>
      <c r="M11" s="1" t="n">
        <f aca="false">COUNTIF($F$3:$F$397,"83")</f>
        <v>0</v>
      </c>
      <c r="N11" s="1" t="n">
        <f aca="false">COUNTIF($F$3:$F$397,"84")</f>
        <v>0</v>
      </c>
      <c r="O11" s="1" t="n">
        <f aca="false">COUNTIF($F$3:$F$397,"85")</f>
        <v>0</v>
      </c>
      <c r="P11" s="1" t="n">
        <f aca="false">COUNTIF($F$3:$F$397,"86")</f>
        <v>0</v>
      </c>
      <c r="Q11" s="1" t="n">
        <f aca="false">COUNTIF($F$3:$F$397,"87")</f>
        <v>0</v>
      </c>
      <c r="R11" s="19" t="n">
        <f aca="false">COUNTIF($F$3:$F$397,"88")</f>
        <v>0</v>
      </c>
      <c r="S11" s="1" t="n">
        <f aca="false">COUNTIF($F$3:$F$397,"89")</f>
        <v>0</v>
      </c>
      <c r="T11" s="20" t="n">
        <f aca="false">SUM(K11:S11)</f>
        <v>0</v>
      </c>
      <c r="U11" s="1"/>
      <c r="V11" s="15" t="n">
        <v>8</v>
      </c>
      <c r="W11" s="22" t="n">
        <f aca="false">K11/$T$13</f>
        <v>0</v>
      </c>
      <c r="X11" s="22" t="n">
        <f aca="false">L11/$T$13</f>
        <v>0</v>
      </c>
      <c r="Y11" s="22" t="n">
        <f aca="false">M11/$T$13</f>
        <v>0</v>
      </c>
      <c r="Z11" s="22" t="n">
        <f aca="false">N11/$T$13</f>
        <v>0</v>
      </c>
      <c r="AA11" s="22" t="n">
        <f aca="false">O11/$T$13</f>
        <v>0</v>
      </c>
      <c r="AB11" s="22" t="n">
        <f aca="false">P11/$T$13</f>
        <v>0</v>
      </c>
      <c r="AC11" s="22" t="n">
        <f aca="false">Q11/$T$13</f>
        <v>0</v>
      </c>
      <c r="AD11" s="21" t="n">
        <f aca="false">R11/$T$13</f>
        <v>0</v>
      </c>
      <c r="AE11" s="22" t="n">
        <f aca="false">S11/$T$13</f>
        <v>0</v>
      </c>
      <c r="AF11" s="23" t="n">
        <f aca="false">T11/$T$13</f>
        <v>0</v>
      </c>
    </row>
    <row customHeight="1" ht="14.4" r="12">
      <c r="A12" s="27" t="n">
        <v>10</v>
      </c>
      <c r="B12" s="38" t="str">
        <f aca="false">IF(C12&gt;500,"9",IF(C12&gt;400,"8",IF(C12&gt;300,"7",IF(C12&gt;200,"6",IF(C12&gt;150,"5",IF(C12&gt;100,"4",IF(C12&gt;50,"3",IF(C12&gt;20,"2","1"))))))))</f>
        <v>2</v>
      </c>
      <c r="C12" s="12" t="n">
        <v>25.0008546494035</v>
      </c>
      <c r="D12" s="38" t="str">
        <f aca="false">IF(E12&gt;500,"9",IF(E12&gt;400,"8",IF(E12&gt;300,"7",IF(E12&gt;200,"6",IF(E12&gt;150,"5",IF(E12&gt;100,"4",IF(E12&gt;50,"3",IF(E12&gt;20,"2","1"))))))))</f>
        <v>1</v>
      </c>
      <c r="E12" s="42" t="n">
        <v>0</v>
      </c>
      <c r="F12" t="str">
        <f aca="false">CONCATENATE(B12,D12)</f>
        <v>21</v>
      </c>
      <c r="G12" s="36" t="n">
        <v>9</v>
      </c>
      <c r="H12" s="36" t="s">
        <v>73</v>
      </c>
      <c r="I12" s="18" t="s">
        <v>74</v>
      </c>
      <c r="J12" s="16" t="n">
        <v>9</v>
      </c>
      <c r="K12" s="1" t="n">
        <f aca="false">COUNTIF($F$3:$F$397,"91")</f>
        <v>0</v>
      </c>
      <c r="L12" s="1" t="n">
        <f aca="false">COUNTIF($F$3:$F$397,"92")</f>
        <v>0</v>
      </c>
      <c r="M12" s="1" t="n">
        <f aca="false">COUNTIF($F$3:$F$397,"93")</f>
        <v>0</v>
      </c>
      <c r="N12" s="1" t="n">
        <f aca="false">COUNTIF($F$3:$F$397,"94")</f>
        <v>0</v>
      </c>
      <c r="O12" s="1" t="n">
        <f aca="false">COUNTIF($F$3:$F$397,"95")</f>
        <v>0</v>
      </c>
      <c r="P12" s="1" t="n">
        <f aca="false">COUNTIF($F$3:$F$397,"96")</f>
        <v>0</v>
      </c>
      <c r="Q12" s="1" t="n">
        <f aca="false">COUNTIF($F$3:$F$397,"97")</f>
        <v>0</v>
      </c>
      <c r="R12" s="1" t="n">
        <f aca="false">COUNTIF($F$3:$F$397,"98")</f>
        <v>0</v>
      </c>
      <c r="S12" s="19" t="n">
        <f aca="false">COUNTIF($F$3:$F$397,"99")</f>
        <v>0</v>
      </c>
      <c r="T12" s="20" t="n">
        <f aca="false">SUM(K12:S12)</f>
        <v>0</v>
      </c>
      <c r="U12" s="1"/>
      <c r="V12" s="16" t="n">
        <v>9</v>
      </c>
      <c r="W12" s="22" t="n">
        <f aca="false">K12/$T$13</f>
        <v>0</v>
      </c>
      <c r="X12" s="22" t="n">
        <f aca="false">L12/$T$13</f>
        <v>0</v>
      </c>
      <c r="Y12" s="22" t="n">
        <f aca="false">M12/$T$13</f>
        <v>0</v>
      </c>
      <c r="Z12" s="22" t="n">
        <f aca="false">N12/$T$13</f>
        <v>0</v>
      </c>
      <c r="AA12" s="22" t="n">
        <f aca="false">O12/$T$13</f>
        <v>0</v>
      </c>
      <c r="AB12" s="22" t="n">
        <f aca="false">P12/$T$13</f>
        <v>0</v>
      </c>
      <c r="AC12" s="22" t="n">
        <f aca="false">Q12/$T$13</f>
        <v>0</v>
      </c>
      <c r="AD12" s="22" t="n">
        <f aca="false">R12/$T$13</f>
        <v>0</v>
      </c>
      <c r="AE12" s="21" t="n">
        <f aca="false">S12/$T$13</f>
        <v>0</v>
      </c>
      <c r="AF12" s="23" t="n">
        <f aca="false">T12/$T$13</f>
        <v>0</v>
      </c>
    </row>
    <row customHeight="1" ht="14.4" r="13">
      <c r="A13" s="27" t="n">
        <v>11</v>
      </c>
      <c r="B13" s="38" t="str">
        <f aca="false">IF(C13&gt;500,"9",IF(C13&gt;400,"8",IF(C13&gt;300,"7",IF(C13&gt;200,"6",IF(C13&gt;150,"5",IF(C13&gt;100,"4",IF(C13&gt;50,"3",IF(C13&gt;20,"2","1"))))))))</f>
        <v>1</v>
      </c>
      <c r="C13" s="12" t="n">
        <v>19.9097793494144</v>
      </c>
      <c r="D13" s="38" t="str">
        <f aca="false">IF(E13&gt;500,"9",IF(E13&gt;400,"8",IF(E13&gt;300,"7",IF(E13&gt;200,"6",IF(E13&gt;150,"5",IF(E13&gt;100,"4",IF(E13&gt;50,"3",IF(E13&gt;20,"2","1"))))))))</f>
        <v>2</v>
      </c>
      <c r="E13" s="42" t="n">
        <v>34</v>
      </c>
      <c r="F13" t="str">
        <f aca="false">CONCATENATE(B13,D13)</f>
        <v>12</v>
      </c>
      <c r="K13" s="20" t="n">
        <f aca="false">SUM(K4:K12)</f>
        <v>24</v>
      </c>
      <c r="L13" s="20" t="n">
        <f aca="false">SUM(L4:L12)</f>
        <v>4</v>
      </c>
      <c r="M13" s="20" t="n">
        <f aca="false">SUM(M4:M12)</f>
        <v>4</v>
      </c>
      <c r="N13" s="20" t="n">
        <f aca="false">SUM(N4:N12)</f>
        <v>1</v>
      </c>
      <c r="O13" s="20" t="n">
        <f aca="false">SUM(O4:O12)</f>
        <v>1</v>
      </c>
      <c r="P13" s="20" t="n">
        <f aca="false">SUM(P4:P12)</f>
        <v>0</v>
      </c>
      <c r="Q13" s="20" t="n">
        <f aca="false">SUM(Q4:Q12)</f>
        <v>0</v>
      </c>
      <c r="R13" s="20" t="n">
        <f aca="false">SUM(R4:R12)</f>
        <v>0</v>
      </c>
      <c r="S13" s="20" t="n">
        <f aca="false">SUM(S4:S12)</f>
        <v>0</v>
      </c>
      <c r="T13" s="28" t="n">
        <f aca="false">SUM(K4:S12)</f>
        <v>34</v>
      </c>
      <c r="U13" s="1"/>
      <c r="V13" s="1"/>
      <c r="W13" s="23" t="n">
        <f aca="false">K13/$T$13</f>
        <v>0.705882352941176</v>
      </c>
      <c r="X13" s="23" t="n">
        <f aca="false">L13/$T$13</f>
        <v>0.117647058823529</v>
      </c>
      <c r="Y13" s="23" t="n">
        <f aca="false">M13/$T$13</f>
        <v>0.117647058823529</v>
      </c>
      <c r="Z13" s="23" t="n">
        <f aca="false">N13/$T$13</f>
        <v>0.0294117647058823</v>
      </c>
      <c r="AA13" s="23" t="n">
        <f aca="false">O13/$T$13</f>
        <v>0.0294117647058823</v>
      </c>
      <c r="AB13" s="23" t="n">
        <f aca="false">P13/$T$13</f>
        <v>0</v>
      </c>
      <c r="AC13" s="23" t="n">
        <f aca="false">Q13/$T$13</f>
        <v>0</v>
      </c>
      <c r="AD13" s="23" t="n">
        <f aca="false">R13/$T$13</f>
        <v>0</v>
      </c>
      <c r="AE13" s="23" t="n">
        <f aca="false">S13/$T$13</f>
        <v>0</v>
      </c>
      <c r="AF13" s="29" t="n">
        <f aca="false">SUM(W4:AE12)</f>
        <v>1</v>
      </c>
    </row>
    <row customHeight="1" ht="14.4" r="14">
      <c r="A14" s="27" t="n">
        <v>12</v>
      </c>
      <c r="B14" s="38" t="str">
        <f aca="false">IF(C14&gt;500,"9",IF(C14&gt;400,"8",IF(C14&gt;300,"7",IF(C14&gt;200,"6",IF(C14&gt;150,"5",IF(C14&gt;100,"4",IF(C14&gt;50,"3",IF(C14&gt;20,"2","1"))))))))</f>
        <v>2</v>
      </c>
      <c r="C14" s="12" t="n">
        <v>36.7681767654677</v>
      </c>
      <c r="D14" s="38" t="str">
        <f aca="false">IF(E14&gt;500,"9",IF(E14&gt;400,"8",IF(E14&gt;300,"7",IF(E14&gt;200,"6",IF(E14&gt;150,"5",IF(E14&gt;100,"4",IF(E14&gt;50,"3",IF(E14&gt;20,"2","1"))))))))</f>
        <v>1</v>
      </c>
      <c r="E14" s="42" t="n">
        <v>19.5</v>
      </c>
      <c r="F14" t="str">
        <f aca="false">CONCATENATE(B14,D14)</f>
        <v>21</v>
      </c>
      <c r="G14" s="33" t="n">
        <v>1</v>
      </c>
      <c r="H14" t="s">
        <v>75</v>
      </c>
      <c r="J14" s="30" t="s">
        <v>76</v>
      </c>
      <c r="K14" s="30" t="n">
        <f aca="false">K34</f>
        <v>27</v>
      </c>
      <c r="L14" s="30" t="n">
        <f aca="false">L34</f>
        <v>79.4117647058823</v>
      </c>
      <c r="M14"/>
      <c r="N14"/>
      <c r="O14"/>
      <c r="P14"/>
      <c r="Q14"/>
      <c r="R14"/>
      <c r="S14"/>
    </row>
    <row customHeight="1" ht="14.4" r="15">
      <c r="A15" s="27" t="n">
        <v>13</v>
      </c>
      <c r="B15" s="38" t="str">
        <f aca="false">IF(C15&gt;500,"9",IF(C15&gt;400,"8",IF(C15&gt;300,"7",IF(C15&gt;200,"6",IF(C15&gt;150,"5",IF(C15&gt;100,"4",IF(C15&gt;50,"3",IF(C15&gt;20,"2","1"))))))))</f>
        <v>2</v>
      </c>
      <c r="C15" s="12" t="n">
        <v>28.6158980717598</v>
      </c>
      <c r="D15" s="38" t="str">
        <f aca="false">IF(E15&gt;500,"9",IF(E15&gt;400,"8",IF(E15&gt;300,"7",IF(E15&gt;200,"6",IF(E15&gt;150,"5",IF(E15&gt;100,"4",IF(E15&gt;50,"3",IF(E15&gt;20,"2","1"))))))))</f>
        <v>1</v>
      </c>
      <c r="E15" s="42" t="n">
        <v>1</v>
      </c>
      <c r="F15" t="str">
        <f aca="false">CONCATENATE(B15,D15)</f>
        <v>21</v>
      </c>
      <c r="G15" s="33" t="n">
        <v>2</v>
      </c>
      <c r="H15" t="s">
        <v>77</v>
      </c>
      <c r="K15" s="13" t="n">
        <v>1</v>
      </c>
      <c r="L15" s="13" t="n">
        <v>2</v>
      </c>
      <c r="M15" s="13" t="n">
        <v>3</v>
      </c>
      <c r="N15" s="14" t="n">
        <v>4</v>
      </c>
      <c r="O15" s="14" t="n">
        <v>5</v>
      </c>
      <c r="P15" s="14" t="n">
        <v>6</v>
      </c>
      <c r="Q15" s="15" t="n">
        <v>7</v>
      </c>
      <c r="R15" s="15" t="n">
        <v>8</v>
      </c>
      <c r="S15" s="16" t="n">
        <v>9</v>
      </c>
      <c r="W15" t="s">
        <v>78</v>
      </c>
      <c r="X15" s="22" t="n">
        <f aca="false">W4+X5+Y6+Z7+AA8+AB9+AC10+AD11+AE12</f>
        <v>0.147058823529412</v>
      </c>
    </row>
    <row customHeight="1" ht="14.4" r="16">
      <c r="A16" s="27" t="n">
        <v>14</v>
      </c>
      <c r="B16" s="38" t="str">
        <f aca="false">IF(C16&gt;500,"9",IF(C16&gt;400,"8",IF(C16&gt;300,"7",IF(C16&gt;200,"6",IF(C16&gt;150,"5",IF(C16&gt;100,"4",IF(C16&gt;50,"3",IF(C16&gt;20,"2","1"))))))))</f>
        <v>3</v>
      </c>
      <c r="C16" s="12" t="n">
        <v>51.8881701446658</v>
      </c>
      <c r="D16" s="38" t="str">
        <f aca="false">IF(E16&gt;500,"9",IF(E16&gt;400,"8",IF(E16&gt;300,"7",IF(E16&gt;200,"6",IF(E16&gt;150,"5",IF(E16&gt;100,"4",IF(E16&gt;50,"3",IF(E16&gt;20,"2","1"))))))))</f>
        <v>1</v>
      </c>
      <c r="E16" s="42" t="n">
        <v>17</v>
      </c>
      <c r="F16" t="str">
        <f aca="false">CONCATENATE(B16,D16)</f>
        <v>31</v>
      </c>
      <c r="G16" s="33" t="n">
        <v>3</v>
      </c>
      <c r="H16" t="s">
        <v>79</v>
      </c>
      <c r="J16" s="1" t="s">
        <v>80</v>
      </c>
      <c r="K16" s="1" t="n">
        <f aca="false">K4</f>
        <v>1</v>
      </c>
      <c r="L16" s="1" t="n">
        <f aca="false">L5</f>
        <v>2</v>
      </c>
      <c r="M16" s="1" t="n">
        <f aca="false">M6</f>
        <v>2</v>
      </c>
      <c r="N16" s="1" t="n">
        <f aca="false">N7</f>
        <v>0</v>
      </c>
      <c r="O16" s="1" t="n">
        <f aca="false">O8</f>
        <v>0</v>
      </c>
      <c r="P16" s="1" t="n">
        <f aca="false">P9</f>
        <v>0</v>
      </c>
      <c r="Q16" s="1" t="n">
        <f aca="false">Q10</f>
        <v>0</v>
      </c>
      <c r="R16" s="1" t="n">
        <f aca="false">R11</f>
        <v>0</v>
      </c>
      <c r="S16" s="1" t="n">
        <f aca="false">S12</f>
        <v>0</v>
      </c>
      <c r="W16" t="s">
        <v>81</v>
      </c>
      <c r="X16" s="22" t="n">
        <f aca="false">(AF4*W13)+(AF5*X13)+(AF6*Y13)+(Z13*AF7)+(AA13*AF8)+(AB13*AF9)+(AC13*AF10)+(AD13*AF11)+(AE13*AF12)</f>
        <v>0.169550173010381</v>
      </c>
    </row>
    <row customHeight="1" ht="14.4" r="17">
      <c r="A17" s="27" t="n">
        <v>15</v>
      </c>
      <c r="B17" s="38" t="str">
        <f aca="false">IF(C17&gt;500,"9",IF(C17&gt;400,"8",IF(C17&gt;300,"7",IF(C17&gt;200,"6",IF(C17&gt;150,"5",IF(C17&gt;100,"4",IF(C17&gt;50,"3",IF(C17&gt;20,"2","1"))))))))</f>
        <v>2</v>
      </c>
      <c r="C17" s="12" t="n">
        <v>27.2712222316359</v>
      </c>
      <c r="D17" s="38" t="str">
        <f aca="false">IF(E17&gt;500,"9",IF(E17&gt;400,"8",IF(E17&gt;300,"7",IF(E17&gt;200,"6",IF(E17&gt;150,"5",IF(E17&gt;100,"4",IF(E17&gt;50,"3",IF(E17&gt;20,"2","1"))))))))</f>
        <v>1</v>
      </c>
      <c r="E17" s="42" t="n">
        <v>11</v>
      </c>
      <c r="F17" t="str">
        <f aca="false">CONCATENATE(B17,D17)</f>
        <v>21</v>
      </c>
      <c r="G17" s="34" t="n">
        <v>4</v>
      </c>
      <c r="H17" t="s">
        <v>82</v>
      </c>
      <c r="J17" s="1" t="s">
        <v>83</v>
      </c>
      <c r="K17" s="1" t="n">
        <f aca="false">T4-K16</f>
        <v>2</v>
      </c>
      <c r="L17" s="1" t="n">
        <f aca="false">T5-L16</f>
        <v>19</v>
      </c>
      <c r="M17" s="1" t="n">
        <f aca="false">T6-M16</f>
        <v>8</v>
      </c>
      <c r="N17" s="1" t="n">
        <f aca="false">T7-N16</f>
        <v>0</v>
      </c>
      <c r="O17" s="1" t="n">
        <f aca="false">T8-O16</f>
        <v>0</v>
      </c>
      <c r="P17" s="1" t="n">
        <f aca="false">T9-P16</f>
        <v>0</v>
      </c>
      <c r="Q17" s="1" t="n">
        <f aca="false">T10-Q16</f>
        <v>0</v>
      </c>
      <c r="R17" s="1" t="n">
        <f aca="false">T11-R16</f>
        <v>0</v>
      </c>
      <c r="S17" s="1" t="n">
        <f aca="false">T12-S16</f>
        <v>0</v>
      </c>
      <c r="W17" t="s">
        <v>84</v>
      </c>
      <c r="X17" s="22" t="n">
        <f aca="false">(W13^2)+(X13^2)+(Y13^2)+(Z13^2)+(AA13^2)+(AB13^2)+(AC13^2)+(AD13^2)+(AE13^2)</f>
        <v>0.527681660899654</v>
      </c>
    </row>
    <row customHeight="1" ht="14.4" r="18">
      <c r="A18" s="27" t="n">
        <v>16</v>
      </c>
      <c r="B18" s="38" t="str">
        <f aca="false">IF(C18&gt;500,"9",IF(C18&gt;400,"8",IF(C18&gt;300,"7",IF(C18&gt;200,"6",IF(C18&gt;150,"5",IF(C18&gt;100,"4",IF(C18&gt;50,"3",IF(C18&gt;20,"2","1"))))))))</f>
        <v>2</v>
      </c>
      <c r="C18" s="12" t="n">
        <v>28.6659832148435</v>
      </c>
      <c r="D18" s="38" t="str">
        <f aca="false">IF(E18&gt;500,"9",IF(E18&gt;400,"8",IF(E18&gt;300,"7",IF(E18&gt;200,"6",IF(E18&gt;150,"5",IF(E18&gt;100,"4",IF(E18&gt;50,"3",IF(E18&gt;20,"2","1"))))))))</f>
        <v>2</v>
      </c>
      <c r="E18" s="42" t="n">
        <v>45</v>
      </c>
      <c r="F18" t="str">
        <f aca="false">CONCATENATE(B18,D18)</f>
        <v>22</v>
      </c>
      <c r="G18" s="34" t="n">
        <v>5</v>
      </c>
      <c r="H18" t="s">
        <v>85</v>
      </c>
      <c r="J18" s="1" t="s">
        <v>86</v>
      </c>
      <c r="K18" s="1" t="n">
        <f aca="false">K13-K16</f>
        <v>23</v>
      </c>
      <c r="L18" s="1" t="n">
        <f aca="false">L13-L16</f>
        <v>2</v>
      </c>
      <c r="M18" s="1" t="n">
        <f aca="false">M13-M16</f>
        <v>2</v>
      </c>
      <c r="N18" s="1" t="n">
        <f aca="false">N13-N16</f>
        <v>1</v>
      </c>
      <c r="O18" s="1" t="n">
        <f aca="false">O13-O16</f>
        <v>1</v>
      </c>
      <c r="P18" s="1" t="n">
        <f aca="false">P13-P16</f>
        <v>0</v>
      </c>
      <c r="Q18" s="1" t="n">
        <f aca="false">Q13-Q16</f>
        <v>0</v>
      </c>
      <c r="R18" s="1" t="n">
        <f aca="false">R13-R16</f>
        <v>0</v>
      </c>
      <c r="S18" s="1" t="n">
        <f aca="false">S13-S16</f>
        <v>0</v>
      </c>
    </row>
    <row customHeight="1" ht="14.4" r="19">
      <c r="A19" s="27" t="n">
        <v>17</v>
      </c>
      <c r="B19" s="38" t="str">
        <f aca="false">IF(C19&gt;500,"9",IF(C19&gt;400,"8",IF(C19&gt;300,"7",IF(C19&gt;200,"6",IF(C19&gt;150,"5",IF(C19&gt;100,"4",IF(C19&gt;50,"3",IF(C19&gt;20,"2","1"))))))))</f>
        <v>2</v>
      </c>
      <c r="C19" s="12" t="n">
        <v>30.1966649573126</v>
      </c>
      <c r="D19" s="38" t="str">
        <f aca="false">IF(E19&gt;500,"9",IF(E19&gt;400,"8",IF(E19&gt;300,"7",IF(E19&gt;200,"6",IF(E19&gt;150,"5",IF(E19&gt;100,"4",IF(E19&gt;50,"3",IF(E19&gt;20,"2","1"))))))))</f>
        <v>1</v>
      </c>
      <c r="E19" s="42" t="n">
        <v>19</v>
      </c>
      <c r="F19" t="str">
        <f aca="false">CONCATENATE(B19,D19)</f>
        <v>21</v>
      </c>
      <c r="G19" s="34" t="n">
        <v>6</v>
      </c>
      <c r="H19" t="s">
        <v>87</v>
      </c>
      <c r="J19" s="1" t="s">
        <v>88</v>
      </c>
      <c r="K19" s="1" t="n">
        <f aca="false">$T$13-T4-K13+K16</f>
        <v>8</v>
      </c>
      <c r="L19" s="1" t="n">
        <f aca="false">$T$13-T5-L13+L16</f>
        <v>11</v>
      </c>
      <c r="M19" s="1" t="n">
        <f aca="false">$T$13-T6-M13+M16</f>
        <v>22</v>
      </c>
      <c r="N19" s="1" t="n">
        <f aca="false">$T$13-T7-N13+N16</f>
        <v>33</v>
      </c>
      <c r="O19" s="1" t="n">
        <f aca="false">$T$13-T8-O13+O16</f>
        <v>33</v>
      </c>
      <c r="P19" s="1" t="n">
        <f aca="false">$T$13-T9-P13+P16</f>
        <v>34</v>
      </c>
      <c r="Q19" s="1" t="n">
        <f aca="false">$T$13-T10-Q13+Q16</f>
        <v>34</v>
      </c>
      <c r="R19" s="1" t="n">
        <f aca="false">$T$13-T11-R13+R16</f>
        <v>34</v>
      </c>
      <c r="S19" s="1" t="n">
        <f aca="false">$T$13-T12-S13+S16</f>
        <v>34</v>
      </c>
      <c r="W19" t="s">
        <v>51</v>
      </c>
      <c r="X19" s="22" t="n">
        <f aca="false">(X15-X16)/(1-X16)</f>
        <v>-0.0270833333333334</v>
      </c>
    </row>
    <row customHeight="1" ht="14.4" r="20">
      <c r="A20" s="27" t="n">
        <v>18</v>
      </c>
      <c r="B20" s="38" t="str">
        <f aca="false">IF(C20&gt;500,"9",IF(C20&gt;400,"8",IF(C20&gt;300,"7",IF(C20&gt;200,"6",IF(C20&gt;150,"5",IF(C20&gt;100,"4",IF(C20&gt;50,"3",IF(C20&gt;20,"2","1"))))))))</f>
        <v>2</v>
      </c>
      <c r="C20" s="12" t="n">
        <v>46.8047252476775</v>
      </c>
      <c r="D20" s="38" t="str">
        <f aca="false">IF(E20&gt;500,"9",IF(E20&gt;400,"8",IF(E20&gt;300,"7",IF(E20&gt;200,"6",IF(E20&gt;150,"5",IF(E20&gt;100,"4",IF(E20&gt;50,"3",IF(E20&gt;20,"2","1"))))))))</f>
        <v>3</v>
      </c>
      <c r="E20" s="42" t="n">
        <v>82.2</v>
      </c>
      <c r="F20" t="str">
        <f aca="false">CONCATENATE(B20,D20)</f>
        <v>23</v>
      </c>
      <c r="G20" s="35" t="n">
        <v>7</v>
      </c>
      <c r="H20" t="s">
        <v>89</v>
      </c>
      <c r="J20" s="1" t="s">
        <v>90</v>
      </c>
      <c r="K20" s="1" t="n">
        <f aca="false">SUM(K16:K19)</f>
        <v>34</v>
      </c>
      <c r="L20" s="1" t="n">
        <f aca="false">SUM(L16:L19)</f>
        <v>34</v>
      </c>
      <c r="M20" s="1" t="n">
        <f aca="false">SUM(M16:M19)</f>
        <v>34</v>
      </c>
      <c r="N20" s="1" t="n">
        <f aca="false">SUM(N16:N19)</f>
        <v>34</v>
      </c>
      <c r="O20" s="1" t="n">
        <f aca="false">SUM(O16:O19)</f>
        <v>34</v>
      </c>
      <c r="P20" s="1" t="n">
        <f aca="false">SUM(P16:P19)</f>
        <v>34</v>
      </c>
      <c r="Q20" s="1" t="n">
        <f aca="false">SUM(Q16:Q19)</f>
        <v>34</v>
      </c>
      <c r="R20" s="1" t="n">
        <f aca="false">SUM(R16:R19)</f>
        <v>34</v>
      </c>
      <c r="S20" s="1" t="n">
        <f aca="false">SUM(S16:S19)</f>
        <v>34</v>
      </c>
      <c r="W20" t="s">
        <v>52</v>
      </c>
      <c r="X20" s="22" t="n">
        <f aca="false">(X15-X16)/(1-X17)</f>
        <v>-0.0476190476190477</v>
      </c>
    </row>
    <row customHeight="1" ht="14.4" r="21">
      <c r="A21" s="27" t="n">
        <v>19</v>
      </c>
      <c r="B21" s="38" t="str">
        <f aca="false">IF(C21&gt;500,"9",IF(C21&gt;400,"8",IF(C21&gt;300,"7",IF(C21&gt;200,"6",IF(C21&gt;150,"5",IF(C21&gt;100,"4",IF(C21&gt;50,"3",IF(C21&gt;20,"2","1"))))))))</f>
        <v>1</v>
      </c>
      <c r="C21" s="12" t="n">
        <v>17.9022615141069</v>
      </c>
      <c r="D21" s="38" t="str">
        <f aca="false">IF(E21&gt;500,"9",IF(E21&gt;400,"8",IF(E21&gt;300,"7",IF(E21&gt;200,"6",IF(E21&gt;150,"5",IF(E21&gt;100,"4",IF(E21&gt;50,"3",IF(E21&gt;20,"2","1"))))))))</f>
        <v>3</v>
      </c>
      <c r="E21" s="42" t="n">
        <v>63.1</v>
      </c>
      <c r="F21" t="str">
        <f aca="false">CONCATENATE(B21,D21)</f>
        <v>13</v>
      </c>
      <c r="G21" s="35" t="n">
        <v>8</v>
      </c>
      <c r="H21" t="s">
        <v>91</v>
      </c>
      <c r="W21" t="s">
        <v>53</v>
      </c>
      <c r="X21" s="22" t="n">
        <f aca="false">(K4+L5+M6+N7+O8+P9+Q10+R11+S12)/T13</f>
        <v>0.147058823529412</v>
      </c>
      <c r="Z21" t="s">
        <v>92</v>
      </c>
    </row>
    <row customHeight="1" ht="14.4" r="22">
      <c r="A22" s="27" t="n">
        <v>20</v>
      </c>
      <c r="B22" s="38" t="str">
        <f aca="false">IF(C22&gt;500,"9",IF(C22&gt;400,"8",IF(C22&gt;300,"7",IF(C22&gt;200,"6",IF(C22&gt;150,"5",IF(C22&gt;100,"4",IF(C22&gt;50,"3",IF(C22&gt;20,"2","1"))))))))</f>
        <v>1</v>
      </c>
      <c r="C22" s="12" t="n">
        <v>18.3970945962035</v>
      </c>
      <c r="D22" s="38" t="str">
        <f aca="false">IF(E22&gt;500,"9",IF(E22&gt;400,"8",IF(E22&gt;300,"7",IF(E22&gt;200,"6",IF(E22&gt;150,"5",IF(E22&gt;100,"4",IF(E22&gt;50,"3",IF(E22&gt;20,"2","1"))))))))</f>
        <v>1</v>
      </c>
      <c r="E22" s="42" t="n">
        <v>18</v>
      </c>
      <c r="F22" t="str">
        <f aca="false">CONCATENATE(B22,D22)</f>
        <v>11</v>
      </c>
      <c r="G22" s="36" t="n">
        <v>9</v>
      </c>
      <c r="H22" t="s">
        <v>93</v>
      </c>
      <c r="I22" s="18" t="s">
        <v>94</v>
      </c>
      <c r="J22" s="1" t="s">
        <v>95</v>
      </c>
      <c r="K22" s="31" t="n">
        <f aca="false">(K16+K18)/K20</f>
        <v>0.705882352941176</v>
      </c>
      <c r="L22" s="31" t="n">
        <f aca="false">(L16+L18)/L20</f>
        <v>0.117647058823529</v>
      </c>
      <c r="M22" s="31" t="n">
        <f aca="false">(M16+M18)/M20</f>
        <v>0.117647058823529</v>
      </c>
      <c r="N22" s="31" t="n">
        <f aca="false">(N16+N18)/N20</f>
        <v>0.0294117647058823</v>
      </c>
      <c r="O22" s="31" t="n">
        <f aca="false">(O16+O18)/O20</f>
        <v>0.0294117647058823</v>
      </c>
      <c r="P22" s="31" t="n">
        <f aca="false">(P16+P18)/P20</f>
        <v>0</v>
      </c>
      <c r="Q22" s="31" t="n">
        <f aca="false">(Q16+Q18)/Q20</f>
        <v>0</v>
      </c>
      <c r="R22" s="31" t="n">
        <f aca="false">(R16+R18)/R20</f>
        <v>0</v>
      </c>
      <c r="S22" s="31" t="n">
        <f aca="false">(S16+S18)/S20</f>
        <v>0</v>
      </c>
      <c r="T22" s="1" t="s">
        <v>96</v>
      </c>
      <c r="U22" s="1" t="n">
        <v>1</v>
      </c>
      <c r="V22" s="8" t="s">
        <v>97</v>
      </c>
    </row>
    <row customHeight="1" ht="14.4" r="23">
      <c r="A23" s="27" t="n">
        <v>21</v>
      </c>
      <c r="B23" s="38" t="str">
        <f aca="false">IF(C23&gt;500,"9",IF(C23&gt;400,"8",IF(C23&gt;300,"7",IF(C23&gt;200,"6",IF(C23&gt;150,"5",IF(C23&gt;100,"4",IF(C23&gt;50,"3",IF(C23&gt;20,"2","1"))))))))</f>
        <v>2</v>
      </c>
      <c r="C23" s="12" t="n">
        <v>27.8397412173237</v>
      </c>
      <c r="D23" s="38" t="str">
        <f aca="false">IF(E23&gt;500,"9",IF(E23&gt;400,"8",IF(E23&gt;300,"7",IF(E23&gt;200,"6",IF(E23&gt;150,"5",IF(E23&gt;100,"4",IF(E23&gt;50,"3",IF(E23&gt;20,"2","1"))))))))</f>
        <v>2</v>
      </c>
      <c r="E23" s="42" t="n">
        <v>33</v>
      </c>
      <c r="F23" t="str">
        <f aca="false">CONCATENATE(B23,D23)</f>
        <v>22</v>
      </c>
      <c r="I23" s="18" t="s">
        <v>98</v>
      </c>
      <c r="J23" s="1" t="s">
        <v>99</v>
      </c>
      <c r="K23" s="31" t="n">
        <f aca="false">(K16+K17)/K20</f>
        <v>0.0882352941176471</v>
      </c>
      <c r="L23" s="31" t="n">
        <f aca="false">(L16+L17)/L20</f>
        <v>0.617647058823529</v>
      </c>
      <c r="M23" s="31" t="n">
        <f aca="false">(M16+M17)/M20</f>
        <v>0.294117647058823</v>
      </c>
      <c r="N23" s="31" t="n">
        <f aca="false">(N16+N17)/N20</f>
        <v>0</v>
      </c>
      <c r="O23" s="31" t="n">
        <f aca="false">(O16+O17)/O20</f>
        <v>0</v>
      </c>
      <c r="P23" s="31" t="n">
        <f aca="false">(P16+P17)/P20</f>
        <v>0</v>
      </c>
      <c r="Q23" s="31" t="n">
        <f aca="false">(Q16+Q17)/Q20</f>
        <v>0</v>
      </c>
      <c r="R23" s="31" t="n">
        <f aca="false">(R16+R17)/R20</f>
        <v>0</v>
      </c>
      <c r="S23" s="31" t="n">
        <f aca="false">(S16+S17)/S20</f>
        <v>0</v>
      </c>
      <c r="T23" s="1" t="s">
        <v>96</v>
      </c>
      <c r="U23" s="1" t="n">
        <v>1</v>
      </c>
      <c r="V23" s="8" t="s">
        <v>100</v>
      </c>
    </row>
    <row customHeight="1" ht="14.4" r="24">
      <c r="A24" s="27" t="n">
        <v>22</v>
      </c>
      <c r="B24" s="38" t="str">
        <f aca="false">IF(C24&gt;500,"9",IF(C24&gt;400,"8",IF(C24&gt;300,"7",IF(C24&gt;200,"6",IF(C24&gt;150,"5",IF(C24&gt;100,"4",IF(C24&gt;50,"3",IF(C24&gt;20,"2","1"))))))))</f>
        <v>2</v>
      </c>
      <c r="C24" s="12" t="n">
        <v>40.7485829057249</v>
      </c>
      <c r="D24" s="38" t="str">
        <f aca="false">IF(E24&gt;500,"9",IF(E24&gt;400,"8",IF(E24&gt;300,"7",IF(E24&gt;200,"6",IF(E24&gt;150,"5",IF(E24&gt;100,"4",IF(E24&gt;50,"3",IF(E24&gt;20,"2","1"))))))))</f>
        <v>1</v>
      </c>
      <c r="E24" s="42" t="n">
        <v>11</v>
      </c>
      <c r="F24" t="str">
        <f aca="false">CONCATENATE(B24,D24)</f>
        <v>21</v>
      </c>
      <c r="I24" s="18" t="s">
        <v>101</v>
      </c>
      <c r="J24" s="1" t="s">
        <v>102</v>
      </c>
      <c r="K24" s="31" t="n">
        <f aca="false">(K16+K17)/(K16+K18)</f>
        <v>0.125</v>
      </c>
      <c r="L24" s="31" t="n">
        <f aca="false">(L16+L17)/(L16+L18)</f>
        <v>5.25</v>
      </c>
      <c r="M24" s="31" t="n">
        <f aca="false">(M16+M17)/(M16+M18)</f>
        <v>2.5</v>
      </c>
      <c r="N24" s="31" t="n">
        <f aca="false">(N16+N17)/(N16+N18)</f>
        <v>0</v>
      </c>
      <c r="O24" s="31" t="n">
        <f aca="false">(O16+O17)/(O16+O18)</f>
        <v>0</v>
      </c>
      <c r="P24" s="31" t="e">
        <f aca="false">(P16+P17)/(P16+P18)</f>
        <v>#DIV/0!</v>
      </c>
      <c r="Q24" s="31" t="e">
        <f aca="false">(Q16+Q17)/(Q16+Q18)</f>
        <v>#DIV/0!</v>
      </c>
      <c r="R24" s="31" t="e">
        <f aca="false">(R16+R17)/(R16+R18)</f>
        <v>#DIV/0!</v>
      </c>
      <c r="S24" s="31" t="e">
        <f aca="false">(S16+S17)/(S16+S18)</f>
        <v>#DIV/0!</v>
      </c>
      <c r="T24" s="1" t="s">
        <v>103</v>
      </c>
      <c r="U24" s="1" t="n">
        <v>1</v>
      </c>
    </row>
    <row customHeight="1" ht="14.4" r="25">
      <c r="A25" s="27" t="n">
        <v>23</v>
      </c>
      <c r="B25" s="38" t="str">
        <f aca="false">IF(C25&gt;500,"9",IF(C25&gt;400,"8",IF(C25&gt;300,"7",IF(C25&gt;200,"6",IF(C25&gt;150,"5",IF(C25&gt;100,"4",IF(C25&gt;50,"3",IF(C25&gt;20,"2","1"))))))))</f>
        <v>3</v>
      </c>
      <c r="C25" s="12" t="n">
        <v>71.4906113178383</v>
      </c>
      <c r="D25" s="38" t="str">
        <f aca="false">IF(E25&gt;500,"9",IF(E25&gt;400,"8",IF(E25&gt;300,"7",IF(E25&gt;200,"6",IF(E25&gt;150,"5",IF(E25&gt;100,"4",IF(E25&gt;50,"3",IF(E25&gt;20,"2","1"))))))))</f>
        <v>9</v>
      </c>
      <c r="E25" s="42" t="s">
        <v>125</v>
      </c>
      <c r="I25" s="18" t="s">
        <v>104</v>
      </c>
      <c r="J25" s="1" t="s">
        <v>91</v>
      </c>
      <c r="K25" s="31" t="n">
        <f aca="false">K16/(K16+K18)</f>
        <v>0.0416666666666667</v>
      </c>
      <c r="L25" s="31" t="n">
        <f aca="false">L16/(L16+L18)</f>
        <v>0.5</v>
      </c>
      <c r="M25" s="31" t="n">
        <f aca="false">M16/(M16+M18)</f>
        <v>0.5</v>
      </c>
      <c r="N25" s="31" t="n">
        <f aca="false">N16/(N16+N18)</f>
        <v>0</v>
      </c>
      <c r="O25" s="31" t="n">
        <f aca="false">O16/(O16+O18)</f>
        <v>0</v>
      </c>
      <c r="P25" s="31" t="e">
        <f aca="false">P16/(P16+P18)</f>
        <v>#DIV/0!</v>
      </c>
      <c r="Q25" s="31" t="e">
        <f aca="false">Q16/(Q16+Q18)</f>
        <v>#DIV/0!</v>
      </c>
      <c r="R25" s="31" t="e">
        <f aca="false">R16/(R16+R18)</f>
        <v>#DIV/0!</v>
      </c>
      <c r="S25" s="31" t="e">
        <f aca="false">S16/(S16+S18)</f>
        <v>#DIV/0!</v>
      </c>
      <c r="T25" s="1" t="s">
        <v>96</v>
      </c>
      <c r="U25" s="1" t="n">
        <v>1</v>
      </c>
      <c r="V25" s="8" t="s">
        <v>105</v>
      </c>
    </row>
    <row customHeight="1" ht="14.4" r="26">
      <c r="A26" s="27" t="n">
        <v>24</v>
      </c>
      <c r="B26" s="38" t="str">
        <f aca="false">IF(C26&gt;500,"9",IF(C26&gt;400,"8",IF(C26&gt;300,"7",IF(C26&gt;200,"6",IF(C26&gt;150,"5",IF(C26&gt;100,"4",IF(C26&gt;50,"3",IF(C26&gt;20,"2","1"))))))))</f>
        <v>2</v>
      </c>
      <c r="C26" s="12" t="n">
        <v>37.1357097069374</v>
      </c>
      <c r="D26" s="38" t="str">
        <f aca="false">IF(E26&gt;500,"9",IF(E26&gt;400,"8",IF(E26&gt;300,"7",IF(E26&gt;200,"6",IF(E26&gt;150,"5",IF(E26&gt;100,"4",IF(E26&gt;50,"3",IF(E26&gt;20,"2","1"))))))))</f>
        <v>1</v>
      </c>
      <c r="E26" s="42" t="n">
        <v>0</v>
      </c>
      <c r="F26" t="str">
        <f aca="false">CONCATENATE(B26,D26)</f>
        <v>21</v>
      </c>
      <c r="I26" s="1" t="s">
        <v>106</v>
      </c>
      <c r="J26" s="1" t="s">
        <v>87</v>
      </c>
      <c r="K26" s="31" t="n">
        <f aca="false">K17/(K17+K19)</f>
        <v>0.2</v>
      </c>
      <c r="L26" s="31" t="n">
        <f aca="false">L17/(L17+L19)</f>
        <v>0.633333333333333</v>
      </c>
      <c r="M26" s="31" t="n">
        <f aca="false">M17/(M17+M19)</f>
        <v>0.266666666666667</v>
      </c>
      <c r="N26" s="31" t="n">
        <f aca="false">N17/(N17+N19)</f>
        <v>0</v>
      </c>
      <c r="O26" s="31" t="n">
        <f aca="false">O17/(O17+O19)</f>
        <v>0</v>
      </c>
      <c r="P26" s="31" t="n">
        <f aca="false">P17/(P17+P19)</f>
        <v>0</v>
      </c>
      <c r="Q26" s="31" t="n">
        <f aca="false">Q17/(Q17+Q19)</f>
        <v>0</v>
      </c>
      <c r="R26" s="31" t="n">
        <f aca="false">R17/(R17+R19)</f>
        <v>0</v>
      </c>
      <c r="S26" s="31" t="n">
        <f aca="false">S17/(S17+S19)</f>
        <v>0</v>
      </c>
      <c r="T26" s="1" t="s">
        <v>96</v>
      </c>
      <c r="U26" s="1" t="n">
        <v>0</v>
      </c>
      <c r="V26" s="8" t="s">
        <v>107</v>
      </c>
    </row>
    <row customHeight="1" ht="14.4" r="27">
      <c r="A27" s="27" t="n">
        <v>25</v>
      </c>
      <c r="B27" s="38" t="str">
        <f aca="false">IF(C27&gt;500,"9",IF(C27&gt;400,"8",IF(C27&gt;300,"7",IF(C27&gt;200,"6",IF(C27&gt;150,"5",IF(C27&gt;100,"4",IF(C27&gt;50,"3",IF(C27&gt;20,"2","1"))))))))</f>
        <v>2</v>
      </c>
      <c r="C27" s="12" t="n">
        <v>36.691616535389</v>
      </c>
      <c r="D27" s="38" t="str">
        <f aca="false">IF(E27&gt;500,"9",IF(E27&gt;400,"8",IF(E27&gt;300,"7",IF(E27&gt;200,"6",IF(E27&gt;150,"5",IF(E27&gt;100,"4",IF(E27&gt;50,"3",IF(E27&gt;20,"2","1"))))))))</f>
        <v>1</v>
      </c>
      <c r="E27" s="42" t="n">
        <v>0</v>
      </c>
      <c r="F27" t="str">
        <f aca="false">CONCATENATE(B27,D27)</f>
        <v>21</v>
      </c>
      <c r="I27" s="18" t="s">
        <v>108</v>
      </c>
      <c r="J27" s="1" t="s">
        <v>109</v>
      </c>
      <c r="K27" s="31" t="n">
        <f aca="false">K17/(K16+K17)</f>
        <v>0.666666666666667</v>
      </c>
      <c r="L27" s="31" t="n">
        <f aca="false">L17/(L16+L17)</f>
        <v>0.904761904761905</v>
      </c>
      <c r="M27" s="31" t="n">
        <f aca="false">M17/(M16+M17)</f>
        <v>0.8</v>
      </c>
      <c r="N27" s="31" t="e">
        <f aca="false">N17/(N16+N17)</f>
        <v>#DIV/0!</v>
      </c>
      <c r="O27" s="31" t="e">
        <f aca="false">O17/(O16+O17)</f>
        <v>#DIV/0!</v>
      </c>
      <c r="P27" s="31" t="e">
        <f aca="false">P17/(P16+P17)</f>
        <v>#DIV/0!</v>
      </c>
      <c r="Q27" s="31" t="e">
        <f aca="false">Q17/(Q16+Q17)</f>
        <v>#DIV/0!</v>
      </c>
      <c r="R27" s="31" t="e">
        <f aca="false">R17/(R16+R17)</f>
        <v>#DIV/0!</v>
      </c>
      <c r="S27" s="31" t="e">
        <f aca="false">S17/(S16+S17)</f>
        <v>#DIV/0!</v>
      </c>
      <c r="T27" s="1" t="s">
        <v>96</v>
      </c>
      <c r="U27" s="1" t="n">
        <v>0</v>
      </c>
      <c r="V27" s="8" t="s">
        <v>110</v>
      </c>
    </row>
    <row customHeight="1" ht="14.4" r="28">
      <c r="A28" s="27" t="n">
        <v>26</v>
      </c>
      <c r="B28" s="38" t="str">
        <f aca="false">IF(C28&gt;500,"9",IF(C28&gt;400,"8",IF(C28&gt;300,"7",IF(C28&gt;200,"6",IF(C28&gt;150,"5",IF(C28&gt;100,"4",IF(C28&gt;50,"3",IF(C28&gt;20,"2","1"))))))))</f>
        <v>2</v>
      </c>
      <c r="C28" s="12" t="n">
        <v>39.3266089643019</v>
      </c>
      <c r="D28" s="38" t="str">
        <f aca="false">IF(E28&gt;500,"9",IF(E28&gt;400,"8",IF(E28&gt;300,"7",IF(E28&gt;200,"6",IF(E28&gt;150,"5",IF(E28&gt;100,"4",IF(E28&gt;50,"3",IF(E28&gt;20,"2","1"))))))))</f>
        <v>1</v>
      </c>
      <c r="E28" s="42" t="n">
        <v>0</v>
      </c>
      <c r="F28" t="str">
        <f aca="false">CONCATENATE(B28,D28)</f>
        <v>21</v>
      </c>
      <c r="I28" s="18" t="s">
        <v>111</v>
      </c>
      <c r="J28" s="1" t="s">
        <v>53</v>
      </c>
      <c r="K28" s="31" t="n">
        <f aca="false">(K16+K19)/K20</f>
        <v>0.264705882352941</v>
      </c>
      <c r="L28" s="31" t="n">
        <f aca="false">(L16+L19)/L20</f>
        <v>0.382352941176471</v>
      </c>
      <c r="M28" s="31" t="n">
        <f aca="false">(M16+M19)/M20</f>
        <v>0.705882352941176</v>
      </c>
      <c r="N28" s="31" t="n">
        <f aca="false">(N16+N19)/N20</f>
        <v>0.970588235294118</v>
      </c>
      <c r="O28" s="31" t="n">
        <f aca="false">(O16+O19)/O20</f>
        <v>0.970588235294118</v>
      </c>
      <c r="P28" s="31" t="n">
        <f aca="false">(P16+P19)/P20</f>
        <v>1</v>
      </c>
      <c r="Q28" s="31" t="n">
        <f aca="false">(Q16+Q19)/Q20</f>
        <v>1</v>
      </c>
      <c r="R28" s="31" t="n">
        <f aca="false">(R16+R19)/R20</f>
        <v>1</v>
      </c>
      <c r="S28" s="31" t="n">
        <f aca="false">(S16+S19)/S20</f>
        <v>1</v>
      </c>
      <c r="T28" s="1" t="s">
        <v>96</v>
      </c>
      <c r="U28" s="1" t="n">
        <v>1</v>
      </c>
      <c r="V28" s="8" t="s">
        <v>112</v>
      </c>
    </row>
    <row customHeight="1" ht="14.4" r="29">
      <c r="A29" s="27" t="n">
        <v>27</v>
      </c>
      <c r="B29" s="38" t="str">
        <f aca="false">IF(C29&gt;500,"9",IF(C29&gt;400,"8",IF(C29&gt;300,"7",IF(C29&gt;200,"6",IF(C29&gt;150,"5",IF(C29&gt;100,"4",IF(C29&gt;50,"3",IF(C29&gt;20,"2","1"))))))))</f>
        <v>3</v>
      </c>
      <c r="C29" s="12" t="n">
        <v>50.0970394388303</v>
      </c>
      <c r="D29" s="38" t="str">
        <f aca="false">IF(E29&gt;500,"9",IF(E29&gt;400,"8",IF(E29&gt;300,"7",IF(E29&gt;200,"6",IF(E29&gt;150,"5",IF(E29&gt;100,"4",IF(E29&gt;50,"3",IF(E29&gt;20,"2","1"))))))))</f>
        <v>1</v>
      </c>
      <c r="E29" s="42" t="n">
        <v>0</v>
      </c>
      <c r="F29" t="str">
        <f aca="false">CONCATENATE(B29,D29)</f>
        <v>31</v>
      </c>
      <c r="I29" s="18" t="s">
        <v>113</v>
      </c>
      <c r="J29" s="1" t="s">
        <v>114</v>
      </c>
      <c r="K29" s="31" t="n">
        <f aca="false">K16/(K16+K17)</f>
        <v>0.333333333333333</v>
      </c>
      <c r="L29" s="31" t="n">
        <f aca="false">L16/(L16+L17)</f>
        <v>0.0952380952380952</v>
      </c>
      <c r="M29" s="31" t="n">
        <f aca="false">M16/(M16+M17)</f>
        <v>0.2</v>
      </c>
      <c r="N29" s="31" t="e">
        <f aca="false">N16/(N16+N17)</f>
        <v>#DIV/0!</v>
      </c>
      <c r="O29" s="31" t="e">
        <f aca="false">O16/(O16+O17)</f>
        <v>#DIV/0!</v>
      </c>
      <c r="P29" s="31" t="e">
        <f aca="false">P16/(P16+P17)</f>
        <v>#DIV/0!</v>
      </c>
      <c r="Q29" s="31" t="e">
        <f aca="false">Q16/(Q16+Q17)</f>
        <v>#DIV/0!</v>
      </c>
      <c r="R29" s="31" t="e">
        <f aca="false">R16/(R16+R17)</f>
        <v>#DIV/0!</v>
      </c>
      <c r="S29" s="31" t="e">
        <f aca="false">S16/(S16+S17)</f>
        <v>#DIV/0!</v>
      </c>
      <c r="T29" s="1" t="s">
        <v>96</v>
      </c>
      <c r="U29" s="1" t="n">
        <v>1</v>
      </c>
      <c r="V29" s="8" t="s">
        <v>115</v>
      </c>
    </row>
    <row customHeight="1" ht="14.4" r="30">
      <c r="A30" s="27" t="n">
        <v>28</v>
      </c>
      <c r="B30" s="38" t="str">
        <f aca="false">IF(C30&gt;500,"9",IF(C30&gt;400,"8",IF(C30&gt;300,"7",IF(C30&gt;200,"6",IF(C30&gt;150,"5",IF(C30&gt;100,"4",IF(C30&gt;50,"3",IF(C30&gt;20,"2","1"))))))))</f>
        <v>2</v>
      </c>
      <c r="C30" s="12" t="n">
        <v>41.6957313561198</v>
      </c>
      <c r="D30" s="38" t="str">
        <f aca="false">IF(E30&gt;500,"9",IF(E30&gt;400,"8",IF(E30&gt;300,"7",IF(E30&gt;200,"6",IF(E30&gt;150,"5",IF(E30&gt;100,"4",IF(E30&gt;50,"3",IF(E30&gt;20,"2","1"))))))))</f>
        <v>9</v>
      </c>
      <c r="E30" s="42" t="s">
        <v>125</v>
      </c>
      <c r="I30" s="18" t="s">
        <v>116</v>
      </c>
      <c r="J30" s="1" t="s">
        <v>117</v>
      </c>
      <c r="K30" s="31" t="n">
        <f aca="false">K16/(K16+K17+K18)</f>
        <v>0.0384615384615385</v>
      </c>
      <c r="L30" s="31" t="n">
        <f aca="false">L16/(L16+L17+L18)</f>
        <v>0.0869565217391304</v>
      </c>
      <c r="M30" s="31" t="n">
        <f aca="false">M16/(M16+M17+M18)</f>
        <v>0.166666666666667</v>
      </c>
      <c r="N30" s="31" t="n">
        <f aca="false">N16/(N16+N17+N18)</f>
        <v>0</v>
      </c>
      <c r="O30" s="31" t="n">
        <f aca="false">O16/(O16+O17+O18)</f>
        <v>0</v>
      </c>
      <c r="P30" s="31" t="e">
        <f aca="false">P16/(P16+P17+P18)</f>
        <v>#DIV/0!</v>
      </c>
      <c r="Q30" s="31" t="e">
        <f aca="false">Q16/(Q16+Q17+Q18)</f>
        <v>#DIV/0!</v>
      </c>
      <c r="R30" s="31" t="e">
        <f aca="false">R16/(R16+R17+R18)</f>
        <v>#DIV/0!</v>
      </c>
      <c r="S30" s="31" t="e">
        <f aca="false">S16/(S16+S17+S18)</f>
        <v>#DIV/0!</v>
      </c>
      <c r="T30" s="1" t="s">
        <v>96</v>
      </c>
      <c r="U30" s="1" t="n">
        <v>1</v>
      </c>
      <c r="V30" s="8" t="s">
        <v>118</v>
      </c>
    </row>
    <row customHeight="1" ht="14.4" r="31">
      <c r="A31" s="27" t="n">
        <v>29</v>
      </c>
      <c r="B31" s="38" t="str">
        <f aca="false">IF(C31&gt;500,"9",IF(C31&gt;400,"8",IF(C31&gt;300,"7",IF(C31&gt;200,"6",IF(C31&gt;150,"5",IF(C31&gt;100,"4",IF(C31&gt;50,"3",IF(C31&gt;20,"2","1"))))))))</f>
        <v>2</v>
      </c>
      <c r="C31" s="12" t="n">
        <v>33.3048129723034</v>
      </c>
      <c r="D31" s="38" t="str">
        <f aca="false">IF(E31&gt;500,"9",IF(E31&gt;400,"8",IF(E31&gt;300,"7",IF(E31&gt;200,"6",IF(E31&gt;150,"5",IF(E31&gt;100,"4",IF(E31&gt;50,"3",IF(E31&gt;20,"2","1"))))))))</f>
        <v>1</v>
      </c>
      <c r="E31" s="42" t="n">
        <v>0</v>
      </c>
      <c r="F31" t="str">
        <f aca="false">CONCATENATE(B31,D31)</f>
        <v>21</v>
      </c>
      <c r="I31" s="18" t="s">
        <v>119</v>
      </c>
      <c r="J31" s="1" t="s">
        <v>120</v>
      </c>
      <c r="K31" s="31" t="n">
        <f aca="false">K25-K26</f>
        <v>-0.158333333333333</v>
      </c>
      <c r="L31" s="31" t="n">
        <f aca="false">L25-L26</f>
        <v>-0.133333333333333</v>
      </c>
      <c r="M31" s="31" t="n">
        <f aca="false">M25-M26</f>
        <v>0.233333333333333</v>
      </c>
      <c r="N31" s="31" t="n">
        <f aca="false">N25-N26</f>
        <v>0</v>
      </c>
      <c r="O31" s="31" t="n">
        <f aca="false">O25-O26</f>
        <v>0</v>
      </c>
      <c r="P31" s="31" t="e">
        <f aca="false">P25-P26</f>
        <v>#DIV/0!</v>
      </c>
      <c r="Q31" s="31" t="e">
        <f aca="false">Q25-Q26</f>
        <v>#DIV/0!</v>
      </c>
      <c r="R31" s="31" t="e">
        <f aca="false">R25-R26</f>
        <v>#DIV/0!</v>
      </c>
      <c r="S31" s="31" t="e">
        <f aca="false">S25-S26</f>
        <v>#DIV/0!</v>
      </c>
    </row>
    <row customHeight="1" ht="14.4" r="32">
      <c r="A32" s="27" t="n">
        <v>30</v>
      </c>
      <c r="B32" s="38" t="str">
        <f aca="false">IF(C32&gt;500,"9",IF(C32&gt;400,"8",IF(C32&gt;300,"7",IF(C32&gt;200,"6",IF(C32&gt;150,"5",IF(C32&gt;100,"4",IF(C32&gt;50,"3",IF(C32&gt;20,"2","1"))))))))</f>
        <v>3</v>
      </c>
      <c r="C32" s="12" t="n">
        <v>60.7289727669141</v>
      </c>
      <c r="D32" s="38" t="str">
        <f aca="false">IF(E32&gt;500,"9",IF(E32&gt;400,"8",IF(E32&gt;300,"7",IF(E32&gt;200,"6",IF(E32&gt;150,"5",IF(E32&gt;100,"4",IF(E32&gt;50,"3",IF(E32&gt;20,"2","1"))))))))</f>
        <v>2</v>
      </c>
      <c r="E32" s="42" t="n">
        <v>20.5</v>
      </c>
      <c r="F32" t="str">
        <f aca="false">CONCATENATE(B32,D32)</f>
        <v>32</v>
      </c>
      <c r="I32" s="18" t="s">
        <v>121</v>
      </c>
      <c r="J32" s="1" t="s">
        <v>122</v>
      </c>
      <c r="K32" s="31" t="n">
        <f aca="false">(K16*K19)/(K17*K18)</f>
        <v>0.173913043478261</v>
      </c>
      <c r="L32" s="31" t="n">
        <f aca="false">(L16*L19)/(L17*L18)</f>
        <v>0.578947368421053</v>
      </c>
      <c r="M32" s="31" t="n">
        <f aca="false">(M16*M19)/(M17*M18)</f>
        <v>2.75</v>
      </c>
      <c r="N32" s="31" t="e">
        <f aca="false">(N16*N19)/(N17*N18)</f>
        <v>#DIV/0!</v>
      </c>
      <c r="O32" s="31" t="e">
        <f aca="false">(O16*O19)/(O17*O18)</f>
        <v>#DIV/0!</v>
      </c>
      <c r="P32" s="31" t="e">
        <f aca="false">(P16*P19)/(P17*P18)</f>
        <v>#DIV/0!</v>
      </c>
      <c r="Q32" s="31" t="e">
        <f aca="false">(Q16*Q19)/(Q17*Q18)</f>
        <v>#DIV/0!</v>
      </c>
      <c r="R32" s="31" t="e">
        <f aca="false">(R16*R19)/(R17*R18)</f>
        <v>#DIV/0!</v>
      </c>
      <c r="S32" s="31" t="e">
        <f aca="false">(S16*S19)/(S17*S18)</f>
        <v>#DIV/0!</v>
      </c>
      <c r="T32" s="1" t="s">
        <v>103</v>
      </c>
      <c r="U32" s="1" t="s">
        <v>123</v>
      </c>
      <c r="V32" s="8" t="s">
        <v>124</v>
      </c>
    </row>
    <row customHeight="1" ht="14.4" r="33">
      <c r="A33" s="27" t="n">
        <v>31</v>
      </c>
      <c r="B33" s="38" t="str">
        <f aca="false">IF(C33&gt;500,"9",IF(C33&gt;400,"8",IF(C33&gt;300,"7",IF(C33&gt;200,"6",IF(C33&gt;150,"5",IF(C33&gt;100,"4",IF(C33&gt;50,"3",IF(C33&gt;20,"2","1"))))))))</f>
        <v>3</v>
      </c>
      <c r="C33" s="12" t="n">
        <v>84.2050997555534</v>
      </c>
      <c r="D33" s="38" t="str">
        <f aca="false">IF(E33&gt;500,"9",IF(E33&gt;400,"8",IF(E33&gt;300,"7",IF(E33&gt;200,"6",IF(E33&gt;150,"5",IF(E33&gt;100,"4",IF(E33&gt;50,"3",IF(E33&gt;20,"2","1"))))))))</f>
        <v>5</v>
      </c>
      <c r="E33" s="42" t="n">
        <v>171</v>
      </c>
      <c r="F33" t="str">
        <f aca="false">CONCATENATE(B33,D33)</f>
        <v>35</v>
      </c>
    </row>
    <row customHeight="1" ht="14.4" r="34">
      <c r="A34" s="27" t="n">
        <v>32</v>
      </c>
      <c r="B34" s="38" t="str">
        <f aca="false">IF(C34&gt;500,"9",IF(C34&gt;400,"8",IF(C34&gt;300,"7",IF(C34&gt;200,"6",IF(C34&gt;150,"5",IF(C34&gt;100,"4",IF(C34&gt;50,"3",IF(C34&gt;20,"2","1"))))))))</f>
        <v>3</v>
      </c>
      <c r="C34" s="12" t="n">
        <v>59.0239598711899</v>
      </c>
      <c r="D34" s="38" t="str">
        <f aca="false">IF(E34&gt;500,"9",IF(E34&gt;400,"8",IF(E34&gt;300,"7",IF(E34&gt;200,"6",IF(E34&gt;150,"5",IF(E34&gt;100,"4",IF(E34&gt;50,"3",IF(E34&gt;20,"2","1"))))))))</f>
        <v>1</v>
      </c>
      <c r="E34" s="42" t="n">
        <v>0</v>
      </c>
      <c r="F34" t="str">
        <f aca="false">CONCATENATE(B34,D34)</f>
        <v>31</v>
      </c>
      <c r="J34" s="32" t="s">
        <v>76</v>
      </c>
      <c r="K34" s="32" t="n">
        <f aca="false">K4+L4+SUM(K5:M5)+SUM(L6:N6)+SUM(M7:O7)+SUM(N8:P8)+SUM(O9:Q9)+SUM(P10:R10)+SUM(Q11:S11)+SUM(R12:S12)</f>
        <v>27</v>
      </c>
      <c r="L34" s="32" t="n">
        <f aca="false">K34/T13*100</f>
        <v>79.4117647058823</v>
      </c>
    </row>
    <row customHeight="1" ht="14.4" r="35">
      <c r="A35" s="27" t="n">
        <v>33</v>
      </c>
      <c r="B35" s="38" t="str">
        <f aca="false">IF(C35&gt;500,"9",IF(C35&gt;400,"8",IF(C35&gt;300,"7",IF(C35&gt;200,"6",IF(C35&gt;150,"5",IF(C35&gt;100,"4",IF(C35&gt;50,"3",IF(C35&gt;20,"2","1"))))))))</f>
        <v>3</v>
      </c>
      <c r="C35" s="12" t="n">
        <v>69.2646455817568</v>
      </c>
      <c r="D35" s="38" t="str">
        <f aca="false">IF(E35&gt;500,"9",IF(E35&gt;400,"8",IF(E35&gt;300,"7",IF(E35&gt;200,"6",IF(E35&gt;150,"5",IF(E35&gt;100,"4",IF(E35&gt;50,"3",IF(E35&gt;20,"2","1"))))))))</f>
        <v>3</v>
      </c>
      <c r="E35" s="42" t="n">
        <v>66</v>
      </c>
      <c r="F35" t="str">
        <f aca="false">CONCATENATE(B35,D35)</f>
        <v>33</v>
      </c>
    </row>
    <row customHeight="1" ht="14.4" r="36">
      <c r="A36" s="27" t="n">
        <v>34</v>
      </c>
      <c r="B36" s="38" t="str">
        <f aca="false">IF(C36&gt;500,"9",IF(C36&gt;400,"8",IF(C36&gt;300,"7",IF(C36&gt;200,"6",IF(C36&gt;150,"5",IF(C36&gt;100,"4",IF(C36&gt;50,"3",IF(C36&gt;20,"2","1"))))))))</f>
        <v>2</v>
      </c>
      <c r="C36" s="12" t="n">
        <v>47.758200101566</v>
      </c>
      <c r="D36" s="38" t="str">
        <f aca="false">IF(E36&gt;500,"9",IF(E36&gt;400,"8",IF(E36&gt;300,"7",IF(E36&gt;200,"6",IF(E36&gt;150,"5",IF(E36&gt;100,"4",IF(E36&gt;50,"3",IF(E36&gt;20,"2","1"))))))))</f>
        <v>1</v>
      </c>
      <c r="E36" s="42" t="n">
        <v>0</v>
      </c>
      <c r="F36" t="str">
        <f aca="false">CONCATENATE(B36,D36)</f>
        <v>21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customHeight="1" ht="14.4" r="37">
      <c r="A37" s="27" t="n">
        <v>35</v>
      </c>
      <c r="B37" s="38" t="str">
        <f aca="false">IF(C37&gt;500,"9",IF(C37&gt;400,"8",IF(C37&gt;300,"7",IF(C37&gt;200,"6",IF(C37&gt;150,"5",IF(C37&gt;100,"4",IF(C37&gt;50,"3",IF(C37&gt;20,"2","1"))))))))</f>
        <v>3</v>
      </c>
      <c r="C37" s="12" t="n">
        <v>51.8250589276003</v>
      </c>
      <c r="D37" s="38" t="str">
        <f aca="false">IF(E37&gt;500,"9",IF(E37&gt;400,"8",IF(E37&gt;300,"7",IF(E37&gt;200,"6",IF(E37&gt;150,"5",IF(E37&gt;100,"4",IF(E37&gt;50,"3",IF(E37&gt;20,"2","1"))))))))</f>
        <v>4</v>
      </c>
      <c r="E37" s="42" t="n">
        <v>144.2</v>
      </c>
      <c r="F37" t="str">
        <f aca="false">CONCATENATE(B37,D37)</f>
        <v>34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customHeight="1" ht="14.4" r="38">
      <c r="A38" s="27" t="n">
        <v>36</v>
      </c>
      <c r="B38" s="38" t="str">
        <f aca="false">IF(C38&gt;500,"9",IF(C38&gt;400,"8",IF(C38&gt;300,"7",IF(C38&gt;200,"6",IF(C38&gt;150,"5",IF(C38&gt;100,"4",IF(C38&gt;50,"3",IF(C38&gt;20,"2","1"))))))))</f>
        <v>3</v>
      </c>
      <c r="C38" s="12" t="n">
        <v>63.0897551464129</v>
      </c>
      <c r="D38" s="38" t="str">
        <f aca="false">IF(E38&gt;500,"9",IF(E38&gt;400,"8",IF(E38&gt;300,"7",IF(E38&gt;200,"6",IF(E38&gt;150,"5",IF(E38&gt;100,"4",IF(E38&gt;50,"3",IF(E38&gt;20,"2","1"))))))))</f>
        <v>1</v>
      </c>
      <c r="E38" s="42" t="n">
        <v>0</v>
      </c>
      <c r="F38" t="str">
        <f aca="false">CONCATENATE(B38,D38)</f>
        <v>31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</sheetData>
  <mergeCells count="3">
    <mergeCell ref="I4:I6"/>
    <mergeCell ref="I7:I9"/>
    <mergeCell ref="I10:I11"/>
  </mergeCells>
  <pageMargins bottom="1" footer="0.511805555555555" header="0.511805555555555" left="0.75" right="0.75" top="1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alignWithMargins="0" differentFirst="0" differentOddEven="0" scaleWithDoc="0">
    <oddHeader/>
    <oddFooter/>
  </headerFooter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sheetPr filterMode="false">
      <pageSetUpPr fitToPage="false"/>
    </sheetPr>
  </sheetPr>
  <dimension ref="A1:AG38"/>
  <sheetViews>
    <sheetView colorId="64" defaultGridColor="true" rightToLeft="false" showFormulas="false" showGridLines="true" showOutlineSymbols="true" showRowColHeaders="true" showZeros="true" tabSelected="0" topLeftCell="A1" view="normal" windowProtection="false" workbookViewId="0" zoomScale="70" zoomScaleNormal="70" zoomScalePageLayoutView="100">
      <selection activeCell="F20" activeCellId="0" pane="topLeft" sqref="F20:F25"/>
    </sheetView>
  </sheetViews>
  <sheetFormatPr defaultRowHeight="15.0"/>
  <sheetData>
    <row customHeight="1" ht="14.4" r="1">
      <c r="B1" s="37"/>
      <c r="C1" s="37"/>
      <c r="I1"/>
      <c r="J1"/>
      <c r="K1"/>
      <c r="L1"/>
    </row>
    <row customHeight="1" ht="14.4" r="2">
      <c r="A2" s="10" t="s">
        <v>0</v>
      </c>
      <c r="B2" s="10" t="s">
        <v>55</v>
      </c>
      <c r="C2" s="10" t="s">
        <v>56</v>
      </c>
      <c r="D2" s="10" t="s">
        <v>57</v>
      </c>
      <c r="E2" s="10" t="s">
        <v>58</v>
      </c>
      <c r="G2" s="10" t="s">
        <v>59</v>
      </c>
    </row>
    <row customHeight="1" ht="14.4" r="3">
      <c r="A3" t="n">
        <v>1</v>
      </c>
      <c r="B3" s="38" t="str">
        <f aca="false">IF(C3&gt;500,"9",IF(C3&gt;400,"8",IF(C3&gt;300,"7",IF(C3&gt;200,"6",IF(C3&gt;150,"5",IF(C3&gt;100,"4",IF(C3&gt;50,"3",IF(C3&gt;20,"2","1"))))))))</f>
        <v>1</v>
      </c>
      <c r="C3" s="12" t="n">
        <v>76.4142094936</v>
      </c>
      <c r="D3" s="38" t="str">
        <f aca="false">IF(E3&gt;500,"9",IF(E3&gt;400,"8",IF(E3&gt;300,"7",IF(E3&gt;200,"6",IF(E3&gt;150,"5",IF(E3&gt;100,"4",IF(E3&gt;50,"3",IF(E3&gt;20,"2","1"))))))))</f>
        <v>1</v>
      </c>
      <c r="E3" s="50" t="n">
        <v>0.0</v>
      </c>
      <c r="F3" t="str">
        <f aca="false">CONCATENATE(B3,D3)</f>
        <v>11</v>
      </c>
      <c r="G3" t="s">
        <v>60</v>
      </c>
      <c r="H3" t="s">
        <v>61</v>
      </c>
      <c r="K3" s="13" t="n">
        <v>1</v>
      </c>
      <c r="L3" s="13" t="n">
        <v>2</v>
      </c>
      <c r="M3" s="13" t="n">
        <v>3</v>
      </c>
      <c r="N3" s="14" t="n">
        <v>4</v>
      </c>
      <c r="O3" s="14" t="n">
        <v>5</v>
      </c>
      <c r="P3" s="14" t="n">
        <v>6</v>
      </c>
      <c r="Q3" s="15" t="n">
        <v>7</v>
      </c>
      <c r="R3" s="15" t="n">
        <v>8</v>
      </c>
      <c r="S3" s="16" t="n">
        <v>9</v>
      </c>
      <c r="U3" s="1"/>
      <c r="V3" s="1"/>
      <c r="W3" s="13" t="n">
        <v>1</v>
      </c>
      <c r="X3" s="13" t="n">
        <v>2</v>
      </c>
      <c r="Y3" s="13" t="n">
        <v>3</v>
      </c>
      <c r="Z3" s="14" t="n">
        <v>4</v>
      </c>
      <c r="AA3" s="14" t="n">
        <v>5</v>
      </c>
      <c r="AB3" s="14" t="n">
        <v>6</v>
      </c>
      <c r="AC3" s="15" t="n">
        <v>7</v>
      </c>
      <c r="AD3" s="15" t="n">
        <v>8</v>
      </c>
      <c r="AE3" s="16" t="n">
        <v>9</v>
      </c>
      <c r="AF3" s="1"/>
    </row>
    <row customHeight="1" ht="14.4" r="4">
      <c r="A4" t="n">
        <v>2</v>
      </c>
      <c r="B4" s="38" t="str">
        <f aca="false">IF(C4&gt;500,"9",IF(C4&gt;400,"8",IF(C4&gt;300,"7",IF(C4&gt;200,"6",IF(C4&gt;150,"5",IF(C4&gt;100,"4",IF(C4&gt;50,"3",IF(C4&gt;20,"2","1"))))))))</f>
        <v>1</v>
      </c>
      <c r="C4" s="12" t="n">
        <v>142.45918292</v>
      </c>
      <c r="D4" s="38" t="str">
        <f aca="false">IF(E4&gt;500,"9",IF(E4&gt;400,"8",IF(E4&gt;300,"7",IF(E4&gt;200,"6",IF(E4&gt;150,"5",IF(E4&gt;100,"4",IF(E4&gt;50,"3",IF(E4&gt;20,"2","1"))))))))</f>
        <v>1</v>
      </c>
      <c r="E4" s="50" t="n">
        <v>0.0</v>
      </c>
      <c r="F4" t="str">
        <f aca="false">CONCATENATE(B4,D4)</f>
        <v>11</v>
      </c>
      <c r="G4" s="33" t="n">
        <v>1</v>
      </c>
      <c r="H4" s="33" t="s">
        <v>62</v>
      </c>
      <c r="I4" s="18" t="s">
        <v>63</v>
      </c>
      <c r="J4" s="13" t="n">
        <v>1</v>
      </c>
      <c r="K4" s="19" t="n">
        <f aca="false">COUNTIF($F$3:$F$38,"11")</f>
        <v>36</v>
      </c>
      <c r="L4" s="1" t="n">
        <f aca="false">COUNTIF($F$3:$F$38,"12")</f>
        <v>0</v>
      </c>
      <c r="M4" s="1" t="n">
        <f aca="false">COUNTIF($F$3:$F$397,"13")</f>
        <v>0</v>
      </c>
      <c r="N4" s="1" t="n">
        <f aca="false">COUNTIF($F$3:$F$397,"14")</f>
        <v>0</v>
      </c>
      <c r="O4" s="1" t="n">
        <f aca="false">COUNTIF($F$3:$F$397,"15")</f>
        <v>0</v>
      </c>
      <c r="P4" s="1" t="n">
        <f aca="false">COUNTIF($F$3:$F$397,"16")</f>
        <v>0</v>
      </c>
      <c r="Q4" s="1" t="n">
        <f aca="false">COUNTIF($F$3:$F$397,"17")</f>
        <v>0</v>
      </c>
      <c r="R4" s="1" t="n">
        <f aca="false">COUNTIF($F$3:$F$397,"18")</f>
        <v>0</v>
      </c>
      <c r="S4" s="1" t="n">
        <f aca="false">COUNTIF($F$3:$F$397,"19")</f>
        <v>0</v>
      </c>
      <c r="T4" s="20" t="n">
        <f aca="false">SUM(K4:S4)</f>
        <v>36</v>
      </c>
      <c r="U4" s="1"/>
      <c r="V4" s="13" t="n">
        <v>1</v>
      </c>
      <c r="W4" s="21" t="n">
        <f aca="false">K4/$T$13</f>
        <v>1</v>
      </c>
      <c r="X4" s="22" t="n">
        <f aca="false">L4/$T$13</f>
        <v>0</v>
      </c>
      <c r="Y4" s="22" t="n">
        <f aca="false">M4/$T$13</f>
        <v>0</v>
      </c>
      <c r="Z4" s="22" t="n">
        <f aca="false">N4/$T$13</f>
        <v>0</v>
      </c>
      <c r="AA4" s="22" t="n">
        <f aca="false">O4/$T$13</f>
        <v>0</v>
      </c>
      <c r="AB4" s="22" t="n">
        <f aca="false">P4/$T$13</f>
        <v>0</v>
      </c>
      <c r="AC4" s="22" t="n">
        <f aca="false">Q4/$T$13</f>
        <v>0</v>
      </c>
      <c r="AD4" s="22" t="n">
        <f aca="false">R4/$T$13</f>
        <v>0</v>
      </c>
      <c r="AE4" s="22" t="n">
        <f aca="false">S4/$T$13</f>
        <v>0</v>
      </c>
      <c r="AF4" s="23" t="n">
        <f aca="false">T4/$T$13</f>
        <v>1</v>
      </c>
    </row>
    <row customHeight="1" ht="14.4" r="5">
      <c r="A5" t="n">
        <v>3</v>
      </c>
      <c r="B5" s="38" t="str">
        <f aca="false">IF(C5&gt;500,"9",IF(C5&gt;400,"8",IF(C5&gt;300,"7",IF(C5&gt;200,"6",IF(C5&gt;150,"5",IF(C5&gt;100,"4",IF(C5&gt;50,"3",IF(C5&gt;20,"2","1"))))))))</f>
        <v>1</v>
      </c>
      <c r="C5" s="12" t="n">
        <v>61.8164818138</v>
      </c>
      <c r="D5" s="38" t="str">
        <f aca="false">IF(E5&gt;500,"9",IF(E5&gt;400,"8",IF(E5&gt;300,"7",IF(E5&gt;200,"6",IF(E5&gt;150,"5",IF(E5&gt;100,"4",IF(E5&gt;50,"3",IF(E5&gt;20,"2","1"))))))))</f>
        <v>1</v>
      </c>
      <c r="E5" s="50" t="n">
        <v>0.0</v>
      </c>
      <c r="F5" t="str">
        <f aca="false">CONCATENATE(B5,D5)</f>
        <v>11</v>
      </c>
      <c r="G5" s="33" t="n">
        <v>2</v>
      </c>
      <c r="H5" s="33" t="s">
        <v>64</v>
      </c>
      <c r="I5" s="18"/>
      <c r="J5" s="13" t="n">
        <v>2</v>
      </c>
      <c r="K5" s="1" t="n">
        <f aca="false">COUNTIF($F$3:$F$397,"21")</f>
        <v>0</v>
      </c>
      <c r="L5" s="19" t="n">
        <f aca="false">COUNTIF($F$3:$F$397,"22")</f>
        <v>0</v>
      </c>
      <c r="M5" s="1" t="n">
        <f aca="false">COUNTIF($F$3:$F$397,"23")</f>
        <v>0</v>
      </c>
      <c r="N5" s="1" t="n">
        <f aca="false">COUNTIF($F$3:$F$397,"24")</f>
        <v>0</v>
      </c>
      <c r="O5" s="1" t="n">
        <f aca="false">COUNTIF($F$3:$F$397,"25")</f>
        <v>0</v>
      </c>
      <c r="P5" s="1" t="n">
        <f aca="false">COUNTIF($F$3:$F$397,"26")</f>
        <v>0</v>
      </c>
      <c r="Q5" s="1" t="n">
        <f aca="false">COUNTIF($F$3:$F$397,"27")</f>
        <v>0</v>
      </c>
      <c r="R5" s="1" t="n">
        <f aca="false">COUNTIF($F$3:$F$397,"28")</f>
        <v>0</v>
      </c>
      <c r="S5" s="1" t="n">
        <f aca="false">COUNTIF($F$3:$F$397,"29")</f>
        <v>0</v>
      </c>
      <c r="T5" s="20" t="n">
        <f aca="false">SUM(K5:S5)</f>
        <v>0</v>
      </c>
      <c r="U5" s="1"/>
      <c r="V5" s="13" t="n">
        <v>2</v>
      </c>
      <c r="W5" s="22" t="n">
        <f aca="false">K5/$T$13</f>
        <v>0</v>
      </c>
      <c r="X5" s="21" t="n">
        <f aca="false">L5/$T$13</f>
        <v>0</v>
      </c>
      <c r="Y5" s="22" t="n">
        <f aca="false">M5/$T$13</f>
        <v>0</v>
      </c>
      <c r="Z5" s="22" t="n">
        <f aca="false">N5/$T$13</f>
        <v>0</v>
      </c>
      <c r="AA5" s="22" t="n">
        <f aca="false">O5/$T$13</f>
        <v>0</v>
      </c>
      <c r="AB5" s="22" t="n">
        <f aca="false">P5/$T$13</f>
        <v>0</v>
      </c>
      <c r="AC5" s="22" t="n">
        <f aca="false">Q5/$T$13</f>
        <v>0</v>
      </c>
      <c r="AD5" s="22" t="n">
        <f aca="false">R5/$T$13</f>
        <v>0</v>
      </c>
      <c r="AE5" s="22" t="n">
        <f aca="false">S5/$T$13</f>
        <v>0</v>
      </c>
      <c r="AF5" s="23" t="n">
        <f aca="false">T5/$T$13</f>
        <v>0</v>
      </c>
    </row>
    <row customHeight="1" ht="14.4" r="6">
      <c r="A6" t="n">
        <v>4</v>
      </c>
      <c r="B6" s="38" t="str">
        <f aca="false">IF(C6&gt;500,"9",IF(C6&gt;400,"8",IF(C6&gt;300,"7",IF(C6&gt;200,"6",IF(C6&gt;150,"5",IF(C6&gt;100,"4",IF(C6&gt;50,"3",IF(C6&gt;20,"2","1"))))))))</f>
        <v>1</v>
      </c>
      <c r="C6" s="12" t="n">
        <v>49.3507405153</v>
      </c>
      <c r="D6" s="38" t="str">
        <f aca="false">IF(E6&gt;500,"9",IF(E6&gt;400,"8",IF(E6&gt;300,"7",IF(E6&gt;200,"6",IF(E6&gt;150,"5",IF(E6&gt;100,"4",IF(E6&gt;50,"3",IF(E6&gt;20,"2","1"))))))))</f>
        <v>1</v>
      </c>
      <c r="E6" s="50" t="n">
        <v>27.0</v>
      </c>
      <c r="F6" t="str">
        <f aca="false">CONCATENATE(B6,D6)</f>
        <v>11</v>
      </c>
      <c r="G6" s="33" t="n">
        <v>3</v>
      </c>
      <c r="H6" s="33" t="s">
        <v>65</v>
      </c>
      <c r="I6" s="18"/>
      <c r="J6" s="13" t="n">
        <v>3</v>
      </c>
      <c r="K6" s="1" t="n">
        <f aca="false">COUNTIF($F$3:$F$397,"31")</f>
        <v>0</v>
      </c>
      <c r="L6" s="1" t="n">
        <f aca="false">COUNTIF($F$3:$F$397,"32")</f>
        <v>0</v>
      </c>
      <c r="M6" s="19" t="n">
        <f aca="false">COUNTIF($F$3:$F$397,"33")</f>
        <v>0</v>
      </c>
      <c r="N6" s="1" t="n">
        <f aca="false">COUNTIF($F$3:$F$397,"34")</f>
        <v>0</v>
      </c>
      <c r="O6" s="1" t="n">
        <f aca="false">COUNTIF($F$3:$F$397,"35")</f>
        <v>0</v>
      </c>
      <c r="P6" s="1" t="n">
        <f aca="false">COUNTIF($F$3:$F$397,"36")</f>
        <v>0</v>
      </c>
      <c r="Q6" s="1" t="n">
        <f aca="false">COUNTIF($F$3:$F$397,"37")</f>
        <v>0</v>
      </c>
      <c r="R6" s="1" t="n">
        <f aca="false">COUNTIF($F$3:$F$397,"38")</f>
        <v>0</v>
      </c>
      <c r="S6" s="1" t="n">
        <f aca="false">COUNTIF($F$3:$F$397,"39")</f>
        <v>0</v>
      </c>
      <c r="T6" s="20" t="n">
        <f aca="false">SUM(K6:S6)</f>
        <v>0</v>
      </c>
      <c r="U6" s="1"/>
      <c r="V6" s="13" t="n">
        <v>3</v>
      </c>
      <c r="W6" s="22" t="n">
        <f aca="false">K6/$T$13</f>
        <v>0</v>
      </c>
      <c r="X6" s="22" t="n">
        <f aca="false">L6/$T$13</f>
        <v>0</v>
      </c>
      <c r="Y6" s="21" t="n">
        <f aca="false">M6/$T$13</f>
        <v>0</v>
      </c>
      <c r="Z6" s="22" t="n">
        <f aca="false">N6/$T$13</f>
        <v>0</v>
      </c>
      <c r="AA6" s="22" t="n">
        <f aca="false">O6/$T$13</f>
        <v>0</v>
      </c>
      <c r="AB6" s="22" t="n">
        <f aca="false">P6/$T$13</f>
        <v>0</v>
      </c>
      <c r="AC6" s="22" t="n">
        <f aca="false">Q6/$T$13</f>
        <v>0</v>
      </c>
      <c r="AD6" s="22" t="n">
        <f aca="false">R6/$T$13</f>
        <v>0</v>
      </c>
      <c r="AE6" s="22" t="n">
        <f aca="false">S6/$T$13</f>
        <v>0</v>
      </c>
      <c r="AF6" s="23" t="n">
        <f aca="false">T6/$T$13</f>
        <v>0</v>
      </c>
    </row>
    <row customHeight="1" ht="14.4" r="7">
      <c r="A7" t="n">
        <v>5</v>
      </c>
      <c r="B7" s="38" t="str">
        <f aca="false">IF(C7&gt;500,"9",IF(C7&gt;400,"8",IF(C7&gt;300,"7",IF(C7&gt;200,"6",IF(C7&gt;150,"5",IF(C7&gt;100,"4",IF(C7&gt;50,"3",IF(C7&gt;20,"2","1"))))))))</f>
        <v>1</v>
      </c>
      <c r="C7" s="12" t="n">
        <v>46.4564253471</v>
      </c>
      <c r="D7" s="38" t="str">
        <f aca="false">IF(E7&gt;500,"9",IF(E7&gt;400,"8",IF(E7&gt;300,"7",IF(E7&gt;200,"6",IF(E7&gt;150,"5",IF(E7&gt;100,"4",IF(E7&gt;50,"3",IF(E7&gt;20,"2","1"))))))))</f>
        <v>1</v>
      </c>
      <c r="E7" s="50" t="n">
        <v>3.0</v>
      </c>
      <c r="F7" t="str">
        <f aca="false">CONCATENATE(B7,D7)</f>
        <v>11</v>
      </c>
      <c r="G7" s="34" t="n">
        <v>4</v>
      </c>
      <c r="H7" s="34" t="s">
        <v>66</v>
      </c>
      <c r="I7" s="18" t="s">
        <v>67</v>
      </c>
      <c r="J7" s="14" t="n">
        <v>4</v>
      </c>
      <c r="K7" s="1" t="n">
        <f aca="false">COUNTIF($F$3:$F$397,"41")</f>
        <v>0</v>
      </c>
      <c r="L7" s="1" t="n">
        <f aca="false">COUNTIF($F$3:$F$397,"42")</f>
        <v>0</v>
      </c>
      <c r="M7" s="1" t="n">
        <f aca="false">COUNTIF($F$3:$F$397,"43")</f>
        <v>0</v>
      </c>
      <c r="N7" s="19" t="n">
        <f aca="false">COUNTIF($F$3:$F$397,"44")</f>
        <v>0</v>
      </c>
      <c r="O7" s="1" t="n">
        <f aca="false">COUNTIF($F$3:$F$397,"45")</f>
        <v>0</v>
      </c>
      <c r="P7" s="1" t="n">
        <f aca="false">COUNTIF($F$3:$F$397,"46")</f>
        <v>0</v>
      </c>
      <c r="Q7" s="1" t="n">
        <f aca="false">COUNTIF($F$3:$F$397,"47")</f>
        <v>0</v>
      </c>
      <c r="R7" s="1" t="n">
        <f aca="false">COUNTIF($F$3:$F$397,"48")</f>
        <v>0</v>
      </c>
      <c r="S7" s="1" t="n">
        <f aca="false">COUNTIF($F$3:$F$397,"49")</f>
        <v>0</v>
      </c>
      <c r="T7" s="20" t="n">
        <f aca="false">SUM(K7:S7)</f>
        <v>0</v>
      </c>
      <c r="U7" s="1"/>
      <c r="V7" s="14" t="n">
        <v>4</v>
      </c>
      <c r="W7" s="22" t="n">
        <f aca="false">K7/$T$13</f>
        <v>0</v>
      </c>
      <c r="X7" s="22" t="n">
        <f aca="false">L7/$T$13</f>
        <v>0</v>
      </c>
      <c r="Y7" s="22" t="n">
        <f aca="false">M7/$T$13</f>
        <v>0</v>
      </c>
      <c r="Z7" s="21" t="n">
        <f aca="false">N7/$T$13</f>
        <v>0</v>
      </c>
      <c r="AA7" s="22" t="n">
        <f aca="false">O7/$T$13</f>
        <v>0</v>
      </c>
      <c r="AB7" s="22" t="n">
        <f aca="false">P7/$T$13</f>
        <v>0</v>
      </c>
      <c r="AC7" s="22" t="n">
        <f aca="false">Q7/$T$13</f>
        <v>0</v>
      </c>
      <c r="AD7" s="22" t="n">
        <f aca="false">R7/$T$13</f>
        <v>0</v>
      </c>
      <c r="AE7" s="22" t="n">
        <f aca="false">S7/$T$13</f>
        <v>0</v>
      </c>
      <c r="AF7" s="23" t="n">
        <f aca="false">T7/$T$13</f>
        <v>0</v>
      </c>
    </row>
    <row customHeight="1" ht="14.4" r="8">
      <c r="A8" t="n">
        <v>6</v>
      </c>
      <c r="B8" s="38" t="str">
        <f aca="false">IF(C8&gt;500,"9",IF(C8&gt;400,"8",IF(C8&gt;300,"7",IF(C8&gt;200,"6",IF(C8&gt;150,"5",IF(C8&gt;100,"4",IF(C8&gt;50,"3",IF(C8&gt;20,"2","1"))))))))</f>
        <v>1</v>
      </c>
      <c r="C8" s="12" t="n">
        <v>58.1393422631</v>
      </c>
      <c r="D8" s="38" t="str">
        <f aca="false">IF(E8&gt;500,"9",IF(E8&gt;400,"8",IF(E8&gt;300,"7",IF(E8&gt;200,"6",IF(E8&gt;150,"5",IF(E8&gt;100,"4",IF(E8&gt;50,"3",IF(E8&gt;20,"2","1"))))))))</f>
        <v>1</v>
      </c>
      <c r="E8" s="50" t="n">
        <v>0.0</v>
      </c>
      <c r="F8" t="str">
        <f aca="false">CONCATENATE(B8,D8)</f>
        <v>11</v>
      </c>
      <c r="G8" s="34" t="n">
        <v>5</v>
      </c>
      <c r="H8" s="34" t="s">
        <v>68</v>
      </c>
      <c r="I8" s="18"/>
      <c r="J8" s="14" t="n">
        <v>5</v>
      </c>
      <c r="K8" s="1" t="n">
        <f aca="false">COUNTIF($F$3:$F$397,"51")</f>
        <v>0</v>
      </c>
      <c r="L8" s="1" t="n">
        <f aca="false">COUNTIF($F$3:$F$397,"52")</f>
        <v>0</v>
      </c>
      <c r="M8" s="1" t="n">
        <f aca="false">COUNTIF($F$3:$F$397,"53")</f>
        <v>0</v>
      </c>
      <c r="N8" s="1" t="n">
        <f aca="false">COUNTIF($F$3:$F$397,"54")</f>
        <v>0</v>
      </c>
      <c r="O8" s="19" t="n">
        <f aca="false">COUNTIF($F$3:$F$397,"55")</f>
        <v>0</v>
      </c>
      <c r="P8" s="1" t="n">
        <f aca="false">COUNTIF($F$3:$F$397,"56")</f>
        <v>0</v>
      </c>
      <c r="Q8" s="1" t="n">
        <f aca="false">COUNTIF($F$3:$F$397,"57")</f>
        <v>0</v>
      </c>
      <c r="R8" s="1" t="n">
        <f aca="false">COUNTIF($F$3:$F$397,"58")</f>
        <v>0</v>
      </c>
      <c r="S8" s="1" t="n">
        <f aca="false">COUNTIF($F$3:$F$397,"59")</f>
        <v>0</v>
      </c>
      <c r="T8" s="20" t="n">
        <f aca="false">SUM(K8:S8)</f>
        <v>0</v>
      </c>
      <c r="U8" s="1"/>
      <c r="V8" s="14" t="n">
        <v>5</v>
      </c>
      <c r="W8" s="22" t="n">
        <f aca="false">K8/$T$13</f>
        <v>0</v>
      </c>
      <c r="X8" s="22" t="n">
        <f aca="false">L8/$T$13</f>
        <v>0</v>
      </c>
      <c r="Y8" s="22" t="n">
        <f aca="false">M8/$T$13</f>
        <v>0</v>
      </c>
      <c r="Z8" s="22" t="n">
        <f aca="false">N8/$T$13</f>
        <v>0</v>
      </c>
      <c r="AA8" s="21" t="n">
        <f aca="false">O8/$T$13</f>
        <v>0</v>
      </c>
      <c r="AB8" s="22" t="n">
        <f aca="false">P8/$T$13</f>
        <v>0</v>
      </c>
      <c r="AC8" s="22" t="n">
        <f aca="false">Q8/$T$13</f>
        <v>0</v>
      </c>
      <c r="AD8" s="22" t="n">
        <f aca="false">R8/$T$13</f>
        <v>0</v>
      </c>
      <c r="AE8" s="22" t="n">
        <f aca="false">S8/$T$13</f>
        <v>0</v>
      </c>
      <c r="AF8" s="23" t="n">
        <f aca="false">T8/$T$13</f>
        <v>0</v>
      </c>
    </row>
    <row customHeight="1" ht="14.4" r="9">
      <c r="A9" t="n">
        <v>7</v>
      </c>
      <c r="B9" s="38" t="str">
        <f aca="false">IF(C9&gt;500,"9",IF(C9&gt;400,"8",IF(C9&gt;300,"7",IF(C9&gt;200,"6",IF(C9&gt;150,"5",IF(C9&gt;100,"4",IF(C9&gt;50,"3",IF(C9&gt;20,"2","1"))))))))</f>
        <v>1</v>
      </c>
      <c r="C9" s="12" t="n">
        <v>65.3977465461</v>
      </c>
      <c r="D9" s="38" t="str">
        <f aca="false">IF(E9&gt;500,"9",IF(E9&gt;400,"8",IF(E9&gt;300,"7",IF(E9&gt;200,"6",IF(E9&gt;150,"5",IF(E9&gt;100,"4",IF(E9&gt;50,"3",IF(E9&gt;20,"2","1"))))))))</f>
        <v>1</v>
      </c>
      <c r="E9" s="50" t="n">
        <v>0.0</v>
      </c>
      <c r="F9" t="str">
        <f aca="false">CONCATENATE(B9,D9)</f>
        <v>11</v>
      </c>
      <c r="G9" s="34" t="n">
        <v>6</v>
      </c>
      <c r="H9" s="34" t="s">
        <v>69</v>
      </c>
      <c r="I9" s="18"/>
      <c r="J9" s="14" t="n">
        <v>6</v>
      </c>
      <c r="K9" s="1" t="n">
        <f aca="false">COUNTIF($F$3:$F$397,"61")</f>
        <v>0</v>
      </c>
      <c r="L9" s="1" t="n">
        <f aca="false">COUNTIF($F$3:$F$397,"62")</f>
        <v>0</v>
      </c>
      <c r="M9" s="1" t="n">
        <f aca="false">COUNTIF($F$3:$F$397,"63")</f>
        <v>0</v>
      </c>
      <c r="N9" s="1" t="n">
        <f aca="false">COUNTIF($F$3:$F$397,"64")</f>
        <v>0</v>
      </c>
      <c r="O9" s="1" t="n">
        <f aca="false">COUNTIF($F$3:$F$397,"65")</f>
        <v>0</v>
      </c>
      <c r="P9" s="19" t="n">
        <f aca="false">COUNTIF($F$3:$F$38,"66")</f>
        <v>0</v>
      </c>
      <c r="Q9" s="1" t="n">
        <f aca="false">COUNTIF($F$3:$F$397,"67")</f>
        <v>0</v>
      </c>
      <c r="R9" s="1" t="n">
        <f aca="false">COUNTIF($F$3:$F$397,"68")</f>
        <v>0</v>
      </c>
      <c r="S9" s="1" t="n">
        <f aca="false">COUNTIF($F$3:$F$397,"69")</f>
        <v>0</v>
      </c>
      <c r="T9" s="20" t="n">
        <f aca="false">SUM(K9:S9)</f>
        <v>0</v>
      </c>
      <c r="U9" s="1"/>
      <c r="V9" s="14" t="n">
        <v>6</v>
      </c>
      <c r="W9" s="22" t="n">
        <f aca="false">K9/$T$13</f>
        <v>0</v>
      </c>
      <c r="X9" s="22" t="n">
        <f aca="false">L9/$T$13</f>
        <v>0</v>
      </c>
      <c r="Y9" s="22" t="n">
        <f aca="false">M9/$T$13</f>
        <v>0</v>
      </c>
      <c r="Z9" s="22" t="n">
        <f aca="false">N9/$T$13</f>
        <v>0</v>
      </c>
      <c r="AA9" s="22" t="n">
        <f aca="false">O9/$T$13</f>
        <v>0</v>
      </c>
      <c r="AB9" s="21" t="n">
        <f aca="false">P9/$T$13</f>
        <v>0</v>
      </c>
      <c r="AC9" s="22" t="n">
        <f aca="false">Q9/$T$13</f>
        <v>0</v>
      </c>
      <c r="AD9" s="22" t="n">
        <f aca="false">R9/$T$13</f>
        <v>0</v>
      </c>
      <c r="AE9" s="22" t="n">
        <f aca="false">S9/$T$13</f>
        <v>0</v>
      </c>
      <c r="AF9" s="23" t="n">
        <f aca="false">T9/$T$13</f>
        <v>0</v>
      </c>
    </row>
    <row customHeight="1" ht="14.4" r="10">
      <c r="A10" t="n">
        <v>8</v>
      </c>
      <c r="B10" s="38" t="str">
        <f aca="false">IF(C10&gt;500,"9",IF(C10&gt;400,"8",IF(C10&gt;300,"7",IF(C10&gt;200,"6",IF(C10&gt;150,"5",IF(C10&gt;100,"4",IF(C10&gt;50,"3",IF(C10&gt;20,"2","1"))))))))</f>
        <v>1</v>
      </c>
      <c r="C10" s="12" t="n">
        <v>119.112315778</v>
      </c>
      <c r="D10" s="38" t="str">
        <f aca="false">IF(E10&gt;500,"9",IF(E10&gt;400,"8",IF(E10&gt;300,"7",IF(E10&gt;200,"6",IF(E10&gt;150,"5",IF(E10&gt;100,"4",IF(E10&gt;50,"3",IF(E10&gt;20,"2","1"))))))))</f>
        <v>1</v>
      </c>
      <c r="E10" s="50" t="n">
        <v>0.0</v>
      </c>
      <c r="F10" t="str">
        <f aca="false">CONCATENATE(B10,D10)</f>
        <v>11</v>
      </c>
      <c r="G10" s="35" t="n">
        <v>7</v>
      </c>
      <c r="H10" s="35" t="s">
        <v>70</v>
      </c>
      <c r="I10" s="18" t="s">
        <v>71</v>
      </c>
      <c r="J10" s="15" t="n">
        <v>7</v>
      </c>
      <c r="K10" s="1" t="n">
        <f aca="false">COUNTIF($F$3:$F$397,"71")</f>
        <v>0</v>
      </c>
      <c r="L10" s="1" t="n">
        <f aca="false">COUNTIF($F$3:$F$397,"72")</f>
        <v>0</v>
      </c>
      <c r="M10" s="1" t="n">
        <f aca="false">COUNTIF($F$3:$F$397,"73")</f>
        <v>0</v>
      </c>
      <c r="N10" s="1" t="n">
        <f aca="false">COUNTIF($F$3:$F$397,"74")</f>
        <v>0</v>
      </c>
      <c r="O10" s="1" t="n">
        <f aca="false">COUNTIF($F$3:$F$397,"75")</f>
        <v>0</v>
      </c>
      <c r="P10" s="1" t="n">
        <f aca="false">COUNTIF($F$3:$F$397,"76")</f>
        <v>0</v>
      </c>
      <c r="Q10" s="19" t="n">
        <f aca="false">COUNTIF($F$3:$F$397,"77")</f>
        <v>0</v>
      </c>
      <c r="R10" s="1" t="n">
        <f aca="false">COUNTIF($F$3:$F$397,"78")</f>
        <v>0</v>
      </c>
      <c r="S10" s="1" t="n">
        <f aca="false">COUNTIF($F$3:$F$397,"79")</f>
        <v>0</v>
      </c>
      <c r="T10" s="20" t="n">
        <f aca="false">SUM(K10:S10)</f>
        <v>0</v>
      </c>
      <c r="U10" s="1"/>
      <c r="V10" s="15" t="n">
        <v>7</v>
      </c>
      <c r="W10" s="22" t="n">
        <f aca="false">K10/$T$13</f>
        <v>0</v>
      </c>
      <c r="X10" s="22" t="n">
        <f aca="false">L10/$T$13</f>
        <v>0</v>
      </c>
      <c r="Y10" s="22" t="n">
        <f aca="false">M10/$T$13</f>
        <v>0</v>
      </c>
      <c r="Z10" s="22" t="n">
        <f aca="false">N10/$T$13</f>
        <v>0</v>
      </c>
      <c r="AA10" s="22" t="n">
        <f aca="false">O10/$T$13</f>
        <v>0</v>
      </c>
      <c r="AB10" s="22" t="n">
        <f aca="false">P10/$T$13</f>
        <v>0</v>
      </c>
      <c r="AC10" s="21" t="n">
        <f aca="false">Q10/$T$13</f>
        <v>0</v>
      </c>
      <c r="AD10" s="22" t="n">
        <f aca="false">R10/$T$13</f>
        <v>0</v>
      </c>
      <c r="AE10" s="22" t="n">
        <f aca="false">S10/$T$13</f>
        <v>0</v>
      </c>
      <c r="AF10" s="23" t="n">
        <f aca="false">T10/$T$13</f>
        <v>0</v>
      </c>
    </row>
    <row customHeight="1" ht="14.4" r="11">
      <c r="A11" t="n">
        <v>9</v>
      </c>
      <c r="B11" s="38" t="str">
        <f aca="false">IF(C11&gt;500,"9",IF(C11&gt;400,"8",IF(C11&gt;300,"7",IF(C11&gt;200,"6",IF(C11&gt;150,"5",IF(C11&gt;100,"4",IF(C11&gt;50,"3",IF(C11&gt;20,"2","1"))))))))</f>
        <v>1</v>
      </c>
      <c r="C11" s="12" t="n">
        <v>59.7997053738</v>
      </c>
      <c r="D11" s="38" t="str">
        <f aca="false">IF(E11&gt;500,"9",IF(E11&gt;400,"8",IF(E11&gt;300,"7",IF(E11&gt;200,"6",IF(E11&gt;150,"5",IF(E11&gt;100,"4",IF(E11&gt;50,"3",IF(E11&gt;20,"2","1"))))))))</f>
        <v>1</v>
      </c>
      <c r="E11" s="50" t="n">
        <v>3.0</v>
      </c>
      <c r="F11" t="str">
        <f aca="false">CONCATENATE(B11,D11)</f>
        <v>11</v>
      </c>
      <c r="G11" s="35" t="n">
        <v>8</v>
      </c>
      <c r="H11" s="35" t="s">
        <v>72</v>
      </c>
      <c r="I11" s="18"/>
      <c r="J11" s="15" t="n">
        <v>8</v>
      </c>
      <c r="K11" s="1" t="n">
        <f aca="false">COUNTIF($F$3:$F$397,"81")</f>
        <v>0</v>
      </c>
      <c r="L11" s="1" t="n">
        <f aca="false">COUNTIF($F$3:$F$397,"82")</f>
        <v>0</v>
      </c>
      <c r="M11" s="1" t="n">
        <f aca="false">COUNTIF($F$3:$F$397,"83")</f>
        <v>0</v>
      </c>
      <c r="N11" s="1" t="n">
        <f aca="false">COUNTIF($F$3:$F$397,"84")</f>
        <v>0</v>
      </c>
      <c r="O11" s="1" t="n">
        <f aca="false">COUNTIF($F$3:$F$397,"85")</f>
        <v>0</v>
      </c>
      <c r="P11" s="1" t="n">
        <f aca="false">COUNTIF($F$3:$F$397,"86")</f>
        <v>0</v>
      </c>
      <c r="Q11" s="1" t="n">
        <f aca="false">COUNTIF($F$3:$F$397,"87")</f>
        <v>0</v>
      </c>
      <c r="R11" s="19" t="n">
        <f aca="false">COUNTIF($F$3:$F$397,"88")</f>
        <v>0</v>
      </c>
      <c r="S11" s="1" t="n">
        <f aca="false">COUNTIF($F$3:$F$397,"89")</f>
        <v>0</v>
      </c>
      <c r="T11" s="20" t="n">
        <f aca="false">SUM(K11:S11)</f>
        <v>0</v>
      </c>
      <c r="U11" s="1"/>
      <c r="V11" s="15" t="n">
        <v>8</v>
      </c>
      <c r="W11" s="22" t="n">
        <f aca="false">K11/$T$13</f>
        <v>0</v>
      </c>
      <c r="X11" s="22" t="n">
        <f aca="false">L11/$T$13</f>
        <v>0</v>
      </c>
      <c r="Y11" s="22" t="n">
        <f aca="false">M11/$T$13</f>
        <v>0</v>
      </c>
      <c r="Z11" s="22" t="n">
        <f aca="false">N11/$T$13</f>
        <v>0</v>
      </c>
      <c r="AA11" s="22" t="n">
        <f aca="false">O11/$T$13</f>
        <v>0</v>
      </c>
      <c r="AB11" s="22" t="n">
        <f aca="false">P11/$T$13</f>
        <v>0</v>
      </c>
      <c r="AC11" s="22" t="n">
        <f aca="false">Q11/$T$13</f>
        <v>0</v>
      </c>
      <c r="AD11" s="21" t="n">
        <f aca="false">R11/$T$13</f>
        <v>0</v>
      </c>
      <c r="AE11" s="22" t="n">
        <f aca="false">S11/$T$13</f>
        <v>0</v>
      </c>
      <c r="AF11" s="23" t="n">
        <f aca="false">T11/$T$13</f>
        <v>0</v>
      </c>
    </row>
    <row customHeight="1" ht="14.4" r="12">
      <c r="A12" t="n">
        <v>10</v>
      </c>
      <c r="B12" s="38" t="str">
        <f aca="false">IF(C12&gt;500,"9",IF(C12&gt;400,"8",IF(C12&gt;300,"7",IF(C12&gt;200,"6",IF(C12&gt;150,"5",IF(C12&gt;100,"4",IF(C12&gt;50,"3",IF(C12&gt;20,"2","1"))))))))</f>
        <v>1</v>
      </c>
      <c r="C12" s="12" t="n">
        <v>43.0335999229</v>
      </c>
      <c r="D12" s="38" t="str">
        <f aca="false">IF(E12&gt;500,"9",IF(E12&gt;400,"8",IF(E12&gt;300,"7",IF(E12&gt;200,"6",IF(E12&gt;150,"5",IF(E12&gt;100,"4",IF(E12&gt;50,"3",IF(E12&gt;20,"2","1"))))))))</f>
        <v>1</v>
      </c>
      <c r="E12" s="50" t="n">
        <v>0.0</v>
      </c>
      <c r="F12" t="str">
        <f aca="false">CONCATENATE(B12,D12)</f>
        <v>11</v>
      </c>
      <c r="G12" s="36" t="n">
        <v>9</v>
      </c>
      <c r="H12" s="36" t="s">
        <v>73</v>
      </c>
      <c r="I12" s="18" t="s">
        <v>74</v>
      </c>
      <c r="J12" s="16" t="n">
        <v>9</v>
      </c>
      <c r="K12" s="1" t="n">
        <f aca="false">COUNTIF($F$3:$F$397,"91")</f>
        <v>0</v>
      </c>
      <c r="L12" s="1" t="n">
        <f aca="false">COUNTIF($F$3:$F$397,"92")</f>
        <v>0</v>
      </c>
      <c r="M12" s="1" t="n">
        <f aca="false">COUNTIF($F$3:$F$397,"93")</f>
        <v>0</v>
      </c>
      <c r="N12" s="1" t="n">
        <f aca="false">COUNTIF($F$3:$F$397,"94")</f>
        <v>0</v>
      </c>
      <c r="O12" s="1" t="n">
        <f aca="false">COUNTIF($F$3:$F$397,"95")</f>
        <v>0</v>
      </c>
      <c r="P12" s="1" t="n">
        <f aca="false">COUNTIF($F$3:$F$397,"96")</f>
        <v>0</v>
      </c>
      <c r="Q12" s="1" t="n">
        <f aca="false">COUNTIF($F$3:$F$397,"97")</f>
        <v>0</v>
      </c>
      <c r="R12" s="1" t="n">
        <f aca="false">COUNTIF($F$3:$F$397,"98")</f>
        <v>0</v>
      </c>
      <c r="S12" s="19" t="n">
        <f aca="false">COUNTIF($F$3:$F$397,"99")</f>
        <v>0</v>
      </c>
      <c r="T12" s="20" t="n">
        <f aca="false">SUM(K12:S12)</f>
        <v>0</v>
      </c>
      <c r="U12" s="1"/>
      <c r="V12" s="16" t="n">
        <v>9</v>
      </c>
      <c r="W12" s="22" t="n">
        <f aca="false">K12/$T$13</f>
        <v>0</v>
      </c>
      <c r="X12" s="22" t="n">
        <f aca="false">L12/$T$13</f>
        <v>0</v>
      </c>
      <c r="Y12" s="22" t="n">
        <f aca="false">M12/$T$13</f>
        <v>0</v>
      </c>
      <c r="Z12" s="22" t="n">
        <f aca="false">N12/$T$13</f>
        <v>0</v>
      </c>
      <c r="AA12" s="22" t="n">
        <f aca="false">O12/$T$13</f>
        <v>0</v>
      </c>
      <c r="AB12" s="22" t="n">
        <f aca="false">P12/$T$13</f>
        <v>0</v>
      </c>
      <c r="AC12" s="22" t="n">
        <f aca="false">Q12/$T$13</f>
        <v>0</v>
      </c>
      <c r="AD12" s="22" t="n">
        <f aca="false">R12/$T$13</f>
        <v>0</v>
      </c>
      <c r="AE12" s="21" t="n">
        <f aca="false">S12/$T$13</f>
        <v>0</v>
      </c>
      <c r="AF12" s="23" t="n">
        <f aca="false">T12/$T$13</f>
        <v>0</v>
      </c>
    </row>
    <row customHeight="1" ht="14.4" r="13">
      <c r="A13" t="n">
        <v>11</v>
      </c>
      <c r="B13" s="38" t="str">
        <f aca="false">IF(C13&gt;500,"9",IF(C13&gt;400,"8",IF(C13&gt;300,"7",IF(C13&gt;200,"6",IF(C13&gt;150,"5",IF(C13&gt;100,"4",IF(C13&gt;50,"3",IF(C13&gt;20,"2","1"))))))))</f>
        <v>1</v>
      </c>
      <c r="C13" s="12" t="n">
        <v>43.1461035208</v>
      </c>
      <c r="D13" s="38" t="str">
        <f aca="false">IF(E13&gt;500,"9",IF(E13&gt;400,"8",IF(E13&gt;300,"7",IF(E13&gt;200,"6",IF(E13&gt;150,"5",IF(E13&gt;100,"4",IF(E13&gt;50,"3",IF(E13&gt;20,"2","1"))))))))</f>
        <v>1</v>
      </c>
      <c r="E13" s="50" t="n">
        <v>0.0</v>
      </c>
      <c r="F13" t="str">
        <f aca="false">CONCATENATE(B13,D13)</f>
        <v>11</v>
      </c>
      <c r="K13" s="20" t="n">
        <f aca="false">SUM(K4:K12)</f>
        <v>36</v>
      </c>
      <c r="L13" s="20" t="n">
        <f aca="false">SUM(L4:L12)</f>
        <v>0</v>
      </c>
      <c r="M13" s="20" t="n">
        <f aca="false">SUM(M4:M12)</f>
        <v>0</v>
      </c>
      <c r="N13" s="20" t="n">
        <f aca="false">SUM(N4:N12)</f>
        <v>0</v>
      </c>
      <c r="O13" s="20" t="n">
        <f aca="false">SUM(O4:O12)</f>
        <v>0</v>
      </c>
      <c r="P13" s="20" t="n">
        <f aca="false">SUM(P4:P12)</f>
        <v>0</v>
      </c>
      <c r="Q13" s="20" t="n">
        <f aca="false">SUM(Q4:Q12)</f>
        <v>0</v>
      </c>
      <c r="R13" s="20" t="n">
        <f aca="false">SUM(R4:R12)</f>
        <v>0</v>
      </c>
      <c r="S13" s="20" t="n">
        <f aca="false">SUM(S4:S12)</f>
        <v>0</v>
      </c>
      <c r="T13" s="28" t="n">
        <f aca="false">SUM(K4:S12)</f>
        <v>36</v>
      </c>
      <c r="U13" s="1"/>
      <c r="V13" s="1"/>
      <c r="W13" s="23" t="n">
        <f aca="false">K13/$T$13</f>
        <v>1</v>
      </c>
      <c r="X13" s="23" t="n">
        <f aca="false">L13/$T$13</f>
        <v>0</v>
      </c>
      <c r="Y13" s="23" t="n">
        <f aca="false">M13/$T$13</f>
        <v>0</v>
      </c>
      <c r="Z13" s="23" t="n">
        <f aca="false">N13/$T$13</f>
        <v>0</v>
      </c>
      <c r="AA13" s="23" t="n">
        <f aca="false">O13/$T$13</f>
        <v>0</v>
      </c>
      <c r="AB13" s="23" t="n">
        <f aca="false">P13/$T$13</f>
        <v>0</v>
      </c>
      <c r="AC13" s="23" t="n">
        <f aca="false">Q13/$T$13</f>
        <v>0</v>
      </c>
      <c r="AD13" s="23" t="n">
        <f aca="false">R13/$T$13</f>
        <v>0</v>
      </c>
      <c r="AE13" s="23" t="n">
        <f aca="false">S13/$T$13</f>
        <v>0</v>
      </c>
      <c r="AF13" s="29" t="n">
        <f aca="false">SUM(W4:AE12)</f>
        <v>1</v>
      </c>
    </row>
    <row customHeight="1" ht="14.4" r="14">
      <c r="A14" t="n">
        <v>12</v>
      </c>
      <c r="B14" s="38" t="str">
        <f aca="false">IF(C14&gt;500,"9",IF(C14&gt;400,"8",IF(C14&gt;300,"7",IF(C14&gt;200,"6",IF(C14&gt;150,"5",IF(C14&gt;100,"4",IF(C14&gt;50,"3",IF(C14&gt;20,"2","1"))))))))</f>
        <v>1</v>
      </c>
      <c r="C14" s="12" t="n">
        <v>68.0444298544</v>
      </c>
      <c r="D14" s="38" t="str">
        <f aca="false">IF(E14&gt;500,"9",IF(E14&gt;400,"8",IF(E14&gt;300,"7",IF(E14&gt;200,"6",IF(E14&gt;150,"5",IF(E14&gt;100,"4",IF(E14&gt;50,"3",IF(E14&gt;20,"2","1"))))))))</f>
        <v>1</v>
      </c>
      <c r="E14" s="50" t="n">
        <v>0.0</v>
      </c>
      <c r="F14" t="str">
        <f aca="false">CONCATENATE(B14,D14)</f>
        <v>11</v>
      </c>
      <c r="G14" s="33" t="n">
        <v>1</v>
      </c>
      <c r="H14" t="s">
        <v>75</v>
      </c>
      <c r="J14" s="30" t="s">
        <v>76</v>
      </c>
      <c r="K14" s="30" t="n">
        <f aca="false">K34</f>
        <v>36</v>
      </c>
      <c r="L14" s="30" t="n">
        <f aca="false">L34</f>
        <v>100</v>
      </c>
      <c r="M14"/>
      <c r="N14"/>
      <c r="O14"/>
      <c r="P14"/>
      <c r="Q14"/>
      <c r="R14"/>
      <c r="S14"/>
    </row>
    <row customHeight="1" ht="14.4" r="15">
      <c r="A15" t="n">
        <v>13</v>
      </c>
      <c r="B15" s="38" t="str">
        <f aca="false">IF(C15&gt;500,"9",IF(C15&gt;400,"8",IF(C15&gt;300,"7",IF(C15&gt;200,"6",IF(C15&gt;150,"5",IF(C15&gt;100,"4",IF(C15&gt;50,"3",IF(C15&gt;20,"2","1"))))))))</f>
        <v>1</v>
      </c>
      <c r="C15" s="12" t="n">
        <v>64.0963076122</v>
      </c>
      <c r="D15" s="38" t="str">
        <f aca="false">IF(E15&gt;500,"9",IF(E15&gt;400,"8",IF(E15&gt;300,"7",IF(E15&gt;200,"6",IF(E15&gt;150,"5",IF(E15&gt;100,"4",IF(E15&gt;50,"3",IF(E15&gt;20,"2","1"))))))))</f>
        <v>1</v>
      </c>
      <c r="E15" s="50" t="n">
        <v>0.0</v>
      </c>
      <c r="F15" t="str">
        <f aca="false">CONCATENATE(B15,D15)</f>
        <v>11</v>
      </c>
      <c r="G15" s="33" t="n">
        <v>2</v>
      </c>
      <c r="H15" t="s">
        <v>77</v>
      </c>
      <c r="K15" s="13" t="n">
        <v>1</v>
      </c>
      <c r="L15" s="13" t="n">
        <v>2</v>
      </c>
      <c r="M15" s="13" t="n">
        <v>3</v>
      </c>
      <c r="N15" s="14" t="n">
        <v>4</v>
      </c>
      <c r="O15" s="14" t="n">
        <v>5</v>
      </c>
      <c r="P15" s="14" t="n">
        <v>6</v>
      </c>
      <c r="Q15" s="15" t="n">
        <v>7</v>
      </c>
      <c r="R15" s="15" t="n">
        <v>8</v>
      </c>
      <c r="S15" s="16" t="n">
        <v>9</v>
      </c>
      <c r="W15" t="s">
        <v>78</v>
      </c>
      <c r="X15" s="22" t="n">
        <f aca="false">W4+X5+Y6+Z7+AA8+AB9+AC10+AD11+AE12</f>
        <v>1</v>
      </c>
    </row>
    <row customHeight="1" ht="14.4" r="16">
      <c r="A16" t="n">
        <v>14</v>
      </c>
      <c r="B16" s="38" t="str">
        <f aca="false">IF(C16&gt;500,"9",IF(C16&gt;400,"8",IF(C16&gt;300,"7",IF(C16&gt;200,"6",IF(C16&gt;150,"5",IF(C16&gt;100,"4",IF(C16&gt;50,"3",IF(C16&gt;20,"2","1"))))))))</f>
        <v>1</v>
      </c>
      <c r="C16" s="12" t="n">
        <v>111.50072711</v>
      </c>
      <c r="D16" s="38" t="str">
        <f aca="false">IF(E16&gt;500,"9",IF(E16&gt;400,"8",IF(E16&gt;300,"7",IF(E16&gt;200,"6",IF(E16&gt;150,"5",IF(E16&gt;100,"4",IF(E16&gt;50,"3",IF(E16&gt;20,"2","1"))))))))</f>
        <v>1</v>
      </c>
      <c r="E16" s="50" t="n">
        <v>23.0</v>
      </c>
      <c r="F16" t="str">
        <f aca="false">CONCATENATE(B16,D16)</f>
        <v>11</v>
      </c>
      <c r="G16" s="33" t="n">
        <v>3</v>
      </c>
      <c r="H16" t="s">
        <v>79</v>
      </c>
      <c r="J16" s="1" t="s">
        <v>80</v>
      </c>
      <c r="K16" s="1" t="n">
        <f aca="false">K4</f>
        <v>36</v>
      </c>
      <c r="L16" s="1" t="n">
        <f aca="false">L5</f>
        <v>0</v>
      </c>
      <c r="M16" s="1" t="n">
        <f aca="false">M6</f>
        <v>0</v>
      </c>
      <c r="N16" s="1" t="n">
        <f aca="false">N7</f>
        <v>0</v>
      </c>
      <c r="O16" s="1" t="n">
        <f aca="false">O8</f>
        <v>0</v>
      </c>
      <c r="P16" s="1" t="n">
        <f aca="false">P9</f>
        <v>0</v>
      </c>
      <c r="Q16" s="1" t="n">
        <f aca="false">Q10</f>
        <v>0</v>
      </c>
      <c r="R16" s="1" t="n">
        <f aca="false">R11</f>
        <v>0</v>
      </c>
      <c r="S16" s="1" t="n">
        <f aca="false">S12</f>
        <v>0</v>
      </c>
      <c r="W16" t="s">
        <v>81</v>
      </c>
      <c r="X16" s="22" t="n">
        <f aca="false">(AF4*W13)+(AF5*X13)+(AF6*Y13)+(Z13*AF7)+(AA13*AF8)+(AB13*AF9)+(AC13*AF10)+(AD13*AF11)+(AE13*AF12)</f>
        <v>1</v>
      </c>
    </row>
    <row customHeight="1" ht="14.4" r="17">
      <c r="A17" t="n">
        <v>15</v>
      </c>
      <c r="B17" s="38" t="str">
        <f aca="false">IF(C17&gt;500,"9",IF(C17&gt;400,"8",IF(C17&gt;300,"7",IF(C17&gt;200,"6",IF(C17&gt;150,"5",IF(C17&gt;100,"4",IF(C17&gt;50,"3",IF(C17&gt;20,"2","1"))))))))</f>
        <v>1</v>
      </c>
      <c r="C17" s="12" t="n">
        <v>78.2621475834</v>
      </c>
      <c r="D17" s="38" t="str">
        <f aca="false">IF(E17&gt;500,"9",IF(E17&gt;400,"8",IF(E17&gt;300,"7",IF(E17&gt;200,"6",IF(E17&gt;150,"5",IF(E17&gt;100,"4",IF(E17&gt;50,"3",IF(E17&gt;20,"2","1"))))))))</f>
        <v>1</v>
      </c>
      <c r="E17" s="50" t="n">
        <v>2.0</v>
      </c>
      <c r="F17" t="str">
        <f aca="false">CONCATENATE(B17,D17)</f>
        <v>11</v>
      </c>
      <c r="G17" s="34" t="n">
        <v>4</v>
      </c>
      <c r="H17" t="s">
        <v>82</v>
      </c>
      <c r="J17" s="1" t="s">
        <v>83</v>
      </c>
      <c r="K17" s="1" t="n">
        <f aca="false">T4-K16</f>
        <v>0</v>
      </c>
      <c r="L17" s="1" t="n">
        <f aca="false">T5-L16</f>
        <v>0</v>
      </c>
      <c r="M17" s="1" t="n">
        <f aca="false">T6-M16</f>
        <v>0</v>
      </c>
      <c r="N17" s="1" t="n">
        <f aca="false">T7-N16</f>
        <v>0</v>
      </c>
      <c r="O17" s="1" t="n">
        <f aca="false">T8-O16</f>
        <v>0</v>
      </c>
      <c r="P17" s="1" t="n">
        <f aca="false">T9-P16</f>
        <v>0</v>
      </c>
      <c r="Q17" s="1" t="n">
        <f aca="false">T10-Q16</f>
        <v>0</v>
      </c>
      <c r="R17" s="1" t="n">
        <f aca="false">T11-R16</f>
        <v>0</v>
      </c>
      <c r="S17" s="1" t="n">
        <f aca="false">T12-S16</f>
        <v>0</v>
      </c>
      <c r="W17" t="s">
        <v>84</v>
      </c>
      <c r="X17" s="22" t="n">
        <f aca="false">(W13^2)+(X13^2)+(Y13^2)+(Z13^2)+(AA13^2)+(AB13^2)+(AC13^2)+(AD13^2)+(AE13^2)</f>
        <v>1</v>
      </c>
    </row>
    <row customHeight="1" ht="14.4" r="18">
      <c r="A18" t="n">
        <v>16</v>
      </c>
      <c r="B18" s="38" t="str">
        <f aca="false">IF(C18&gt;500,"9",IF(C18&gt;400,"8",IF(C18&gt;300,"7",IF(C18&gt;200,"6",IF(C18&gt;150,"5",IF(C18&gt;100,"4",IF(C18&gt;50,"3",IF(C18&gt;20,"2","1"))))))))</f>
        <v>1</v>
      </c>
      <c r="C18" s="12" t="n">
        <v>60.2681586679</v>
      </c>
      <c r="D18" s="38" t="str">
        <f aca="false">IF(E18&gt;500,"9",IF(E18&gt;400,"8",IF(E18&gt;300,"7",IF(E18&gt;200,"6",IF(E18&gt;150,"5",IF(E18&gt;100,"4",IF(E18&gt;50,"3",IF(E18&gt;20,"2","1"))))))))</f>
        <v>1</v>
      </c>
      <c r="E18" s="50" t="n">
        <v>0.0</v>
      </c>
      <c r="F18" t="str">
        <f aca="false">CONCATENATE(B18,D18)</f>
        <v>11</v>
      </c>
      <c r="G18" s="34" t="n">
        <v>5</v>
      </c>
      <c r="H18" t="s">
        <v>85</v>
      </c>
      <c r="J18" s="1" t="s">
        <v>86</v>
      </c>
      <c r="K18" s="1" t="n">
        <f aca="false">K13-K16</f>
        <v>0</v>
      </c>
      <c r="L18" s="1" t="n">
        <f aca="false">L13-L16</f>
        <v>0</v>
      </c>
      <c r="M18" s="1" t="n">
        <f aca="false">M13-M16</f>
        <v>0</v>
      </c>
      <c r="N18" s="1" t="n">
        <f aca="false">N13-N16</f>
        <v>0</v>
      </c>
      <c r="O18" s="1" t="n">
        <f aca="false">O13-O16</f>
        <v>0</v>
      </c>
      <c r="P18" s="1" t="n">
        <f aca="false">P13-P16</f>
        <v>0</v>
      </c>
      <c r="Q18" s="1" t="n">
        <f aca="false">Q13-Q16</f>
        <v>0</v>
      </c>
      <c r="R18" s="1" t="n">
        <f aca="false">R13-R16</f>
        <v>0</v>
      </c>
      <c r="S18" s="1" t="n">
        <f aca="false">S13-S16</f>
        <v>0</v>
      </c>
    </row>
    <row customHeight="1" ht="14.4" r="19">
      <c r="A19" t="n">
        <v>17</v>
      </c>
      <c r="B19" s="38" t="str">
        <f aca="false">IF(C19&gt;500,"9",IF(C19&gt;400,"8",IF(C19&gt;300,"7",IF(C19&gt;200,"6",IF(C19&gt;150,"5",IF(C19&gt;100,"4",IF(C19&gt;50,"3",IF(C19&gt;20,"2","1"))))))))</f>
        <v>1</v>
      </c>
      <c r="C19" s="12" t="n">
        <v>42.9486099493</v>
      </c>
      <c r="D19" s="38" t="str">
        <f aca="false">IF(E19&gt;500,"9",IF(E19&gt;400,"8",IF(E19&gt;300,"7",IF(E19&gt;200,"6",IF(E19&gt;150,"5",IF(E19&gt;100,"4",IF(E19&gt;50,"3",IF(E19&gt;20,"2","1"))))))))</f>
        <v>1</v>
      </c>
      <c r="E19" s="50" t="n">
        <v>0.0</v>
      </c>
      <c r="F19" t="str">
        <f aca="false">CONCATENATE(B19,D19)</f>
        <v>11</v>
      </c>
      <c r="G19" s="34" t="n">
        <v>6</v>
      </c>
      <c r="H19" t="s">
        <v>87</v>
      </c>
      <c r="J19" s="1" t="s">
        <v>88</v>
      </c>
      <c r="K19" s="1" t="n">
        <f aca="false">$T$13-T4-K13+K16</f>
        <v>0</v>
      </c>
      <c r="L19" s="1" t="n">
        <f aca="false">$T$13-T5-L13+L16</f>
        <v>36</v>
      </c>
      <c r="M19" s="1" t="n">
        <f aca="false">$T$13-T6-M13+M16</f>
        <v>36</v>
      </c>
      <c r="N19" s="1" t="n">
        <f aca="false">$T$13-T7-N13+N16</f>
        <v>36</v>
      </c>
      <c r="O19" s="1" t="n">
        <f aca="false">$T$13-T8-O13+O16</f>
        <v>36</v>
      </c>
      <c r="P19" s="1" t="n">
        <f aca="false">$T$13-T9-P13+P16</f>
        <v>36</v>
      </c>
      <c r="Q19" s="1" t="n">
        <f aca="false">$T$13-T10-Q13+Q16</f>
        <v>36</v>
      </c>
      <c r="R19" s="1" t="n">
        <f aca="false">$T$13-T11-R13+R16</f>
        <v>36</v>
      </c>
      <c r="S19" s="1" t="n">
        <f aca="false">$T$13-T12-S13+S16</f>
        <v>36</v>
      </c>
      <c r="W19" t="s">
        <v>51</v>
      </c>
      <c r="X19" s="22" t="e">
        <f aca="false">(X15-X16)/(1-X16)</f>
        <v>#DIV/0!</v>
      </c>
    </row>
    <row customHeight="1" ht="14.4" r="20">
      <c r="A20" t="n">
        <v>18</v>
      </c>
      <c r="B20" s="38" t="str">
        <f aca="false">IF(C20&gt;500,"9",IF(C20&gt;400,"8",IF(C20&gt;300,"7",IF(C20&gt;200,"6",IF(C20&gt;150,"5",IF(C20&gt;100,"4",IF(C20&gt;50,"3",IF(C20&gt;20,"2","1"))))))))</f>
        <v>1</v>
      </c>
      <c r="C20" s="12" t="n">
        <v>96.1404970453</v>
      </c>
      <c r="D20" s="38" t="str">
        <f aca="false">IF(E20&gt;500,"9",IF(E20&gt;400,"8",IF(E20&gt;300,"7",IF(E20&gt;200,"6",IF(E20&gt;150,"5",IF(E20&gt;100,"4",IF(E20&gt;50,"3",IF(E20&gt;20,"2","1"))))))))</f>
        <v>1</v>
      </c>
      <c r="E20" s="50" t="n">
        <v>0.0</v>
      </c>
      <c r="F20" t="str">
        <f aca="false">CONCATENATE(B20,D20)</f>
        <v>11</v>
      </c>
      <c r="G20" s="35" t="n">
        <v>7</v>
      </c>
      <c r="H20" t="s">
        <v>89</v>
      </c>
      <c r="J20" s="1" t="s">
        <v>90</v>
      </c>
      <c r="K20" s="1" t="n">
        <f aca="false">SUM(K16:K19)</f>
        <v>36</v>
      </c>
      <c r="L20" s="1" t="n">
        <f aca="false">SUM(L16:L19)</f>
        <v>36</v>
      </c>
      <c r="M20" s="1" t="n">
        <f aca="false">SUM(M16:M19)</f>
        <v>36</v>
      </c>
      <c r="N20" s="1" t="n">
        <f aca="false">SUM(N16:N19)</f>
        <v>36</v>
      </c>
      <c r="O20" s="1" t="n">
        <f aca="false">SUM(O16:O19)</f>
        <v>36</v>
      </c>
      <c r="P20" s="1" t="n">
        <f aca="false">SUM(P16:P19)</f>
        <v>36</v>
      </c>
      <c r="Q20" s="1" t="n">
        <f aca="false">SUM(Q16:Q19)</f>
        <v>36</v>
      </c>
      <c r="R20" s="1" t="n">
        <f aca="false">SUM(R16:R19)</f>
        <v>36</v>
      </c>
      <c r="S20" s="1" t="n">
        <f aca="false">SUM(S16:S19)</f>
        <v>36</v>
      </c>
      <c r="W20" t="s">
        <v>52</v>
      </c>
      <c r="X20" s="22" t="e">
        <f aca="false">(X15-X16)/(1-X17)</f>
        <v>#DIV/0!</v>
      </c>
    </row>
    <row customHeight="1" ht="14.4" r="21">
      <c r="A21" t="n">
        <v>19</v>
      </c>
      <c r="B21" s="38" t="str">
        <f aca="false">IF(C21&gt;500,"9",IF(C21&gt;400,"8",IF(C21&gt;300,"7",IF(C21&gt;200,"6",IF(C21&gt;150,"5",IF(C21&gt;100,"4",IF(C21&gt;50,"3",IF(C21&gt;20,"2","1"))))))))</f>
        <v>1</v>
      </c>
      <c r="C21" s="12" t="n">
        <v>39.1763418455</v>
      </c>
      <c r="D21" s="38" t="str">
        <f aca="false">IF(E21&gt;500,"9",IF(E21&gt;400,"8",IF(E21&gt;300,"7",IF(E21&gt;200,"6",IF(E21&gt;150,"5",IF(E21&gt;100,"4",IF(E21&gt;50,"3",IF(E21&gt;20,"2","1"))))))))</f>
        <v>1</v>
      </c>
      <c r="E21" s="50" t="n">
        <v>2.0</v>
      </c>
      <c r="F21" t="str">
        <f aca="false">CONCATENATE(B21,D21)</f>
        <v>11</v>
      </c>
      <c r="G21" s="35" t="n">
        <v>8</v>
      </c>
      <c r="H21" t="s">
        <v>91</v>
      </c>
      <c r="W21" t="s">
        <v>53</v>
      </c>
      <c r="X21" s="22" t="n">
        <f aca="false">(K4+L5+M6+N7+O8+P9+Q10+R11+S12)/T13</f>
        <v>1</v>
      </c>
      <c r="Z21" t="s">
        <v>92</v>
      </c>
    </row>
    <row customHeight="1" ht="14.4" r="22">
      <c r="A22" t="n">
        <v>20</v>
      </c>
      <c r="B22" s="38" t="str">
        <f aca="false">IF(C22&gt;500,"9",IF(C22&gt;400,"8",IF(C22&gt;300,"7",IF(C22&gt;200,"6",IF(C22&gt;150,"5",IF(C22&gt;100,"4",IF(C22&gt;50,"3",IF(C22&gt;20,"2","1"))))))))</f>
        <v>1</v>
      </c>
      <c r="C22" s="12" t="n">
        <v>45.5455947396</v>
      </c>
      <c r="D22" s="38" t="str">
        <f aca="false">IF(E22&gt;500,"9",IF(E22&gt;400,"8",IF(E22&gt;300,"7",IF(E22&gt;200,"6",IF(E22&gt;150,"5",IF(E22&gt;100,"4",IF(E22&gt;50,"3",IF(E22&gt;20,"2","1"))))))))</f>
        <v>1</v>
      </c>
      <c r="E22" s="50" t="n">
        <v>0.0</v>
      </c>
      <c r="F22" t="str">
        <f aca="false">CONCATENATE(B22,D22)</f>
        <v>11</v>
      </c>
      <c r="G22" s="36" t="n">
        <v>9</v>
      </c>
      <c r="H22" t="s">
        <v>93</v>
      </c>
      <c r="I22" s="18" t="s">
        <v>94</v>
      </c>
      <c r="J22" s="1" t="s">
        <v>95</v>
      </c>
      <c r="K22" s="31" t="n">
        <f aca="false">(K16+K18)/K20</f>
        <v>1</v>
      </c>
      <c r="L22" s="31" t="n">
        <f aca="false">(L16+L18)/L20</f>
        <v>0</v>
      </c>
      <c r="M22" s="31" t="n">
        <f aca="false">(M16+M18)/M20</f>
        <v>0</v>
      </c>
      <c r="N22" s="31" t="n">
        <f aca="false">(N16+N18)/N20</f>
        <v>0</v>
      </c>
      <c r="O22" s="31" t="n">
        <f aca="false">(O16+O18)/O20</f>
        <v>0</v>
      </c>
      <c r="P22" s="31" t="n">
        <f aca="false">(P16+P18)/P20</f>
        <v>0</v>
      </c>
      <c r="Q22" s="31" t="n">
        <f aca="false">(Q16+Q18)/Q20</f>
        <v>0</v>
      </c>
      <c r="R22" s="31" t="n">
        <f aca="false">(R16+R18)/R20</f>
        <v>0</v>
      </c>
      <c r="S22" s="31" t="n">
        <f aca="false">(S16+S18)/S20</f>
        <v>0</v>
      </c>
      <c r="T22" s="1" t="s">
        <v>96</v>
      </c>
      <c r="U22" s="1" t="n">
        <v>1</v>
      </c>
      <c r="V22" s="8" t="s">
        <v>97</v>
      </c>
    </row>
    <row customHeight="1" ht="14.4" r="23">
      <c r="A23" t="n">
        <v>21</v>
      </c>
      <c r="B23" s="38" t="str">
        <f aca="false">IF(C23&gt;500,"9",IF(C23&gt;400,"8",IF(C23&gt;300,"7",IF(C23&gt;200,"6",IF(C23&gt;150,"5",IF(C23&gt;100,"4",IF(C23&gt;50,"3",IF(C23&gt;20,"2","1"))))))))</f>
        <v>1</v>
      </c>
      <c r="C23" s="12" t="n">
        <v>46.6145978861</v>
      </c>
      <c r="D23" s="38" t="str">
        <f aca="false">IF(E23&gt;500,"9",IF(E23&gt;400,"8",IF(E23&gt;300,"7",IF(E23&gt;200,"6",IF(E23&gt;150,"5",IF(E23&gt;100,"4",IF(E23&gt;50,"3",IF(E23&gt;20,"2","1"))))))))</f>
        <v>1</v>
      </c>
      <c r="E23" s="50" t="n">
        <v>0.0</v>
      </c>
      <c r="F23" t="str">
        <f aca="false">CONCATENATE(B23,D23)</f>
        <v>11</v>
      </c>
      <c r="I23" s="18" t="s">
        <v>98</v>
      </c>
      <c r="J23" s="1" t="s">
        <v>99</v>
      </c>
      <c r="K23" s="31" t="n">
        <f aca="false">(K16+K17)/K20</f>
        <v>1</v>
      </c>
      <c r="L23" s="31" t="n">
        <f aca="false">(L16+L17)/L20</f>
        <v>0</v>
      </c>
      <c r="M23" s="31" t="n">
        <f aca="false">(M16+M17)/M20</f>
        <v>0</v>
      </c>
      <c r="N23" s="31" t="n">
        <f aca="false">(N16+N17)/N20</f>
        <v>0</v>
      </c>
      <c r="O23" s="31" t="n">
        <f aca="false">(O16+O17)/O20</f>
        <v>0</v>
      </c>
      <c r="P23" s="31" t="n">
        <f aca="false">(P16+P17)/P20</f>
        <v>0</v>
      </c>
      <c r="Q23" s="31" t="n">
        <f aca="false">(Q16+Q17)/Q20</f>
        <v>0</v>
      </c>
      <c r="R23" s="31" t="n">
        <f aca="false">(R16+R17)/R20</f>
        <v>0</v>
      </c>
      <c r="S23" s="31" t="n">
        <f aca="false">(S16+S17)/S20</f>
        <v>0</v>
      </c>
      <c r="T23" s="1" t="s">
        <v>96</v>
      </c>
      <c r="U23" s="1" t="n">
        <v>1</v>
      </c>
      <c r="V23" s="8" t="s">
        <v>100</v>
      </c>
    </row>
    <row customHeight="1" ht="14.4" r="24">
      <c r="A24" t="n">
        <v>22</v>
      </c>
      <c r="B24" s="38" t="str">
        <f aca="false">IF(C24&gt;500,"9",IF(C24&gt;400,"8",IF(C24&gt;300,"7",IF(C24&gt;200,"6",IF(C24&gt;150,"5",IF(C24&gt;100,"4",IF(C24&gt;50,"3",IF(C24&gt;20,"2","1"))))))))</f>
        <v>1</v>
      </c>
      <c r="C24" s="12" t="n">
        <v>105.909348802</v>
      </c>
      <c r="D24" s="38" t="str">
        <f aca="false">IF(E24&gt;500,"9",IF(E24&gt;400,"8",IF(E24&gt;300,"7",IF(E24&gt;200,"6",IF(E24&gt;150,"5",IF(E24&gt;100,"4",IF(E24&gt;50,"3",IF(E24&gt;20,"2","1"))))))))</f>
        <v>1</v>
      </c>
      <c r="E24" s="50" t="n">
        <v>15.0</v>
      </c>
      <c r="F24" t="str">
        <f aca="false">CONCATENATE(B24,D24)</f>
        <v>11</v>
      </c>
      <c r="I24" s="18" t="s">
        <v>101</v>
      </c>
      <c r="J24" s="1" t="s">
        <v>102</v>
      </c>
      <c r="K24" s="31" t="n">
        <f aca="false">(K16+K17)/(K16+K18)</f>
        <v>1</v>
      </c>
      <c r="L24" s="31" t="e">
        <f aca="false">(L16+L17)/(L16+L18)</f>
        <v>#DIV/0!</v>
      </c>
      <c r="M24" s="31" t="e">
        <f aca="false">(M16+M17)/(M16+M18)</f>
        <v>#DIV/0!</v>
      </c>
      <c r="N24" s="31" t="e">
        <f aca="false">(N16+N17)/(N16+N18)</f>
        <v>#DIV/0!</v>
      </c>
      <c r="O24" s="31" t="e">
        <f aca="false">(O16+O17)/(O16+O18)</f>
        <v>#DIV/0!</v>
      </c>
      <c r="P24" s="31" t="e">
        <f aca="false">(P16+P17)/(P16+P18)</f>
        <v>#DIV/0!</v>
      </c>
      <c r="Q24" s="31" t="e">
        <f aca="false">(Q16+Q17)/(Q16+Q18)</f>
        <v>#DIV/0!</v>
      </c>
      <c r="R24" s="31" t="e">
        <f aca="false">(R16+R17)/(R16+R18)</f>
        <v>#DIV/0!</v>
      </c>
      <c r="S24" s="31" t="e">
        <f aca="false">(S16+S17)/(S16+S18)</f>
        <v>#DIV/0!</v>
      </c>
      <c r="T24" s="1" t="s">
        <v>103</v>
      </c>
      <c r="U24" s="1" t="n">
        <v>1</v>
      </c>
    </row>
    <row customHeight="1" ht="14.4" r="25">
      <c r="A25" t="n">
        <v>23</v>
      </c>
      <c r="B25" s="38" t="str">
        <f aca="false">IF(C25&gt;500,"9",IF(C25&gt;400,"8",IF(C25&gt;300,"7",IF(C25&gt;200,"6",IF(C25&gt;150,"5",IF(C25&gt;100,"4",IF(C25&gt;50,"3",IF(C25&gt;20,"2","1"))))))))</f>
        <v>1</v>
      </c>
      <c r="C25" s="12" t="n">
        <v>194.93736551</v>
      </c>
      <c r="D25" s="38" t="str">
        <f aca="false">IF(E25&gt;500,"9",IF(E25&gt;400,"8",IF(E25&gt;300,"7",IF(E25&gt;200,"6",IF(E25&gt;150,"5",IF(E25&gt;100,"4",IF(E25&gt;50,"3",IF(E25&gt;20,"2","1"))))))))</f>
        <v>1</v>
      </c>
      <c r="E25" s="50" t="n">
        <v>8.0</v>
      </c>
      <c r="F25" t="str">
        <f aca="false">CONCATENATE(B25,D25)</f>
        <v>11</v>
      </c>
      <c r="I25" s="18" t="s">
        <v>104</v>
      </c>
      <c r="J25" s="1" t="s">
        <v>91</v>
      </c>
      <c r="K25" s="31" t="n">
        <f aca="false">K16/(K16+K18)</f>
        <v>1</v>
      </c>
      <c r="L25" s="31" t="e">
        <f aca="false">L16/(L16+L18)</f>
        <v>#DIV/0!</v>
      </c>
      <c r="M25" s="31" t="e">
        <f aca="false">M16/(M16+M18)</f>
        <v>#DIV/0!</v>
      </c>
      <c r="N25" s="31" t="e">
        <f aca="false">N16/(N16+N18)</f>
        <v>#DIV/0!</v>
      </c>
      <c r="O25" s="31" t="e">
        <f aca="false">O16/(O16+O18)</f>
        <v>#DIV/0!</v>
      </c>
      <c r="P25" s="31" t="e">
        <f aca="false">P16/(P16+P18)</f>
        <v>#DIV/0!</v>
      </c>
      <c r="Q25" s="31" t="e">
        <f aca="false">Q16/(Q16+Q18)</f>
        <v>#DIV/0!</v>
      </c>
      <c r="R25" s="31" t="e">
        <f aca="false">R16/(R16+R18)</f>
        <v>#DIV/0!</v>
      </c>
      <c r="S25" s="31" t="e">
        <f aca="false">S16/(S16+S18)</f>
        <v>#DIV/0!</v>
      </c>
      <c r="T25" s="1" t="s">
        <v>96</v>
      </c>
      <c r="U25" s="1" t="n">
        <v>1</v>
      </c>
      <c r="V25" s="8" t="s">
        <v>105</v>
      </c>
    </row>
    <row customHeight="1" ht="14.4" r="26">
      <c r="A26" t="n">
        <v>24</v>
      </c>
      <c r="B26" s="38" t="str">
        <f aca="false">IF(C26&gt;500,"9",IF(C26&gt;400,"8",IF(C26&gt;300,"7",IF(C26&gt;200,"6",IF(C26&gt;150,"5",IF(C26&gt;100,"4",IF(C26&gt;50,"3",IF(C26&gt;20,"2","1"))))))))</f>
        <v>1</v>
      </c>
      <c r="C26" s="12" t="n">
        <v>111.63711092</v>
      </c>
      <c r="D26" s="38" t="str">
        <f aca="false">IF(E26&gt;500,"9",IF(E26&gt;400,"8",IF(E26&gt;300,"7",IF(E26&gt;200,"6",IF(E26&gt;150,"5",IF(E26&gt;100,"4",IF(E26&gt;50,"3",IF(E26&gt;20,"2","1"))))))))</f>
        <v>1</v>
      </c>
      <c r="E26" s="50" t="n">
        <v>0.0</v>
      </c>
      <c r="F26" t="str">
        <f aca="false">CONCATENATE(B26,D26)</f>
        <v>11</v>
      </c>
      <c r="I26" s="1" t="s">
        <v>106</v>
      </c>
      <c r="J26" s="1" t="s">
        <v>87</v>
      </c>
      <c r="K26" s="31" t="e">
        <f aca="false">K17/(K17+K19)</f>
        <v>#DIV/0!</v>
      </c>
      <c r="L26" s="31" t="n">
        <f aca="false">L17/(L17+L19)</f>
        <v>0</v>
      </c>
      <c r="M26" s="31" t="n">
        <f aca="false">M17/(M17+M19)</f>
        <v>0</v>
      </c>
      <c r="N26" s="31" t="n">
        <f aca="false">N17/(N17+N19)</f>
        <v>0</v>
      </c>
      <c r="O26" s="31" t="n">
        <f aca="false">O17/(O17+O19)</f>
        <v>0</v>
      </c>
      <c r="P26" s="31" t="n">
        <f aca="false">P17/(P17+P19)</f>
        <v>0</v>
      </c>
      <c r="Q26" s="31" t="n">
        <f aca="false">Q17/(Q17+Q19)</f>
        <v>0</v>
      </c>
      <c r="R26" s="31" t="n">
        <f aca="false">R17/(R17+R19)</f>
        <v>0</v>
      </c>
      <c r="S26" s="31" t="n">
        <f aca="false">S17/(S17+S19)</f>
        <v>0</v>
      </c>
      <c r="T26" s="1" t="s">
        <v>96</v>
      </c>
      <c r="U26" s="1" t="n">
        <v>0</v>
      </c>
      <c r="V26" s="8" t="s">
        <v>107</v>
      </c>
    </row>
    <row customHeight="1" ht="14.4" r="27">
      <c r="A27" t="n">
        <v>25</v>
      </c>
      <c r="B27" s="38" t="str">
        <f aca="false">IF(C27&gt;500,"9",IF(C27&gt;400,"8",IF(C27&gt;300,"7",IF(C27&gt;200,"6",IF(C27&gt;150,"5",IF(C27&gt;100,"4",IF(C27&gt;50,"3",IF(C27&gt;20,"2","1"))))))))</f>
        <v>1</v>
      </c>
      <c r="C27" s="12" t="n">
        <v>146.818297408</v>
      </c>
      <c r="D27" s="38" t="str">
        <f aca="false">IF(E27&gt;500,"9",IF(E27&gt;400,"8",IF(E27&gt;300,"7",IF(E27&gt;200,"6",IF(E27&gt;150,"5",IF(E27&gt;100,"4",IF(E27&gt;50,"3",IF(E27&gt;20,"2","1"))))))))</f>
        <v>1</v>
      </c>
      <c r="E27" s="50" t="n">
        <v>3.0</v>
      </c>
      <c r="F27" t="str">
        <f aca="false">CONCATENATE(B27,D27)</f>
        <v>11</v>
      </c>
      <c r="I27" s="18" t="s">
        <v>108</v>
      </c>
      <c r="J27" s="1" t="s">
        <v>109</v>
      </c>
      <c r="K27" s="31" t="n">
        <f aca="false">K17/(K16+K17)</f>
        <v>0</v>
      </c>
      <c r="L27" s="31" t="e">
        <f aca="false">L17/(L16+L17)</f>
        <v>#DIV/0!</v>
      </c>
      <c r="M27" s="31" t="e">
        <f aca="false">M17/(M16+M17)</f>
        <v>#DIV/0!</v>
      </c>
      <c r="N27" s="31" t="e">
        <f aca="false">N17/(N16+N17)</f>
        <v>#DIV/0!</v>
      </c>
      <c r="O27" s="31" t="e">
        <f aca="false">O17/(O16+O17)</f>
        <v>#DIV/0!</v>
      </c>
      <c r="P27" s="31" t="e">
        <f aca="false">P17/(P16+P17)</f>
        <v>#DIV/0!</v>
      </c>
      <c r="Q27" s="31" t="e">
        <f aca="false">Q17/(Q16+Q17)</f>
        <v>#DIV/0!</v>
      </c>
      <c r="R27" s="31" t="e">
        <f aca="false">R17/(R16+R17)</f>
        <v>#DIV/0!</v>
      </c>
      <c r="S27" s="31" t="e">
        <f aca="false">S17/(S16+S17)</f>
        <v>#DIV/0!</v>
      </c>
      <c r="T27" s="1" t="s">
        <v>96</v>
      </c>
      <c r="U27" s="1" t="n">
        <v>0</v>
      </c>
      <c r="V27" s="8" t="s">
        <v>110</v>
      </c>
    </row>
    <row customHeight="1" ht="14.4" r="28">
      <c r="A28" t="n">
        <v>26</v>
      </c>
      <c r="B28" s="38" t="str">
        <f aca="false">IF(C28&gt;500,"9",IF(C28&gt;400,"8",IF(C28&gt;300,"7",IF(C28&gt;200,"6",IF(C28&gt;150,"5",IF(C28&gt;100,"4",IF(C28&gt;50,"3",IF(C28&gt;20,"2","1"))))))))</f>
        <v>1</v>
      </c>
      <c r="C28" s="12" t="n">
        <v>107.661194799</v>
      </c>
      <c r="D28" s="38" t="str">
        <f aca="false">IF(E28&gt;500,"9",IF(E28&gt;400,"8",IF(E28&gt;300,"7",IF(E28&gt;200,"6",IF(E28&gt;150,"5",IF(E28&gt;100,"4",IF(E28&gt;50,"3",IF(E28&gt;20,"2","1"))))))))</f>
        <v>1</v>
      </c>
      <c r="E28" s="50" t="n">
        <v>0.0</v>
      </c>
      <c r="F28" t="str">
        <f aca="false">CONCATENATE(B28,D28)</f>
        <v>11</v>
      </c>
      <c r="I28" s="18" t="s">
        <v>111</v>
      </c>
      <c r="J28" s="1" t="s">
        <v>53</v>
      </c>
      <c r="K28" s="31" t="n">
        <f aca="false">(K16+K19)/K20</f>
        <v>1</v>
      </c>
      <c r="L28" s="31" t="n">
        <f aca="false">(L16+L19)/L20</f>
        <v>1</v>
      </c>
      <c r="M28" s="31" t="n">
        <f aca="false">(M16+M19)/M20</f>
        <v>1</v>
      </c>
      <c r="N28" s="31" t="n">
        <f aca="false">(N16+N19)/N20</f>
        <v>1</v>
      </c>
      <c r="O28" s="31" t="n">
        <f aca="false">(O16+O19)/O20</f>
        <v>1</v>
      </c>
      <c r="P28" s="31" t="n">
        <f aca="false">(P16+P19)/P20</f>
        <v>1</v>
      </c>
      <c r="Q28" s="31" t="n">
        <f aca="false">(Q16+Q19)/Q20</f>
        <v>1</v>
      </c>
      <c r="R28" s="31" t="n">
        <f aca="false">(R16+R19)/R20</f>
        <v>1</v>
      </c>
      <c r="S28" s="31" t="n">
        <f aca="false">(S16+S19)/S20</f>
        <v>1</v>
      </c>
      <c r="T28" s="1" t="s">
        <v>96</v>
      </c>
      <c r="U28" s="1" t="n">
        <v>1</v>
      </c>
      <c r="V28" s="8" t="s">
        <v>112</v>
      </c>
    </row>
    <row customHeight="1" ht="14.4" r="29">
      <c r="A29" t="n">
        <v>27</v>
      </c>
      <c r="B29" s="38" t="str">
        <f aca="false">IF(C29&gt;500,"9",IF(C29&gt;400,"8",IF(C29&gt;300,"7",IF(C29&gt;200,"6",IF(C29&gt;150,"5",IF(C29&gt;100,"4",IF(C29&gt;50,"3",IF(C29&gt;20,"2","1"))))))))</f>
        <v>1</v>
      </c>
      <c r="C29" s="12" t="n">
        <v>69.1291879335</v>
      </c>
      <c r="D29" s="38" t="str">
        <f aca="false">IF(E29&gt;500,"9",IF(E29&gt;400,"8",IF(E29&gt;300,"7",IF(E29&gt;200,"6",IF(E29&gt;150,"5",IF(E29&gt;100,"4",IF(E29&gt;50,"3",IF(E29&gt;20,"2","1"))))))))</f>
        <v>1</v>
      </c>
      <c r="E29" s="50" t="n">
        <v>0.0</v>
      </c>
      <c r="F29" t="str">
        <f aca="false">CONCATENATE(B29,D29)</f>
        <v>11</v>
      </c>
      <c r="I29" s="18" t="s">
        <v>113</v>
      </c>
      <c r="J29" s="1" t="s">
        <v>114</v>
      </c>
      <c r="K29" s="31" t="n">
        <f aca="false">K16/(K16+K17)</f>
        <v>1</v>
      </c>
      <c r="L29" s="31" t="e">
        <f aca="false">L16/(L16+L17)</f>
        <v>#DIV/0!</v>
      </c>
      <c r="M29" s="31" t="e">
        <f aca="false">M16/(M16+M17)</f>
        <v>#DIV/0!</v>
      </c>
      <c r="N29" s="31" t="e">
        <f aca="false">N16/(N16+N17)</f>
        <v>#DIV/0!</v>
      </c>
      <c r="O29" s="31" t="e">
        <f aca="false">O16/(O16+O17)</f>
        <v>#DIV/0!</v>
      </c>
      <c r="P29" s="31" t="e">
        <f aca="false">P16/(P16+P17)</f>
        <v>#DIV/0!</v>
      </c>
      <c r="Q29" s="31" t="e">
        <f aca="false">Q16/(Q16+Q17)</f>
        <v>#DIV/0!</v>
      </c>
      <c r="R29" s="31" t="e">
        <f aca="false">R16/(R16+R17)</f>
        <v>#DIV/0!</v>
      </c>
      <c r="S29" s="31" t="e">
        <f aca="false">S16/(S16+S17)</f>
        <v>#DIV/0!</v>
      </c>
      <c r="T29" s="1" t="s">
        <v>96</v>
      </c>
      <c r="U29" s="1" t="n">
        <v>1</v>
      </c>
      <c r="V29" s="8" t="s">
        <v>115</v>
      </c>
    </row>
    <row customHeight="1" ht="14.4" r="30">
      <c r="A30" t="n">
        <v>28</v>
      </c>
      <c r="B30" s="38" t="str">
        <f aca="false">IF(C30&gt;500,"9",IF(C30&gt;400,"8",IF(C30&gt;300,"7",IF(C30&gt;200,"6",IF(C30&gt;150,"5",IF(C30&gt;100,"4",IF(C30&gt;50,"3",IF(C30&gt;20,"2","1"))))))))</f>
        <v>1</v>
      </c>
      <c r="C30" s="12" t="n">
        <v>49.3157064461</v>
      </c>
      <c r="D30" s="38" t="str">
        <f aca="false">IF(E30&gt;500,"9",IF(E30&gt;400,"8",IF(E30&gt;300,"7",IF(E30&gt;200,"6",IF(E30&gt;150,"5",IF(E30&gt;100,"4",IF(E30&gt;50,"3",IF(E30&gt;20,"2","1"))))))))</f>
        <v>1</v>
      </c>
      <c r="E30" s="50" t="n">
        <v>0.0</v>
      </c>
      <c r="F30" t="str">
        <f aca="false">CONCATENATE(B30,D30)</f>
        <v>11</v>
      </c>
      <c r="I30" s="18" t="s">
        <v>116</v>
      </c>
      <c r="J30" s="1" t="s">
        <v>117</v>
      </c>
      <c r="K30" s="31" t="n">
        <f aca="false">K16/(K16+K17+K18)</f>
        <v>1</v>
      </c>
      <c r="L30" s="31" t="e">
        <f aca="false">L16/(L16+L17+L18)</f>
        <v>#DIV/0!</v>
      </c>
      <c r="M30" s="31" t="e">
        <f aca="false">M16/(M16+M17+M18)</f>
        <v>#DIV/0!</v>
      </c>
      <c r="N30" s="31" t="e">
        <f aca="false">N16/(N16+N17+N18)</f>
        <v>#DIV/0!</v>
      </c>
      <c r="O30" s="31" t="e">
        <f aca="false">O16/(O16+O17+O18)</f>
        <v>#DIV/0!</v>
      </c>
      <c r="P30" s="31" t="e">
        <f aca="false">P16/(P16+P17+P18)</f>
        <v>#DIV/0!</v>
      </c>
      <c r="Q30" s="31" t="e">
        <f aca="false">Q16/(Q16+Q17+Q18)</f>
        <v>#DIV/0!</v>
      </c>
      <c r="R30" s="31" t="e">
        <f aca="false">R16/(R16+R17+R18)</f>
        <v>#DIV/0!</v>
      </c>
      <c r="S30" s="31" t="e">
        <f aca="false">S16/(S16+S17+S18)</f>
        <v>#DIV/0!</v>
      </c>
      <c r="T30" s="1" t="s">
        <v>96</v>
      </c>
      <c r="U30" s="1" t="n">
        <v>1</v>
      </c>
      <c r="V30" s="8" t="s">
        <v>118</v>
      </c>
    </row>
    <row customHeight="1" ht="14.4" r="31">
      <c r="A31" t="n">
        <v>29</v>
      </c>
      <c r="B31" s="38" t="str">
        <f aca="false">IF(C31&gt;500,"9",IF(C31&gt;400,"8",IF(C31&gt;300,"7",IF(C31&gt;200,"6",IF(C31&gt;150,"5",IF(C31&gt;100,"4",IF(C31&gt;50,"3",IF(C31&gt;20,"2","1"))))))))</f>
        <v>1</v>
      </c>
      <c r="C31" s="12" t="n">
        <v>42.5098142515</v>
      </c>
      <c r="D31" s="38" t="str">
        <f aca="false">IF(E31&gt;500,"9",IF(E31&gt;400,"8",IF(E31&gt;300,"7",IF(E31&gt;200,"6",IF(E31&gt;150,"5",IF(E31&gt;100,"4",IF(E31&gt;50,"3",IF(E31&gt;20,"2","1"))))))))</f>
        <v>1</v>
      </c>
      <c r="E31" s="50" t="n">
        <v>0.0</v>
      </c>
      <c r="F31" t="str">
        <f aca="false">CONCATENATE(B31,D31)</f>
        <v>11</v>
      </c>
      <c r="I31" s="18" t="s">
        <v>119</v>
      </c>
      <c r="J31" s="1" t="s">
        <v>120</v>
      </c>
      <c r="K31" s="31" t="e">
        <f aca="false">K25-K26</f>
        <v>#DIV/0!</v>
      </c>
      <c r="L31" s="31" t="e">
        <f aca="false">L25-L26</f>
        <v>#DIV/0!</v>
      </c>
      <c r="M31" s="31" t="e">
        <f aca="false">M25-M26</f>
        <v>#DIV/0!</v>
      </c>
      <c r="N31" s="31" t="e">
        <f aca="false">N25-N26</f>
        <v>#DIV/0!</v>
      </c>
      <c r="O31" s="31" t="e">
        <f aca="false">O25-O26</f>
        <v>#DIV/0!</v>
      </c>
      <c r="P31" s="31" t="e">
        <f aca="false">P25-P26</f>
        <v>#DIV/0!</v>
      </c>
      <c r="Q31" s="31" t="e">
        <f aca="false">Q25-Q26</f>
        <v>#DIV/0!</v>
      </c>
      <c r="R31" s="31" t="e">
        <f aca="false">R25-R26</f>
        <v>#DIV/0!</v>
      </c>
      <c r="S31" s="31" t="e">
        <f aca="false">S25-S26</f>
        <v>#DIV/0!</v>
      </c>
    </row>
    <row customHeight="1" ht="14.4" r="32">
      <c r="A32" t="n">
        <v>30</v>
      </c>
      <c r="B32" s="38" t="str">
        <f aca="false">IF(C32&gt;500,"9",IF(C32&gt;400,"8",IF(C32&gt;300,"7",IF(C32&gt;200,"6",IF(C32&gt;150,"5",IF(C32&gt;100,"4",IF(C32&gt;50,"3",IF(C32&gt;20,"2","1"))))))))</f>
        <v>1</v>
      </c>
      <c r="C32" s="12" t="n">
        <v>160.898460699</v>
      </c>
      <c r="D32" s="38" t="str">
        <f aca="false">IF(E32&gt;500,"9",IF(E32&gt;400,"8",IF(E32&gt;300,"7",IF(E32&gt;200,"6",IF(E32&gt;150,"5",IF(E32&gt;100,"4",IF(E32&gt;50,"3",IF(E32&gt;20,"2","1"))))))))</f>
        <v>1</v>
      </c>
      <c r="E32" s="50" t="n">
        <v>6.0</v>
      </c>
      <c r="F32" t="str">
        <f aca="false">CONCATENATE(B32,D32)</f>
        <v>11</v>
      </c>
      <c r="I32" s="18" t="s">
        <v>121</v>
      </c>
      <c r="J32" s="1" t="s">
        <v>122</v>
      </c>
      <c r="K32" s="31" t="e">
        <f aca="false">(K16*K19)/(K17*K18)</f>
        <v>#DIV/0!</v>
      </c>
      <c r="L32" s="31" t="e">
        <f aca="false">(L16*L19)/(L17*L18)</f>
        <v>#DIV/0!</v>
      </c>
      <c r="M32" s="31" t="e">
        <f aca="false">(M16*M19)/(M17*M18)</f>
        <v>#DIV/0!</v>
      </c>
      <c r="N32" s="31" t="e">
        <f aca="false">(N16*N19)/(N17*N18)</f>
        <v>#DIV/0!</v>
      </c>
      <c r="O32" s="31" t="e">
        <f aca="false">(O16*O19)/(O17*O18)</f>
        <v>#DIV/0!</v>
      </c>
      <c r="P32" s="31" t="e">
        <f aca="false">(P16*P19)/(P17*P18)</f>
        <v>#DIV/0!</v>
      </c>
      <c r="Q32" s="31" t="e">
        <f aca="false">(Q16*Q19)/(Q17*Q18)</f>
        <v>#DIV/0!</v>
      </c>
      <c r="R32" s="31" t="e">
        <f aca="false">(R16*R19)/(R17*R18)</f>
        <v>#DIV/0!</v>
      </c>
      <c r="S32" s="31" t="e">
        <f aca="false">(S16*S19)/(S17*S18)</f>
        <v>#DIV/0!</v>
      </c>
      <c r="T32" s="1" t="s">
        <v>103</v>
      </c>
      <c r="U32" s="1" t="s">
        <v>123</v>
      </c>
      <c r="V32" s="8" t="s">
        <v>124</v>
      </c>
    </row>
    <row customHeight="1" ht="14.4" r="33">
      <c r="A33" t="n">
        <v>31</v>
      </c>
      <c r="B33" s="38" t="str">
        <f aca="false">IF(C33&gt;500,"9",IF(C33&gt;400,"8",IF(C33&gt;300,"7",IF(C33&gt;200,"6",IF(C33&gt;150,"5",IF(C33&gt;100,"4",IF(C33&gt;50,"3",IF(C33&gt;20,"2","1"))))))))</f>
        <v>1</v>
      </c>
      <c r="C33" s="12" t="n">
        <v>98.0935364391</v>
      </c>
      <c r="D33" s="38" t="str">
        <f aca="false">IF(E33&gt;500,"9",IF(E33&gt;400,"8",IF(E33&gt;300,"7",IF(E33&gt;200,"6",IF(E33&gt;150,"5",IF(E33&gt;100,"4",IF(E33&gt;50,"3",IF(E33&gt;20,"2","1"))))))))</f>
        <v>1</v>
      </c>
      <c r="E33" s="50" t="n">
        <v>58.0</v>
      </c>
      <c r="F33" t="str">
        <f aca="false">CONCATENATE(B33,D33)</f>
        <v>11</v>
      </c>
    </row>
    <row customHeight="1" ht="14.4" r="34">
      <c r="A34" t="n">
        <v>32</v>
      </c>
      <c r="B34" s="38" t="str">
        <f aca="false">IF(C34&gt;500,"9",IF(C34&gt;400,"8",IF(C34&gt;300,"7",IF(C34&gt;200,"6",IF(C34&gt;150,"5",IF(C34&gt;100,"4",IF(C34&gt;50,"3",IF(C34&gt;20,"2","1"))))))))</f>
        <v>1</v>
      </c>
      <c r="C34" s="12" t="n">
        <v>58.8192597946</v>
      </c>
      <c r="D34" s="38" t="str">
        <f aca="false">IF(E34&gt;500,"9",IF(E34&gt;400,"8",IF(E34&gt;300,"7",IF(E34&gt;200,"6",IF(E34&gt;150,"5",IF(E34&gt;100,"4",IF(E34&gt;50,"3",IF(E34&gt;20,"2","1"))))))))</f>
        <v>1</v>
      </c>
      <c r="E34" s="50" t="n">
        <v>0.0</v>
      </c>
      <c r="F34" t="str">
        <f aca="false">CONCATENATE(B34,D34)</f>
        <v>11</v>
      </c>
      <c r="J34" s="32" t="s">
        <v>76</v>
      </c>
      <c r="K34" s="32" t="n">
        <f aca="false">K4+L4+SUM(K5:M5)+SUM(L6:N6)+SUM(M7:O7)+SUM(N8:P8)+SUM(O9:Q9)+SUM(P10:R10)+SUM(Q11:S11)+SUM(R12:S12)</f>
        <v>36</v>
      </c>
      <c r="L34" s="32" t="n">
        <f aca="false">K34/T13*100</f>
        <v>100</v>
      </c>
    </row>
    <row customHeight="1" ht="14.4" r="35">
      <c r="A35" t="n">
        <v>33</v>
      </c>
      <c r="B35" s="38" t="str">
        <f aca="false">IF(C35&gt;500,"9",IF(C35&gt;400,"8",IF(C35&gt;300,"7",IF(C35&gt;200,"6",IF(C35&gt;150,"5",IF(C35&gt;100,"4",IF(C35&gt;50,"3",IF(C35&gt;20,"2","1"))))))))</f>
        <v>1</v>
      </c>
      <c r="C35" s="12" t="n">
        <v>91.7476997851</v>
      </c>
      <c r="D35" s="38" t="str">
        <f aca="false">IF(E35&gt;500,"9",IF(E35&gt;400,"8",IF(E35&gt;300,"7",IF(E35&gt;200,"6",IF(E35&gt;150,"5",IF(E35&gt;100,"4",IF(E35&gt;50,"3",IF(E35&gt;20,"2","1"))))))))</f>
        <v>1</v>
      </c>
      <c r="E35" s="50" t="n">
        <v>42.0</v>
      </c>
      <c r="F35" t="str">
        <f aca="false">CONCATENATE(B35,D35)</f>
        <v>11</v>
      </c>
    </row>
    <row customHeight="1" ht="14.4" r="36">
      <c r="A36" t="n">
        <v>34</v>
      </c>
      <c r="B36" s="38" t="str">
        <f aca="false">IF(C36&gt;500,"9",IF(C36&gt;400,"8",IF(C36&gt;300,"7",IF(C36&gt;200,"6",IF(C36&gt;150,"5",IF(C36&gt;100,"4",IF(C36&gt;50,"3",IF(C36&gt;20,"2","1"))))))))</f>
        <v>1</v>
      </c>
      <c r="C36" s="12" t="n">
        <v>44.6778492925</v>
      </c>
      <c r="D36" s="38" t="str">
        <f aca="false">IF(E36&gt;500,"9",IF(E36&gt;400,"8",IF(E36&gt;300,"7",IF(E36&gt;200,"6",IF(E36&gt;150,"5",IF(E36&gt;100,"4",IF(E36&gt;50,"3",IF(E36&gt;20,"2","1"))))))))</f>
        <v>1</v>
      </c>
      <c r="E36" s="50" t="n">
        <v>2.0</v>
      </c>
      <c r="F36" t="str">
        <f aca="false">CONCATENATE(B36,D36)</f>
        <v>11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customHeight="1" ht="14.4" r="37">
      <c r="A37" t="n">
        <v>35</v>
      </c>
      <c r="B37" s="38" t="str">
        <f aca="false">IF(C37&gt;500,"9",IF(C37&gt;400,"8",IF(C37&gt;300,"7",IF(C37&gt;200,"6",IF(C37&gt;150,"5",IF(C37&gt;100,"4",IF(C37&gt;50,"3",IF(C37&gt;20,"2","1"))))))))</f>
        <v>1</v>
      </c>
      <c r="C37" s="12" t="n">
        <v>83.2211118725</v>
      </c>
      <c r="D37" s="38" t="str">
        <f aca="false">IF(E37&gt;500,"9",IF(E37&gt;400,"8",IF(E37&gt;300,"7",IF(E37&gt;200,"6",IF(E37&gt;150,"5",IF(E37&gt;100,"4",IF(E37&gt;50,"3",IF(E37&gt;20,"2","1"))))))))</f>
        <v>1</v>
      </c>
      <c r="E37" s="50" t="n">
        <v>28.0</v>
      </c>
      <c r="F37" t="str">
        <f aca="false">CONCATENATE(B37,D37)</f>
        <v>11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customHeight="1" ht="14.4" r="38">
      <c r="A38" t="n">
        <v>36</v>
      </c>
      <c r="B38" s="38" t="str">
        <f aca="false">IF(C38&gt;500,"9",IF(C38&gt;400,"8",IF(C38&gt;300,"7",IF(C38&gt;200,"6",IF(C38&gt;150,"5",IF(C38&gt;100,"4",IF(C38&gt;50,"3",IF(C38&gt;20,"2","1"))))))))</f>
        <v>1</v>
      </c>
      <c r="C38" s="12" t="n">
        <v>104.911697944</v>
      </c>
      <c r="D38" s="38" t="str">
        <f aca="false">IF(E38&gt;500,"9",IF(E38&gt;400,"8",IF(E38&gt;300,"7",IF(E38&gt;200,"6",IF(E38&gt;150,"5",IF(E38&gt;100,"4",IF(E38&gt;50,"3",IF(E38&gt;20,"2","1"))))))))</f>
        <v>1</v>
      </c>
      <c r="E38" s="50" t="n">
        <v>0.0</v>
      </c>
      <c r="F38" t="str">
        <f aca="false">CONCATENATE(B38,D38)</f>
        <v>11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</sheetData>
  <mergeCells count="3">
    <mergeCell ref="I4:I6"/>
    <mergeCell ref="I7:I9"/>
    <mergeCell ref="I10:I11"/>
  </mergeCells>
  <pageMargins bottom="1" footer="0.511805555555555" header="0.511805555555555" left="0.75" right="0.75" top="1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alignWithMargins="0" differentFirst="0" differentOddEven="0" scaleWithDoc="0">
    <oddHeader/>
    <oddFooter/>
  </headerFooter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sheetPr filterMode="false">
      <pageSetUpPr fitToPage="false"/>
    </sheetPr>
  </sheetPr>
  <dimension ref="A1:AG48"/>
  <sheetViews>
    <sheetView colorId="64" defaultGridColor="true" rightToLeft="false" showFormulas="false" showGridLines="true" showOutlineSymbols="true" showRowColHeaders="true" showZeros="true" tabSelected="0" topLeftCell="A1" view="normal" windowProtection="false" workbookViewId="0" zoomScale="70" zoomScaleNormal="70" zoomScalePageLayoutView="100">
      <selection activeCell="F19" activeCellId="0" pane="topLeft" sqref="F19:F23"/>
    </sheetView>
  </sheetViews>
  <sheetFormatPr defaultRowHeight="15.0"/>
  <sheetData>
    <row customHeight="1" ht="14.4" r="1">
      <c r="B1" s="37"/>
      <c r="C1" s="37"/>
      <c r="I1"/>
      <c r="J1"/>
      <c r="K1"/>
      <c r="L1"/>
    </row>
    <row customHeight="1" ht="14.4" r="2">
      <c r="A2" s="10" t="s">
        <v>0</v>
      </c>
      <c r="B2" s="10" t="s">
        <v>55</v>
      </c>
      <c r="C2" s="10" t="s">
        <v>56</v>
      </c>
      <c r="D2" s="10" t="s">
        <v>57</v>
      </c>
      <c r="E2" s="10" t="s">
        <v>58</v>
      </c>
      <c r="G2" s="10" t="s">
        <v>59</v>
      </c>
    </row>
    <row customHeight="1" ht="14.4" r="3">
      <c r="A3" t="n">
        <v>1</v>
      </c>
      <c r="B3" s="38" t="str">
        <f aca="false">IF(C3&gt;500,"9",IF(C3&gt;400,"8",IF(C3&gt;300,"7",IF(C3&gt;200,"6",IF(C3&gt;150,"5",IF(C3&gt;100,"4",IF(C3&gt;50,"3",IF(C3&gt;20,"2","1"))))))))</f>
        <v>1</v>
      </c>
      <c r="C3" s="12"/>
      <c r="D3" s="38" t="str">
        <f aca="false">IF(E3&gt;500,"9",IF(E3&gt;400,"8",IF(E3&gt;300,"7",IF(E3&gt;200,"6",IF(E3&gt;150,"5",IF(E3&gt;100,"4",IF(E3&gt;50,"3",IF(E3&gt;20,"2","1"))))))))</f>
        <v>1</v>
      </c>
      <c r="E3" s="42"/>
      <c r="F3" t="str">
        <f aca="false">CONCATENATE(B3,D3)</f>
        <v>11</v>
      </c>
      <c r="G3" t="s">
        <v>60</v>
      </c>
      <c r="H3" t="s">
        <v>61</v>
      </c>
      <c r="K3" s="13" t="n">
        <v>1</v>
      </c>
      <c r="L3" s="13" t="n">
        <v>2</v>
      </c>
      <c r="M3" s="13" t="n">
        <v>3</v>
      </c>
      <c r="N3" s="14" t="n">
        <v>4</v>
      </c>
      <c r="O3" s="14" t="n">
        <v>5</v>
      </c>
      <c r="P3" s="14" t="n">
        <v>6</v>
      </c>
      <c r="Q3" s="15" t="n">
        <v>7</v>
      </c>
      <c r="R3" s="15" t="n">
        <v>8</v>
      </c>
      <c r="S3" s="16" t="n">
        <v>9</v>
      </c>
      <c r="U3" s="1"/>
      <c r="V3" s="1"/>
      <c r="W3" s="13" t="n">
        <v>1</v>
      </c>
      <c r="X3" s="13" t="n">
        <v>2</v>
      </c>
      <c r="Y3" s="13" t="n">
        <v>3</v>
      </c>
      <c r="Z3" s="14" t="n">
        <v>4</v>
      </c>
      <c r="AA3" s="14" t="n">
        <v>5</v>
      </c>
      <c r="AB3" s="14" t="n">
        <v>6</v>
      </c>
      <c r="AC3" s="15" t="n">
        <v>7</v>
      </c>
      <c r="AD3" s="15" t="n">
        <v>8</v>
      </c>
      <c r="AE3" s="16" t="n">
        <v>9</v>
      </c>
      <c r="AF3" s="1"/>
    </row>
    <row customHeight="1" ht="14.4" r="4">
      <c r="A4" t="n">
        <v>2</v>
      </c>
      <c r="B4" s="38" t="str">
        <f aca="false">IF(C4&gt;500,"9",IF(C4&gt;400,"8",IF(C4&gt;300,"7",IF(C4&gt;200,"6",IF(C4&gt;150,"5",IF(C4&gt;100,"4",IF(C4&gt;50,"3",IF(C4&gt;20,"2","1"))))))))</f>
        <v>1</v>
      </c>
      <c r="C4" s="12"/>
      <c r="D4" s="38" t="str">
        <f aca="false">IF(E4&gt;500,"9",IF(E4&gt;400,"8",IF(E4&gt;300,"7",IF(E4&gt;200,"6",IF(E4&gt;150,"5",IF(E4&gt;100,"4",IF(E4&gt;50,"3",IF(E4&gt;20,"2","1"))))))))</f>
        <v>1</v>
      </c>
      <c r="E4" s="42"/>
      <c r="F4" t="str">
        <f aca="false">CONCATENATE(B4,D4)</f>
        <v>11</v>
      </c>
      <c r="G4" s="33" t="n">
        <v>1</v>
      </c>
      <c r="H4" s="33" t="s">
        <v>62</v>
      </c>
      <c r="I4" s="18" t="s">
        <v>63</v>
      </c>
      <c r="J4" s="13" t="n">
        <v>1</v>
      </c>
      <c r="K4" s="19" t="n">
        <f aca="false">COUNTIF($F$3:$F$38,"11")</f>
        <v>36</v>
      </c>
      <c r="L4" s="1" t="n">
        <f aca="false">COUNTIF($F$3:$F$38,"12")</f>
        <v>0</v>
      </c>
      <c r="M4" s="1" t="n">
        <f aca="false">COUNTIF($F$3:$F$397,"13")</f>
        <v>0</v>
      </c>
      <c r="N4" s="1" t="n">
        <f aca="false">COUNTIF($F$3:$F$397,"14")</f>
        <v>0</v>
      </c>
      <c r="O4" s="1" t="n">
        <f aca="false">COUNTIF($F$3:$F$397,"15")</f>
        <v>0</v>
      </c>
      <c r="P4" s="1" t="n">
        <f aca="false">COUNTIF($F$3:$F$397,"16")</f>
        <v>0</v>
      </c>
      <c r="Q4" s="1" t="n">
        <f aca="false">COUNTIF($F$3:$F$397,"17")</f>
        <v>0</v>
      </c>
      <c r="R4" s="1" t="n">
        <f aca="false">COUNTIF($F$3:$F$397,"18")</f>
        <v>0</v>
      </c>
      <c r="S4" s="1" t="n">
        <f aca="false">COUNTIF($F$3:$F$397,"19")</f>
        <v>0</v>
      </c>
      <c r="T4" s="20" t="n">
        <f aca="false">SUM(K4:S4)</f>
        <v>36</v>
      </c>
      <c r="U4" s="1"/>
      <c r="V4" s="13" t="n">
        <v>1</v>
      </c>
      <c r="W4" s="21" t="n">
        <f aca="false">K4/$T$13</f>
        <v>1</v>
      </c>
      <c r="X4" s="22" t="n">
        <f aca="false">L4/$T$13</f>
        <v>0</v>
      </c>
      <c r="Y4" s="22" t="n">
        <f aca="false">M4/$T$13</f>
        <v>0</v>
      </c>
      <c r="Z4" s="22" t="n">
        <f aca="false">N4/$T$13</f>
        <v>0</v>
      </c>
      <c r="AA4" s="22" t="n">
        <f aca="false">O4/$T$13</f>
        <v>0</v>
      </c>
      <c r="AB4" s="22" t="n">
        <f aca="false">P4/$T$13</f>
        <v>0</v>
      </c>
      <c r="AC4" s="22" t="n">
        <f aca="false">Q4/$T$13</f>
        <v>0</v>
      </c>
      <c r="AD4" s="22" t="n">
        <f aca="false">R4/$T$13</f>
        <v>0</v>
      </c>
      <c r="AE4" s="22" t="n">
        <f aca="false">S4/$T$13</f>
        <v>0</v>
      </c>
      <c r="AF4" s="23" t="n">
        <f aca="false">T4/$T$13</f>
        <v>1</v>
      </c>
    </row>
    <row customHeight="1" ht="14.4" r="5">
      <c r="A5" t="n">
        <v>3</v>
      </c>
      <c r="B5" s="38" t="str">
        <f aca="false">IF(C5&gt;500,"9",IF(C5&gt;400,"8",IF(C5&gt;300,"7",IF(C5&gt;200,"6",IF(C5&gt;150,"5",IF(C5&gt;100,"4",IF(C5&gt;50,"3",IF(C5&gt;20,"2","1"))))))))</f>
        <v>1</v>
      </c>
      <c r="C5" s="12"/>
      <c r="D5" s="38" t="str">
        <f aca="false">IF(E5&gt;500,"9",IF(E5&gt;400,"8",IF(E5&gt;300,"7",IF(E5&gt;200,"6",IF(E5&gt;150,"5",IF(E5&gt;100,"4",IF(E5&gt;50,"3",IF(E5&gt;20,"2","1"))))))))</f>
        <v>1</v>
      </c>
      <c r="E5" s="42"/>
      <c r="F5" t="str">
        <f aca="false">CONCATENATE(B5,D5)</f>
        <v>11</v>
      </c>
      <c r="G5" s="33" t="n">
        <v>2</v>
      </c>
      <c r="H5" s="33" t="s">
        <v>64</v>
      </c>
      <c r="I5" s="18"/>
      <c r="J5" s="13" t="n">
        <v>2</v>
      </c>
      <c r="K5" s="1" t="n">
        <f aca="false">COUNTIF($F$3:$F$397,"21")</f>
        <v>0</v>
      </c>
      <c r="L5" s="19" t="n">
        <f aca="false">COUNTIF($F$3:$F$397,"22")</f>
        <v>0</v>
      </c>
      <c r="M5" s="1" t="n">
        <f aca="false">COUNTIF($F$3:$F$397,"23")</f>
        <v>0</v>
      </c>
      <c r="N5" s="1" t="n">
        <f aca="false">COUNTIF($F$3:$F$397,"24")</f>
        <v>0</v>
      </c>
      <c r="O5" s="1" t="n">
        <f aca="false">COUNTIF($F$3:$F$397,"25")</f>
        <v>0</v>
      </c>
      <c r="P5" s="1" t="n">
        <f aca="false">COUNTIF($F$3:$F$397,"26")</f>
        <v>0</v>
      </c>
      <c r="Q5" s="1" t="n">
        <f aca="false">COUNTIF($F$3:$F$397,"27")</f>
        <v>0</v>
      </c>
      <c r="R5" s="1" t="n">
        <f aca="false">COUNTIF($F$3:$F$397,"28")</f>
        <v>0</v>
      </c>
      <c r="S5" s="1" t="n">
        <f aca="false">COUNTIF($F$3:$F$397,"29")</f>
        <v>0</v>
      </c>
      <c r="T5" s="20" t="n">
        <f aca="false">SUM(K5:S5)</f>
        <v>0</v>
      </c>
      <c r="U5" s="1"/>
      <c r="V5" s="13" t="n">
        <v>2</v>
      </c>
      <c r="W5" s="22" t="n">
        <f aca="false">K5/$T$13</f>
        <v>0</v>
      </c>
      <c r="X5" s="21" t="n">
        <f aca="false">L5/$T$13</f>
        <v>0</v>
      </c>
      <c r="Y5" s="22" t="n">
        <f aca="false">M5/$T$13</f>
        <v>0</v>
      </c>
      <c r="Z5" s="22" t="n">
        <f aca="false">N5/$T$13</f>
        <v>0</v>
      </c>
      <c r="AA5" s="22" t="n">
        <f aca="false">O5/$T$13</f>
        <v>0</v>
      </c>
      <c r="AB5" s="22" t="n">
        <f aca="false">P5/$T$13</f>
        <v>0</v>
      </c>
      <c r="AC5" s="22" t="n">
        <f aca="false">Q5/$T$13</f>
        <v>0</v>
      </c>
      <c r="AD5" s="22" t="n">
        <f aca="false">R5/$T$13</f>
        <v>0</v>
      </c>
      <c r="AE5" s="22" t="n">
        <f aca="false">S5/$T$13</f>
        <v>0</v>
      </c>
      <c r="AF5" s="23" t="n">
        <f aca="false">T5/$T$13</f>
        <v>0</v>
      </c>
    </row>
    <row customHeight="1" ht="14.4" r="6">
      <c r="A6" t="n">
        <v>4</v>
      </c>
      <c r="B6" s="38" t="str">
        <f aca="false">IF(C6&gt;500,"9",IF(C6&gt;400,"8",IF(C6&gt;300,"7",IF(C6&gt;200,"6",IF(C6&gt;150,"5",IF(C6&gt;100,"4",IF(C6&gt;50,"3",IF(C6&gt;20,"2","1"))))))))</f>
        <v>1</v>
      </c>
      <c r="C6" s="12"/>
      <c r="D6" s="38" t="str">
        <f aca="false">IF(E6&gt;500,"9",IF(E6&gt;400,"8",IF(E6&gt;300,"7",IF(E6&gt;200,"6",IF(E6&gt;150,"5",IF(E6&gt;100,"4",IF(E6&gt;50,"3",IF(E6&gt;20,"2","1"))))))))</f>
        <v>1</v>
      </c>
      <c r="E6" s="42"/>
      <c r="F6" t="str">
        <f aca="false">CONCATENATE(B6,D6)</f>
        <v>11</v>
      </c>
      <c r="G6" s="33" t="n">
        <v>3</v>
      </c>
      <c r="H6" s="33" t="s">
        <v>65</v>
      </c>
      <c r="I6" s="18"/>
      <c r="J6" s="13" t="n">
        <v>3</v>
      </c>
      <c r="K6" s="1" t="n">
        <f aca="false">COUNTIF($F$3:$F$397,"31")</f>
        <v>0</v>
      </c>
      <c r="L6" s="1" t="n">
        <f aca="false">COUNTIF($F$3:$F$397,"32")</f>
        <v>0</v>
      </c>
      <c r="M6" s="19" t="n">
        <f aca="false">COUNTIF($F$3:$F$397,"33")</f>
        <v>0</v>
      </c>
      <c r="N6" s="1" t="n">
        <f aca="false">COUNTIF($F$3:$F$397,"34")</f>
        <v>0</v>
      </c>
      <c r="O6" s="1" t="n">
        <f aca="false">COUNTIF($F$3:$F$397,"35")</f>
        <v>0</v>
      </c>
      <c r="P6" s="1" t="n">
        <f aca="false">COUNTIF($F$3:$F$397,"36")</f>
        <v>0</v>
      </c>
      <c r="Q6" s="1" t="n">
        <f aca="false">COUNTIF($F$3:$F$397,"37")</f>
        <v>0</v>
      </c>
      <c r="R6" s="1" t="n">
        <f aca="false">COUNTIF($F$3:$F$397,"38")</f>
        <v>0</v>
      </c>
      <c r="S6" s="1" t="n">
        <f aca="false">COUNTIF($F$3:$F$397,"39")</f>
        <v>0</v>
      </c>
      <c r="T6" s="20" t="n">
        <f aca="false">SUM(K6:S6)</f>
        <v>0</v>
      </c>
      <c r="U6" s="1"/>
      <c r="V6" s="13" t="n">
        <v>3</v>
      </c>
      <c r="W6" s="22" t="n">
        <f aca="false">K6/$T$13</f>
        <v>0</v>
      </c>
      <c r="X6" s="22" t="n">
        <f aca="false">L6/$T$13</f>
        <v>0</v>
      </c>
      <c r="Y6" s="21" t="n">
        <f aca="false">M6/$T$13</f>
        <v>0</v>
      </c>
      <c r="Z6" s="22" t="n">
        <f aca="false">N6/$T$13</f>
        <v>0</v>
      </c>
      <c r="AA6" s="22" t="n">
        <f aca="false">O6/$T$13</f>
        <v>0</v>
      </c>
      <c r="AB6" s="22" t="n">
        <f aca="false">P6/$T$13</f>
        <v>0</v>
      </c>
      <c r="AC6" s="22" t="n">
        <f aca="false">Q6/$T$13</f>
        <v>0</v>
      </c>
      <c r="AD6" s="22" t="n">
        <f aca="false">R6/$T$13</f>
        <v>0</v>
      </c>
      <c r="AE6" s="22" t="n">
        <f aca="false">S6/$T$13</f>
        <v>0</v>
      </c>
      <c r="AF6" s="23" t="n">
        <f aca="false">T6/$T$13</f>
        <v>0</v>
      </c>
    </row>
    <row customHeight="1" ht="14.4" r="7">
      <c r="A7" t="n">
        <v>5</v>
      </c>
      <c r="B7" s="38" t="str">
        <f aca="false">IF(C7&gt;500,"9",IF(C7&gt;400,"8",IF(C7&gt;300,"7",IF(C7&gt;200,"6",IF(C7&gt;150,"5",IF(C7&gt;100,"4",IF(C7&gt;50,"3",IF(C7&gt;20,"2","1"))))))))</f>
        <v>1</v>
      </c>
      <c r="C7" s="12"/>
      <c r="D7" s="38" t="str">
        <f aca="false">IF(E7&gt;500,"9",IF(E7&gt;400,"8",IF(E7&gt;300,"7",IF(E7&gt;200,"6",IF(E7&gt;150,"5",IF(E7&gt;100,"4",IF(E7&gt;50,"3",IF(E7&gt;20,"2","1"))))))))</f>
        <v>1</v>
      </c>
      <c r="E7" s="42"/>
      <c r="F7" t="str">
        <f aca="false">CONCATENATE(B7,D7)</f>
        <v>11</v>
      </c>
      <c r="G7" s="34" t="n">
        <v>4</v>
      </c>
      <c r="H7" s="34" t="s">
        <v>66</v>
      </c>
      <c r="I7" s="18" t="s">
        <v>67</v>
      </c>
      <c r="J7" s="14" t="n">
        <v>4</v>
      </c>
      <c r="K7" s="1" t="n">
        <f aca="false">COUNTIF($F$3:$F$397,"41")</f>
        <v>0</v>
      </c>
      <c r="L7" s="1" t="n">
        <f aca="false">COUNTIF($F$3:$F$397,"42")</f>
        <v>0</v>
      </c>
      <c r="M7" s="1" t="n">
        <f aca="false">COUNTIF($F$3:$F$397,"43")</f>
        <v>0</v>
      </c>
      <c r="N7" s="19" t="n">
        <f aca="false">COUNTIF($F$3:$F$397,"44")</f>
        <v>0</v>
      </c>
      <c r="O7" s="1" t="n">
        <f aca="false">COUNTIF($F$3:$F$397,"45")</f>
        <v>0</v>
      </c>
      <c r="P7" s="1" t="n">
        <f aca="false">COUNTIF($F$3:$F$397,"46")</f>
        <v>0</v>
      </c>
      <c r="Q7" s="1" t="n">
        <f aca="false">COUNTIF($F$3:$F$397,"47")</f>
        <v>0</v>
      </c>
      <c r="R7" s="1" t="n">
        <f aca="false">COUNTIF($F$3:$F$397,"48")</f>
        <v>0</v>
      </c>
      <c r="S7" s="1" t="n">
        <f aca="false">COUNTIF($F$3:$F$397,"49")</f>
        <v>0</v>
      </c>
      <c r="T7" s="20" t="n">
        <f aca="false">SUM(K7:S7)</f>
        <v>0</v>
      </c>
      <c r="U7" s="1"/>
      <c r="V7" s="14" t="n">
        <v>4</v>
      </c>
      <c r="W7" s="22" t="n">
        <f aca="false">K7/$T$13</f>
        <v>0</v>
      </c>
      <c r="X7" s="22" t="n">
        <f aca="false">L7/$T$13</f>
        <v>0</v>
      </c>
      <c r="Y7" s="22" t="n">
        <f aca="false">M7/$T$13</f>
        <v>0</v>
      </c>
      <c r="Z7" s="21" t="n">
        <f aca="false">N7/$T$13</f>
        <v>0</v>
      </c>
      <c r="AA7" s="22" t="n">
        <f aca="false">O7/$T$13</f>
        <v>0</v>
      </c>
      <c r="AB7" s="22" t="n">
        <f aca="false">P7/$T$13</f>
        <v>0</v>
      </c>
      <c r="AC7" s="22" t="n">
        <f aca="false">Q7/$T$13</f>
        <v>0</v>
      </c>
      <c r="AD7" s="22" t="n">
        <f aca="false">R7/$T$13</f>
        <v>0</v>
      </c>
      <c r="AE7" s="22" t="n">
        <f aca="false">S7/$T$13</f>
        <v>0</v>
      </c>
      <c r="AF7" s="23" t="n">
        <f aca="false">T7/$T$13</f>
        <v>0</v>
      </c>
    </row>
    <row customHeight="1" ht="14.4" r="8">
      <c r="A8" t="n">
        <v>6</v>
      </c>
      <c r="B8" s="38" t="str">
        <f aca="false">IF(C8&gt;500,"9",IF(C8&gt;400,"8",IF(C8&gt;300,"7",IF(C8&gt;200,"6",IF(C8&gt;150,"5",IF(C8&gt;100,"4",IF(C8&gt;50,"3",IF(C8&gt;20,"2","1"))))))))</f>
        <v>1</v>
      </c>
      <c r="C8" s="12"/>
      <c r="D8" s="38" t="str">
        <f aca="false">IF(E8&gt;500,"9",IF(E8&gt;400,"8",IF(E8&gt;300,"7",IF(E8&gt;200,"6",IF(E8&gt;150,"5",IF(E8&gt;100,"4",IF(E8&gt;50,"3",IF(E8&gt;20,"2","1"))))))))</f>
        <v>1</v>
      </c>
      <c r="E8" s="42"/>
      <c r="F8" t="str">
        <f aca="false">CONCATENATE(B8,D8)</f>
        <v>11</v>
      </c>
      <c r="G8" s="34" t="n">
        <v>5</v>
      </c>
      <c r="H8" s="34" t="s">
        <v>68</v>
      </c>
      <c r="I8" s="18"/>
      <c r="J8" s="14" t="n">
        <v>5</v>
      </c>
      <c r="K8" s="1" t="n">
        <f aca="false">COUNTIF($F$3:$F$397,"51")</f>
        <v>0</v>
      </c>
      <c r="L8" s="1" t="n">
        <f aca="false">COUNTIF($F$3:$F$397,"52")</f>
        <v>0</v>
      </c>
      <c r="M8" s="1" t="n">
        <f aca="false">COUNTIF($F$3:$F$397,"53")</f>
        <v>0</v>
      </c>
      <c r="N8" s="1" t="n">
        <f aca="false">COUNTIF($F$3:$F$397,"54")</f>
        <v>0</v>
      </c>
      <c r="O8" s="19" t="n">
        <f aca="false">COUNTIF($F$3:$F$397,"55")</f>
        <v>0</v>
      </c>
      <c r="P8" s="1" t="n">
        <f aca="false">COUNTIF($F$3:$F$397,"56")</f>
        <v>0</v>
      </c>
      <c r="Q8" s="1" t="n">
        <f aca="false">COUNTIF($F$3:$F$397,"57")</f>
        <v>0</v>
      </c>
      <c r="R8" s="1" t="n">
        <f aca="false">COUNTIF($F$3:$F$397,"58")</f>
        <v>0</v>
      </c>
      <c r="S8" s="1" t="n">
        <f aca="false">COUNTIF($F$3:$F$397,"59")</f>
        <v>0</v>
      </c>
      <c r="T8" s="20" t="n">
        <f aca="false">SUM(K8:S8)</f>
        <v>0</v>
      </c>
      <c r="U8" s="1"/>
      <c r="V8" s="14" t="n">
        <v>5</v>
      </c>
      <c r="W8" s="22" t="n">
        <f aca="false">K8/$T$13</f>
        <v>0</v>
      </c>
      <c r="X8" s="22" t="n">
        <f aca="false">L8/$T$13</f>
        <v>0</v>
      </c>
      <c r="Y8" s="22" t="n">
        <f aca="false">M8/$T$13</f>
        <v>0</v>
      </c>
      <c r="Z8" s="22" t="n">
        <f aca="false">N8/$T$13</f>
        <v>0</v>
      </c>
      <c r="AA8" s="21" t="n">
        <f aca="false">O8/$T$13</f>
        <v>0</v>
      </c>
      <c r="AB8" s="22" t="n">
        <f aca="false">P8/$T$13</f>
        <v>0</v>
      </c>
      <c r="AC8" s="22" t="n">
        <f aca="false">Q8/$T$13</f>
        <v>0</v>
      </c>
      <c r="AD8" s="22" t="n">
        <f aca="false">R8/$T$13</f>
        <v>0</v>
      </c>
      <c r="AE8" s="22" t="n">
        <f aca="false">S8/$T$13</f>
        <v>0</v>
      </c>
      <c r="AF8" s="23" t="n">
        <f aca="false">T8/$T$13</f>
        <v>0</v>
      </c>
    </row>
    <row customHeight="1" ht="14.4" r="9">
      <c r="A9" t="n">
        <v>7</v>
      </c>
      <c r="B9" s="38" t="str">
        <f aca="false">IF(C9&gt;500,"9",IF(C9&gt;400,"8",IF(C9&gt;300,"7",IF(C9&gt;200,"6",IF(C9&gt;150,"5",IF(C9&gt;100,"4",IF(C9&gt;50,"3",IF(C9&gt;20,"2","1"))))))))</f>
        <v>1</v>
      </c>
      <c r="C9" s="12"/>
      <c r="D9" s="38" t="str">
        <f aca="false">IF(E9&gt;500,"9",IF(E9&gt;400,"8",IF(E9&gt;300,"7",IF(E9&gt;200,"6",IF(E9&gt;150,"5",IF(E9&gt;100,"4",IF(E9&gt;50,"3",IF(E9&gt;20,"2","1"))))))))</f>
        <v>1</v>
      </c>
      <c r="E9" s="42"/>
      <c r="F9" t="str">
        <f aca="false">CONCATENATE(B9,D9)</f>
        <v>11</v>
      </c>
      <c r="G9" s="34" t="n">
        <v>6</v>
      </c>
      <c r="H9" s="34" t="s">
        <v>69</v>
      </c>
      <c r="I9" s="18"/>
      <c r="J9" s="14" t="n">
        <v>6</v>
      </c>
      <c r="K9" s="1" t="n">
        <f aca="false">COUNTIF($F$3:$F$397,"61")</f>
        <v>0</v>
      </c>
      <c r="L9" s="1" t="n">
        <f aca="false">COUNTIF($F$3:$F$397,"62")</f>
        <v>0</v>
      </c>
      <c r="M9" s="1" t="n">
        <f aca="false">COUNTIF($F$3:$F$397,"63")</f>
        <v>0</v>
      </c>
      <c r="N9" s="1" t="n">
        <f aca="false">COUNTIF($F$3:$F$397,"64")</f>
        <v>0</v>
      </c>
      <c r="O9" s="1" t="n">
        <f aca="false">COUNTIF($F$3:$F$397,"65")</f>
        <v>0</v>
      </c>
      <c r="P9" s="19" t="n">
        <f aca="false">COUNTIF($F$3:$F$38,"66")</f>
        <v>0</v>
      </c>
      <c r="Q9" s="1" t="n">
        <f aca="false">COUNTIF($F$3:$F$397,"67")</f>
        <v>0</v>
      </c>
      <c r="R9" s="1" t="n">
        <f aca="false">COUNTIF($F$3:$F$397,"68")</f>
        <v>0</v>
      </c>
      <c r="S9" s="1" t="n">
        <f aca="false">COUNTIF($F$3:$F$397,"69")</f>
        <v>0</v>
      </c>
      <c r="T9" s="20" t="n">
        <f aca="false">SUM(K9:S9)</f>
        <v>0</v>
      </c>
      <c r="U9" s="1"/>
      <c r="V9" s="14" t="n">
        <v>6</v>
      </c>
      <c r="W9" s="22" t="n">
        <f aca="false">K9/$T$13</f>
        <v>0</v>
      </c>
      <c r="X9" s="22" t="n">
        <f aca="false">L9/$T$13</f>
        <v>0</v>
      </c>
      <c r="Y9" s="22" t="n">
        <f aca="false">M9/$T$13</f>
        <v>0</v>
      </c>
      <c r="Z9" s="22" t="n">
        <f aca="false">N9/$T$13</f>
        <v>0</v>
      </c>
      <c r="AA9" s="22" t="n">
        <f aca="false">O9/$T$13</f>
        <v>0</v>
      </c>
      <c r="AB9" s="21" t="n">
        <f aca="false">P9/$T$13</f>
        <v>0</v>
      </c>
      <c r="AC9" s="22" t="n">
        <f aca="false">Q9/$T$13</f>
        <v>0</v>
      </c>
      <c r="AD9" s="22" t="n">
        <f aca="false">R9/$T$13</f>
        <v>0</v>
      </c>
      <c r="AE9" s="22" t="n">
        <f aca="false">S9/$T$13</f>
        <v>0</v>
      </c>
      <c r="AF9" s="23" t="n">
        <f aca="false">T9/$T$13</f>
        <v>0</v>
      </c>
    </row>
    <row customHeight="1" ht="14.4" r="10">
      <c r="A10" t="n">
        <v>8</v>
      </c>
      <c r="B10" s="38" t="str">
        <f aca="false">IF(C10&gt;500,"9",IF(C10&gt;400,"8",IF(C10&gt;300,"7",IF(C10&gt;200,"6",IF(C10&gt;150,"5",IF(C10&gt;100,"4",IF(C10&gt;50,"3",IF(C10&gt;20,"2","1"))))))))</f>
        <v>1</v>
      </c>
      <c r="C10" s="12"/>
      <c r="D10" s="38" t="str">
        <f aca="false">IF(E10&gt;500,"9",IF(E10&gt;400,"8",IF(E10&gt;300,"7",IF(E10&gt;200,"6",IF(E10&gt;150,"5",IF(E10&gt;100,"4",IF(E10&gt;50,"3",IF(E10&gt;20,"2","1"))))))))</f>
        <v>1</v>
      </c>
      <c r="E10" s="42"/>
      <c r="F10" t="str">
        <f aca="false">CONCATENATE(B10,D10)</f>
        <v>11</v>
      </c>
      <c r="G10" s="35" t="n">
        <v>7</v>
      </c>
      <c r="H10" s="35" t="s">
        <v>70</v>
      </c>
      <c r="I10" s="18" t="s">
        <v>71</v>
      </c>
      <c r="J10" s="15" t="n">
        <v>7</v>
      </c>
      <c r="K10" s="1" t="n">
        <f aca="false">COUNTIF($F$3:$F$397,"71")</f>
        <v>0</v>
      </c>
      <c r="L10" s="1" t="n">
        <f aca="false">COUNTIF($F$3:$F$397,"72")</f>
        <v>0</v>
      </c>
      <c r="M10" s="1" t="n">
        <f aca="false">COUNTIF($F$3:$F$397,"73")</f>
        <v>0</v>
      </c>
      <c r="N10" s="1" t="n">
        <f aca="false">COUNTIF($F$3:$F$397,"74")</f>
        <v>0</v>
      </c>
      <c r="O10" s="1" t="n">
        <f aca="false">COUNTIF($F$3:$F$397,"75")</f>
        <v>0</v>
      </c>
      <c r="P10" s="1" t="n">
        <f aca="false">COUNTIF($F$3:$F$397,"76")</f>
        <v>0</v>
      </c>
      <c r="Q10" s="19" t="n">
        <f aca="false">COUNTIF($F$3:$F$397,"77")</f>
        <v>0</v>
      </c>
      <c r="R10" s="1" t="n">
        <f aca="false">COUNTIF($F$3:$F$397,"78")</f>
        <v>0</v>
      </c>
      <c r="S10" s="1" t="n">
        <f aca="false">COUNTIF($F$3:$F$397,"79")</f>
        <v>0</v>
      </c>
      <c r="T10" s="20" t="n">
        <f aca="false">SUM(K10:S10)</f>
        <v>0</v>
      </c>
      <c r="U10" s="1"/>
      <c r="V10" s="15" t="n">
        <v>7</v>
      </c>
      <c r="W10" s="22" t="n">
        <f aca="false">K10/$T$13</f>
        <v>0</v>
      </c>
      <c r="X10" s="22" t="n">
        <f aca="false">L10/$T$13</f>
        <v>0</v>
      </c>
      <c r="Y10" s="22" t="n">
        <f aca="false">M10/$T$13</f>
        <v>0</v>
      </c>
      <c r="Z10" s="22" t="n">
        <f aca="false">N10/$T$13</f>
        <v>0</v>
      </c>
      <c r="AA10" s="22" t="n">
        <f aca="false">O10/$T$13</f>
        <v>0</v>
      </c>
      <c r="AB10" s="22" t="n">
        <f aca="false">P10/$T$13</f>
        <v>0</v>
      </c>
      <c r="AC10" s="21" t="n">
        <f aca="false">Q10/$T$13</f>
        <v>0</v>
      </c>
      <c r="AD10" s="22" t="n">
        <f aca="false">R10/$T$13</f>
        <v>0</v>
      </c>
      <c r="AE10" s="22" t="n">
        <f aca="false">S10/$T$13</f>
        <v>0</v>
      </c>
      <c r="AF10" s="23" t="n">
        <f aca="false">T10/$T$13</f>
        <v>0</v>
      </c>
    </row>
    <row customHeight="1" ht="14.4" r="11">
      <c r="A11" t="n">
        <v>9</v>
      </c>
      <c r="B11" s="38" t="str">
        <f aca="false">IF(C11&gt;500,"9",IF(C11&gt;400,"8",IF(C11&gt;300,"7",IF(C11&gt;200,"6",IF(C11&gt;150,"5",IF(C11&gt;100,"4",IF(C11&gt;50,"3",IF(C11&gt;20,"2","1"))))))))</f>
        <v>1</v>
      </c>
      <c r="C11" s="12"/>
      <c r="D11" s="38" t="str">
        <f aca="false">IF(E11&gt;500,"9",IF(E11&gt;400,"8",IF(E11&gt;300,"7",IF(E11&gt;200,"6",IF(E11&gt;150,"5",IF(E11&gt;100,"4",IF(E11&gt;50,"3",IF(E11&gt;20,"2","1"))))))))</f>
        <v>1</v>
      </c>
      <c r="E11" s="42"/>
      <c r="F11" t="str">
        <f aca="false">CONCATENATE(B11,D11)</f>
        <v>11</v>
      </c>
      <c r="G11" s="35" t="n">
        <v>8</v>
      </c>
      <c r="H11" s="35" t="s">
        <v>72</v>
      </c>
      <c r="I11" s="18"/>
      <c r="J11" s="15" t="n">
        <v>8</v>
      </c>
      <c r="K11" s="1" t="n">
        <f aca="false">COUNTIF($F$3:$F$397,"81")</f>
        <v>0</v>
      </c>
      <c r="L11" s="1" t="n">
        <f aca="false">COUNTIF($F$3:$F$397,"82")</f>
        <v>0</v>
      </c>
      <c r="M11" s="1" t="n">
        <f aca="false">COUNTIF($F$3:$F$397,"83")</f>
        <v>0</v>
      </c>
      <c r="N11" s="1" t="n">
        <f aca="false">COUNTIF($F$3:$F$397,"84")</f>
        <v>0</v>
      </c>
      <c r="O11" s="1" t="n">
        <f aca="false">COUNTIF($F$3:$F$397,"85")</f>
        <v>0</v>
      </c>
      <c r="P11" s="1" t="n">
        <f aca="false">COUNTIF($F$3:$F$397,"86")</f>
        <v>0</v>
      </c>
      <c r="Q11" s="1" t="n">
        <f aca="false">COUNTIF($F$3:$F$397,"87")</f>
        <v>0</v>
      </c>
      <c r="R11" s="19" t="n">
        <f aca="false">COUNTIF($F$3:$F$397,"88")</f>
        <v>0</v>
      </c>
      <c r="S11" s="1" t="n">
        <f aca="false">COUNTIF($F$3:$F$397,"89")</f>
        <v>0</v>
      </c>
      <c r="T11" s="20" t="n">
        <f aca="false">SUM(K11:S11)</f>
        <v>0</v>
      </c>
      <c r="U11" s="1"/>
      <c r="V11" s="15" t="n">
        <v>8</v>
      </c>
      <c r="W11" s="22" t="n">
        <f aca="false">K11/$T$13</f>
        <v>0</v>
      </c>
      <c r="X11" s="22" t="n">
        <f aca="false">L11/$T$13</f>
        <v>0</v>
      </c>
      <c r="Y11" s="22" t="n">
        <f aca="false">M11/$T$13</f>
        <v>0</v>
      </c>
      <c r="Z11" s="22" t="n">
        <f aca="false">N11/$T$13</f>
        <v>0</v>
      </c>
      <c r="AA11" s="22" t="n">
        <f aca="false">O11/$T$13</f>
        <v>0</v>
      </c>
      <c r="AB11" s="22" t="n">
        <f aca="false">P11/$T$13</f>
        <v>0</v>
      </c>
      <c r="AC11" s="22" t="n">
        <f aca="false">Q11/$T$13</f>
        <v>0</v>
      </c>
      <c r="AD11" s="21" t="n">
        <f aca="false">R11/$T$13</f>
        <v>0</v>
      </c>
      <c r="AE11" s="22" t="n">
        <f aca="false">S11/$T$13</f>
        <v>0</v>
      </c>
      <c r="AF11" s="23" t="n">
        <f aca="false">T11/$T$13</f>
        <v>0</v>
      </c>
    </row>
    <row customHeight="1" ht="14.4" r="12">
      <c r="A12" t="n">
        <v>10</v>
      </c>
      <c r="B12" s="38" t="str">
        <f aca="false">IF(C12&gt;500,"9",IF(C12&gt;400,"8",IF(C12&gt;300,"7",IF(C12&gt;200,"6",IF(C12&gt;150,"5",IF(C12&gt;100,"4",IF(C12&gt;50,"3",IF(C12&gt;20,"2","1"))))))))</f>
        <v>1</v>
      </c>
      <c r="C12" s="12"/>
      <c r="D12" s="38" t="str">
        <f aca="false">IF(E12&gt;500,"9",IF(E12&gt;400,"8",IF(E12&gt;300,"7",IF(E12&gt;200,"6",IF(E12&gt;150,"5",IF(E12&gt;100,"4",IF(E12&gt;50,"3",IF(E12&gt;20,"2","1"))))))))</f>
        <v>1</v>
      </c>
      <c r="E12" s="42"/>
      <c r="F12" t="str">
        <f aca="false">CONCATENATE(B12,D12)</f>
        <v>11</v>
      </c>
      <c r="G12" s="36" t="n">
        <v>9</v>
      </c>
      <c r="H12" s="36" t="s">
        <v>73</v>
      </c>
      <c r="I12" s="18" t="s">
        <v>74</v>
      </c>
      <c r="J12" s="16" t="n">
        <v>9</v>
      </c>
      <c r="K12" s="1" t="n">
        <f aca="false">COUNTIF($F$3:$F$397,"91")</f>
        <v>0</v>
      </c>
      <c r="L12" s="1" t="n">
        <f aca="false">COUNTIF($F$3:$F$397,"92")</f>
        <v>0</v>
      </c>
      <c r="M12" s="1" t="n">
        <f aca="false">COUNTIF($F$3:$F$397,"93")</f>
        <v>0</v>
      </c>
      <c r="N12" s="1" t="n">
        <f aca="false">COUNTIF($F$3:$F$397,"94")</f>
        <v>0</v>
      </c>
      <c r="O12" s="1" t="n">
        <f aca="false">COUNTIF($F$3:$F$397,"95")</f>
        <v>0</v>
      </c>
      <c r="P12" s="1" t="n">
        <f aca="false">COUNTIF($F$3:$F$397,"96")</f>
        <v>0</v>
      </c>
      <c r="Q12" s="1" t="n">
        <f aca="false">COUNTIF($F$3:$F$397,"97")</f>
        <v>0</v>
      </c>
      <c r="R12" s="1" t="n">
        <f aca="false">COUNTIF($F$3:$F$397,"98")</f>
        <v>0</v>
      </c>
      <c r="S12" s="19" t="n">
        <f aca="false">COUNTIF($F$3:$F$397,"99")</f>
        <v>0</v>
      </c>
      <c r="T12" s="20" t="n">
        <f aca="false">SUM(K12:S12)</f>
        <v>0</v>
      </c>
      <c r="U12" s="1"/>
      <c r="V12" s="16" t="n">
        <v>9</v>
      </c>
      <c r="W12" s="22" t="n">
        <f aca="false">K12/$T$13</f>
        <v>0</v>
      </c>
      <c r="X12" s="22" t="n">
        <f aca="false">L12/$T$13</f>
        <v>0</v>
      </c>
      <c r="Y12" s="22" t="n">
        <f aca="false">M12/$T$13</f>
        <v>0</v>
      </c>
      <c r="Z12" s="22" t="n">
        <f aca="false">N12/$T$13</f>
        <v>0</v>
      </c>
      <c r="AA12" s="22" t="n">
        <f aca="false">O12/$T$13</f>
        <v>0</v>
      </c>
      <c r="AB12" s="22" t="n">
        <f aca="false">P12/$T$13</f>
        <v>0</v>
      </c>
      <c r="AC12" s="22" t="n">
        <f aca="false">Q12/$T$13</f>
        <v>0</v>
      </c>
      <c r="AD12" s="22" t="n">
        <f aca="false">R12/$T$13</f>
        <v>0</v>
      </c>
      <c r="AE12" s="21" t="n">
        <f aca="false">S12/$T$13</f>
        <v>0</v>
      </c>
      <c r="AF12" s="23" t="n">
        <f aca="false">T12/$T$13</f>
        <v>0</v>
      </c>
    </row>
    <row customHeight="1" ht="14.4" r="13">
      <c r="A13" t="n">
        <v>11</v>
      </c>
      <c r="B13" s="38" t="str">
        <f aca="false">IF(C13&gt;500,"9",IF(C13&gt;400,"8",IF(C13&gt;300,"7",IF(C13&gt;200,"6",IF(C13&gt;150,"5",IF(C13&gt;100,"4",IF(C13&gt;50,"3",IF(C13&gt;20,"2","1"))))))))</f>
        <v>1</v>
      </c>
      <c r="C13" s="12"/>
      <c r="D13" s="38" t="str">
        <f aca="false">IF(E13&gt;500,"9",IF(E13&gt;400,"8",IF(E13&gt;300,"7",IF(E13&gt;200,"6",IF(E13&gt;150,"5",IF(E13&gt;100,"4",IF(E13&gt;50,"3",IF(E13&gt;20,"2","1"))))))))</f>
        <v>1</v>
      </c>
      <c r="E13" s="42"/>
      <c r="F13" t="str">
        <f aca="false">CONCATENATE(B13,D13)</f>
        <v>11</v>
      </c>
      <c r="K13" s="20" t="n">
        <f aca="false">SUM(K4:K12)</f>
        <v>36</v>
      </c>
      <c r="L13" s="20" t="n">
        <f aca="false">SUM(L4:L12)</f>
        <v>0</v>
      </c>
      <c r="M13" s="20" t="n">
        <f aca="false">SUM(M4:M12)</f>
        <v>0</v>
      </c>
      <c r="N13" s="20" t="n">
        <f aca="false">SUM(N4:N12)</f>
        <v>0</v>
      </c>
      <c r="O13" s="20" t="n">
        <f aca="false">SUM(O4:O12)</f>
        <v>0</v>
      </c>
      <c r="P13" s="20" t="n">
        <f aca="false">SUM(P4:P12)</f>
        <v>0</v>
      </c>
      <c r="Q13" s="20" t="n">
        <f aca="false">SUM(Q4:Q12)</f>
        <v>0</v>
      </c>
      <c r="R13" s="20" t="n">
        <f aca="false">SUM(R4:R12)</f>
        <v>0</v>
      </c>
      <c r="S13" s="20" t="n">
        <f aca="false">SUM(S4:S12)</f>
        <v>0</v>
      </c>
      <c r="T13" s="28" t="n">
        <f aca="false">SUM(K4:S12)</f>
        <v>36</v>
      </c>
      <c r="U13" s="1"/>
      <c r="V13" s="1"/>
      <c r="W13" s="23" t="n">
        <f aca="false">K13/$T$13</f>
        <v>1</v>
      </c>
      <c r="X13" s="23" t="n">
        <f aca="false">L13/$T$13</f>
        <v>0</v>
      </c>
      <c r="Y13" s="23" t="n">
        <f aca="false">M13/$T$13</f>
        <v>0</v>
      </c>
      <c r="Z13" s="23" t="n">
        <f aca="false">N13/$T$13</f>
        <v>0</v>
      </c>
      <c r="AA13" s="23" t="n">
        <f aca="false">O13/$T$13</f>
        <v>0</v>
      </c>
      <c r="AB13" s="23" t="n">
        <f aca="false">P13/$T$13</f>
        <v>0</v>
      </c>
      <c r="AC13" s="23" t="n">
        <f aca="false">Q13/$T$13</f>
        <v>0</v>
      </c>
      <c r="AD13" s="23" t="n">
        <f aca="false">R13/$T$13</f>
        <v>0</v>
      </c>
      <c r="AE13" s="23" t="n">
        <f aca="false">S13/$T$13</f>
        <v>0</v>
      </c>
      <c r="AF13" s="29" t="n">
        <f aca="false">SUM(W4:AE12)</f>
        <v>1</v>
      </c>
    </row>
    <row customHeight="1" ht="14.4" r="14">
      <c r="A14" t="n">
        <v>12</v>
      </c>
      <c r="B14" s="38" t="str">
        <f aca="false">IF(C14&gt;500,"9",IF(C14&gt;400,"8",IF(C14&gt;300,"7",IF(C14&gt;200,"6",IF(C14&gt;150,"5",IF(C14&gt;100,"4",IF(C14&gt;50,"3",IF(C14&gt;20,"2","1"))))))))</f>
        <v>1</v>
      </c>
      <c r="C14" s="12"/>
      <c r="D14" s="38" t="str">
        <f aca="false">IF(E14&gt;500,"9",IF(E14&gt;400,"8",IF(E14&gt;300,"7",IF(E14&gt;200,"6",IF(E14&gt;150,"5",IF(E14&gt;100,"4",IF(E14&gt;50,"3",IF(E14&gt;20,"2","1"))))))))</f>
        <v>1</v>
      </c>
      <c r="E14" s="42"/>
      <c r="F14" t="str">
        <f aca="false">CONCATENATE(B14,D14)</f>
        <v>11</v>
      </c>
      <c r="G14" s="33" t="n">
        <v>1</v>
      </c>
      <c r="H14" t="s">
        <v>75</v>
      </c>
      <c r="J14" s="30" t="s">
        <v>76</v>
      </c>
      <c r="K14" s="30" t="n">
        <f aca="false">K34</f>
        <v>36</v>
      </c>
      <c r="L14" s="30" t="n">
        <f aca="false">L34</f>
        <v>100</v>
      </c>
      <c r="M14"/>
      <c r="N14"/>
      <c r="O14"/>
      <c r="P14"/>
      <c r="Q14"/>
      <c r="R14"/>
      <c r="S14"/>
    </row>
    <row customHeight="1" ht="14.4" r="15">
      <c r="A15" t="n">
        <v>13</v>
      </c>
      <c r="B15" s="38" t="str">
        <f aca="false">IF(C15&gt;500,"9",IF(C15&gt;400,"8",IF(C15&gt;300,"7",IF(C15&gt;200,"6",IF(C15&gt;150,"5",IF(C15&gt;100,"4",IF(C15&gt;50,"3",IF(C15&gt;20,"2","1"))))))))</f>
        <v>1</v>
      </c>
      <c r="C15" s="12"/>
      <c r="D15" s="38" t="str">
        <f aca="false">IF(E15&gt;500,"9",IF(E15&gt;400,"8",IF(E15&gt;300,"7",IF(E15&gt;200,"6",IF(E15&gt;150,"5",IF(E15&gt;100,"4",IF(E15&gt;50,"3",IF(E15&gt;20,"2","1"))))))))</f>
        <v>1</v>
      </c>
      <c r="E15" s="42"/>
      <c r="F15" t="str">
        <f aca="false">CONCATENATE(B15,D15)</f>
        <v>11</v>
      </c>
      <c r="G15" s="33" t="n">
        <v>2</v>
      </c>
      <c r="H15" t="s">
        <v>77</v>
      </c>
      <c r="K15" s="13" t="n">
        <v>1</v>
      </c>
      <c r="L15" s="13" t="n">
        <v>2</v>
      </c>
      <c r="M15" s="13" t="n">
        <v>3</v>
      </c>
      <c r="N15" s="14" t="n">
        <v>4</v>
      </c>
      <c r="O15" s="14" t="n">
        <v>5</v>
      </c>
      <c r="P15" s="14" t="n">
        <v>6</v>
      </c>
      <c r="Q15" s="15" t="n">
        <v>7</v>
      </c>
      <c r="R15" s="15" t="n">
        <v>8</v>
      </c>
      <c r="S15" s="16" t="n">
        <v>9</v>
      </c>
      <c r="W15" t="s">
        <v>78</v>
      </c>
      <c r="X15" s="22" t="n">
        <f aca="false">W4+X5+Y6+Z7+AA8+AB9+AC10+AD11+AE12</f>
        <v>1</v>
      </c>
    </row>
    <row customHeight="1" ht="14.4" r="16">
      <c r="A16" t="n">
        <v>14</v>
      </c>
      <c r="B16" s="38" t="str">
        <f aca="false">IF(C16&gt;500,"9",IF(C16&gt;400,"8",IF(C16&gt;300,"7",IF(C16&gt;200,"6",IF(C16&gt;150,"5",IF(C16&gt;100,"4",IF(C16&gt;50,"3",IF(C16&gt;20,"2","1"))))))))</f>
        <v>1</v>
      </c>
      <c r="C16" s="12"/>
      <c r="D16" s="38" t="str">
        <f aca="false">IF(E16&gt;500,"9",IF(E16&gt;400,"8",IF(E16&gt;300,"7",IF(E16&gt;200,"6",IF(E16&gt;150,"5",IF(E16&gt;100,"4",IF(E16&gt;50,"3",IF(E16&gt;20,"2","1"))))))))</f>
        <v>1</v>
      </c>
      <c r="E16" s="42"/>
      <c r="F16" t="str">
        <f aca="false">CONCATENATE(B16,D16)</f>
        <v>11</v>
      </c>
      <c r="G16" s="33" t="n">
        <v>3</v>
      </c>
      <c r="H16" t="s">
        <v>79</v>
      </c>
      <c r="J16" s="1" t="s">
        <v>80</v>
      </c>
      <c r="K16" s="1" t="n">
        <f aca="false">K4</f>
        <v>36</v>
      </c>
      <c r="L16" s="1" t="n">
        <f aca="false">L5</f>
        <v>0</v>
      </c>
      <c r="M16" s="1" t="n">
        <f aca="false">M6</f>
        <v>0</v>
      </c>
      <c r="N16" s="1" t="n">
        <f aca="false">N7</f>
        <v>0</v>
      </c>
      <c r="O16" s="1" t="n">
        <f aca="false">O8</f>
        <v>0</v>
      </c>
      <c r="P16" s="1" t="n">
        <f aca="false">P9</f>
        <v>0</v>
      </c>
      <c r="Q16" s="1" t="n">
        <f aca="false">Q10</f>
        <v>0</v>
      </c>
      <c r="R16" s="1" t="n">
        <f aca="false">R11</f>
        <v>0</v>
      </c>
      <c r="S16" s="1" t="n">
        <f aca="false">S12</f>
        <v>0</v>
      </c>
      <c r="W16" t="s">
        <v>81</v>
      </c>
      <c r="X16" s="22" t="n">
        <f aca="false">(AF4*W13)+(AF5*X13)+(AF6*Y13)+(Z13*AF7)+(AA13*AF8)+(AB13*AF9)+(AC13*AF10)+(AD13*AF11)+(AE13*AF12)</f>
        <v>1</v>
      </c>
    </row>
    <row customHeight="1" ht="14.4" r="17">
      <c r="A17" t="n">
        <v>15</v>
      </c>
      <c r="B17" s="38" t="str">
        <f aca="false">IF(C17&gt;500,"9",IF(C17&gt;400,"8",IF(C17&gt;300,"7",IF(C17&gt;200,"6",IF(C17&gt;150,"5",IF(C17&gt;100,"4",IF(C17&gt;50,"3",IF(C17&gt;20,"2","1"))))))))</f>
        <v>1</v>
      </c>
      <c r="C17" s="12"/>
      <c r="D17" s="38" t="str">
        <f aca="false">IF(E17&gt;500,"9",IF(E17&gt;400,"8",IF(E17&gt;300,"7",IF(E17&gt;200,"6",IF(E17&gt;150,"5",IF(E17&gt;100,"4",IF(E17&gt;50,"3",IF(E17&gt;20,"2","1"))))))))</f>
        <v>1</v>
      </c>
      <c r="E17" s="42"/>
      <c r="F17" t="str">
        <f aca="false">CONCATENATE(B17,D17)</f>
        <v>11</v>
      </c>
      <c r="G17" s="34" t="n">
        <v>4</v>
      </c>
      <c r="H17" t="s">
        <v>82</v>
      </c>
      <c r="J17" s="1" t="s">
        <v>83</v>
      </c>
      <c r="K17" s="1" t="n">
        <f aca="false">T4-K16</f>
        <v>0</v>
      </c>
      <c r="L17" s="1" t="n">
        <f aca="false">T5-L16</f>
        <v>0</v>
      </c>
      <c r="M17" s="1" t="n">
        <f aca="false">T6-M16</f>
        <v>0</v>
      </c>
      <c r="N17" s="1" t="n">
        <f aca="false">T7-N16</f>
        <v>0</v>
      </c>
      <c r="O17" s="1" t="n">
        <f aca="false">T8-O16</f>
        <v>0</v>
      </c>
      <c r="P17" s="1" t="n">
        <f aca="false">T9-P16</f>
        <v>0</v>
      </c>
      <c r="Q17" s="1" t="n">
        <f aca="false">T10-Q16</f>
        <v>0</v>
      </c>
      <c r="R17" s="1" t="n">
        <f aca="false">T11-R16</f>
        <v>0</v>
      </c>
      <c r="S17" s="1" t="n">
        <f aca="false">T12-S16</f>
        <v>0</v>
      </c>
      <c r="W17" t="s">
        <v>84</v>
      </c>
      <c r="X17" s="22" t="n">
        <f aca="false">(W13^2)+(X13^2)+(Y13^2)+(Z13^2)+(AA13^2)+(AB13^2)+(AC13^2)+(AD13^2)+(AE13^2)</f>
        <v>1</v>
      </c>
    </row>
    <row customHeight="1" ht="14.4" r="18">
      <c r="A18" t="n">
        <v>16</v>
      </c>
      <c r="B18" s="38" t="str">
        <f aca="false">IF(C18&gt;500,"9",IF(C18&gt;400,"8",IF(C18&gt;300,"7",IF(C18&gt;200,"6",IF(C18&gt;150,"5",IF(C18&gt;100,"4",IF(C18&gt;50,"3",IF(C18&gt;20,"2","1"))))))))</f>
        <v>1</v>
      </c>
      <c r="C18" s="12"/>
      <c r="D18" s="38" t="str">
        <f aca="false">IF(E18&gt;500,"9",IF(E18&gt;400,"8",IF(E18&gt;300,"7",IF(E18&gt;200,"6",IF(E18&gt;150,"5",IF(E18&gt;100,"4",IF(E18&gt;50,"3",IF(E18&gt;20,"2","1"))))))))</f>
        <v>1</v>
      </c>
      <c r="E18" s="42"/>
      <c r="F18" t="str">
        <f aca="false">CONCATENATE(B18,D18)</f>
        <v>11</v>
      </c>
      <c r="G18" s="34" t="n">
        <v>5</v>
      </c>
      <c r="H18" t="s">
        <v>85</v>
      </c>
      <c r="J18" s="1" t="s">
        <v>86</v>
      </c>
      <c r="K18" s="1" t="n">
        <f aca="false">K13-K16</f>
        <v>0</v>
      </c>
      <c r="L18" s="1" t="n">
        <f aca="false">L13-L16</f>
        <v>0</v>
      </c>
      <c r="M18" s="1" t="n">
        <f aca="false">M13-M16</f>
        <v>0</v>
      </c>
      <c r="N18" s="1" t="n">
        <f aca="false">N13-N16</f>
        <v>0</v>
      </c>
      <c r="O18" s="1" t="n">
        <f aca="false">O13-O16</f>
        <v>0</v>
      </c>
      <c r="P18" s="1" t="n">
        <f aca="false">P13-P16</f>
        <v>0</v>
      </c>
      <c r="Q18" s="1" t="n">
        <f aca="false">Q13-Q16</f>
        <v>0</v>
      </c>
      <c r="R18" s="1" t="n">
        <f aca="false">R13-R16</f>
        <v>0</v>
      </c>
      <c r="S18" s="1" t="n">
        <f aca="false">S13-S16</f>
        <v>0</v>
      </c>
    </row>
    <row customHeight="1" ht="14.4" r="19">
      <c r="A19" t="n">
        <v>17</v>
      </c>
      <c r="B19" s="38" t="str">
        <f aca="false">IF(C19&gt;500,"9",IF(C19&gt;400,"8",IF(C19&gt;300,"7",IF(C19&gt;200,"6",IF(C19&gt;150,"5",IF(C19&gt;100,"4",IF(C19&gt;50,"3",IF(C19&gt;20,"2","1"))))))))</f>
        <v>1</v>
      </c>
      <c r="C19" s="12"/>
      <c r="D19" s="38" t="str">
        <f aca="false">IF(E19&gt;500,"9",IF(E19&gt;400,"8",IF(E19&gt;300,"7",IF(E19&gt;200,"6",IF(E19&gt;150,"5",IF(E19&gt;100,"4",IF(E19&gt;50,"3",IF(E19&gt;20,"2","1"))))))))</f>
        <v>1</v>
      </c>
      <c r="E19" s="42"/>
      <c r="F19" t="str">
        <f aca="false">CONCATENATE(B19,D19)</f>
        <v>11</v>
      </c>
      <c r="G19" s="34" t="n">
        <v>6</v>
      </c>
      <c r="H19" t="s">
        <v>87</v>
      </c>
      <c r="J19" s="1" t="s">
        <v>88</v>
      </c>
      <c r="K19" s="1" t="n">
        <f aca="false">$T$13-T4-K13+K16</f>
        <v>0</v>
      </c>
      <c r="L19" s="1" t="n">
        <f aca="false">$T$13-T5-L13+L16</f>
        <v>36</v>
      </c>
      <c r="M19" s="1" t="n">
        <f aca="false">$T$13-T6-M13+M16</f>
        <v>36</v>
      </c>
      <c r="N19" s="1" t="n">
        <f aca="false">$T$13-T7-N13+N16</f>
        <v>36</v>
      </c>
      <c r="O19" s="1" t="n">
        <f aca="false">$T$13-T8-O13+O16</f>
        <v>36</v>
      </c>
      <c r="P19" s="1" t="n">
        <f aca="false">$T$13-T9-P13+P16</f>
        <v>36</v>
      </c>
      <c r="Q19" s="1" t="n">
        <f aca="false">$T$13-T10-Q13+Q16</f>
        <v>36</v>
      </c>
      <c r="R19" s="1" t="n">
        <f aca="false">$T$13-T11-R13+R16</f>
        <v>36</v>
      </c>
      <c r="S19" s="1" t="n">
        <f aca="false">$T$13-T12-S13+S16</f>
        <v>36</v>
      </c>
      <c r="W19" t="s">
        <v>51</v>
      </c>
      <c r="X19" s="22" t="e">
        <f aca="false">(X15-X16)/(1-X16)</f>
        <v>#DIV/0!</v>
      </c>
    </row>
    <row customHeight="1" ht="14.4" r="20">
      <c r="A20" t="n">
        <v>18</v>
      </c>
      <c r="B20" s="38" t="str">
        <f aca="false">IF(C20&gt;500,"9",IF(C20&gt;400,"8",IF(C20&gt;300,"7",IF(C20&gt;200,"6",IF(C20&gt;150,"5",IF(C20&gt;100,"4",IF(C20&gt;50,"3",IF(C20&gt;20,"2","1"))))))))</f>
        <v>1</v>
      </c>
      <c r="C20" s="12"/>
      <c r="D20" s="38" t="str">
        <f aca="false">IF(E20&gt;500,"9",IF(E20&gt;400,"8",IF(E20&gt;300,"7",IF(E20&gt;200,"6",IF(E20&gt;150,"5",IF(E20&gt;100,"4",IF(E20&gt;50,"3",IF(E20&gt;20,"2","1"))))))))</f>
        <v>1</v>
      </c>
      <c r="E20" s="42"/>
      <c r="F20" t="str">
        <f aca="false">CONCATENATE(B20,D20)</f>
        <v>11</v>
      </c>
      <c r="G20" s="35" t="n">
        <v>7</v>
      </c>
      <c r="H20" t="s">
        <v>89</v>
      </c>
      <c r="J20" s="1" t="s">
        <v>90</v>
      </c>
      <c r="K20" s="1" t="n">
        <f aca="false">SUM(K16:K19)</f>
        <v>36</v>
      </c>
      <c r="L20" s="1" t="n">
        <f aca="false">SUM(L16:L19)</f>
        <v>36</v>
      </c>
      <c r="M20" s="1" t="n">
        <f aca="false">SUM(M16:M19)</f>
        <v>36</v>
      </c>
      <c r="N20" s="1" t="n">
        <f aca="false">SUM(N16:N19)</f>
        <v>36</v>
      </c>
      <c r="O20" s="1" t="n">
        <f aca="false">SUM(O16:O19)</f>
        <v>36</v>
      </c>
      <c r="P20" s="1" t="n">
        <f aca="false">SUM(P16:P19)</f>
        <v>36</v>
      </c>
      <c r="Q20" s="1" t="n">
        <f aca="false">SUM(Q16:Q19)</f>
        <v>36</v>
      </c>
      <c r="R20" s="1" t="n">
        <f aca="false">SUM(R16:R19)</f>
        <v>36</v>
      </c>
      <c r="S20" s="1" t="n">
        <f aca="false">SUM(S16:S19)</f>
        <v>36</v>
      </c>
      <c r="W20" t="s">
        <v>52</v>
      </c>
      <c r="X20" s="22" t="e">
        <f aca="false">(X15-X16)/(1-X17)</f>
        <v>#DIV/0!</v>
      </c>
    </row>
    <row customHeight="1" ht="14.4" r="21">
      <c r="A21" t="n">
        <v>19</v>
      </c>
      <c r="B21" s="38" t="str">
        <f aca="false">IF(C21&gt;500,"9",IF(C21&gt;400,"8",IF(C21&gt;300,"7",IF(C21&gt;200,"6",IF(C21&gt;150,"5",IF(C21&gt;100,"4",IF(C21&gt;50,"3",IF(C21&gt;20,"2","1"))))))))</f>
        <v>1</v>
      </c>
      <c r="C21" s="12"/>
      <c r="D21" s="38" t="str">
        <f aca="false">IF(E21&gt;500,"9",IF(E21&gt;400,"8",IF(E21&gt;300,"7",IF(E21&gt;200,"6",IF(E21&gt;150,"5",IF(E21&gt;100,"4",IF(E21&gt;50,"3",IF(E21&gt;20,"2","1"))))))))</f>
        <v>1</v>
      </c>
      <c r="E21" s="42"/>
      <c r="F21" t="str">
        <f aca="false">CONCATENATE(B21,D21)</f>
        <v>11</v>
      </c>
      <c r="G21" s="35" t="n">
        <v>8</v>
      </c>
      <c r="H21" t="s">
        <v>91</v>
      </c>
      <c r="W21" t="s">
        <v>53</v>
      </c>
      <c r="X21" s="22" t="n">
        <f aca="false">(K4+L5+M6+N7+O8+P9+Q10+R11+S12)/T13</f>
        <v>1</v>
      </c>
      <c r="Z21" t="s">
        <v>92</v>
      </c>
    </row>
    <row customHeight="1" ht="14.4" r="22">
      <c r="A22" t="n">
        <v>20</v>
      </c>
      <c r="B22" s="38" t="str">
        <f aca="false">IF(C22&gt;500,"9",IF(C22&gt;400,"8",IF(C22&gt;300,"7",IF(C22&gt;200,"6",IF(C22&gt;150,"5",IF(C22&gt;100,"4",IF(C22&gt;50,"3",IF(C22&gt;20,"2","1"))))))))</f>
        <v>1</v>
      </c>
      <c r="C22" s="12"/>
      <c r="D22" s="38" t="str">
        <f aca="false">IF(E22&gt;500,"9",IF(E22&gt;400,"8",IF(E22&gt;300,"7",IF(E22&gt;200,"6",IF(E22&gt;150,"5",IF(E22&gt;100,"4",IF(E22&gt;50,"3",IF(E22&gt;20,"2","1"))))))))</f>
        <v>1</v>
      </c>
      <c r="E22" s="42"/>
      <c r="F22" t="str">
        <f aca="false">CONCATENATE(B22,D22)</f>
        <v>11</v>
      </c>
      <c r="G22" s="36" t="n">
        <v>9</v>
      </c>
      <c r="H22" t="s">
        <v>93</v>
      </c>
      <c r="I22" s="18" t="s">
        <v>94</v>
      </c>
      <c r="J22" s="1" t="s">
        <v>95</v>
      </c>
      <c r="K22" s="31" t="n">
        <f aca="false">(K16+K18)/K20</f>
        <v>1</v>
      </c>
      <c r="L22" s="31" t="n">
        <f aca="false">(L16+L18)/L20</f>
        <v>0</v>
      </c>
      <c r="M22" s="31" t="n">
        <f aca="false">(M16+M18)/M20</f>
        <v>0</v>
      </c>
      <c r="N22" s="31" t="n">
        <f aca="false">(N16+N18)/N20</f>
        <v>0</v>
      </c>
      <c r="O22" s="31" t="n">
        <f aca="false">(O16+O18)/O20</f>
        <v>0</v>
      </c>
      <c r="P22" s="31" t="n">
        <f aca="false">(P16+P18)/P20</f>
        <v>0</v>
      </c>
      <c r="Q22" s="31" t="n">
        <f aca="false">(Q16+Q18)/Q20</f>
        <v>0</v>
      </c>
      <c r="R22" s="31" t="n">
        <f aca="false">(R16+R18)/R20</f>
        <v>0</v>
      </c>
      <c r="S22" s="31" t="n">
        <f aca="false">(S16+S18)/S20</f>
        <v>0</v>
      </c>
      <c r="T22" s="1" t="s">
        <v>96</v>
      </c>
      <c r="U22" s="1" t="n">
        <v>1</v>
      </c>
      <c r="V22" s="8" t="s">
        <v>97</v>
      </c>
    </row>
    <row customHeight="1" ht="14.4" r="23">
      <c r="A23" t="n">
        <v>21</v>
      </c>
      <c r="B23" s="38" t="str">
        <f aca="false">IF(C23&gt;500,"9",IF(C23&gt;400,"8",IF(C23&gt;300,"7",IF(C23&gt;200,"6",IF(C23&gt;150,"5",IF(C23&gt;100,"4",IF(C23&gt;50,"3",IF(C23&gt;20,"2","1"))))))))</f>
        <v>1</v>
      </c>
      <c r="C23" s="12"/>
      <c r="D23" s="38" t="str">
        <f aca="false">IF(E23&gt;500,"9",IF(E23&gt;400,"8",IF(E23&gt;300,"7",IF(E23&gt;200,"6",IF(E23&gt;150,"5",IF(E23&gt;100,"4",IF(E23&gt;50,"3",IF(E23&gt;20,"2","1"))))))))</f>
        <v>1</v>
      </c>
      <c r="E23" s="42"/>
      <c r="F23" t="str">
        <f aca="false">CONCATENATE(B23,D23)</f>
        <v>11</v>
      </c>
      <c r="I23" s="18" t="s">
        <v>98</v>
      </c>
      <c r="J23" s="1" t="s">
        <v>99</v>
      </c>
      <c r="K23" s="31" t="n">
        <f aca="false">(K16+K17)/K20</f>
        <v>1</v>
      </c>
      <c r="L23" s="31" t="n">
        <f aca="false">(L16+L17)/L20</f>
        <v>0</v>
      </c>
      <c r="M23" s="31" t="n">
        <f aca="false">(M16+M17)/M20</f>
        <v>0</v>
      </c>
      <c r="N23" s="31" t="n">
        <f aca="false">(N16+N17)/N20</f>
        <v>0</v>
      </c>
      <c r="O23" s="31" t="n">
        <f aca="false">(O16+O17)/O20</f>
        <v>0</v>
      </c>
      <c r="P23" s="31" t="n">
        <f aca="false">(P16+P17)/P20</f>
        <v>0</v>
      </c>
      <c r="Q23" s="31" t="n">
        <f aca="false">(Q16+Q17)/Q20</f>
        <v>0</v>
      </c>
      <c r="R23" s="31" t="n">
        <f aca="false">(R16+R17)/R20</f>
        <v>0</v>
      </c>
      <c r="S23" s="31" t="n">
        <f aca="false">(S16+S17)/S20</f>
        <v>0</v>
      </c>
      <c r="T23" s="1" t="s">
        <v>96</v>
      </c>
      <c r="U23" s="1" t="n">
        <v>1</v>
      </c>
      <c r="V23" s="8" t="s">
        <v>100</v>
      </c>
    </row>
    <row customHeight="1" ht="14.4" r="24">
      <c r="A24" t="n">
        <v>22</v>
      </c>
      <c r="B24" s="38" t="str">
        <f aca="false">IF(C24&gt;500,"9",IF(C24&gt;400,"8",IF(C24&gt;300,"7",IF(C24&gt;200,"6",IF(C24&gt;150,"5",IF(C24&gt;100,"4",IF(C24&gt;50,"3",IF(C24&gt;20,"2","1"))))))))</f>
        <v>1</v>
      </c>
      <c r="C24" s="12"/>
      <c r="D24" s="38" t="str">
        <f aca="false">IF(E24&gt;500,"9",IF(E24&gt;400,"8",IF(E24&gt;300,"7",IF(E24&gt;200,"6",IF(E24&gt;150,"5",IF(E24&gt;100,"4",IF(E24&gt;50,"3",IF(E24&gt;20,"2","1"))))))))</f>
        <v>1</v>
      </c>
      <c r="E24" s="42"/>
      <c r="F24" t="str">
        <f aca="false">CONCATENATE(B24,D24)</f>
        <v>11</v>
      </c>
      <c r="I24" s="18" t="s">
        <v>101</v>
      </c>
      <c r="J24" s="1" t="s">
        <v>102</v>
      </c>
      <c r="K24" s="31" t="n">
        <f aca="false">(K16+K17)/(K16+K18)</f>
        <v>1</v>
      </c>
      <c r="L24" s="31" t="e">
        <f aca="false">(L16+L17)/(L16+L18)</f>
        <v>#DIV/0!</v>
      </c>
      <c r="M24" s="31" t="e">
        <f aca="false">(M16+M17)/(M16+M18)</f>
        <v>#DIV/0!</v>
      </c>
      <c r="N24" s="31" t="e">
        <f aca="false">(N16+N17)/(N16+N18)</f>
        <v>#DIV/0!</v>
      </c>
      <c r="O24" s="31" t="e">
        <f aca="false">(O16+O17)/(O16+O18)</f>
        <v>#DIV/0!</v>
      </c>
      <c r="P24" s="31" t="e">
        <f aca="false">(P16+P17)/(P16+P18)</f>
        <v>#DIV/0!</v>
      </c>
      <c r="Q24" s="31" t="e">
        <f aca="false">(Q16+Q17)/(Q16+Q18)</f>
        <v>#DIV/0!</v>
      </c>
      <c r="R24" s="31" t="e">
        <f aca="false">(R16+R17)/(R16+R18)</f>
        <v>#DIV/0!</v>
      </c>
      <c r="S24" s="31" t="e">
        <f aca="false">(S16+S17)/(S16+S18)</f>
        <v>#DIV/0!</v>
      </c>
      <c r="T24" s="1" t="s">
        <v>103</v>
      </c>
      <c r="U24" s="1" t="n">
        <v>1</v>
      </c>
    </row>
    <row customHeight="1" ht="14.4" r="25">
      <c r="A25" t="n">
        <v>23</v>
      </c>
      <c r="B25" s="38" t="str">
        <f aca="false">IF(C25&gt;500,"9",IF(C25&gt;400,"8",IF(C25&gt;300,"7",IF(C25&gt;200,"6",IF(C25&gt;150,"5",IF(C25&gt;100,"4",IF(C25&gt;50,"3",IF(C25&gt;20,"2","1"))))))))</f>
        <v>1</v>
      </c>
      <c r="C25" s="12"/>
      <c r="D25" s="38" t="str">
        <f aca="false">IF(E25&gt;500,"9",IF(E25&gt;400,"8",IF(E25&gt;300,"7",IF(E25&gt;200,"6",IF(E25&gt;150,"5",IF(E25&gt;100,"4",IF(E25&gt;50,"3",IF(E25&gt;20,"2","1"))))))))</f>
        <v>1</v>
      </c>
      <c r="E25" s="42"/>
      <c r="F25" t="str">
        <f aca="false">CONCATENATE(B25,D25)</f>
        <v>11</v>
      </c>
      <c r="I25" s="18" t="s">
        <v>104</v>
      </c>
      <c r="J25" s="1" t="s">
        <v>91</v>
      </c>
      <c r="K25" s="31" t="n">
        <f aca="false">K16/(K16+K18)</f>
        <v>1</v>
      </c>
      <c r="L25" s="31" t="e">
        <f aca="false">L16/(L16+L18)</f>
        <v>#DIV/0!</v>
      </c>
      <c r="M25" s="31" t="e">
        <f aca="false">M16/(M16+M18)</f>
        <v>#DIV/0!</v>
      </c>
      <c r="N25" s="31" t="e">
        <f aca="false">N16/(N16+N18)</f>
        <v>#DIV/0!</v>
      </c>
      <c r="O25" s="31" t="e">
        <f aca="false">O16/(O16+O18)</f>
        <v>#DIV/0!</v>
      </c>
      <c r="P25" s="31" t="e">
        <f aca="false">P16/(P16+P18)</f>
        <v>#DIV/0!</v>
      </c>
      <c r="Q25" s="31" t="e">
        <f aca="false">Q16/(Q16+Q18)</f>
        <v>#DIV/0!</v>
      </c>
      <c r="R25" s="31" t="e">
        <f aca="false">R16/(R16+R18)</f>
        <v>#DIV/0!</v>
      </c>
      <c r="S25" s="31" t="e">
        <f aca="false">S16/(S16+S18)</f>
        <v>#DIV/0!</v>
      </c>
      <c r="T25" s="1" t="s">
        <v>96</v>
      </c>
      <c r="U25" s="1" t="n">
        <v>1</v>
      </c>
      <c r="V25" s="8" t="s">
        <v>105</v>
      </c>
    </row>
    <row customHeight="1" ht="14.4" r="26">
      <c r="A26" t="n">
        <v>24</v>
      </c>
      <c r="B26" s="38" t="str">
        <f aca="false">IF(C26&gt;500,"9",IF(C26&gt;400,"8",IF(C26&gt;300,"7",IF(C26&gt;200,"6",IF(C26&gt;150,"5",IF(C26&gt;100,"4",IF(C26&gt;50,"3",IF(C26&gt;20,"2","1"))))))))</f>
        <v>1</v>
      </c>
      <c r="C26" s="12"/>
      <c r="D26" s="38" t="str">
        <f aca="false">IF(E26&gt;500,"9",IF(E26&gt;400,"8",IF(E26&gt;300,"7",IF(E26&gt;200,"6",IF(E26&gt;150,"5",IF(E26&gt;100,"4",IF(E26&gt;50,"3",IF(E26&gt;20,"2","1"))))))))</f>
        <v>1</v>
      </c>
      <c r="E26" s="42"/>
      <c r="F26" t="str">
        <f aca="false">CONCATENATE(B26,D26)</f>
        <v>11</v>
      </c>
      <c r="I26" s="1" t="s">
        <v>106</v>
      </c>
      <c r="J26" s="1" t="s">
        <v>87</v>
      </c>
      <c r="K26" s="31" t="e">
        <f aca="false">K17/(K17+K19)</f>
        <v>#DIV/0!</v>
      </c>
      <c r="L26" s="31" t="n">
        <f aca="false">L17/(L17+L19)</f>
        <v>0</v>
      </c>
      <c r="M26" s="31" t="n">
        <f aca="false">M17/(M17+M19)</f>
        <v>0</v>
      </c>
      <c r="N26" s="31" t="n">
        <f aca="false">N17/(N17+N19)</f>
        <v>0</v>
      </c>
      <c r="O26" s="31" t="n">
        <f aca="false">O17/(O17+O19)</f>
        <v>0</v>
      </c>
      <c r="P26" s="31" t="n">
        <f aca="false">P17/(P17+P19)</f>
        <v>0</v>
      </c>
      <c r="Q26" s="31" t="n">
        <f aca="false">Q17/(Q17+Q19)</f>
        <v>0</v>
      </c>
      <c r="R26" s="31" t="n">
        <f aca="false">R17/(R17+R19)</f>
        <v>0</v>
      </c>
      <c r="S26" s="31" t="n">
        <f aca="false">S17/(S17+S19)</f>
        <v>0</v>
      </c>
      <c r="T26" s="1" t="s">
        <v>96</v>
      </c>
      <c r="U26" s="1" t="n">
        <v>0</v>
      </c>
      <c r="V26" s="8" t="s">
        <v>107</v>
      </c>
    </row>
    <row customHeight="1" ht="14.4" r="27">
      <c r="A27" t="n">
        <v>25</v>
      </c>
      <c r="B27" s="38" t="str">
        <f aca="false">IF(C27&gt;500,"9",IF(C27&gt;400,"8",IF(C27&gt;300,"7",IF(C27&gt;200,"6",IF(C27&gt;150,"5",IF(C27&gt;100,"4",IF(C27&gt;50,"3",IF(C27&gt;20,"2","1"))))))))</f>
        <v>1</v>
      </c>
      <c r="C27" s="12"/>
      <c r="D27" s="38" t="str">
        <f aca="false">IF(E27&gt;500,"9",IF(E27&gt;400,"8",IF(E27&gt;300,"7",IF(E27&gt;200,"6",IF(E27&gt;150,"5",IF(E27&gt;100,"4",IF(E27&gt;50,"3",IF(E27&gt;20,"2","1"))))))))</f>
        <v>1</v>
      </c>
      <c r="E27" s="42"/>
      <c r="F27" t="str">
        <f aca="false">CONCATENATE(B27,D27)</f>
        <v>11</v>
      </c>
      <c r="I27" s="18" t="s">
        <v>108</v>
      </c>
      <c r="J27" s="1" t="s">
        <v>109</v>
      </c>
      <c r="K27" s="31" t="n">
        <f aca="false">K17/(K16+K17)</f>
        <v>0</v>
      </c>
      <c r="L27" s="31" t="e">
        <f aca="false">L17/(L16+L17)</f>
        <v>#DIV/0!</v>
      </c>
      <c r="M27" s="31" t="e">
        <f aca="false">M17/(M16+M17)</f>
        <v>#DIV/0!</v>
      </c>
      <c r="N27" s="31" t="e">
        <f aca="false">N17/(N16+N17)</f>
        <v>#DIV/0!</v>
      </c>
      <c r="O27" s="31" t="e">
        <f aca="false">O17/(O16+O17)</f>
        <v>#DIV/0!</v>
      </c>
      <c r="P27" s="31" t="e">
        <f aca="false">P17/(P16+P17)</f>
        <v>#DIV/0!</v>
      </c>
      <c r="Q27" s="31" t="e">
        <f aca="false">Q17/(Q16+Q17)</f>
        <v>#DIV/0!</v>
      </c>
      <c r="R27" s="31" t="e">
        <f aca="false">R17/(R16+R17)</f>
        <v>#DIV/0!</v>
      </c>
      <c r="S27" s="31" t="e">
        <f aca="false">S17/(S16+S17)</f>
        <v>#DIV/0!</v>
      </c>
      <c r="T27" s="1" t="s">
        <v>96</v>
      </c>
      <c r="U27" s="1" t="n">
        <v>0</v>
      </c>
      <c r="V27" s="8" t="s">
        <v>110</v>
      </c>
    </row>
    <row customHeight="1" ht="14.4" r="28">
      <c r="A28" t="n">
        <v>26</v>
      </c>
      <c r="B28" s="38" t="str">
        <f aca="false">IF(C28&gt;500,"9",IF(C28&gt;400,"8",IF(C28&gt;300,"7",IF(C28&gt;200,"6",IF(C28&gt;150,"5",IF(C28&gt;100,"4",IF(C28&gt;50,"3",IF(C28&gt;20,"2","1"))))))))</f>
        <v>1</v>
      </c>
      <c r="C28" s="12"/>
      <c r="D28" s="38" t="str">
        <f aca="false">IF(E28&gt;500,"9",IF(E28&gt;400,"8",IF(E28&gt;300,"7",IF(E28&gt;200,"6",IF(E28&gt;150,"5",IF(E28&gt;100,"4",IF(E28&gt;50,"3",IF(E28&gt;20,"2","1"))))))))</f>
        <v>1</v>
      </c>
      <c r="E28" s="42"/>
      <c r="F28" t="str">
        <f aca="false">CONCATENATE(B28,D28)</f>
        <v>11</v>
      </c>
      <c r="I28" s="18" t="s">
        <v>111</v>
      </c>
      <c r="J28" s="1" t="s">
        <v>53</v>
      </c>
      <c r="K28" s="31" t="n">
        <f aca="false">(K16+K19)/K20</f>
        <v>1</v>
      </c>
      <c r="L28" s="31" t="n">
        <f aca="false">(L16+L19)/L20</f>
        <v>1</v>
      </c>
      <c r="M28" s="31" t="n">
        <f aca="false">(M16+M19)/M20</f>
        <v>1</v>
      </c>
      <c r="N28" s="31" t="n">
        <f aca="false">(N16+N19)/N20</f>
        <v>1</v>
      </c>
      <c r="O28" s="31" t="n">
        <f aca="false">(O16+O19)/O20</f>
        <v>1</v>
      </c>
      <c r="P28" s="31" t="n">
        <f aca="false">(P16+P19)/P20</f>
        <v>1</v>
      </c>
      <c r="Q28" s="31" t="n">
        <f aca="false">(Q16+Q19)/Q20</f>
        <v>1</v>
      </c>
      <c r="R28" s="31" t="n">
        <f aca="false">(R16+R19)/R20</f>
        <v>1</v>
      </c>
      <c r="S28" s="31" t="n">
        <f aca="false">(S16+S19)/S20</f>
        <v>1</v>
      </c>
      <c r="T28" s="1" t="s">
        <v>96</v>
      </c>
      <c r="U28" s="1" t="n">
        <v>1</v>
      </c>
      <c r="V28" s="8" t="s">
        <v>112</v>
      </c>
    </row>
    <row customHeight="1" ht="14.4" r="29">
      <c r="A29" t="n">
        <v>27</v>
      </c>
      <c r="B29" s="38" t="str">
        <f aca="false">IF(C29&gt;500,"9",IF(C29&gt;400,"8",IF(C29&gt;300,"7",IF(C29&gt;200,"6",IF(C29&gt;150,"5",IF(C29&gt;100,"4",IF(C29&gt;50,"3",IF(C29&gt;20,"2","1"))))))))</f>
        <v>1</v>
      </c>
      <c r="C29" s="12"/>
      <c r="D29" s="38" t="str">
        <f aca="false">IF(E29&gt;500,"9",IF(E29&gt;400,"8",IF(E29&gt;300,"7",IF(E29&gt;200,"6",IF(E29&gt;150,"5",IF(E29&gt;100,"4",IF(E29&gt;50,"3",IF(E29&gt;20,"2","1"))))))))</f>
        <v>1</v>
      </c>
      <c r="E29" s="42"/>
      <c r="F29" t="str">
        <f aca="false">CONCATENATE(B29,D29)</f>
        <v>11</v>
      </c>
      <c r="I29" s="18" t="s">
        <v>113</v>
      </c>
      <c r="J29" s="1" t="s">
        <v>114</v>
      </c>
      <c r="K29" s="31" t="n">
        <f aca="false">K16/(K16+K17)</f>
        <v>1</v>
      </c>
      <c r="L29" s="31" t="e">
        <f aca="false">L16/(L16+L17)</f>
        <v>#DIV/0!</v>
      </c>
      <c r="M29" s="31" t="e">
        <f aca="false">M16/(M16+M17)</f>
        <v>#DIV/0!</v>
      </c>
      <c r="N29" s="31" t="e">
        <f aca="false">N16/(N16+N17)</f>
        <v>#DIV/0!</v>
      </c>
      <c r="O29" s="31" t="e">
        <f aca="false">O16/(O16+O17)</f>
        <v>#DIV/0!</v>
      </c>
      <c r="P29" s="31" t="e">
        <f aca="false">P16/(P16+P17)</f>
        <v>#DIV/0!</v>
      </c>
      <c r="Q29" s="31" t="e">
        <f aca="false">Q16/(Q16+Q17)</f>
        <v>#DIV/0!</v>
      </c>
      <c r="R29" s="31" t="e">
        <f aca="false">R16/(R16+R17)</f>
        <v>#DIV/0!</v>
      </c>
      <c r="S29" s="31" t="e">
        <f aca="false">S16/(S16+S17)</f>
        <v>#DIV/0!</v>
      </c>
      <c r="T29" s="1" t="s">
        <v>96</v>
      </c>
      <c r="U29" s="1" t="n">
        <v>1</v>
      </c>
      <c r="V29" s="8" t="s">
        <v>115</v>
      </c>
    </row>
    <row customHeight="1" ht="14.4" r="30">
      <c r="A30" t="n">
        <v>28</v>
      </c>
      <c r="B30" s="38" t="str">
        <f aca="false">IF(C30&gt;500,"9",IF(C30&gt;400,"8",IF(C30&gt;300,"7",IF(C30&gt;200,"6",IF(C30&gt;150,"5",IF(C30&gt;100,"4",IF(C30&gt;50,"3",IF(C30&gt;20,"2","1"))))))))</f>
        <v>1</v>
      </c>
      <c r="C30" s="12"/>
      <c r="D30" s="38" t="str">
        <f aca="false">IF(E30&gt;500,"9",IF(E30&gt;400,"8",IF(E30&gt;300,"7",IF(E30&gt;200,"6",IF(E30&gt;150,"5",IF(E30&gt;100,"4",IF(E30&gt;50,"3",IF(E30&gt;20,"2","1"))))))))</f>
        <v>1</v>
      </c>
      <c r="E30" s="42"/>
      <c r="F30" t="str">
        <f aca="false">CONCATENATE(B30,D30)</f>
        <v>11</v>
      </c>
      <c r="I30" s="18" t="s">
        <v>116</v>
      </c>
      <c r="J30" s="1" t="s">
        <v>117</v>
      </c>
      <c r="K30" s="31" t="n">
        <f aca="false">K16/(K16+K17+K18)</f>
        <v>1</v>
      </c>
      <c r="L30" s="31" t="e">
        <f aca="false">L16/(L16+L17+L18)</f>
        <v>#DIV/0!</v>
      </c>
      <c r="M30" s="31" t="e">
        <f aca="false">M16/(M16+M17+M18)</f>
        <v>#DIV/0!</v>
      </c>
      <c r="N30" s="31" t="e">
        <f aca="false">N16/(N16+N17+N18)</f>
        <v>#DIV/0!</v>
      </c>
      <c r="O30" s="31" t="e">
        <f aca="false">O16/(O16+O17+O18)</f>
        <v>#DIV/0!</v>
      </c>
      <c r="P30" s="31" t="e">
        <f aca="false">P16/(P16+P17+P18)</f>
        <v>#DIV/0!</v>
      </c>
      <c r="Q30" s="31" t="e">
        <f aca="false">Q16/(Q16+Q17+Q18)</f>
        <v>#DIV/0!</v>
      </c>
      <c r="R30" s="31" t="e">
        <f aca="false">R16/(R16+R17+R18)</f>
        <v>#DIV/0!</v>
      </c>
      <c r="S30" s="31" t="e">
        <f aca="false">S16/(S16+S17+S18)</f>
        <v>#DIV/0!</v>
      </c>
      <c r="T30" s="1" t="s">
        <v>96</v>
      </c>
      <c r="U30" s="1" t="n">
        <v>1</v>
      </c>
      <c r="V30" s="8" t="s">
        <v>118</v>
      </c>
    </row>
    <row customHeight="1" ht="14.4" r="31">
      <c r="A31" t="n">
        <v>29</v>
      </c>
      <c r="B31" s="38" t="str">
        <f aca="false">IF(C31&gt;500,"9",IF(C31&gt;400,"8",IF(C31&gt;300,"7",IF(C31&gt;200,"6",IF(C31&gt;150,"5",IF(C31&gt;100,"4",IF(C31&gt;50,"3",IF(C31&gt;20,"2","1"))))))))</f>
        <v>1</v>
      </c>
      <c r="C31" s="12"/>
      <c r="D31" s="38" t="str">
        <f aca="false">IF(E31&gt;500,"9",IF(E31&gt;400,"8",IF(E31&gt;300,"7",IF(E31&gt;200,"6",IF(E31&gt;150,"5",IF(E31&gt;100,"4",IF(E31&gt;50,"3",IF(E31&gt;20,"2","1"))))))))</f>
        <v>1</v>
      </c>
      <c r="E31" s="42"/>
      <c r="F31" t="str">
        <f aca="false">CONCATENATE(B31,D31)</f>
        <v>11</v>
      </c>
      <c r="I31" s="18" t="s">
        <v>119</v>
      </c>
      <c r="J31" s="1" t="s">
        <v>120</v>
      </c>
      <c r="K31" s="31" t="e">
        <f aca="false">K25-K26</f>
        <v>#DIV/0!</v>
      </c>
      <c r="L31" s="31" t="e">
        <f aca="false">L25-L26</f>
        <v>#DIV/0!</v>
      </c>
      <c r="M31" s="31" t="e">
        <f aca="false">M25-M26</f>
        <v>#DIV/0!</v>
      </c>
      <c r="N31" s="31" t="e">
        <f aca="false">N25-N26</f>
        <v>#DIV/0!</v>
      </c>
      <c r="O31" s="31" t="e">
        <f aca="false">O25-O26</f>
        <v>#DIV/0!</v>
      </c>
      <c r="P31" s="31" t="e">
        <f aca="false">P25-P26</f>
        <v>#DIV/0!</v>
      </c>
      <c r="Q31" s="31" t="e">
        <f aca="false">Q25-Q26</f>
        <v>#DIV/0!</v>
      </c>
      <c r="R31" s="31" t="e">
        <f aca="false">R25-R26</f>
        <v>#DIV/0!</v>
      </c>
      <c r="S31" s="31" t="e">
        <f aca="false">S25-S26</f>
        <v>#DIV/0!</v>
      </c>
    </row>
    <row customHeight="1" ht="14.4" r="32">
      <c r="A32" t="n">
        <v>30</v>
      </c>
      <c r="B32" s="38" t="str">
        <f aca="false">IF(C32&gt;500,"9",IF(C32&gt;400,"8",IF(C32&gt;300,"7",IF(C32&gt;200,"6",IF(C32&gt;150,"5",IF(C32&gt;100,"4",IF(C32&gt;50,"3",IF(C32&gt;20,"2","1"))))))))</f>
        <v>1</v>
      </c>
      <c r="C32" s="12"/>
      <c r="D32" s="38" t="str">
        <f aca="false">IF(E32&gt;500,"9",IF(E32&gt;400,"8",IF(E32&gt;300,"7",IF(E32&gt;200,"6",IF(E32&gt;150,"5",IF(E32&gt;100,"4",IF(E32&gt;50,"3",IF(E32&gt;20,"2","1"))))))))</f>
        <v>1</v>
      </c>
      <c r="E32" s="42"/>
      <c r="F32" t="str">
        <f aca="false">CONCATENATE(B32,D32)</f>
        <v>11</v>
      </c>
      <c r="I32" s="18" t="s">
        <v>121</v>
      </c>
      <c r="J32" s="1" t="s">
        <v>122</v>
      </c>
      <c r="K32" s="31" t="e">
        <f aca="false">(K16*K19)/(K17*K18)</f>
        <v>#DIV/0!</v>
      </c>
      <c r="L32" s="31" t="e">
        <f aca="false">(L16*L19)/(L17*L18)</f>
        <v>#DIV/0!</v>
      </c>
      <c r="M32" s="31" t="e">
        <f aca="false">(M16*M19)/(M17*M18)</f>
        <v>#DIV/0!</v>
      </c>
      <c r="N32" s="31" t="e">
        <f aca="false">(N16*N19)/(N17*N18)</f>
        <v>#DIV/0!</v>
      </c>
      <c r="O32" s="31" t="e">
        <f aca="false">(O16*O19)/(O17*O18)</f>
        <v>#DIV/0!</v>
      </c>
      <c r="P32" s="31" t="e">
        <f aca="false">(P16*P19)/(P17*P18)</f>
        <v>#DIV/0!</v>
      </c>
      <c r="Q32" s="31" t="e">
        <f aca="false">(Q16*Q19)/(Q17*Q18)</f>
        <v>#DIV/0!</v>
      </c>
      <c r="R32" s="31" t="e">
        <f aca="false">(R16*R19)/(R17*R18)</f>
        <v>#DIV/0!</v>
      </c>
      <c r="S32" s="31" t="e">
        <f aca="false">(S16*S19)/(S17*S18)</f>
        <v>#DIV/0!</v>
      </c>
      <c r="T32" s="1" t="s">
        <v>103</v>
      </c>
      <c r="U32" s="1" t="s">
        <v>123</v>
      </c>
      <c r="V32" s="8" t="s">
        <v>124</v>
      </c>
    </row>
    <row customHeight="1" ht="14.4" r="33">
      <c r="A33" t="n">
        <v>31</v>
      </c>
      <c r="B33" s="38" t="str">
        <f aca="false">IF(C33&gt;500,"9",IF(C33&gt;400,"8",IF(C33&gt;300,"7",IF(C33&gt;200,"6",IF(C33&gt;150,"5",IF(C33&gt;100,"4",IF(C33&gt;50,"3",IF(C33&gt;20,"2","1"))))))))</f>
        <v>1</v>
      </c>
      <c r="C33" s="12"/>
      <c r="D33" s="38" t="str">
        <f aca="false">IF(E33&gt;500,"9",IF(E33&gt;400,"8",IF(E33&gt;300,"7",IF(E33&gt;200,"6",IF(E33&gt;150,"5",IF(E33&gt;100,"4",IF(E33&gt;50,"3",IF(E33&gt;20,"2","1"))))))))</f>
        <v>1</v>
      </c>
      <c r="E33" s="42"/>
      <c r="F33" t="str">
        <f aca="false">CONCATENATE(B33,D33)</f>
        <v>11</v>
      </c>
    </row>
    <row customHeight="1" ht="14.4" r="34">
      <c r="A34" t="n">
        <v>32</v>
      </c>
      <c r="B34" s="38" t="str">
        <f aca="false">IF(C34&gt;500,"9",IF(C34&gt;400,"8",IF(C34&gt;300,"7",IF(C34&gt;200,"6",IF(C34&gt;150,"5",IF(C34&gt;100,"4",IF(C34&gt;50,"3",IF(C34&gt;20,"2","1"))))))))</f>
        <v>1</v>
      </c>
      <c r="C34" s="12"/>
      <c r="D34" s="38" t="str">
        <f aca="false">IF(E34&gt;500,"9",IF(E34&gt;400,"8",IF(E34&gt;300,"7",IF(E34&gt;200,"6",IF(E34&gt;150,"5",IF(E34&gt;100,"4",IF(E34&gt;50,"3",IF(E34&gt;20,"2","1"))))))))</f>
        <v>1</v>
      </c>
      <c r="E34" s="42"/>
      <c r="F34" t="str">
        <f aca="false">CONCATENATE(B34,D34)</f>
        <v>11</v>
      </c>
      <c r="J34" s="32" t="s">
        <v>76</v>
      </c>
      <c r="K34" s="32" t="n">
        <f aca="false">K4+L4+SUM(K5:M5)+SUM(L6:N6)+SUM(M7:O7)+SUM(N8:P8)+SUM(O9:Q9)+SUM(P10:R10)+SUM(Q11:S11)+SUM(R12:S12)</f>
        <v>36</v>
      </c>
      <c r="L34" s="32" t="n">
        <f aca="false">K34/T13*100</f>
        <v>100</v>
      </c>
    </row>
    <row customHeight="1" ht="14.4" r="35">
      <c r="A35" t="n">
        <v>33</v>
      </c>
      <c r="B35" s="38" t="str">
        <f aca="false">IF(C35&gt;500,"9",IF(C35&gt;400,"8",IF(C35&gt;300,"7",IF(C35&gt;200,"6",IF(C35&gt;150,"5",IF(C35&gt;100,"4",IF(C35&gt;50,"3",IF(C35&gt;20,"2","1"))))))))</f>
        <v>1</v>
      </c>
      <c r="C35" s="12"/>
      <c r="D35" s="38" t="str">
        <f aca="false">IF(E35&gt;500,"9",IF(E35&gt;400,"8",IF(E35&gt;300,"7",IF(E35&gt;200,"6",IF(E35&gt;150,"5",IF(E35&gt;100,"4",IF(E35&gt;50,"3",IF(E35&gt;20,"2","1"))))))))</f>
        <v>1</v>
      </c>
      <c r="E35" s="42"/>
      <c r="F35" t="str">
        <f aca="false">CONCATENATE(B35,D35)</f>
        <v>11</v>
      </c>
    </row>
    <row customHeight="1" ht="14.4" r="36">
      <c r="A36" t="n">
        <v>34</v>
      </c>
      <c r="B36" s="38" t="str">
        <f aca="false">IF(C36&gt;500,"9",IF(C36&gt;400,"8",IF(C36&gt;300,"7",IF(C36&gt;200,"6",IF(C36&gt;150,"5",IF(C36&gt;100,"4",IF(C36&gt;50,"3",IF(C36&gt;20,"2","1"))))))))</f>
        <v>1</v>
      </c>
      <c r="C36" s="12"/>
      <c r="D36" s="38" t="str">
        <f aca="false">IF(E36&gt;500,"9",IF(E36&gt;400,"8",IF(E36&gt;300,"7",IF(E36&gt;200,"6",IF(E36&gt;150,"5",IF(E36&gt;100,"4",IF(E36&gt;50,"3",IF(E36&gt;20,"2","1"))))))))</f>
        <v>1</v>
      </c>
      <c r="E36" s="42"/>
      <c r="F36" t="str">
        <f aca="false">CONCATENATE(B36,D36)</f>
        <v>11</v>
      </c>
    </row>
    <row customHeight="1" ht="14.4" r="37">
      <c r="A37" t="n">
        <v>35</v>
      </c>
      <c r="B37" s="38" t="str">
        <f aca="false">IF(C37&gt;500,"9",IF(C37&gt;400,"8",IF(C37&gt;300,"7",IF(C37&gt;200,"6",IF(C37&gt;150,"5",IF(C37&gt;100,"4",IF(C37&gt;50,"3",IF(C37&gt;20,"2","1"))))))))</f>
        <v>1</v>
      </c>
      <c r="C37" s="12"/>
      <c r="D37" s="38" t="str">
        <f aca="false">IF(E37&gt;500,"9",IF(E37&gt;400,"8",IF(E37&gt;300,"7",IF(E37&gt;200,"6",IF(E37&gt;150,"5",IF(E37&gt;100,"4",IF(E37&gt;50,"3",IF(E37&gt;20,"2","1"))))))))</f>
        <v>1</v>
      </c>
      <c r="E37" s="42"/>
      <c r="F37" t="str">
        <f aca="false">CONCATENATE(B37,D37)</f>
        <v>11</v>
      </c>
      <c r="K37" s="13" t="n">
        <v>1</v>
      </c>
      <c r="L37" s="13" t="n">
        <v>2</v>
      </c>
      <c r="M37" s="13" t="n">
        <v>3</v>
      </c>
      <c r="N37" s="14" t="n">
        <v>4</v>
      </c>
      <c r="O37" s="14" t="n">
        <v>5</v>
      </c>
      <c r="P37" s="14" t="n">
        <v>6</v>
      </c>
      <c r="Q37" s="15" t="n">
        <v>7</v>
      </c>
      <c r="R37" s="15" t="n">
        <v>8</v>
      </c>
      <c r="S37" s="16" t="n">
        <v>9</v>
      </c>
    </row>
    <row customHeight="1" ht="14.4" r="38">
      <c r="A38" t="n">
        <v>36</v>
      </c>
      <c r="B38" s="38" t="str">
        <f aca="false">IF(C38&gt;500,"9",IF(C38&gt;400,"8",IF(C38&gt;300,"7",IF(C38&gt;200,"6",IF(C38&gt;150,"5",IF(C38&gt;100,"4",IF(C38&gt;50,"3",IF(C38&gt;20,"2","1"))))))))</f>
        <v>1</v>
      </c>
      <c r="C38" s="12"/>
      <c r="D38" s="38" t="str">
        <f aca="false">IF(E38&gt;500,"9",IF(E38&gt;400,"8",IF(E38&gt;300,"7",IF(E38&gt;200,"6",IF(E38&gt;150,"5",IF(E38&gt;100,"4",IF(E38&gt;50,"3",IF(E38&gt;20,"2","1"))))))))</f>
        <v>1</v>
      </c>
      <c r="E38" s="42"/>
      <c r="F38" t="str">
        <f aca="false">CONCATENATE(B38,D38)</f>
        <v>11</v>
      </c>
      <c r="J38" s="13" t="n">
        <v>1</v>
      </c>
      <c r="K38" s="19" t="n">
        <f aca="false">COUNTIF($F$3:$F$38,"11")</f>
        <v>36</v>
      </c>
      <c r="L38" s="1" t="n">
        <f aca="false">COUNTIF($F$3:$F$38,"12")</f>
        <v>0</v>
      </c>
      <c r="M38" s="1" t="n">
        <f aca="false">COUNTIF($F$3:$F$397,"13")</f>
        <v>0</v>
      </c>
      <c r="N38" s="1" t="n">
        <f aca="false">COUNTIF($F$3:$F$397,"14")</f>
        <v>0</v>
      </c>
      <c r="O38" s="1" t="n">
        <f aca="false">COUNTIF($F$3:$F$397,"15")</f>
        <v>0</v>
      </c>
      <c r="P38" s="1" t="n">
        <f aca="false">COUNTIF($F$3:$F$397,"16")</f>
        <v>0</v>
      </c>
      <c r="Q38" s="1" t="n">
        <f aca="false">COUNTIF($F$3:$F$397,"17")</f>
        <v>0</v>
      </c>
      <c r="R38" s="1" t="n">
        <f aca="false">COUNTIF($F$3:$F$397,"18")</f>
        <v>0</v>
      </c>
      <c r="S38" s="1" t="n">
        <f aca="false">COUNTIF($F$3:$F$397,"19")</f>
        <v>0</v>
      </c>
      <c r="T38" s="20" t="n">
        <f aca="false">SUM(K38:S38)</f>
        <v>36</v>
      </c>
    </row>
    <row customHeight="1" ht="14.4" r="39">
      <c r="B39" s="10"/>
      <c r="C39" s="10"/>
      <c r="D39" s="10"/>
      <c r="E39" s="10"/>
      <c r="J39" s="13" t="n">
        <v>2</v>
      </c>
      <c r="K39" s="1" t="n">
        <f aca="false">COUNTIF($F$3:$F$397,"21")</f>
        <v>0</v>
      </c>
      <c r="L39" s="19" t="n">
        <f aca="false">COUNTIF($F$3:$F$397,"22")</f>
        <v>0</v>
      </c>
      <c r="M39" s="1" t="n">
        <f aca="false">COUNTIF($F$3:$F$397,"23")</f>
        <v>0</v>
      </c>
      <c r="N39" s="1" t="n">
        <f aca="false">COUNTIF($F$3:$F$397,"24")</f>
        <v>0</v>
      </c>
      <c r="O39" s="1" t="n">
        <f aca="false">COUNTIF($F$3:$F$397,"25")</f>
        <v>0</v>
      </c>
      <c r="P39" s="1" t="n">
        <f aca="false">COUNTIF($F$3:$F$397,"26")</f>
        <v>0</v>
      </c>
      <c r="Q39" s="1" t="n">
        <f aca="false">COUNTIF($F$3:$F$397,"27")</f>
        <v>0</v>
      </c>
      <c r="R39" s="1" t="n">
        <f aca="false">COUNTIF($F$3:$F$397,"28")</f>
        <v>0</v>
      </c>
      <c r="S39" s="1" t="n">
        <f aca="false">COUNTIF($F$3:$F$397,"29")</f>
        <v>0</v>
      </c>
      <c r="T39" s="20" t="n">
        <f aca="false">SUM(K39:S39)</f>
        <v>0</v>
      </c>
    </row>
    <row customHeight="1" ht="14.4" r="40">
      <c r="B40" s="10"/>
      <c r="C40" s="10"/>
      <c r="D40" s="10"/>
      <c r="E40" s="10"/>
      <c r="J40" s="13" t="n">
        <v>3</v>
      </c>
      <c r="K40" s="1" t="n">
        <f aca="false">COUNTIF($F$3:$F$397,"31")</f>
        <v>0</v>
      </c>
      <c r="L40" s="1" t="n">
        <f aca="false">COUNTIF($F$3:$F$397,"32")</f>
        <v>0</v>
      </c>
      <c r="M40" s="19" t="n">
        <f aca="false">COUNTIF($F$3:$F$397,"33")</f>
        <v>0</v>
      </c>
      <c r="N40" s="1" t="n">
        <f aca="false">COUNTIF($F$3:$F$397,"34")</f>
        <v>0</v>
      </c>
      <c r="O40" s="1" t="n">
        <f aca="false">COUNTIF($F$3:$F$397,"35")</f>
        <v>0</v>
      </c>
      <c r="P40" s="1" t="n">
        <f aca="false">COUNTIF($F$3:$F$397,"36")</f>
        <v>0</v>
      </c>
      <c r="Q40" s="1" t="n">
        <f aca="false">COUNTIF($F$3:$F$397,"37")</f>
        <v>0</v>
      </c>
      <c r="R40" s="1" t="n">
        <f aca="false">COUNTIF($F$3:$F$397,"38")</f>
        <v>0</v>
      </c>
      <c r="S40" s="1" t="n">
        <f aca="false">COUNTIF($F$3:$F$397,"39")</f>
        <v>0</v>
      </c>
      <c r="T40" s="20" t="n">
        <f aca="false">SUM(K40:S40)</f>
        <v>0</v>
      </c>
    </row>
    <row customHeight="1" ht="14.4" r="41">
      <c r="B41" s="10"/>
      <c r="C41" s="10"/>
      <c r="D41" s="10"/>
      <c r="E41" s="10"/>
      <c r="J41" s="14" t="n">
        <v>4</v>
      </c>
      <c r="K41" s="1" t="n">
        <f aca="false">COUNTIF($F$3:$F$397,"41")</f>
        <v>0</v>
      </c>
      <c r="L41" s="1" t="n">
        <f aca="false">COUNTIF($F$3:$F$397,"42")</f>
        <v>0</v>
      </c>
      <c r="M41" s="1" t="n">
        <f aca="false">COUNTIF($F$3:$F$397,"43")</f>
        <v>0</v>
      </c>
      <c r="N41" s="19" t="n">
        <f aca="false">COUNTIF($F$3:$F$397,"44")</f>
        <v>0</v>
      </c>
      <c r="O41" s="1" t="n">
        <f aca="false">COUNTIF($F$3:$F$397,"45")</f>
        <v>0</v>
      </c>
      <c r="P41" s="1" t="n">
        <f aca="false">COUNTIF($F$3:$F$397,"46")</f>
        <v>0</v>
      </c>
      <c r="Q41" s="1" t="n">
        <f aca="false">COUNTIF($F$3:$F$397,"47")</f>
        <v>0</v>
      </c>
      <c r="R41" s="1" t="n">
        <f aca="false">COUNTIF($F$3:$F$397,"48")</f>
        <v>0</v>
      </c>
      <c r="S41" s="1" t="n">
        <f aca="false">COUNTIF($F$3:$F$397,"49")</f>
        <v>0</v>
      </c>
      <c r="T41" s="20" t="n">
        <f aca="false">SUM(K41:S41)</f>
        <v>0</v>
      </c>
    </row>
    <row customHeight="1" ht="14.4" r="42">
      <c r="B42" s="10"/>
      <c r="C42" s="10"/>
      <c r="D42" s="10"/>
      <c r="E42" s="10"/>
      <c r="J42" s="14" t="n">
        <v>5</v>
      </c>
      <c r="K42" s="1" t="n">
        <f aca="false">COUNTIF($F$3:$F$397,"51")</f>
        <v>0</v>
      </c>
      <c r="L42" s="1" t="n">
        <f aca="false">COUNTIF($F$3:$F$397,"52")</f>
        <v>0</v>
      </c>
      <c r="M42" s="1" t="n">
        <f aca="false">COUNTIF($F$3:$F$397,"53")</f>
        <v>0</v>
      </c>
      <c r="N42" s="1" t="n">
        <f aca="false">COUNTIF($F$3:$F$397,"54")</f>
        <v>0</v>
      </c>
      <c r="O42" s="19" t="n">
        <f aca="false">COUNTIF($F$3:$F$397,"55")</f>
        <v>0</v>
      </c>
      <c r="P42" s="1" t="n">
        <f aca="false">COUNTIF($F$3:$F$397,"56")</f>
        <v>0</v>
      </c>
      <c r="Q42" s="1" t="n">
        <f aca="false">COUNTIF($F$3:$F$397,"57")</f>
        <v>0</v>
      </c>
      <c r="R42" s="1" t="n">
        <f aca="false">COUNTIF($F$3:$F$397,"58")</f>
        <v>0</v>
      </c>
      <c r="S42" s="1" t="n">
        <f aca="false">COUNTIF($F$3:$F$397,"59")</f>
        <v>0</v>
      </c>
      <c r="T42" s="20" t="n">
        <f aca="false">SUM(K42:S42)</f>
        <v>0</v>
      </c>
    </row>
    <row customHeight="1" ht="14.4" r="43">
      <c r="B43" s="10"/>
      <c r="C43" s="10"/>
      <c r="D43" s="10"/>
      <c r="E43" s="10"/>
      <c r="J43" s="14" t="n">
        <v>6</v>
      </c>
      <c r="K43" s="1" t="n">
        <f aca="false">COUNTIF($F$3:$F$397,"61")</f>
        <v>0</v>
      </c>
      <c r="L43" s="1" t="n">
        <f aca="false">COUNTIF($F$3:$F$397,"62")</f>
        <v>0</v>
      </c>
      <c r="M43" s="1" t="n">
        <f aca="false">COUNTIF($F$3:$F$397,"63")</f>
        <v>0</v>
      </c>
      <c r="N43" s="1" t="n">
        <f aca="false">COUNTIF($F$3:$F$397,"64")</f>
        <v>0</v>
      </c>
      <c r="O43" s="1" t="n">
        <f aca="false">COUNTIF($F$3:$F$397,"65")</f>
        <v>0</v>
      </c>
      <c r="P43" s="19" t="n">
        <f aca="false">COUNTIF($F$3:$F$38,"66")</f>
        <v>0</v>
      </c>
      <c r="Q43" s="1" t="n">
        <f aca="false">COUNTIF($F$3:$F$397,"67")</f>
        <v>0</v>
      </c>
      <c r="R43" s="1" t="n">
        <f aca="false">COUNTIF($F$3:$F$397,"68")</f>
        <v>0</v>
      </c>
      <c r="S43" s="1" t="n">
        <f aca="false">COUNTIF($F$3:$F$397,"69")</f>
        <v>0</v>
      </c>
      <c r="T43" s="20" t="n">
        <f aca="false">SUM(K43:S43)</f>
        <v>0</v>
      </c>
    </row>
    <row customHeight="1" ht="14.4" r="44">
      <c r="B44" s="10"/>
      <c r="C44" s="10"/>
      <c r="D44" s="10"/>
      <c r="E44" s="10"/>
      <c r="J44" s="15" t="n">
        <v>7</v>
      </c>
      <c r="K44" s="1" t="n">
        <f aca="false">COUNTIF($F$3:$F$397,"71")</f>
        <v>0</v>
      </c>
      <c r="L44" s="1" t="n">
        <f aca="false">COUNTIF($F$3:$F$397,"72")</f>
        <v>0</v>
      </c>
      <c r="M44" s="1" t="n">
        <f aca="false">COUNTIF($F$3:$F$397,"73")</f>
        <v>0</v>
      </c>
      <c r="N44" s="1" t="n">
        <f aca="false">COUNTIF($F$3:$F$397,"74")</f>
        <v>0</v>
      </c>
      <c r="O44" s="1" t="n">
        <f aca="false">COUNTIF($F$3:$F$397,"75")</f>
        <v>0</v>
      </c>
      <c r="P44" s="1" t="n">
        <f aca="false">COUNTIF($F$3:$F$397,"76")</f>
        <v>0</v>
      </c>
      <c r="Q44" s="19" t="n">
        <f aca="false">COUNTIF($F$3:$F$397,"77")</f>
        <v>0</v>
      </c>
      <c r="R44" s="1" t="n">
        <f aca="false">COUNTIF($F$3:$F$397,"78")</f>
        <v>0</v>
      </c>
      <c r="S44" s="1" t="n">
        <f aca="false">COUNTIF($F$3:$F$397,"79")</f>
        <v>0</v>
      </c>
      <c r="T44" s="20" t="n">
        <f aca="false">SUM(K44:S44)</f>
        <v>0</v>
      </c>
    </row>
    <row customHeight="1" ht="14.4" r="45">
      <c r="B45" s="10"/>
      <c r="C45" s="10"/>
      <c r="D45" s="10"/>
      <c r="E45" s="10"/>
      <c r="J45" s="15" t="n">
        <v>8</v>
      </c>
      <c r="K45" s="1" t="n">
        <f aca="false">COUNTIF($F$3:$F$397,"81")</f>
        <v>0</v>
      </c>
      <c r="L45" s="1" t="n">
        <f aca="false">COUNTIF($F$3:$F$397,"82")</f>
        <v>0</v>
      </c>
      <c r="M45" s="1" t="n">
        <f aca="false">COUNTIF($F$3:$F$397,"83")</f>
        <v>0</v>
      </c>
      <c r="N45" s="1" t="n">
        <f aca="false">COUNTIF($F$3:$F$397,"84")</f>
        <v>0</v>
      </c>
      <c r="O45" s="1" t="n">
        <f aca="false">COUNTIF($F$3:$F$397,"85")</f>
        <v>0</v>
      </c>
      <c r="P45" s="1" t="n">
        <f aca="false">COUNTIF($F$3:$F$397,"86")</f>
        <v>0</v>
      </c>
      <c r="Q45" s="1" t="n">
        <f aca="false">COUNTIF($F$3:$F$397,"87")</f>
        <v>0</v>
      </c>
      <c r="R45" s="19" t="n">
        <f aca="false">COUNTIF($F$3:$F$397,"88")</f>
        <v>0</v>
      </c>
      <c r="S45" s="1" t="n">
        <f aca="false">COUNTIF($F$3:$F$397,"89")</f>
        <v>0</v>
      </c>
      <c r="T45" s="20" t="n">
        <f aca="false">SUM(K45:S45)</f>
        <v>0</v>
      </c>
    </row>
    <row customHeight="1" ht="14.4" r="46">
      <c r="B46" s="10"/>
      <c r="C46" s="10"/>
      <c r="D46" s="10"/>
      <c r="E46" s="10"/>
      <c r="J46" s="16" t="n">
        <v>9</v>
      </c>
      <c r="K46" s="1" t="n">
        <f aca="false">COUNTIF($F$3:$F$397,"91")</f>
        <v>0</v>
      </c>
      <c r="L46" s="1" t="n">
        <f aca="false">COUNTIF($F$3:$F$397,"92")</f>
        <v>0</v>
      </c>
      <c r="M46" s="1" t="n">
        <f aca="false">COUNTIF($F$3:$F$397,"93")</f>
        <v>0</v>
      </c>
      <c r="N46" s="1" t="n">
        <f aca="false">COUNTIF($F$3:$F$397,"94")</f>
        <v>0</v>
      </c>
      <c r="O46" s="1" t="n">
        <f aca="false">COUNTIF($F$3:$F$397,"95")</f>
        <v>0</v>
      </c>
      <c r="P46" s="1" t="n">
        <f aca="false">COUNTIF($F$3:$F$397,"96")</f>
        <v>0</v>
      </c>
      <c r="Q46" s="1" t="n">
        <f aca="false">COUNTIF($F$3:$F$397,"97")</f>
        <v>0</v>
      </c>
      <c r="R46" s="1" t="n">
        <f aca="false">COUNTIF($F$3:$F$397,"98")</f>
        <v>0</v>
      </c>
      <c r="S46" s="19" t="n">
        <f aca="false">COUNTIF($F$3:$F$397,"99")</f>
        <v>0</v>
      </c>
      <c r="T46" s="20" t="n">
        <f aca="false">SUM(K46:S46)</f>
        <v>0</v>
      </c>
    </row>
    <row customHeight="1" ht="14.4" r="47">
      <c r="B47" s="10"/>
      <c r="C47" s="10"/>
      <c r="D47" s="10"/>
      <c r="E47" s="10"/>
      <c r="K47" s="20" t="n">
        <f aca="false">SUM(K38:K46)</f>
        <v>36</v>
      </c>
      <c r="L47" s="20" t="n">
        <f aca="false">SUM(L38:L46)</f>
        <v>0</v>
      </c>
      <c r="M47" s="20" t="n">
        <f aca="false">SUM(M38:M46)</f>
        <v>0</v>
      </c>
      <c r="N47" s="20" t="n">
        <f aca="false">SUM(N38:N46)</f>
        <v>0</v>
      </c>
      <c r="O47" s="20" t="n">
        <f aca="false">SUM(O38:O46)</f>
        <v>0</v>
      </c>
      <c r="P47" s="20" t="n">
        <f aca="false">SUM(P38:P46)</f>
        <v>0</v>
      </c>
      <c r="Q47" s="20" t="n">
        <f aca="false">SUM(Q38:Q46)</f>
        <v>0</v>
      </c>
      <c r="R47" s="20" t="n">
        <f aca="false">SUM(R38:R46)</f>
        <v>0</v>
      </c>
      <c r="S47" s="20" t="n">
        <f aca="false">SUM(S38:S46)</f>
        <v>0</v>
      </c>
      <c r="T47" s="28" t="n">
        <f aca="false">SUM(K38:S46)</f>
        <v>36</v>
      </c>
    </row>
    <row customHeight="1" ht="14.4" r="48">
      <c r="B48" s="10"/>
      <c r="C48" s="10"/>
      <c r="D48" s="10"/>
      <c r="E48" s="10"/>
      <c r="J48" s="30" t="s">
        <v>126</v>
      </c>
      <c r="K48" s="30" t="n">
        <v>24</v>
      </c>
      <c r="L48" s="30" t="n">
        <v>66.6666666666667</v>
      </c>
    </row>
  </sheetData>
  <mergeCells count="3">
    <mergeCell ref="I4:I6"/>
    <mergeCell ref="I7:I9"/>
    <mergeCell ref="I10:I11"/>
  </mergeCells>
  <pageMargins bottom="1" footer="0.511805555555555" header="0.511805555555555" left="0.75" right="0.75" top="1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alignWithMargins="0" differentFirst="0" differentOddEven="0" scaleWithDoc="0">
    <oddHeader/>
    <oddFooter/>
  </headerFooter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sheetPr filterMode="false">
      <pageSetUpPr fitToPage="false"/>
    </sheetPr>
  </sheetPr>
  <dimension ref="A1:AG48"/>
  <sheetViews>
    <sheetView colorId="64" defaultGridColor="true" rightToLeft="false" showFormulas="false" showGridLines="false" showOutlineSymbols="true" showRowColHeaders="true" showZeros="true" tabSelected="0" topLeftCell="A1" view="normal" windowProtection="false" workbookViewId="0" zoomScale="70" zoomScaleNormal="70" zoomScalePageLayoutView="100">
      <selection activeCell="F19" activeCellId="0" pane="topLeft" sqref="F19:F26"/>
    </sheetView>
  </sheetViews>
  <sheetFormatPr defaultRowHeight="15.0"/>
  <sheetData>
    <row customHeight="1" ht="14.4" r="1">
      <c r="B1" s="9"/>
      <c r="C1" s="9"/>
      <c r="I1"/>
      <c r="J1"/>
      <c r="K1"/>
      <c r="L1"/>
    </row>
    <row customHeight="1" ht="14.4" r="2">
      <c r="A2" s="43" t="s">
        <v>0</v>
      </c>
      <c r="B2" s="43" t="s">
        <v>55</v>
      </c>
      <c r="C2" s="43" t="s">
        <v>56</v>
      </c>
      <c r="D2" s="43" t="s">
        <v>57</v>
      </c>
      <c r="E2" s="43" t="s">
        <v>58</v>
      </c>
      <c r="G2" s="10" t="s">
        <v>59</v>
      </c>
    </row>
    <row customHeight="1" ht="14.4" r="3">
      <c r="A3" s="44" t="n">
        <v>1</v>
      </c>
      <c r="B3" s="43" t="str">
        <f aca="false">IF(C3&gt;500,"9",IF(C3&gt;400,"8",IF(C3&gt;300,"7",IF(C3&gt;200,"6",IF(C3&gt;150,"5",IF(C3&gt;100,"4",IF(C3&gt;50,"3",IF(C3&gt;20,"2","1"))))))))</f>
        <v>1</v>
      </c>
      <c r="C3" s="45"/>
      <c r="D3" s="43" t="str">
        <f aca="false">IF(E3&gt;500,"9",IF(E3&gt;400,"8",IF(E3&gt;300,"7",IF(E3&gt;200,"6",IF(E3&gt;150,"5",IF(E3&gt;100,"4",IF(E3&gt;50,"3",IF(E3&gt;20,"2","1"))))))))</f>
        <v>1</v>
      </c>
      <c r="E3" s="46"/>
      <c r="F3" s="27" t="str">
        <f aca="false">CONCATENATE(B3,D3)</f>
        <v>11</v>
      </c>
      <c r="G3" t="s">
        <v>60</v>
      </c>
      <c r="H3" t="s">
        <v>61</v>
      </c>
      <c r="K3" s="13" t="n">
        <v>1</v>
      </c>
      <c r="L3" s="13" t="n">
        <v>2</v>
      </c>
      <c r="M3" s="13" t="n">
        <v>3</v>
      </c>
      <c r="N3" s="14" t="n">
        <v>4</v>
      </c>
      <c r="O3" s="14" t="n">
        <v>5</v>
      </c>
      <c r="P3" s="14" t="n">
        <v>6</v>
      </c>
      <c r="Q3" s="15" t="n">
        <v>7</v>
      </c>
      <c r="R3" s="15" t="n">
        <v>8</v>
      </c>
      <c r="S3" s="16" t="n">
        <v>9</v>
      </c>
      <c r="U3" s="1"/>
      <c r="V3" s="1"/>
      <c r="W3" s="13" t="n">
        <v>1</v>
      </c>
      <c r="X3" s="13" t="n">
        <v>2</v>
      </c>
      <c r="Y3" s="13" t="n">
        <v>3</v>
      </c>
      <c r="Z3" s="14" t="n">
        <v>4</v>
      </c>
      <c r="AA3" s="14" t="n">
        <v>5</v>
      </c>
      <c r="AB3" s="14" t="n">
        <v>6</v>
      </c>
      <c r="AC3" s="15" t="n">
        <v>7</v>
      </c>
      <c r="AD3" s="15" t="n">
        <v>8</v>
      </c>
      <c r="AE3" s="16" t="n">
        <v>9</v>
      </c>
      <c r="AF3" s="1"/>
    </row>
    <row customHeight="1" ht="14.4" r="4">
      <c r="A4" s="44" t="n">
        <v>2</v>
      </c>
      <c r="B4" s="43" t="str">
        <f aca="false">IF(C4&gt;500,"9",IF(C4&gt;400,"8",IF(C4&gt;300,"7",IF(C4&gt;200,"6",IF(C4&gt;150,"5",IF(C4&gt;100,"4",IF(C4&gt;50,"3",IF(C4&gt;20,"2","1"))))))))</f>
        <v>1</v>
      </c>
      <c r="C4" s="45"/>
      <c r="D4" s="43" t="str">
        <f aca="false">IF(E4&gt;500,"9",IF(E4&gt;400,"8",IF(E4&gt;300,"7",IF(E4&gt;200,"6",IF(E4&gt;150,"5",IF(E4&gt;100,"4",IF(E4&gt;50,"3",IF(E4&gt;20,"2","1"))))))))</f>
        <v>1</v>
      </c>
      <c r="E4" s="46"/>
      <c r="F4" s="27" t="str">
        <f aca="false">CONCATENATE(B4,D4)</f>
        <v>11</v>
      </c>
      <c r="G4" s="33" t="n">
        <v>1</v>
      </c>
      <c r="H4" s="33" t="s">
        <v>62</v>
      </c>
      <c r="I4" s="18" t="s">
        <v>63</v>
      </c>
      <c r="J4" s="13" t="n">
        <v>1</v>
      </c>
      <c r="K4" s="19" t="n">
        <f aca="false">COUNTIF($F$3:$F$38,"11")</f>
        <v>36</v>
      </c>
      <c r="L4" s="1" t="n">
        <f aca="false">COUNTIF($F$3:$F$38,"12")</f>
        <v>0</v>
      </c>
      <c r="M4" s="1" t="n">
        <f aca="false">COUNTIF($F$3:$F$395,"13")</f>
        <v>0</v>
      </c>
      <c r="N4" s="1" t="n">
        <f aca="false">COUNTIF($F$3:$F$395,"14")</f>
        <v>0</v>
      </c>
      <c r="O4" s="1" t="n">
        <f aca="false">COUNTIF($F$3:$F$395,"15")</f>
        <v>0</v>
      </c>
      <c r="P4" s="1" t="n">
        <f aca="false">COUNTIF($F$3:$F$395,"16")</f>
        <v>0</v>
      </c>
      <c r="Q4" s="1" t="n">
        <f aca="false">COUNTIF($F$3:$F$395,"17")</f>
        <v>0</v>
      </c>
      <c r="R4" s="1" t="n">
        <f aca="false">COUNTIF($F$3:$F$395,"18")</f>
        <v>0</v>
      </c>
      <c r="S4" s="1" t="n">
        <f aca="false">COUNTIF($F$3:$F$395,"19")</f>
        <v>0</v>
      </c>
      <c r="T4" s="20" t="n">
        <f aca="false">SUM(K4:S4)</f>
        <v>36</v>
      </c>
      <c r="U4" s="1"/>
      <c r="V4" s="13" t="n">
        <v>1</v>
      </c>
      <c r="W4" s="21" t="n">
        <f aca="false">K4/$T$13</f>
        <v>1</v>
      </c>
      <c r="X4" s="22" t="n">
        <f aca="false">L4/$T$13</f>
        <v>0</v>
      </c>
      <c r="Y4" s="22" t="n">
        <f aca="false">M4/$T$13</f>
        <v>0</v>
      </c>
      <c r="Z4" s="22" t="n">
        <f aca="false">N4/$T$13</f>
        <v>0</v>
      </c>
      <c r="AA4" s="22" t="n">
        <f aca="false">O4/$T$13</f>
        <v>0</v>
      </c>
      <c r="AB4" s="22" t="n">
        <f aca="false">P4/$T$13</f>
        <v>0</v>
      </c>
      <c r="AC4" s="22" t="n">
        <f aca="false">Q4/$T$13</f>
        <v>0</v>
      </c>
      <c r="AD4" s="22" t="n">
        <f aca="false">R4/$T$13</f>
        <v>0</v>
      </c>
      <c r="AE4" s="22" t="n">
        <f aca="false">S4/$T$13</f>
        <v>0</v>
      </c>
      <c r="AF4" s="23" t="n">
        <f aca="false">T4/$T$13</f>
        <v>1</v>
      </c>
    </row>
    <row customHeight="1" ht="14.4" r="5">
      <c r="A5" s="44" t="n">
        <v>3</v>
      </c>
      <c r="B5" s="43" t="str">
        <f aca="false">IF(C5&gt;500,"9",IF(C5&gt;400,"8",IF(C5&gt;300,"7",IF(C5&gt;200,"6",IF(C5&gt;150,"5",IF(C5&gt;100,"4",IF(C5&gt;50,"3",IF(C5&gt;20,"2","1"))))))))</f>
        <v>1</v>
      </c>
      <c r="C5" s="45"/>
      <c r="D5" s="43" t="str">
        <f aca="false">IF(E5&gt;500,"9",IF(E5&gt;400,"8",IF(E5&gt;300,"7",IF(E5&gt;200,"6",IF(E5&gt;150,"5",IF(E5&gt;100,"4",IF(E5&gt;50,"3",IF(E5&gt;20,"2","1"))))))))</f>
        <v>1</v>
      </c>
      <c r="E5" s="46"/>
      <c r="F5" s="27" t="str">
        <f aca="false">CONCATENATE(B5,D5)</f>
        <v>11</v>
      </c>
      <c r="G5" s="33" t="n">
        <v>2</v>
      </c>
      <c r="H5" s="33" t="s">
        <v>64</v>
      </c>
      <c r="I5" s="18"/>
      <c r="J5" s="13" t="n">
        <v>2</v>
      </c>
      <c r="K5" s="1" t="n">
        <f aca="false">COUNTIF($F$3:$F$395,"21")</f>
        <v>0</v>
      </c>
      <c r="L5" s="19" t="n">
        <f aca="false">COUNTIF($F$3:$F$395,"22")</f>
        <v>0</v>
      </c>
      <c r="M5" s="1" t="n">
        <f aca="false">COUNTIF($F$3:$F$395,"23")</f>
        <v>0</v>
      </c>
      <c r="N5" s="1" t="n">
        <f aca="false">COUNTIF($F$3:$F$395,"24")</f>
        <v>0</v>
      </c>
      <c r="O5" s="1" t="n">
        <f aca="false">COUNTIF($F$3:$F$395,"25")</f>
        <v>0</v>
      </c>
      <c r="P5" s="1" t="n">
        <f aca="false">COUNTIF($F$3:$F$395,"26")</f>
        <v>0</v>
      </c>
      <c r="Q5" s="1" t="n">
        <f aca="false">COUNTIF($F$3:$F$395,"27")</f>
        <v>0</v>
      </c>
      <c r="R5" s="1" t="n">
        <f aca="false">COUNTIF($F$3:$F$395,"28")</f>
        <v>0</v>
      </c>
      <c r="S5" s="1" t="n">
        <f aca="false">COUNTIF($F$3:$F$395,"29")</f>
        <v>0</v>
      </c>
      <c r="T5" s="20" t="n">
        <f aca="false">SUM(K5:S5)</f>
        <v>0</v>
      </c>
      <c r="U5" s="1"/>
      <c r="V5" s="13" t="n">
        <v>2</v>
      </c>
      <c r="W5" s="22" t="n">
        <f aca="false">K5/$T$13</f>
        <v>0</v>
      </c>
      <c r="X5" s="21" t="n">
        <f aca="false">L5/$T$13</f>
        <v>0</v>
      </c>
      <c r="Y5" s="22" t="n">
        <f aca="false">M5/$T$13</f>
        <v>0</v>
      </c>
      <c r="Z5" s="22" t="n">
        <f aca="false">N5/$T$13</f>
        <v>0</v>
      </c>
      <c r="AA5" s="22" t="n">
        <f aca="false">O5/$T$13</f>
        <v>0</v>
      </c>
      <c r="AB5" s="22" t="n">
        <f aca="false">P5/$T$13</f>
        <v>0</v>
      </c>
      <c r="AC5" s="22" t="n">
        <f aca="false">Q5/$T$13</f>
        <v>0</v>
      </c>
      <c r="AD5" s="22" t="n">
        <f aca="false">R5/$T$13</f>
        <v>0</v>
      </c>
      <c r="AE5" s="22" t="n">
        <f aca="false">S5/$T$13</f>
        <v>0</v>
      </c>
      <c r="AF5" s="23" t="n">
        <f aca="false">T5/$T$13</f>
        <v>0</v>
      </c>
    </row>
    <row customHeight="1" ht="14.4" r="6">
      <c r="A6" s="44" t="n">
        <v>4</v>
      </c>
      <c r="B6" s="43" t="str">
        <f aca="false">IF(C6&gt;500,"9",IF(C6&gt;400,"8",IF(C6&gt;300,"7",IF(C6&gt;200,"6",IF(C6&gt;150,"5",IF(C6&gt;100,"4",IF(C6&gt;50,"3",IF(C6&gt;20,"2","1"))))))))</f>
        <v>1</v>
      </c>
      <c r="C6" s="45"/>
      <c r="D6" s="43" t="str">
        <f aca="false">IF(E6&gt;500,"9",IF(E6&gt;400,"8",IF(E6&gt;300,"7",IF(E6&gt;200,"6",IF(E6&gt;150,"5",IF(E6&gt;100,"4",IF(E6&gt;50,"3",IF(E6&gt;20,"2","1"))))))))</f>
        <v>1</v>
      </c>
      <c r="E6" s="46"/>
      <c r="F6" s="27" t="str">
        <f aca="false">CONCATENATE(B6,D6)</f>
        <v>11</v>
      </c>
      <c r="G6" s="33" t="n">
        <v>3</v>
      </c>
      <c r="H6" s="33" t="s">
        <v>65</v>
      </c>
      <c r="I6" s="18"/>
      <c r="J6" s="13" t="n">
        <v>3</v>
      </c>
      <c r="K6" s="1" t="n">
        <f aca="false">COUNTIF($F$3:$F$395,"31")</f>
        <v>0</v>
      </c>
      <c r="L6" s="1" t="n">
        <f aca="false">COUNTIF($F$3:$F$395,"32")</f>
        <v>0</v>
      </c>
      <c r="M6" s="19" t="n">
        <f aca="false">COUNTIF($F$3:$F$395,"33")</f>
        <v>0</v>
      </c>
      <c r="N6" s="1" t="n">
        <f aca="false">COUNTIF($F$3:$F$395,"34")</f>
        <v>0</v>
      </c>
      <c r="O6" s="1" t="n">
        <f aca="false">COUNTIF($F$3:$F$395,"35")</f>
        <v>0</v>
      </c>
      <c r="P6" s="1" t="n">
        <f aca="false">COUNTIF($F$3:$F$395,"36")</f>
        <v>0</v>
      </c>
      <c r="Q6" s="1" t="n">
        <f aca="false">COUNTIF($F$3:$F$395,"37")</f>
        <v>0</v>
      </c>
      <c r="R6" s="1" t="n">
        <f aca="false">COUNTIF($F$3:$F$395,"38")</f>
        <v>0</v>
      </c>
      <c r="S6" s="1" t="n">
        <f aca="false">COUNTIF($F$3:$F$395,"39")</f>
        <v>0</v>
      </c>
      <c r="T6" s="20" t="n">
        <f aca="false">SUM(K6:S6)</f>
        <v>0</v>
      </c>
      <c r="U6" s="1"/>
      <c r="V6" s="13" t="n">
        <v>3</v>
      </c>
      <c r="W6" s="22" t="n">
        <f aca="false">K6/$T$13</f>
        <v>0</v>
      </c>
      <c r="X6" s="22" t="n">
        <f aca="false">L6/$T$13</f>
        <v>0</v>
      </c>
      <c r="Y6" s="21" t="n">
        <f aca="false">M6/$T$13</f>
        <v>0</v>
      </c>
      <c r="Z6" s="22" t="n">
        <f aca="false">N6/$T$13</f>
        <v>0</v>
      </c>
      <c r="AA6" s="22" t="n">
        <f aca="false">O6/$T$13</f>
        <v>0</v>
      </c>
      <c r="AB6" s="22" t="n">
        <f aca="false">P6/$T$13</f>
        <v>0</v>
      </c>
      <c r="AC6" s="22" t="n">
        <f aca="false">Q6/$T$13</f>
        <v>0</v>
      </c>
      <c r="AD6" s="22" t="n">
        <f aca="false">R6/$T$13</f>
        <v>0</v>
      </c>
      <c r="AE6" s="22" t="n">
        <f aca="false">S6/$T$13</f>
        <v>0</v>
      </c>
      <c r="AF6" s="23" t="n">
        <f aca="false">T6/$T$13</f>
        <v>0</v>
      </c>
    </row>
    <row customHeight="1" ht="14.4" r="7">
      <c r="A7" s="44" t="n">
        <v>5</v>
      </c>
      <c r="B7" s="43" t="str">
        <f aca="false">IF(C7&gt;500,"9",IF(C7&gt;400,"8",IF(C7&gt;300,"7",IF(C7&gt;200,"6",IF(C7&gt;150,"5",IF(C7&gt;100,"4",IF(C7&gt;50,"3",IF(C7&gt;20,"2","1"))))))))</f>
        <v>1</v>
      </c>
      <c r="C7" s="45"/>
      <c r="D7" s="43" t="str">
        <f aca="false">IF(E7&gt;500,"9",IF(E7&gt;400,"8",IF(E7&gt;300,"7",IF(E7&gt;200,"6",IF(E7&gt;150,"5",IF(E7&gt;100,"4",IF(E7&gt;50,"3",IF(E7&gt;20,"2","1"))))))))</f>
        <v>1</v>
      </c>
      <c r="E7" s="46"/>
      <c r="F7" s="27" t="str">
        <f aca="false">CONCATENATE(B7,D7)</f>
        <v>11</v>
      </c>
      <c r="G7" s="34" t="n">
        <v>4</v>
      </c>
      <c r="H7" s="34" t="s">
        <v>66</v>
      </c>
      <c r="I7" s="18" t="s">
        <v>67</v>
      </c>
      <c r="J7" s="14" t="n">
        <v>4</v>
      </c>
      <c r="K7" s="1" t="n">
        <f aca="false">COUNTIF($F$3:$F$395,"41")</f>
        <v>0</v>
      </c>
      <c r="L7" s="1" t="n">
        <f aca="false">COUNTIF($F$3:$F$395,"42")</f>
        <v>0</v>
      </c>
      <c r="M7" s="1" t="n">
        <f aca="false">COUNTIF($F$3:$F$395,"43")</f>
        <v>0</v>
      </c>
      <c r="N7" s="19" t="n">
        <f aca="false">COUNTIF($F$3:$F$395,"44")</f>
        <v>0</v>
      </c>
      <c r="O7" s="1" t="n">
        <f aca="false">COUNTIF($F$3:$F$395,"45")</f>
        <v>0</v>
      </c>
      <c r="P7" s="1" t="n">
        <f aca="false">COUNTIF($F$3:$F$395,"46")</f>
        <v>0</v>
      </c>
      <c r="Q7" s="1" t="n">
        <f aca="false">COUNTIF($F$3:$F$395,"47")</f>
        <v>0</v>
      </c>
      <c r="R7" s="1" t="n">
        <f aca="false">COUNTIF($F$3:$F$395,"48")</f>
        <v>0</v>
      </c>
      <c r="S7" s="1" t="n">
        <f aca="false">COUNTIF($F$3:$F$395,"49")</f>
        <v>0</v>
      </c>
      <c r="T7" s="20" t="n">
        <f aca="false">SUM(K7:S7)</f>
        <v>0</v>
      </c>
      <c r="U7" s="1"/>
      <c r="V7" s="14" t="n">
        <v>4</v>
      </c>
      <c r="W7" s="22" t="n">
        <f aca="false">K7/$T$13</f>
        <v>0</v>
      </c>
      <c r="X7" s="22" t="n">
        <f aca="false">L7/$T$13</f>
        <v>0</v>
      </c>
      <c r="Y7" s="22" t="n">
        <f aca="false">M7/$T$13</f>
        <v>0</v>
      </c>
      <c r="Z7" s="21" t="n">
        <f aca="false">N7/$T$13</f>
        <v>0</v>
      </c>
      <c r="AA7" s="22" t="n">
        <f aca="false">O7/$T$13</f>
        <v>0</v>
      </c>
      <c r="AB7" s="22" t="n">
        <f aca="false">P7/$T$13</f>
        <v>0</v>
      </c>
      <c r="AC7" s="22" t="n">
        <f aca="false">Q7/$T$13</f>
        <v>0</v>
      </c>
      <c r="AD7" s="22" t="n">
        <f aca="false">R7/$T$13</f>
        <v>0</v>
      </c>
      <c r="AE7" s="22" t="n">
        <f aca="false">S7/$T$13</f>
        <v>0</v>
      </c>
      <c r="AF7" s="23" t="n">
        <f aca="false">T7/$T$13</f>
        <v>0</v>
      </c>
    </row>
    <row customHeight="1" ht="14.4" r="8">
      <c r="A8" s="44" t="n">
        <v>6</v>
      </c>
      <c r="B8" s="43" t="str">
        <f aca="false">IF(C8&gt;500,"9",IF(C8&gt;400,"8",IF(C8&gt;300,"7",IF(C8&gt;200,"6",IF(C8&gt;150,"5",IF(C8&gt;100,"4",IF(C8&gt;50,"3",IF(C8&gt;20,"2","1"))))))))</f>
        <v>1</v>
      </c>
      <c r="C8" s="45"/>
      <c r="D8" s="43" t="str">
        <f aca="false">IF(E8&gt;500,"9",IF(E8&gt;400,"8",IF(E8&gt;300,"7",IF(E8&gt;200,"6",IF(E8&gt;150,"5",IF(E8&gt;100,"4",IF(E8&gt;50,"3",IF(E8&gt;20,"2","1"))))))))</f>
        <v>1</v>
      </c>
      <c r="E8" s="46"/>
      <c r="F8" s="27" t="str">
        <f aca="false">CONCATENATE(B8,D8)</f>
        <v>11</v>
      </c>
      <c r="G8" s="34" t="n">
        <v>5</v>
      </c>
      <c r="H8" s="34" t="s">
        <v>68</v>
      </c>
      <c r="I8" s="18"/>
      <c r="J8" s="14" t="n">
        <v>5</v>
      </c>
      <c r="K8" s="1" t="n">
        <f aca="false">COUNTIF($F$3:$F$395,"51")</f>
        <v>0</v>
      </c>
      <c r="L8" s="1" t="n">
        <f aca="false">COUNTIF($F$3:$F$395,"52")</f>
        <v>0</v>
      </c>
      <c r="M8" s="1" t="n">
        <f aca="false">COUNTIF($F$3:$F$395,"53")</f>
        <v>0</v>
      </c>
      <c r="N8" s="1" t="n">
        <f aca="false">COUNTIF($F$3:$F$395,"54")</f>
        <v>0</v>
      </c>
      <c r="O8" s="19" t="n">
        <f aca="false">COUNTIF($F$3:$F$395,"55")</f>
        <v>0</v>
      </c>
      <c r="P8" s="1" t="n">
        <f aca="false">COUNTIF($F$3:$F$395,"56")</f>
        <v>0</v>
      </c>
      <c r="Q8" s="1" t="n">
        <f aca="false">COUNTIF($F$3:$F$395,"57")</f>
        <v>0</v>
      </c>
      <c r="R8" s="1" t="n">
        <f aca="false">COUNTIF($F$3:$F$395,"58")</f>
        <v>0</v>
      </c>
      <c r="S8" s="1" t="n">
        <f aca="false">COUNTIF($F$3:$F$395,"59")</f>
        <v>0</v>
      </c>
      <c r="T8" s="20" t="n">
        <f aca="false">SUM(K8:S8)</f>
        <v>0</v>
      </c>
      <c r="U8" s="1"/>
      <c r="V8" s="14" t="n">
        <v>5</v>
      </c>
      <c r="W8" s="22" t="n">
        <f aca="false">K8/$T$13</f>
        <v>0</v>
      </c>
      <c r="X8" s="22" t="n">
        <f aca="false">L8/$T$13</f>
        <v>0</v>
      </c>
      <c r="Y8" s="22" t="n">
        <f aca="false">M8/$T$13</f>
        <v>0</v>
      </c>
      <c r="Z8" s="22" t="n">
        <f aca="false">N8/$T$13</f>
        <v>0</v>
      </c>
      <c r="AA8" s="21" t="n">
        <f aca="false">O8/$T$13</f>
        <v>0</v>
      </c>
      <c r="AB8" s="22" t="n">
        <f aca="false">P8/$T$13</f>
        <v>0</v>
      </c>
      <c r="AC8" s="22" t="n">
        <f aca="false">Q8/$T$13</f>
        <v>0</v>
      </c>
      <c r="AD8" s="22" t="n">
        <f aca="false">R8/$T$13</f>
        <v>0</v>
      </c>
      <c r="AE8" s="22" t="n">
        <f aca="false">S8/$T$13</f>
        <v>0</v>
      </c>
      <c r="AF8" s="23" t="n">
        <f aca="false">T8/$T$13</f>
        <v>0</v>
      </c>
    </row>
    <row customHeight="1" ht="14.4" r="9">
      <c r="A9" s="44" t="n">
        <v>7</v>
      </c>
      <c r="B9" s="43" t="str">
        <f aca="false">IF(C9&gt;500,"9",IF(C9&gt;400,"8",IF(C9&gt;300,"7",IF(C9&gt;200,"6",IF(C9&gt;150,"5",IF(C9&gt;100,"4",IF(C9&gt;50,"3",IF(C9&gt;20,"2","1"))))))))</f>
        <v>1</v>
      </c>
      <c r="C9" s="45"/>
      <c r="D9" s="43" t="str">
        <f aca="false">IF(E9&gt;500,"9",IF(E9&gt;400,"8",IF(E9&gt;300,"7",IF(E9&gt;200,"6",IF(E9&gt;150,"5",IF(E9&gt;100,"4",IF(E9&gt;50,"3",IF(E9&gt;20,"2","1"))))))))</f>
        <v>1</v>
      </c>
      <c r="E9" s="46"/>
      <c r="F9" s="27" t="str">
        <f aca="false">CONCATENATE(B9,D9)</f>
        <v>11</v>
      </c>
      <c r="G9" s="34" t="n">
        <v>6</v>
      </c>
      <c r="H9" s="34" t="s">
        <v>69</v>
      </c>
      <c r="I9" s="18"/>
      <c r="J9" s="14" t="n">
        <v>6</v>
      </c>
      <c r="K9" s="1" t="n">
        <f aca="false">COUNTIF($F$3:$F$395,"61")</f>
        <v>0</v>
      </c>
      <c r="L9" s="1" t="n">
        <f aca="false">COUNTIF($F$3:$F$395,"62")</f>
        <v>0</v>
      </c>
      <c r="M9" s="1" t="n">
        <f aca="false">COUNTIF($F$3:$F$395,"63")</f>
        <v>0</v>
      </c>
      <c r="N9" s="1" t="n">
        <f aca="false">COUNTIF($F$3:$F$395,"64")</f>
        <v>0</v>
      </c>
      <c r="O9" s="1" t="n">
        <f aca="false">COUNTIF($F$3:$F$395,"65")</f>
        <v>0</v>
      </c>
      <c r="P9" s="19" t="n">
        <f aca="false">COUNTIF($F$3:$F$38,"66")</f>
        <v>0</v>
      </c>
      <c r="Q9" s="1" t="n">
        <f aca="false">COUNTIF($F$3:$F$395,"67")</f>
        <v>0</v>
      </c>
      <c r="R9" s="1" t="n">
        <f aca="false">COUNTIF($F$3:$F$395,"68")</f>
        <v>0</v>
      </c>
      <c r="S9" s="1" t="n">
        <f aca="false">COUNTIF($F$3:$F$395,"69")</f>
        <v>0</v>
      </c>
      <c r="T9" s="20" t="n">
        <f aca="false">SUM(K9:S9)</f>
        <v>0</v>
      </c>
      <c r="U9" s="1"/>
      <c r="V9" s="14" t="n">
        <v>6</v>
      </c>
      <c r="W9" s="22" t="n">
        <f aca="false">K9/$T$13</f>
        <v>0</v>
      </c>
      <c r="X9" s="22" t="n">
        <f aca="false">L9/$T$13</f>
        <v>0</v>
      </c>
      <c r="Y9" s="22" t="n">
        <f aca="false">M9/$T$13</f>
        <v>0</v>
      </c>
      <c r="Z9" s="22" t="n">
        <f aca="false">N9/$T$13</f>
        <v>0</v>
      </c>
      <c r="AA9" s="22" t="n">
        <f aca="false">O9/$T$13</f>
        <v>0</v>
      </c>
      <c r="AB9" s="21" t="n">
        <f aca="false">P9/$T$13</f>
        <v>0</v>
      </c>
      <c r="AC9" s="22" t="n">
        <f aca="false">Q9/$T$13</f>
        <v>0</v>
      </c>
      <c r="AD9" s="22" t="n">
        <f aca="false">R9/$T$13</f>
        <v>0</v>
      </c>
      <c r="AE9" s="22" t="n">
        <f aca="false">S9/$T$13</f>
        <v>0</v>
      </c>
      <c r="AF9" s="23" t="n">
        <f aca="false">T9/$T$13</f>
        <v>0</v>
      </c>
    </row>
    <row customHeight="1" ht="14.4" r="10">
      <c r="A10" s="44" t="n">
        <v>8</v>
      </c>
      <c r="B10" s="43" t="str">
        <f aca="false">IF(C10&gt;500,"9",IF(C10&gt;400,"8",IF(C10&gt;300,"7",IF(C10&gt;200,"6",IF(C10&gt;150,"5",IF(C10&gt;100,"4",IF(C10&gt;50,"3",IF(C10&gt;20,"2","1"))))))))</f>
        <v>1</v>
      </c>
      <c r="C10" s="45"/>
      <c r="D10" s="43" t="str">
        <f aca="false">IF(E10&gt;500,"9",IF(E10&gt;400,"8",IF(E10&gt;300,"7",IF(E10&gt;200,"6",IF(E10&gt;150,"5",IF(E10&gt;100,"4",IF(E10&gt;50,"3",IF(E10&gt;20,"2","1"))))))))</f>
        <v>1</v>
      </c>
      <c r="E10" s="46"/>
      <c r="F10" s="27" t="str">
        <f aca="false">CONCATENATE(B10,D10)</f>
        <v>11</v>
      </c>
      <c r="G10" s="35" t="n">
        <v>7</v>
      </c>
      <c r="H10" s="35" t="s">
        <v>70</v>
      </c>
      <c r="I10" s="18" t="s">
        <v>71</v>
      </c>
      <c r="J10" s="15" t="n">
        <v>7</v>
      </c>
      <c r="K10" s="1" t="n">
        <f aca="false">COUNTIF($F$3:$F$395,"71")</f>
        <v>0</v>
      </c>
      <c r="L10" s="1" t="n">
        <f aca="false">COUNTIF($F$3:$F$395,"72")</f>
        <v>0</v>
      </c>
      <c r="M10" s="1" t="n">
        <f aca="false">COUNTIF($F$3:$F$395,"73")</f>
        <v>0</v>
      </c>
      <c r="N10" s="1" t="n">
        <f aca="false">COUNTIF($F$3:$F$395,"74")</f>
        <v>0</v>
      </c>
      <c r="O10" s="1" t="n">
        <f aca="false">COUNTIF($F$3:$F$395,"75")</f>
        <v>0</v>
      </c>
      <c r="P10" s="1" t="n">
        <f aca="false">COUNTIF($F$3:$F$395,"76")</f>
        <v>0</v>
      </c>
      <c r="Q10" s="19" t="n">
        <f aca="false">COUNTIF($F$3:$F$395,"77")</f>
        <v>0</v>
      </c>
      <c r="R10" s="1" t="n">
        <f aca="false">COUNTIF($F$3:$F$395,"78")</f>
        <v>0</v>
      </c>
      <c r="S10" s="1" t="n">
        <f aca="false">COUNTIF($F$3:$F$395,"79")</f>
        <v>0</v>
      </c>
      <c r="T10" s="20" t="n">
        <f aca="false">SUM(K10:S10)</f>
        <v>0</v>
      </c>
      <c r="U10" s="1"/>
      <c r="V10" s="15" t="n">
        <v>7</v>
      </c>
      <c r="W10" s="22" t="n">
        <f aca="false">K10/$T$13</f>
        <v>0</v>
      </c>
      <c r="X10" s="22" t="n">
        <f aca="false">L10/$T$13</f>
        <v>0</v>
      </c>
      <c r="Y10" s="22" t="n">
        <f aca="false">M10/$T$13</f>
        <v>0</v>
      </c>
      <c r="Z10" s="22" t="n">
        <f aca="false">N10/$T$13</f>
        <v>0</v>
      </c>
      <c r="AA10" s="22" t="n">
        <f aca="false">O10/$T$13</f>
        <v>0</v>
      </c>
      <c r="AB10" s="22" t="n">
        <f aca="false">P10/$T$13</f>
        <v>0</v>
      </c>
      <c r="AC10" s="21" t="n">
        <f aca="false">Q10/$T$13</f>
        <v>0</v>
      </c>
      <c r="AD10" s="22" t="n">
        <f aca="false">R10/$T$13</f>
        <v>0</v>
      </c>
      <c r="AE10" s="22" t="n">
        <f aca="false">S10/$T$13</f>
        <v>0</v>
      </c>
      <c r="AF10" s="23" t="n">
        <f aca="false">T10/$T$13</f>
        <v>0</v>
      </c>
    </row>
    <row customHeight="1" ht="14.4" r="11">
      <c r="A11" s="44" t="n">
        <v>9</v>
      </c>
      <c r="B11" s="43" t="str">
        <f aca="false">IF(C11&gt;500,"9",IF(C11&gt;400,"8",IF(C11&gt;300,"7",IF(C11&gt;200,"6",IF(C11&gt;150,"5",IF(C11&gt;100,"4",IF(C11&gt;50,"3",IF(C11&gt;20,"2","1"))))))))</f>
        <v>1</v>
      </c>
      <c r="C11" s="45"/>
      <c r="D11" s="43" t="str">
        <f aca="false">IF(E11&gt;500,"9",IF(E11&gt;400,"8",IF(E11&gt;300,"7",IF(E11&gt;200,"6",IF(E11&gt;150,"5",IF(E11&gt;100,"4",IF(E11&gt;50,"3",IF(E11&gt;20,"2","1"))))))))</f>
        <v>1</v>
      </c>
      <c r="E11" s="46"/>
      <c r="F11" s="27" t="str">
        <f aca="false">CONCATENATE(B11,D11)</f>
        <v>11</v>
      </c>
      <c r="G11" s="35" t="n">
        <v>8</v>
      </c>
      <c r="H11" s="35" t="s">
        <v>72</v>
      </c>
      <c r="I11" s="18"/>
      <c r="J11" s="15" t="n">
        <v>8</v>
      </c>
      <c r="K11" s="1" t="n">
        <f aca="false">COUNTIF($F$3:$F$395,"81")</f>
        <v>0</v>
      </c>
      <c r="L11" s="1" t="n">
        <f aca="false">COUNTIF($F$3:$F$395,"82")</f>
        <v>0</v>
      </c>
      <c r="M11" s="1" t="n">
        <f aca="false">COUNTIF($F$3:$F$395,"83")</f>
        <v>0</v>
      </c>
      <c r="N11" s="1" t="n">
        <f aca="false">COUNTIF($F$3:$F$395,"84")</f>
        <v>0</v>
      </c>
      <c r="O11" s="1" t="n">
        <f aca="false">COUNTIF($F$3:$F$395,"85")</f>
        <v>0</v>
      </c>
      <c r="P11" s="1" t="n">
        <f aca="false">COUNTIF($F$3:$F$395,"86")</f>
        <v>0</v>
      </c>
      <c r="Q11" s="1" t="n">
        <f aca="false">COUNTIF($F$3:$F$395,"87")</f>
        <v>0</v>
      </c>
      <c r="R11" s="19" t="n">
        <f aca="false">COUNTIF($F$3:$F$395,"88")</f>
        <v>0</v>
      </c>
      <c r="S11" s="1" t="n">
        <f aca="false">COUNTIF($F$3:$F$395,"89")</f>
        <v>0</v>
      </c>
      <c r="T11" s="20" t="n">
        <f aca="false">SUM(K11:S11)</f>
        <v>0</v>
      </c>
      <c r="U11" s="1"/>
      <c r="V11" s="15" t="n">
        <v>8</v>
      </c>
      <c r="W11" s="22" t="n">
        <f aca="false">K11/$T$13</f>
        <v>0</v>
      </c>
      <c r="X11" s="22" t="n">
        <f aca="false">L11/$T$13</f>
        <v>0</v>
      </c>
      <c r="Y11" s="22" t="n">
        <f aca="false">M11/$T$13</f>
        <v>0</v>
      </c>
      <c r="Z11" s="22" t="n">
        <f aca="false">N11/$T$13</f>
        <v>0</v>
      </c>
      <c r="AA11" s="22" t="n">
        <f aca="false">O11/$T$13</f>
        <v>0</v>
      </c>
      <c r="AB11" s="22" t="n">
        <f aca="false">P11/$T$13</f>
        <v>0</v>
      </c>
      <c r="AC11" s="22" t="n">
        <f aca="false">Q11/$T$13</f>
        <v>0</v>
      </c>
      <c r="AD11" s="21" t="n">
        <f aca="false">R11/$T$13</f>
        <v>0</v>
      </c>
      <c r="AE11" s="22" t="n">
        <f aca="false">S11/$T$13</f>
        <v>0</v>
      </c>
      <c r="AF11" s="23" t="n">
        <f aca="false">T11/$T$13</f>
        <v>0</v>
      </c>
    </row>
    <row customHeight="1" ht="14.4" r="12">
      <c r="A12" s="44" t="n">
        <v>10</v>
      </c>
      <c r="B12" s="43" t="str">
        <f aca="false">IF(C12&gt;500,"9",IF(C12&gt;400,"8",IF(C12&gt;300,"7",IF(C12&gt;200,"6",IF(C12&gt;150,"5",IF(C12&gt;100,"4",IF(C12&gt;50,"3",IF(C12&gt;20,"2","1"))))))))</f>
        <v>1</v>
      </c>
      <c r="C12" s="45"/>
      <c r="D12" s="43" t="str">
        <f aca="false">IF(E12&gt;500,"9",IF(E12&gt;400,"8",IF(E12&gt;300,"7",IF(E12&gt;200,"6",IF(E12&gt;150,"5",IF(E12&gt;100,"4",IF(E12&gt;50,"3",IF(E12&gt;20,"2","1"))))))))</f>
        <v>1</v>
      </c>
      <c r="E12" s="46"/>
      <c r="F12" s="27" t="str">
        <f aca="false">CONCATENATE(B12,D12)</f>
        <v>11</v>
      </c>
      <c r="G12" s="36" t="n">
        <v>9</v>
      </c>
      <c r="H12" s="36" t="s">
        <v>73</v>
      </c>
      <c r="I12" s="18" t="s">
        <v>74</v>
      </c>
      <c r="J12" s="16" t="n">
        <v>9</v>
      </c>
      <c r="K12" s="1" t="n">
        <f aca="false">COUNTIF($F$3:$F$395,"91")</f>
        <v>0</v>
      </c>
      <c r="L12" s="1" t="n">
        <f aca="false">COUNTIF($F$3:$F$395,"92")</f>
        <v>0</v>
      </c>
      <c r="M12" s="1" t="n">
        <f aca="false">COUNTIF($F$3:$F$395,"93")</f>
        <v>0</v>
      </c>
      <c r="N12" s="1" t="n">
        <f aca="false">COUNTIF($F$3:$F$395,"94")</f>
        <v>0</v>
      </c>
      <c r="O12" s="1" t="n">
        <f aca="false">COUNTIF($F$3:$F$395,"95")</f>
        <v>0</v>
      </c>
      <c r="P12" s="1" t="n">
        <f aca="false">COUNTIF($F$3:$F$395,"96")</f>
        <v>0</v>
      </c>
      <c r="Q12" s="1" t="n">
        <f aca="false">COUNTIF($F$3:$F$395,"97")</f>
        <v>0</v>
      </c>
      <c r="R12" s="1" t="n">
        <f aca="false">COUNTIF($F$3:$F$395,"98")</f>
        <v>0</v>
      </c>
      <c r="S12" s="19" t="n">
        <f aca="false">COUNTIF($F$3:$F$395,"99")</f>
        <v>0</v>
      </c>
      <c r="T12" s="20" t="n">
        <f aca="false">SUM(K12:S12)</f>
        <v>0</v>
      </c>
      <c r="U12" s="1"/>
      <c r="V12" s="16" t="n">
        <v>9</v>
      </c>
      <c r="W12" s="22" t="n">
        <f aca="false">K12/$T$13</f>
        <v>0</v>
      </c>
      <c r="X12" s="22" t="n">
        <f aca="false">L12/$T$13</f>
        <v>0</v>
      </c>
      <c r="Y12" s="22" t="n">
        <f aca="false">M12/$T$13</f>
        <v>0</v>
      </c>
      <c r="Z12" s="22" t="n">
        <f aca="false">N12/$T$13</f>
        <v>0</v>
      </c>
      <c r="AA12" s="22" t="n">
        <f aca="false">O12/$T$13</f>
        <v>0</v>
      </c>
      <c r="AB12" s="22" t="n">
        <f aca="false">P12/$T$13</f>
        <v>0</v>
      </c>
      <c r="AC12" s="22" t="n">
        <f aca="false">Q12/$T$13</f>
        <v>0</v>
      </c>
      <c r="AD12" s="22" t="n">
        <f aca="false">R12/$T$13</f>
        <v>0</v>
      </c>
      <c r="AE12" s="21" t="n">
        <f aca="false">S12/$T$13</f>
        <v>0</v>
      </c>
      <c r="AF12" s="23" t="n">
        <f aca="false">T12/$T$13</f>
        <v>0</v>
      </c>
    </row>
    <row customHeight="1" ht="14.4" r="13">
      <c r="A13" s="44" t="n">
        <v>11</v>
      </c>
      <c r="B13" s="43" t="str">
        <f aca="false">IF(C13&gt;500,"9",IF(C13&gt;400,"8",IF(C13&gt;300,"7",IF(C13&gt;200,"6",IF(C13&gt;150,"5",IF(C13&gt;100,"4",IF(C13&gt;50,"3",IF(C13&gt;20,"2","1"))))))))</f>
        <v>1</v>
      </c>
      <c r="C13" s="45"/>
      <c r="D13" s="43" t="str">
        <f aca="false">IF(E13&gt;500,"9",IF(E13&gt;400,"8",IF(E13&gt;300,"7",IF(E13&gt;200,"6",IF(E13&gt;150,"5",IF(E13&gt;100,"4",IF(E13&gt;50,"3",IF(E13&gt;20,"2","1"))))))))</f>
        <v>1</v>
      </c>
      <c r="E13" s="46"/>
      <c r="F13" s="27" t="str">
        <f aca="false">CONCATENATE(B13,D13)</f>
        <v>11</v>
      </c>
      <c r="K13" s="20" t="n">
        <f aca="false">SUM(K4:K12)</f>
        <v>36</v>
      </c>
      <c r="L13" s="20" t="n">
        <f aca="false">SUM(L4:L12)</f>
        <v>0</v>
      </c>
      <c r="M13" s="20" t="n">
        <f aca="false">SUM(M4:M12)</f>
        <v>0</v>
      </c>
      <c r="N13" s="20" t="n">
        <f aca="false">SUM(N4:N12)</f>
        <v>0</v>
      </c>
      <c r="O13" s="20" t="n">
        <f aca="false">SUM(O4:O12)</f>
        <v>0</v>
      </c>
      <c r="P13" s="20" t="n">
        <f aca="false">SUM(P4:P12)</f>
        <v>0</v>
      </c>
      <c r="Q13" s="20" t="n">
        <f aca="false">SUM(Q4:Q12)</f>
        <v>0</v>
      </c>
      <c r="R13" s="20" t="n">
        <f aca="false">SUM(R4:R12)</f>
        <v>0</v>
      </c>
      <c r="S13" s="20" t="n">
        <f aca="false">SUM(S4:S12)</f>
        <v>0</v>
      </c>
      <c r="T13" s="28" t="n">
        <f aca="false">SUM(K4:S12)</f>
        <v>36</v>
      </c>
      <c r="U13" s="1"/>
      <c r="V13" s="1"/>
      <c r="W13" s="23" t="n">
        <f aca="false">K13/$T$13</f>
        <v>1</v>
      </c>
      <c r="X13" s="23" t="n">
        <f aca="false">L13/$T$13</f>
        <v>0</v>
      </c>
      <c r="Y13" s="23" t="n">
        <f aca="false">M13/$T$13</f>
        <v>0</v>
      </c>
      <c r="Z13" s="23" t="n">
        <f aca="false">N13/$T$13</f>
        <v>0</v>
      </c>
      <c r="AA13" s="23" t="n">
        <f aca="false">O13/$T$13</f>
        <v>0</v>
      </c>
      <c r="AB13" s="23" t="n">
        <f aca="false">P13/$T$13</f>
        <v>0</v>
      </c>
      <c r="AC13" s="23" t="n">
        <f aca="false">Q13/$T$13</f>
        <v>0</v>
      </c>
      <c r="AD13" s="23" t="n">
        <f aca="false">R13/$T$13</f>
        <v>0</v>
      </c>
      <c r="AE13" s="23" t="n">
        <f aca="false">S13/$T$13</f>
        <v>0</v>
      </c>
      <c r="AF13" s="29" t="n">
        <f aca="false">SUM(W4:AE12)</f>
        <v>1</v>
      </c>
    </row>
    <row customHeight="1" ht="14.4" r="14">
      <c r="A14" s="44" t="n">
        <v>12</v>
      </c>
      <c r="B14" s="43" t="str">
        <f aca="false">IF(C14&gt;500,"9",IF(C14&gt;400,"8",IF(C14&gt;300,"7",IF(C14&gt;200,"6",IF(C14&gt;150,"5",IF(C14&gt;100,"4",IF(C14&gt;50,"3",IF(C14&gt;20,"2","1"))))))))</f>
        <v>1</v>
      </c>
      <c r="C14" s="45"/>
      <c r="D14" s="43" t="str">
        <f aca="false">IF(E14&gt;500,"9",IF(E14&gt;400,"8",IF(E14&gt;300,"7",IF(E14&gt;200,"6",IF(E14&gt;150,"5",IF(E14&gt;100,"4",IF(E14&gt;50,"3",IF(E14&gt;20,"2","1"))))))))</f>
        <v>1</v>
      </c>
      <c r="E14" s="46"/>
      <c r="F14" s="27" t="str">
        <f aca="false">CONCATENATE(B14,D14)</f>
        <v>11</v>
      </c>
      <c r="G14" s="33" t="n">
        <v>1</v>
      </c>
      <c r="H14" t="s">
        <v>75</v>
      </c>
      <c r="J14" s="30" t="s">
        <v>76</v>
      </c>
      <c r="K14" s="30" t="n">
        <f aca="false">K34</f>
        <v>36</v>
      </c>
      <c r="L14" s="30" t="n">
        <f aca="false">L34</f>
        <v>100</v>
      </c>
      <c r="M14"/>
      <c r="N14"/>
      <c r="O14"/>
      <c r="P14"/>
      <c r="Q14"/>
      <c r="R14"/>
      <c r="S14"/>
    </row>
    <row customHeight="1" ht="14.4" r="15">
      <c r="A15" s="44" t="n">
        <v>13</v>
      </c>
      <c r="B15" s="43" t="str">
        <f aca="false">IF(C15&gt;500,"9",IF(C15&gt;400,"8",IF(C15&gt;300,"7",IF(C15&gt;200,"6",IF(C15&gt;150,"5",IF(C15&gt;100,"4",IF(C15&gt;50,"3",IF(C15&gt;20,"2","1"))))))))</f>
        <v>1</v>
      </c>
      <c r="C15" s="45"/>
      <c r="D15" s="43" t="str">
        <f aca="false">IF(E15&gt;500,"9",IF(E15&gt;400,"8",IF(E15&gt;300,"7",IF(E15&gt;200,"6",IF(E15&gt;150,"5",IF(E15&gt;100,"4",IF(E15&gt;50,"3",IF(E15&gt;20,"2","1"))))))))</f>
        <v>1</v>
      </c>
      <c r="E15" s="46"/>
      <c r="F15" s="27" t="str">
        <f aca="false">CONCATENATE(B15,D15)</f>
        <v>11</v>
      </c>
      <c r="G15" s="33" t="n">
        <v>2</v>
      </c>
      <c r="H15" t="s">
        <v>77</v>
      </c>
      <c r="K15" s="13" t="n">
        <v>1</v>
      </c>
      <c r="L15" s="13" t="n">
        <v>2</v>
      </c>
      <c r="M15" s="13" t="n">
        <v>3</v>
      </c>
      <c r="N15" s="14" t="n">
        <v>4</v>
      </c>
      <c r="O15" s="14" t="n">
        <v>5</v>
      </c>
      <c r="P15" s="14" t="n">
        <v>6</v>
      </c>
      <c r="Q15" s="15" t="n">
        <v>7</v>
      </c>
      <c r="R15" s="15" t="n">
        <v>8</v>
      </c>
      <c r="S15" s="16" t="n">
        <v>9</v>
      </c>
      <c r="W15" t="s">
        <v>78</v>
      </c>
      <c r="X15" s="22" t="n">
        <f aca="false">W4+X5+Y6+Z7+AA8+AB9+AC10+AD11+AE12</f>
        <v>1</v>
      </c>
    </row>
    <row customHeight="1" ht="14.4" r="16">
      <c r="A16" s="44" t="n">
        <v>14</v>
      </c>
      <c r="B16" s="43" t="str">
        <f aca="false">IF(C16&gt;500,"9",IF(C16&gt;400,"8",IF(C16&gt;300,"7",IF(C16&gt;200,"6",IF(C16&gt;150,"5",IF(C16&gt;100,"4",IF(C16&gt;50,"3",IF(C16&gt;20,"2","1"))))))))</f>
        <v>1</v>
      </c>
      <c r="C16" s="45"/>
      <c r="D16" s="43" t="str">
        <f aca="false">IF(E16&gt;500,"9",IF(E16&gt;400,"8",IF(E16&gt;300,"7",IF(E16&gt;200,"6",IF(E16&gt;150,"5",IF(E16&gt;100,"4",IF(E16&gt;50,"3",IF(E16&gt;20,"2","1"))))))))</f>
        <v>1</v>
      </c>
      <c r="E16" s="46"/>
      <c r="F16" s="27" t="str">
        <f aca="false">CONCATENATE(B16,D16)</f>
        <v>11</v>
      </c>
      <c r="G16" s="33" t="n">
        <v>3</v>
      </c>
      <c r="H16" t="s">
        <v>79</v>
      </c>
      <c r="J16" s="1" t="s">
        <v>80</v>
      </c>
      <c r="K16" s="1" t="n">
        <f aca="false">K4</f>
        <v>36</v>
      </c>
      <c r="L16" s="1" t="n">
        <f aca="false">L5</f>
        <v>0</v>
      </c>
      <c r="M16" s="1" t="n">
        <f aca="false">M6</f>
        <v>0</v>
      </c>
      <c r="N16" s="1" t="n">
        <f aca="false">N7</f>
        <v>0</v>
      </c>
      <c r="O16" s="1" t="n">
        <f aca="false">O8</f>
        <v>0</v>
      </c>
      <c r="P16" s="1" t="n">
        <f aca="false">P9</f>
        <v>0</v>
      </c>
      <c r="Q16" s="1" t="n">
        <f aca="false">Q10</f>
        <v>0</v>
      </c>
      <c r="R16" s="1" t="n">
        <f aca="false">R11</f>
        <v>0</v>
      </c>
      <c r="S16" s="1" t="n">
        <f aca="false">S12</f>
        <v>0</v>
      </c>
      <c r="W16" t="s">
        <v>81</v>
      </c>
      <c r="X16" s="22" t="n">
        <f aca="false">(AF4*W13)+(AF5*X13)+(AF6*Y13)+(Z13*AF7)+(AA13*AF8)+(AB13*AF9)+(AC13*AF10)+(AD13*AF11)+(AE13*AF12)</f>
        <v>1</v>
      </c>
    </row>
    <row customHeight="1" ht="14.4" r="17">
      <c r="A17" s="44" t="n">
        <v>15</v>
      </c>
      <c r="B17" s="43" t="str">
        <f aca="false">IF(C17&gt;500,"9",IF(C17&gt;400,"8",IF(C17&gt;300,"7",IF(C17&gt;200,"6",IF(C17&gt;150,"5",IF(C17&gt;100,"4",IF(C17&gt;50,"3",IF(C17&gt;20,"2","1"))))))))</f>
        <v>1</v>
      </c>
      <c r="C17" s="45"/>
      <c r="D17" s="43" t="str">
        <f aca="false">IF(E17&gt;500,"9",IF(E17&gt;400,"8",IF(E17&gt;300,"7",IF(E17&gt;200,"6",IF(E17&gt;150,"5",IF(E17&gt;100,"4",IF(E17&gt;50,"3",IF(E17&gt;20,"2","1"))))))))</f>
        <v>1</v>
      </c>
      <c r="E17" s="46"/>
      <c r="F17" s="27" t="str">
        <f aca="false">CONCATENATE(B17,D17)</f>
        <v>11</v>
      </c>
      <c r="G17" s="34" t="n">
        <v>4</v>
      </c>
      <c r="H17" t="s">
        <v>82</v>
      </c>
      <c r="J17" s="1" t="s">
        <v>83</v>
      </c>
      <c r="K17" s="1" t="n">
        <f aca="false">T4-K16</f>
        <v>0</v>
      </c>
      <c r="L17" s="1" t="n">
        <f aca="false">T5-L16</f>
        <v>0</v>
      </c>
      <c r="M17" s="1" t="n">
        <f aca="false">T6-M16</f>
        <v>0</v>
      </c>
      <c r="N17" s="1" t="n">
        <f aca="false">T7-N16</f>
        <v>0</v>
      </c>
      <c r="O17" s="1" t="n">
        <f aca="false">T8-O16</f>
        <v>0</v>
      </c>
      <c r="P17" s="1" t="n">
        <f aca="false">T9-P16</f>
        <v>0</v>
      </c>
      <c r="Q17" s="1" t="n">
        <f aca="false">T10-Q16</f>
        <v>0</v>
      </c>
      <c r="R17" s="1" t="n">
        <f aca="false">T11-R16</f>
        <v>0</v>
      </c>
      <c r="S17" s="1" t="n">
        <f aca="false">T12-S16</f>
        <v>0</v>
      </c>
      <c r="W17" t="s">
        <v>84</v>
      </c>
      <c r="X17" s="22" t="n">
        <f aca="false">(W13^2)+(X13^2)+(Y13^2)+(Z13^2)+(AA13^2)+(AB13^2)+(AC13^2)+(AD13^2)+(AE13^2)</f>
        <v>1</v>
      </c>
    </row>
    <row customHeight="1" ht="14.4" r="18">
      <c r="A18" s="44" t="n">
        <v>16</v>
      </c>
      <c r="B18" s="43" t="str">
        <f aca="false">IF(C18&gt;500,"9",IF(C18&gt;400,"8",IF(C18&gt;300,"7",IF(C18&gt;200,"6",IF(C18&gt;150,"5",IF(C18&gt;100,"4",IF(C18&gt;50,"3",IF(C18&gt;20,"2","1"))))))))</f>
        <v>1</v>
      </c>
      <c r="C18" s="45"/>
      <c r="D18" s="43" t="str">
        <f aca="false">IF(E18&gt;500,"9",IF(E18&gt;400,"8",IF(E18&gt;300,"7",IF(E18&gt;200,"6",IF(E18&gt;150,"5",IF(E18&gt;100,"4",IF(E18&gt;50,"3",IF(E18&gt;20,"2","1"))))))))</f>
        <v>1</v>
      </c>
      <c r="E18" s="46"/>
      <c r="F18" s="27" t="str">
        <f aca="false">CONCATENATE(B18,D18)</f>
        <v>11</v>
      </c>
      <c r="G18" s="34" t="n">
        <v>5</v>
      </c>
      <c r="H18" t="s">
        <v>85</v>
      </c>
      <c r="J18" s="1" t="s">
        <v>86</v>
      </c>
      <c r="K18" s="1" t="n">
        <f aca="false">K13-K16</f>
        <v>0</v>
      </c>
      <c r="L18" s="1" t="n">
        <f aca="false">L13-L16</f>
        <v>0</v>
      </c>
      <c r="M18" s="1" t="n">
        <f aca="false">M13-M16</f>
        <v>0</v>
      </c>
      <c r="N18" s="1" t="n">
        <f aca="false">N13-N16</f>
        <v>0</v>
      </c>
      <c r="O18" s="1" t="n">
        <f aca="false">O13-O16</f>
        <v>0</v>
      </c>
      <c r="P18" s="1" t="n">
        <f aca="false">P13-P16</f>
        <v>0</v>
      </c>
      <c r="Q18" s="1" t="n">
        <f aca="false">Q13-Q16</f>
        <v>0</v>
      </c>
      <c r="R18" s="1" t="n">
        <f aca="false">R13-R16</f>
        <v>0</v>
      </c>
      <c r="S18" s="1" t="n">
        <f aca="false">S13-S16</f>
        <v>0</v>
      </c>
    </row>
    <row customHeight="1" ht="14.4" r="19">
      <c r="A19" s="44" t="n">
        <v>17</v>
      </c>
      <c r="B19" s="43" t="str">
        <f aca="false">IF(C19&gt;500,"9",IF(C19&gt;400,"8",IF(C19&gt;300,"7",IF(C19&gt;200,"6",IF(C19&gt;150,"5",IF(C19&gt;100,"4",IF(C19&gt;50,"3",IF(C19&gt;20,"2","1"))))))))</f>
        <v>1</v>
      </c>
      <c r="C19" s="45"/>
      <c r="D19" s="43" t="str">
        <f aca="false">IF(E19&gt;500,"9",IF(E19&gt;400,"8",IF(E19&gt;300,"7",IF(E19&gt;200,"6",IF(E19&gt;150,"5",IF(E19&gt;100,"4",IF(E19&gt;50,"3",IF(E19&gt;20,"2","1"))))))))</f>
        <v>1</v>
      </c>
      <c r="E19" s="46"/>
      <c r="F19" s="27" t="str">
        <f aca="false">CONCATENATE(B19,D19)</f>
        <v>11</v>
      </c>
      <c r="G19" s="34" t="n">
        <v>6</v>
      </c>
      <c r="H19" t="s">
        <v>87</v>
      </c>
      <c r="J19" s="1" t="s">
        <v>88</v>
      </c>
      <c r="K19" s="1" t="n">
        <f aca="false">$T$13-T4-K13+K16</f>
        <v>0</v>
      </c>
      <c r="L19" s="1" t="n">
        <f aca="false">$T$13-T5-L13+L16</f>
        <v>36</v>
      </c>
      <c r="M19" s="1" t="n">
        <f aca="false">$T$13-T6-M13+M16</f>
        <v>36</v>
      </c>
      <c r="N19" s="1" t="n">
        <f aca="false">$T$13-T7-N13+N16</f>
        <v>36</v>
      </c>
      <c r="O19" s="1" t="n">
        <f aca="false">$T$13-T8-O13+O16</f>
        <v>36</v>
      </c>
      <c r="P19" s="1" t="n">
        <f aca="false">$T$13-T9-P13+P16</f>
        <v>36</v>
      </c>
      <c r="Q19" s="1" t="n">
        <f aca="false">$T$13-T10-Q13+Q16</f>
        <v>36</v>
      </c>
      <c r="R19" s="1" t="n">
        <f aca="false">$T$13-T11-R13+R16</f>
        <v>36</v>
      </c>
      <c r="S19" s="1" t="n">
        <f aca="false">$T$13-T12-S13+S16</f>
        <v>36</v>
      </c>
      <c r="W19" t="s">
        <v>51</v>
      </c>
      <c r="X19" s="22" t="e">
        <f aca="false">(X15-X16)/(1-X16)</f>
        <v>#DIV/0!</v>
      </c>
    </row>
    <row customHeight="1" ht="14.4" r="20">
      <c r="A20" s="44" t="n">
        <v>18</v>
      </c>
      <c r="B20" s="43" t="str">
        <f aca="false">IF(C20&gt;500,"9",IF(C20&gt;400,"8",IF(C20&gt;300,"7",IF(C20&gt;200,"6",IF(C20&gt;150,"5",IF(C20&gt;100,"4",IF(C20&gt;50,"3",IF(C20&gt;20,"2","1"))))))))</f>
        <v>1</v>
      </c>
      <c r="C20" s="45"/>
      <c r="D20" s="43" t="str">
        <f aca="false">IF(E20&gt;500,"9",IF(E20&gt;400,"8",IF(E20&gt;300,"7",IF(E20&gt;200,"6",IF(E20&gt;150,"5",IF(E20&gt;100,"4",IF(E20&gt;50,"3",IF(E20&gt;20,"2","1"))))))))</f>
        <v>1</v>
      </c>
      <c r="E20" s="46"/>
      <c r="F20" s="27" t="str">
        <f aca="false">CONCATENATE(B20,D20)</f>
        <v>11</v>
      </c>
      <c r="G20" s="35" t="n">
        <v>7</v>
      </c>
      <c r="H20" t="s">
        <v>89</v>
      </c>
      <c r="J20" s="1" t="s">
        <v>90</v>
      </c>
      <c r="K20" s="1" t="n">
        <f aca="false">SUM(K16:K19)</f>
        <v>36</v>
      </c>
      <c r="L20" s="1" t="n">
        <f aca="false">SUM(L16:L19)</f>
        <v>36</v>
      </c>
      <c r="M20" s="1" t="n">
        <f aca="false">SUM(M16:M19)</f>
        <v>36</v>
      </c>
      <c r="N20" s="1" t="n">
        <f aca="false">SUM(N16:N19)</f>
        <v>36</v>
      </c>
      <c r="O20" s="1" t="n">
        <f aca="false">SUM(O16:O19)</f>
        <v>36</v>
      </c>
      <c r="P20" s="1" t="n">
        <f aca="false">SUM(P16:P19)</f>
        <v>36</v>
      </c>
      <c r="Q20" s="1" t="n">
        <f aca="false">SUM(Q16:Q19)</f>
        <v>36</v>
      </c>
      <c r="R20" s="1" t="n">
        <f aca="false">SUM(R16:R19)</f>
        <v>36</v>
      </c>
      <c r="S20" s="1" t="n">
        <f aca="false">SUM(S16:S19)</f>
        <v>36</v>
      </c>
      <c r="W20" t="s">
        <v>52</v>
      </c>
      <c r="X20" s="22" t="e">
        <f aca="false">(X15-X16)/(1-X17)</f>
        <v>#DIV/0!</v>
      </c>
    </row>
    <row customHeight="1" ht="14.4" r="21">
      <c r="A21" s="44" t="n">
        <v>19</v>
      </c>
      <c r="B21" s="43" t="str">
        <f aca="false">IF(C21&gt;500,"9",IF(C21&gt;400,"8",IF(C21&gt;300,"7",IF(C21&gt;200,"6",IF(C21&gt;150,"5",IF(C21&gt;100,"4",IF(C21&gt;50,"3",IF(C21&gt;20,"2","1"))))))))</f>
        <v>1</v>
      </c>
      <c r="C21" s="45"/>
      <c r="D21" s="43" t="str">
        <f aca="false">IF(E21&gt;500,"9",IF(E21&gt;400,"8",IF(E21&gt;300,"7",IF(E21&gt;200,"6",IF(E21&gt;150,"5",IF(E21&gt;100,"4",IF(E21&gt;50,"3",IF(E21&gt;20,"2","1"))))))))</f>
        <v>1</v>
      </c>
      <c r="E21" s="46"/>
      <c r="F21" s="27" t="str">
        <f aca="false">CONCATENATE(B21,D21)</f>
        <v>11</v>
      </c>
      <c r="G21" s="35" t="n">
        <v>8</v>
      </c>
      <c r="H21" t="s">
        <v>91</v>
      </c>
      <c r="W21" t="s">
        <v>53</v>
      </c>
      <c r="X21" s="22" t="n">
        <f aca="false">(K4+L5+M6+N7+O8+P9+Q10+R11+S12)/T13</f>
        <v>1</v>
      </c>
      <c r="Z21" t="s">
        <v>92</v>
      </c>
    </row>
    <row customHeight="1" ht="14.4" r="22">
      <c r="A22" s="44" t="n">
        <v>20</v>
      </c>
      <c r="B22" s="43" t="str">
        <f aca="false">IF(C22&gt;500,"9",IF(C22&gt;400,"8",IF(C22&gt;300,"7",IF(C22&gt;200,"6",IF(C22&gt;150,"5",IF(C22&gt;100,"4",IF(C22&gt;50,"3",IF(C22&gt;20,"2","1"))))))))</f>
        <v>1</v>
      </c>
      <c r="C22" s="45"/>
      <c r="D22" s="43" t="str">
        <f aca="false">IF(E22&gt;500,"9",IF(E22&gt;400,"8",IF(E22&gt;300,"7",IF(E22&gt;200,"6",IF(E22&gt;150,"5",IF(E22&gt;100,"4",IF(E22&gt;50,"3",IF(E22&gt;20,"2","1"))))))))</f>
        <v>1</v>
      </c>
      <c r="E22" s="46"/>
      <c r="F22" s="27" t="str">
        <f aca="false">CONCATENATE(B22,D22)</f>
        <v>11</v>
      </c>
      <c r="G22" s="36" t="n">
        <v>9</v>
      </c>
      <c r="H22" t="s">
        <v>93</v>
      </c>
      <c r="I22" s="18" t="s">
        <v>94</v>
      </c>
      <c r="J22" s="1" t="s">
        <v>95</v>
      </c>
      <c r="K22" s="31" t="n">
        <f aca="false">(K16+K18)/K20</f>
        <v>1</v>
      </c>
      <c r="L22" s="31" t="n">
        <f aca="false">(L16+L18)/L20</f>
        <v>0</v>
      </c>
      <c r="M22" s="31" t="n">
        <f aca="false">(M16+M18)/M20</f>
        <v>0</v>
      </c>
      <c r="N22" s="31" t="n">
        <f aca="false">(N16+N18)/N20</f>
        <v>0</v>
      </c>
      <c r="O22" s="31" t="n">
        <f aca="false">(O16+O18)/O20</f>
        <v>0</v>
      </c>
      <c r="P22" s="31" t="n">
        <f aca="false">(P16+P18)/P20</f>
        <v>0</v>
      </c>
      <c r="Q22" s="31" t="n">
        <f aca="false">(Q16+Q18)/Q20</f>
        <v>0</v>
      </c>
      <c r="R22" s="31" t="n">
        <f aca="false">(R16+R18)/R20</f>
        <v>0</v>
      </c>
      <c r="S22" s="31" t="n">
        <f aca="false">(S16+S18)/S20</f>
        <v>0</v>
      </c>
      <c r="T22" s="1" t="s">
        <v>96</v>
      </c>
      <c r="U22" s="1" t="n">
        <v>1</v>
      </c>
      <c r="V22" s="8" t="s">
        <v>97</v>
      </c>
    </row>
    <row customHeight="1" ht="14.4" r="23">
      <c r="A23" s="44" t="n">
        <v>21</v>
      </c>
      <c r="B23" s="43" t="str">
        <f aca="false">IF(C23&gt;500,"9",IF(C23&gt;400,"8",IF(C23&gt;300,"7",IF(C23&gt;200,"6",IF(C23&gt;150,"5",IF(C23&gt;100,"4",IF(C23&gt;50,"3",IF(C23&gt;20,"2","1"))))))))</f>
        <v>1</v>
      </c>
      <c r="C23" s="45"/>
      <c r="D23" s="43" t="str">
        <f aca="false">IF(E23&gt;500,"9",IF(E23&gt;400,"8",IF(E23&gt;300,"7",IF(E23&gt;200,"6",IF(E23&gt;150,"5",IF(E23&gt;100,"4",IF(E23&gt;50,"3",IF(E23&gt;20,"2","1"))))))))</f>
        <v>1</v>
      </c>
      <c r="E23" s="46"/>
      <c r="F23" s="27" t="str">
        <f aca="false">CONCATENATE(B23,D23)</f>
        <v>11</v>
      </c>
      <c r="I23" s="18" t="s">
        <v>98</v>
      </c>
      <c r="J23" s="1" t="s">
        <v>99</v>
      </c>
      <c r="K23" s="31" t="n">
        <f aca="false">(K16+K17)/K20</f>
        <v>1</v>
      </c>
      <c r="L23" s="31" t="n">
        <f aca="false">(L16+L17)/L20</f>
        <v>0</v>
      </c>
      <c r="M23" s="31" t="n">
        <f aca="false">(M16+M17)/M20</f>
        <v>0</v>
      </c>
      <c r="N23" s="31" t="n">
        <f aca="false">(N16+N17)/N20</f>
        <v>0</v>
      </c>
      <c r="O23" s="31" t="n">
        <f aca="false">(O16+O17)/O20</f>
        <v>0</v>
      </c>
      <c r="P23" s="31" t="n">
        <f aca="false">(P16+P17)/P20</f>
        <v>0</v>
      </c>
      <c r="Q23" s="31" t="n">
        <f aca="false">(Q16+Q17)/Q20</f>
        <v>0</v>
      </c>
      <c r="R23" s="31" t="n">
        <f aca="false">(R16+R17)/R20</f>
        <v>0</v>
      </c>
      <c r="S23" s="31" t="n">
        <f aca="false">(S16+S17)/S20</f>
        <v>0</v>
      </c>
      <c r="T23" s="1" t="s">
        <v>96</v>
      </c>
      <c r="U23" s="1" t="n">
        <v>1</v>
      </c>
      <c r="V23" s="8" t="s">
        <v>100</v>
      </c>
    </row>
    <row customHeight="1" ht="14.4" r="24">
      <c r="A24" s="44" t="n">
        <v>22</v>
      </c>
      <c r="B24" s="43" t="str">
        <f aca="false">IF(C24&gt;500,"9",IF(C24&gt;400,"8",IF(C24&gt;300,"7",IF(C24&gt;200,"6",IF(C24&gt;150,"5",IF(C24&gt;100,"4",IF(C24&gt;50,"3",IF(C24&gt;20,"2","1"))))))))</f>
        <v>1</v>
      </c>
      <c r="C24" s="45"/>
      <c r="D24" s="43" t="str">
        <f aca="false">IF(E24&gt;500,"9",IF(E24&gt;400,"8",IF(E24&gt;300,"7",IF(E24&gt;200,"6",IF(E24&gt;150,"5",IF(E24&gt;100,"4",IF(E24&gt;50,"3",IF(E24&gt;20,"2","1"))))))))</f>
        <v>1</v>
      </c>
      <c r="E24" s="46"/>
      <c r="F24" s="27" t="str">
        <f aca="false">CONCATENATE(B24,D24)</f>
        <v>11</v>
      </c>
      <c r="I24" s="18" t="s">
        <v>101</v>
      </c>
      <c r="J24" s="1" t="s">
        <v>102</v>
      </c>
      <c r="K24" s="31" t="n">
        <f aca="false">(K16+K17)/(K16+K18)</f>
        <v>1</v>
      </c>
      <c r="L24" s="31" t="e">
        <f aca="false">(L16+L17)/(L16+L18)</f>
        <v>#DIV/0!</v>
      </c>
      <c r="M24" s="31" t="e">
        <f aca="false">(M16+M17)/(M16+M18)</f>
        <v>#DIV/0!</v>
      </c>
      <c r="N24" s="31" t="e">
        <f aca="false">(N16+N17)/(N16+N18)</f>
        <v>#DIV/0!</v>
      </c>
      <c r="O24" s="31" t="e">
        <f aca="false">(O16+O17)/(O16+O18)</f>
        <v>#DIV/0!</v>
      </c>
      <c r="P24" s="31" t="e">
        <f aca="false">(P16+P17)/(P16+P18)</f>
        <v>#DIV/0!</v>
      </c>
      <c r="Q24" s="31" t="e">
        <f aca="false">(Q16+Q17)/(Q16+Q18)</f>
        <v>#DIV/0!</v>
      </c>
      <c r="R24" s="31" t="e">
        <f aca="false">(R16+R17)/(R16+R18)</f>
        <v>#DIV/0!</v>
      </c>
      <c r="S24" s="31" t="e">
        <f aca="false">(S16+S17)/(S16+S18)</f>
        <v>#DIV/0!</v>
      </c>
      <c r="T24" s="1" t="s">
        <v>103</v>
      </c>
      <c r="U24" s="1" t="n">
        <v>1</v>
      </c>
    </row>
    <row customHeight="1" ht="14.4" r="25">
      <c r="A25" s="44" t="n">
        <v>23</v>
      </c>
      <c r="B25" s="43" t="str">
        <f aca="false">IF(C25&gt;500,"9",IF(C25&gt;400,"8",IF(C25&gt;300,"7",IF(C25&gt;200,"6",IF(C25&gt;150,"5",IF(C25&gt;100,"4",IF(C25&gt;50,"3",IF(C25&gt;20,"2","1"))))))))</f>
        <v>1</v>
      </c>
      <c r="C25" s="45"/>
      <c r="D25" s="43" t="str">
        <f aca="false">IF(E25&gt;500,"9",IF(E25&gt;400,"8",IF(E25&gt;300,"7",IF(E25&gt;200,"6",IF(E25&gt;150,"5",IF(E25&gt;100,"4",IF(E25&gt;50,"3",IF(E25&gt;20,"2","1"))))))))</f>
        <v>1</v>
      </c>
      <c r="E25" s="46"/>
      <c r="F25" s="27" t="str">
        <f aca="false">CONCATENATE(B25,D25)</f>
        <v>11</v>
      </c>
      <c r="I25" s="18" t="s">
        <v>104</v>
      </c>
      <c r="J25" s="1" t="s">
        <v>91</v>
      </c>
      <c r="K25" s="31" t="n">
        <f aca="false">K16/(K16+K18)</f>
        <v>1</v>
      </c>
      <c r="L25" s="31" t="e">
        <f aca="false">L16/(L16+L18)</f>
        <v>#DIV/0!</v>
      </c>
      <c r="M25" s="31" t="e">
        <f aca="false">M16/(M16+M18)</f>
        <v>#DIV/0!</v>
      </c>
      <c r="N25" s="31" t="e">
        <f aca="false">N16/(N16+N18)</f>
        <v>#DIV/0!</v>
      </c>
      <c r="O25" s="31" t="e">
        <f aca="false">O16/(O16+O18)</f>
        <v>#DIV/0!</v>
      </c>
      <c r="P25" s="31" t="e">
        <f aca="false">P16/(P16+P18)</f>
        <v>#DIV/0!</v>
      </c>
      <c r="Q25" s="31" t="e">
        <f aca="false">Q16/(Q16+Q18)</f>
        <v>#DIV/0!</v>
      </c>
      <c r="R25" s="31" t="e">
        <f aca="false">R16/(R16+R18)</f>
        <v>#DIV/0!</v>
      </c>
      <c r="S25" s="31" t="e">
        <f aca="false">S16/(S16+S18)</f>
        <v>#DIV/0!</v>
      </c>
      <c r="T25" s="1" t="s">
        <v>96</v>
      </c>
      <c r="U25" s="1" t="n">
        <v>1</v>
      </c>
      <c r="V25" s="8" t="s">
        <v>105</v>
      </c>
    </row>
    <row customHeight="1" ht="14.4" r="26">
      <c r="A26" s="44" t="n">
        <v>24</v>
      </c>
      <c r="B26" s="43" t="str">
        <f aca="false">IF(C26&gt;500,"9",IF(C26&gt;400,"8",IF(C26&gt;300,"7",IF(C26&gt;200,"6",IF(C26&gt;150,"5",IF(C26&gt;100,"4",IF(C26&gt;50,"3",IF(C26&gt;20,"2","1"))))))))</f>
        <v>1</v>
      </c>
      <c r="C26" s="45"/>
      <c r="D26" s="43" t="str">
        <f aca="false">IF(E26&gt;500,"9",IF(E26&gt;400,"8",IF(E26&gt;300,"7",IF(E26&gt;200,"6",IF(E26&gt;150,"5",IF(E26&gt;100,"4",IF(E26&gt;50,"3",IF(E26&gt;20,"2","1"))))))))</f>
        <v>1</v>
      </c>
      <c r="E26" s="46"/>
      <c r="F26" s="27" t="str">
        <f aca="false">CONCATENATE(B26,D26)</f>
        <v>11</v>
      </c>
      <c r="I26" s="1" t="s">
        <v>106</v>
      </c>
      <c r="J26" s="1" t="s">
        <v>87</v>
      </c>
      <c r="K26" s="31" t="e">
        <f aca="false">K17/(K17+K19)</f>
        <v>#DIV/0!</v>
      </c>
      <c r="L26" s="31" t="n">
        <f aca="false">L17/(L17+L19)</f>
        <v>0</v>
      </c>
      <c r="M26" s="31" t="n">
        <f aca="false">M17/(M17+M19)</f>
        <v>0</v>
      </c>
      <c r="N26" s="31" t="n">
        <f aca="false">N17/(N17+N19)</f>
        <v>0</v>
      </c>
      <c r="O26" s="31" t="n">
        <f aca="false">O17/(O17+O19)</f>
        <v>0</v>
      </c>
      <c r="P26" s="31" t="n">
        <f aca="false">P17/(P17+P19)</f>
        <v>0</v>
      </c>
      <c r="Q26" s="31" t="n">
        <f aca="false">Q17/(Q17+Q19)</f>
        <v>0</v>
      </c>
      <c r="R26" s="31" t="n">
        <f aca="false">R17/(R17+R19)</f>
        <v>0</v>
      </c>
      <c r="S26" s="31" t="n">
        <f aca="false">S17/(S17+S19)</f>
        <v>0</v>
      </c>
      <c r="T26" s="1" t="s">
        <v>96</v>
      </c>
      <c r="U26" s="1" t="n">
        <v>0</v>
      </c>
      <c r="V26" s="8" t="s">
        <v>107</v>
      </c>
    </row>
    <row customHeight="1" ht="14.4" r="27">
      <c r="A27" s="44" t="n">
        <v>25</v>
      </c>
      <c r="B27" s="43" t="str">
        <f aca="false">IF(C27&gt;500,"9",IF(C27&gt;400,"8",IF(C27&gt;300,"7",IF(C27&gt;200,"6",IF(C27&gt;150,"5",IF(C27&gt;100,"4",IF(C27&gt;50,"3",IF(C27&gt;20,"2","1"))))))))</f>
        <v>1</v>
      </c>
      <c r="C27" s="45"/>
      <c r="D27" s="43" t="str">
        <f aca="false">IF(E27&gt;500,"9",IF(E27&gt;400,"8",IF(E27&gt;300,"7",IF(E27&gt;200,"6",IF(E27&gt;150,"5",IF(E27&gt;100,"4",IF(E27&gt;50,"3",IF(E27&gt;20,"2","1"))))))))</f>
        <v>1</v>
      </c>
      <c r="E27" s="46"/>
      <c r="F27" s="27" t="str">
        <f aca="false">CONCATENATE(B27,D27)</f>
        <v>11</v>
      </c>
      <c r="I27" s="18" t="s">
        <v>108</v>
      </c>
      <c r="J27" s="1" t="s">
        <v>109</v>
      </c>
      <c r="K27" s="31" t="n">
        <f aca="false">K17/(K16+K17)</f>
        <v>0</v>
      </c>
      <c r="L27" s="31" t="e">
        <f aca="false">L17/(L16+L17)</f>
        <v>#DIV/0!</v>
      </c>
      <c r="M27" s="31" t="e">
        <f aca="false">M17/(M16+M17)</f>
        <v>#DIV/0!</v>
      </c>
      <c r="N27" s="31" t="e">
        <f aca="false">N17/(N16+N17)</f>
        <v>#DIV/0!</v>
      </c>
      <c r="O27" s="31" t="e">
        <f aca="false">O17/(O16+O17)</f>
        <v>#DIV/0!</v>
      </c>
      <c r="P27" s="31" t="e">
        <f aca="false">P17/(P16+P17)</f>
        <v>#DIV/0!</v>
      </c>
      <c r="Q27" s="31" t="e">
        <f aca="false">Q17/(Q16+Q17)</f>
        <v>#DIV/0!</v>
      </c>
      <c r="R27" s="31" t="e">
        <f aca="false">R17/(R16+R17)</f>
        <v>#DIV/0!</v>
      </c>
      <c r="S27" s="31" t="e">
        <f aca="false">S17/(S16+S17)</f>
        <v>#DIV/0!</v>
      </c>
      <c r="T27" s="1" t="s">
        <v>96</v>
      </c>
      <c r="U27" s="1" t="n">
        <v>0</v>
      </c>
      <c r="V27" s="8" t="s">
        <v>110</v>
      </c>
    </row>
    <row customHeight="1" ht="14.4" r="28">
      <c r="A28" s="44" t="n">
        <v>26</v>
      </c>
      <c r="B28" s="43" t="str">
        <f aca="false">IF(C28&gt;500,"9",IF(C28&gt;400,"8",IF(C28&gt;300,"7",IF(C28&gt;200,"6",IF(C28&gt;150,"5",IF(C28&gt;100,"4",IF(C28&gt;50,"3",IF(C28&gt;20,"2","1"))))))))</f>
        <v>1</v>
      </c>
      <c r="C28" s="45"/>
      <c r="D28" s="43" t="str">
        <f aca="false">IF(E28&gt;500,"9",IF(E28&gt;400,"8",IF(E28&gt;300,"7",IF(E28&gt;200,"6",IF(E28&gt;150,"5",IF(E28&gt;100,"4",IF(E28&gt;50,"3",IF(E28&gt;20,"2","1"))))))))</f>
        <v>1</v>
      </c>
      <c r="E28" s="46"/>
      <c r="F28" s="27" t="str">
        <f aca="false">CONCATENATE(B28,D28)</f>
        <v>11</v>
      </c>
      <c r="I28" s="18" t="s">
        <v>111</v>
      </c>
      <c r="J28" s="1" t="s">
        <v>53</v>
      </c>
      <c r="K28" s="31" t="n">
        <f aca="false">(K16+K19)/K20</f>
        <v>1</v>
      </c>
      <c r="L28" s="31" t="n">
        <f aca="false">(L16+L19)/L20</f>
        <v>1</v>
      </c>
      <c r="M28" s="31" t="n">
        <f aca="false">(M16+M19)/M20</f>
        <v>1</v>
      </c>
      <c r="N28" s="31" t="n">
        <f aca="false">(N16+N19)/N20</f>
        <v>1</v>
      </c>
      <c r="O28" s="31" t="n">
        <f aca="false">(O16+O19)/O20</f>
        <v>1</v>
      </c>
      <c r="P28" s="31" t="n">
        <f aca="false">(P16+P19)/P20</f>
        <v>1</v>
      </c>
      <c r="Q28" s="31" t="n">
        <f aca="false">(Q16+Q19)/Q20</f>
        <v>1</v>
      </c>
      <c r="R28" s="31" t="n">
        <f aca="false">(R16+R19)/R20</f>
        <v>1</v>
      </c>
      <c r="S28" s="31" t="n">
        <f aca="false">(S16+S19)/S20</f>
        <v>1</v>
      </c>
      <c r="T28" s="1" t="s">
        <v>96</v>
      </c>
      <c r="U28" s="1" t="n">
        <v>1</v>
      </c>
      <c r="V28" s="8" t="s">
        <v>112</v>
      </c>
    </row>
    <row customHeight="1" ht="14.4" r="29">
      <c r="A29" s="44" t="n">
        <v>27</v>
      </c>
      <c r="B29" s="43" t="str">
        <f aca="false">IF(C29&gt;500,"9",IF(C29&gt;400,"8",IF(C29&gt;300,"7",IF(C29&gt;200,"6",IF(C29&gt;150,"5",IF(C29&gt;100,"4",IF(C29&gt;50,"3",IF(C29&gt;20,"2","1"))))))))</f>
        <v>1</v>
      </c>
      <c r="C29" s="45"/>
      <c r="D29" s="43" t="str">
        <f aca="false">IF(E29&gt;500,"9",IF(E29&gt;400,"8",IF(E29&gt;300,"7",IF(E29&gt;200,"6",IF(E29&gt;150,"5",IF(E29&gt;100,"4",IF(E29&gt;50,"3",IF(E29&gt;20,"2","1"))))))))</f>
        <v>1</v>
      </c>
      <c r="E29" s="46"/>
      <c r="F29" s="27" t="str">
        <f aca="false">CONCATENATE(B29,D29)</f>
        <v>11</v>
      </c>
      <c r="I29" s="18" t="s">
        <v>113</v>
      </c>
      <c r="J29" s="1" t="s">
        <v>114</v>
      </c>
      <c r="K29" s="31" t="n">
        <f aca="false">K16/(K16+K17)</f>
        <v>1</v>
      </c>
      <c r="L29" s="31" t="e">
        <f aca="false">L16/(L16+L17)</f>
        <v>#DIV/0!</v>
      </c>
      <c r="M29" s="31" t="e">
        <f aca="false">M16/(M16+M17)</f>
        <v>#DIV/0!</v>
      </c>
      <c r="N29" s="31" t="e">
        <f aca="false">N16/(N16+N17)</f>
        <v>#DIV/0!</v>
      </c>
      <c r="O29" s="31" t="e">
        <f aca="false">O16/(O16+O17)</f>
        <v>#DIV/0!</v>
      </c>
      <c r="P29" s="31" t="e">
        <f aca="false">P16/(P16+P17)</f>
        <v>#DIV/0!</v>
      </c>
      <c r="Q29" s="31" t="e">
        <f aca="false">Q16/(Q16+Q17)</f>
        <v>#DIV/0!</v>
      </c>
      <c r="R29" s="31" t="e">
        <f aca="false">R16/(R16+R17)</f>
        <v>#DIV/0!</v>
      </c>
      <c r="S29" s="31" t="e">
        <f aca="false">S16/(S16+S17)</f>
        <v>#DIV/0!</v>
      </c>
      <c r="T29" s="1" t="s">
        <v>96</v>
      </c>
      <c r="U29" s="1" t="n">
        <v>1</v>
      </c>
      <c r="V29" s="8" t="s">
        <v>115</v>
      </c>
    </row>
    <row customHeight="1" ht="14.4" r="30">
      <c r="A30" s="44" t="n">
        <v>28</v>
      </c>
      <c r="B30" s="43" t="str">
        <f aca="false">IF(C30&gt;500,"9",IF(C30&gt;400,"8",IF(C30&gt;300,"7",IF(C30&gt;200,"6",IF(C30&gt;150,"5",IF(C30&gt;100,"4",IF(C30&gt;50,"3",IF(C30&gt;20,"2","1"))))))))</f>
        <v>1</v>
      </c>
      <c r="C30" s="45"/>
      <c r="D30" s="43" t="str">
        <f aca="false">IF(E30&gt;500,"9",IF(E30&gt;400,"8",IF(E30&gt;300,"7",IF(E30&gt;200,"6",IF(E30&gt;150,"5",IF(E30&gt;100,"4",IF(E30&gt;50,"3",IF(E30&gt;20,"2","1"))))))))</f>
        <v>1</v>
      </c>
      <c r="E30" s="46"/>
      <c r="F30" s="27" t="str">
        <f aca="false">CONCATENATE(B30,D30)</f>
        <v>11</v>
      </c>
      <c r="I30" s="18" t="s">
        <v>116</v>
      </c>
      <c r="J30" s="1" t="s">
        <v>117</v>
      </c>
      <c r="K30" s="31" t="n">
        <f aca="false">K16/(K16+K17+K18)</f>
        <v>1</v>
      </c>
      <c r="L30" s="31" t="e">
        <f aca="false">L16/(L16+L17+L18)</f>
        <v>#DIV/0!</v>
      </c>
      <c r="M30" s="31" t="e">
        <f aca="false">M16/(M16+M17+M18)</f>
        <v>#DIV/0!</v>
      </c>
      <c r="N30" s="31" t="e">
        <f aca="false">N16/(N16+N17+N18)</f>
        <v>#DIV/0!</v>
      </c>
      <c r="O30" s="31" t="e">
        <f aca="false">O16/(O16+O17+O18)</f>
        <v>#DIV/0!</v>
      </c>
      <c r="P30" s="31" t="e">
        <f aca="false">P16/(P16+P17+P18)</f>
        <v>#DIV/0!</v>
      </c>
      <c r="Q30" s="31" t="e">
        <f aca="false">Q16/(Q16+Q17+Q18)</f>
        <v>#DIV/0!</v>
      </c>
      <c r="R30" s="31" t="e">
        <f aca="false">R16/(R16+R17+R18)</f>
        <v>#DIV/0!</v>
      </c>
      <c r="S30" s="31" t="e">
        <f aca="false">S16/(S16+S17+S18)</f>
        <v>#DIV/0!</v>
      </c>
      <c r="T30" s="1" t="s">
        <v>96</v>
      </c>
      <c r="U30" s="1" t="n">
        <v>1</v>
      </c>
      <c r="V30" s="8" t="s">
        <v>118</v>
      </c>
    </row>
    <row customHeight="1" ht="14.4" r="31">
      <c r="A31" s="44" t="n">
        <v>29</v>
      </c>
      <c r="B31" s="43" t="str">
        <f aca="false">IF(C31&gt;500,"9",IF(C31&gt;400,"8",IF(C31&gt;300,"7",IF(C31&gt;200,"6",IF(C31&gt;150,"5",IF(C31&gt;100,"4",IF(C31&gt;50,"3",IF(C31&gt;20,"2","1"))))))))</f>
        <v>1</v>
      </c>
      <c r="C31" s="45"/>
      <c r="D31" s="43" t="str">
        <f aca="false">IF(E31&gt;500,"9",IF(E31&gt;400,"8",IF(E31&gt;300,"7",IF(E31&gt;200,"6",IF(E31&gt;150,"5",IF(E31&gt;100,"4",IF(E31&gt;50,"3",IF(E31&gt;20,"2","1"))))))))</f>
        <v>1</v>
      </c>
      <c r="E31" s="46"/>
      <c r="F31" s="27" t="str">
        <f aca="false">CONCATENATE(B31,D31)</f>
        <v>11</v>
      </c>
      <c r="I31" s="18" t="s">
        <v>119</v>
      </c>
      <c r="J31" s="1" t="s">
        <v>120</v>
      </c>
      <c r="K31" s="31" t="e">
        <f aca="false">K25-K26</f>
        <v>#DIV/0!</v>
      </c>
      <c r="L31" s="31" t="e">
        <f aca="false">L25-L26</f>
        <v>#DIV/0!</v>
      </c>
      <c r="M31" s="31" t="e">
        <f aca="false">M25-M26</f>
        <v>#DIV/0!</v>
      </c>
      <c r="N31" s="31" t="e">
        <f aca="false">N25-N26</f>
        <v>#DIV/0!</v>
      </c>
      <c r="O31" s="31" t="e">
        <f aca="false">O25-O26</f>
        <v>#DIV/0!</v>
      </c>
      <c r="P31" s="31" t="e">
        <f aca="false">P25-P26</f>
        <v>#DIV/0!</v>
      </c>
      <c r="Q31" s="31" t="e">
        <f aca="false">Q25-Q26</f>
        <v>#DIV/0!</v>
      </c>
      <c r="R31" s="31" t="e">
        <f aca="false">R25-R26</f>
        <v>#DIV/0!</v>
      </c>
      <c r="S31" s="31" t="e">
        <f aca="false">S25-S26</f>
        <v>#DIV/0!</v>
      </c>
    </row>
    <row customHeight="1" ht="14.4" r="32">
      <c r="A32" s="44" t="n">
        <v>30</v>
      </c>
      <c r="B32" s="43" t="str">
        <f aca="false">IF(C32&gt;500,"9",IF(C32&gt;400,"8",IF(C32&gt;300,"7",IF(C32&gt;200,"6",IF(C32&gt;150,"5",IF(C32&gt;100,"4",IF(C32&gt;50,"3",IF(C32&gt;20,"2","1"))))))))</f>
        <v>1</v>
      </c>
      <c r="C32" s="45"/>
      <c r="D32" s="43" t="str">
        <f aca="false">IF(E32&gt;500,"9",IF(E32&gt;400,"8",IF(E32&gt;300,"7",IF(E32&gt;200,"6",IF(E32&gt;150,"5",IF(E32&gt;100,"4",IF(E32&gt;50,"3",IF(E32&gt;20,"2","1"))))))))</f>
        <v>1</v>
      </c>
      <c r="E32" s="46"/>
      <c r="F32" s="27" t="str">
        <f aca="false">CONCATENATE(B32,D32)</f>
        <v>11</v>
      </c>
      <c r="I32" s="18" t="s">
        <v>121</v>
      </c>
      <c r="J32" s="1" t="s">
        <v>122</v>
      </c>
      <c r="K32" s="31" t="e">
        <f aca="false">(K16*K19)/(K17*K18)</f>
        <v>#DIV/0!</v>
      </c>
      <c r="L32" s="31" t="e">
        <f aca="false">(L16*L19)/(L17*L18)</f>
        <v>#DIV/0!</v>
      </c>
      <c r="M32" s="31" t="e">
        <f aca="false">(M16*M19)/(M17*M18)</f>
        <v>#DIV/0!</v>
      </c>
      <c r="N32" s="31" t="e">
        <f aca="false">(N16*N19)/(N17*N18)</f>
        <v>#DIV/0!</v>
      </c>
      <c r="O32" s="31" t="e">
        <f aca="false">(O16*O19)/(O17*O18)</f>
        <v>#DIV/0!</v>
      </c>
      <c r="P32" s="31" t="e">
        <f aca="false">(P16*P19)/(P17*P18)</f>
        <v>#DIV/0!</v>
      </c>
      <c r="Q32" s="31" t="e">
        <f aca="false">(Q16*Q19)/(Q17*Q18)</f>
        <v>#DIV/0!</v>
      </c>
      <c r="R32" s="31" t="e">
        <f aca="false">(R16*R19)/(R17*R18)</f>
        <v>#DIV/0!</v>
      </c>
      <c r="S32" s="31" t="e">
        <f aca="false">(S16*S19)/(S17*S18)</f>
        <v>#DIV/0!</v>
      </c>
      <c r="T32" s="1" t="s">
        <v>103</v>
      </c>
      <c r="U32" s="1" t="s">
        <v>123</v>
      </c>
      <c r="V32" s="8" t="s">
        <v>124</v>
      </c>
    </row>
    <row customHeight="1" ht="14.4" r="33">
      <c r="A33" s="44" t="n">
        <v>31</v>
      </c>
      <c r="B33" s="43" t="str">
        <f aca="false">IF(C33&gt;500,"9",IF(C33&gt;400,"8",IF(C33&gt;300,"7",IF(C33&gt;200,"6",IF(C33&gt;150,"5",IF(C33&gt;100,"4",IF(C33&gt;50,"3",IF(C33&gt;20,"2","1"))))))))</f>
        <v>1</v>
      </c>
      <c r="C33" s="45"/>
      <c r="D33" s="43" t="str">
        <f aca="false">IF(E33&gt;500,"9",IF(E33&gt;400,"8",IF(E33&gt;300,"7",IF(E33&gt;200,"6",IF(E33&gt;150,"5",IF(E33&gt;100,"4",IF(E33&gt;50,"3",IF(E33&gt;20,"2","1"))))))))</f>
        <v>1</v>
      </c>
      <c r="E33" s="46"/>
      <c r="F33" s="27" t="str">
        <f aca="false">CONCATENATE(B33,D33)</f>
        <v>11</v>
      </c>
    </row>
    <row customHeight="1" ht="14.4" r="34">
      <c r="A34" s="44" t="n">
        <v>32</v>
      </c>
      <c r="B34" s="43" t="str">
        <f aca="false">IF(C34&gt;500,"9",IF(C34&gt;400,"8",IF(C34&gt;300,"7",IF(C34&gt;200,"6",IF(C34&gt;150,"5",IF(C34&gt;100,"4",IF(C34&gt;50,"3",IF(C34&gt;20,"2","1"))))))))</f>
        <v>1</v>
      </c>
      <c r="C34" s="45"/>
      <c r="D34" s="43" t="str">
        <f aca="false">IF(E34&gt;500,"9",IF(E34&gt;400,"8",IF(E34&gt;300,"7",IF(E34&gt;200,"6",IF(E34&gt;150,"5",IF(E34&gt;100,"4",IF(E34&gt;50,"3",IF(E34&gt;20,"2","1"))))))))</f>
        <v>1</v>
      </c>
      <c r="E34" s="46"/>
      <c r="F34" s="27" t="str">
        <f aca="false">CONCATENATE(B34,D34)</f>
        <v>11</v>
      </c>
      <c r="J34" s="32" t="s">
        <v>76</v>
      </c>
      <c r="K34" s="32" t="n">
        <f aca="false">K4+L4+SUM(K5:M5)+SUM(L6:N6)+SUM(M7:O7)+SUM(N8:P8)+SUM(O9:Q9)+SUM(P10:R10)+SUM(Q11:S11)+SUM(R12:S12)</f>
        <v>36</v>
      </c>
      <c r="L34" s="32" t="n">
        <f aca="false">K34/T13*100</f>
        <v>100</v>
      </c>
    </row>
    <row customHeight="1" ht="14.4" r="35">
      <c r="A35" s="44" t="n">
        <v>33</v>
      </c>
      <c r="B35" s="43" t="str">
        <f aca="false">IF(C35&gt;500,"9",IF(C35&gt;400,"8",IF(C35&gt;300,"7",IF(C35&gt;200,"6",IF(C35&gt;150,"5",IF(C35&gt;100,"4",IF(C35&gt;50,"3",IF(C35&gt;20,"2","1"))))))))</f>
        <v>1</v>
      </c>
      <c r="C35" s="45"/>
      <c r="D35" s="43" t="str">
        <f aca="false">IF(E35&gt;500,"9",IF(E35&gt;400,"8",IF(E35&gt;300,"7",IF(E35&gt;200,"6",IF(E35&gt;150,"5",IF(E35&gt;100,"4",IF(E35&gt;50,"3",IF(E35&gt;20,"2","1"))))))))</f>
        <v>1</v>
      </c>
      <c r="E35" s="46"/>
      <c r="F35" s="27" t="str">
        <f aca="false">CONCATENATE(B35,D35)</f>
        <v>11</v>
      </c>
    </row>
    <row customHeight="1" ht="14.4" r="36">
      <c r="A36" s="44" t="n">
        <v>34</v>
      </c>
      <c r="B36" s="43" t="str">
        <f aca="false">IF(C36&gt;500,"9",IF(C36&gt;400,"8",IF(C36&gt;300,"7",IF(C36&gt;200,"6",IF(C36&gt;150,"5",IF(C36&gt;100,"4",IF(C36&gt;50,"3",IF(C36&gt;20,"2","1"))))))))</f>
        <v>1</v>
      </c>
      <c r="C36" s="45"/>
      <c r="D36" s="43" t="str">
        <f aca="false">IF(E36&gt;500,"9",IF(E36&gt;400,"8",IF(E36&gt;300,"7",IF(E36&gt;200,"6",IF(E36&gt;150,"5",IF(E36&gt;100,"4",IF(E36&gt;50,"3",IF(E36&gt;20,"2","1"))))))))</f>
        <v>1</v>
      </c>
      <c r="E36" s="46"/>
      <c r="F36" s="27" t="str">
        <f aca="false">CONCATENATE(B36,D36)</f>
        <v>11</v>
      </c>
    </row>
    <row customHeight="1" ht="14.4" r="37">
      <c r="A37" s="44" t="n">
        <v>35</v>
      </c>
      <c r="B37" s="43" t="str">
        <f aca="false">IF(C37&gt;500,"9",IF(C37&gt;400,"8",IF(C37&gt;300,"7",IF(C37&gt;200,"6",IF(C37&gt;150,"5",IF(C37&gt;100,"4",IF(C37&gt;50,"3",IF(C37&gt;20,"2","1"))))))))</f>
        <v>1</v>
      </c>
      <c r="C37" s="45"/>
      <c r="D37" s="43" t="str">
        <f aca="false">IF(E37&gt;500,"9",IF(E37&gt;400,"8",IF(E37&gt;300,"7",IF(E37&gt;200,"6",IF(E37&gt;150,"5",IF(E37&gt;100,"4",IF(E37&gt;50,"3",IF(E37&gt;20,"2","1"))))))))</f>
        <v>1</v>
      </c>
      <c r="E37" s="46"/>
      <c r="F37" s="27" t="str">
        <f aca="false">CONCATENATE(B37,D37)</f>
        <v>11</v>
      </c>
      <c r="K37" s="13" t="n">
        <v>1</v>
      </c>
      <c r="L37" s="13" t="n">
        <v>2</v>
      </c>
      <c r="M37" s="13" t="n">
        <v>3</v>
      </c>
      <c r="N37" s="14" t="n">
        <v>4</v>
      </c>
      <c r="O37" s="14" t="n">
        <v>5</v>
      </c>
      <c r="P37" s="14" t="n">
        <v>6</v>
      </c>
      <c r="Q37" s="15" t="n">
        <v>7</v>
      </c>
      <c r="R37" s="15" t="n">
        <v>8</v>
      </c>
      <c r="S37" s="16" t="n">
        <v>9</v>
      </c>
    </row>
    <row customHeight="1" ht="14.4" r="38">
      <c r="A38" s="44" t="n">
        <v>36</v>
      </c>
      <c r="B38" s="43" t="str">
        <f aca="false">IF(C38&gt;500,"9",IF(C38&gt;400,"8",IF(C38&gt;300,"7",IF(C38&gt;200,"6",IF(C38&gt;150,"5",IF(C38&gt;100,"4",IF(C38&gt;50,"3",IF(C38&gt;20,"2","1"))))))))</f>
        <v>1</v>
      </c>
      <c r="C38" s="45"/>
      <c r="D38" s="43" t="str">
        <f aca="false">IF(E38&gt;500,"9",IF(E38&gt;400,"8",IF(E38&gt;300,"7",IF(E38&gt;200,"6",IF(E38&gt;150,"5",IF(E38&gt;100,"4",IF(E38&gt;50,"3",IF(E38&gt;20,"2","1"))))))))</f>
        <v>1</v>
      </c>
      <c r="E38" s="46"/>
      <c r="F38" s="27" t="str">
        <f aca="false">CONCATENATE(B38,D38)</f>
        <v>11</v>
      </c>
      <c r="J38" s="13" t="n">
        <v>1</v>
      </c>
      <c r="K38" s="19" t="n">
        <f aca="false">COUNTIF($F$3:$F$38,"11")</f>
        <v>36</v>
      </c>
      <c r="L38" s="1" t="n">
        <f aca="false">COUNTIF($F$3:$F$38,"12")</f>
        <v>0</v>
      </c>
      <c r="M38" s="1" t="n">
        <f aca="false">COUNTIF($F$3:$F$395,"13")</f>
        <v>0</v>
      </c>
      <c r="N38" s="1" t="n">
        <f aca="false">COUNTIF($F$3:$F$395,"14")</f>
        <v>0</v>
      </c>
      <c r="O38" s="1" t="n">
        <f aca="false">COUNTIF($F$3:$F$395,"15")</f>
        <v>0</v>
      </c>
      <c r="P38" s="1" t="n">
        <f aca="false">COUNTIF($F$3:$F$395,"16")</f>
        <v>0</v>
      </c>
      <c r="Q38" s="1" t="n">
        <f aca="false">COUNTIF($F$3:$F$395,"17")</f>
        <v>0</v>
      </c>
      <c r="R38" s="1" t="n">
        <f aca="false">COUNTIF($F$3:$F$395,"18")</f>
        <v>0</v>
      </c>
      <c r="S38" s="1" t="n">
        <f aca="false">COUNTIF($F$3:$F$395,"19")</f>
        <v>0</v>
      </c>
      <c r="T38" s="20" t="n">
        <f aca="false">SUM(K38:S38)</f>
        <v>36</v>
      </c>
    </row>
    <row customHeight="1" ht="14.4" r="39">
      <c r="B39" s="11"/>
      <c r="C39" s="11"/>
      <c r="D39" s="11"/>
      <c r="E39" s="11"/>
      <c r="J39" s="13" t="n">
        <v>2</v>
      </c>
      <c r="K39" s="1" t="n">
        <f aca="false">COUNTIF($F$3:$F$395,"21")</f>
        <v>0</v>
      </c>
      <c r="L39" s="19" t="n">
        <f aca="false">COUNTIF($F$3:$F$395,"22")</f>
        <v>0</v>
      </c>
      <c r="M39" s="1" t="n">
        <f aca="false">COUNTIF($F$3:$F$395,"23")</f>
        <v>0</v>
      </c>
      <c r="N39" s="1" t="n">
        <f aca="false">COUNTIF($F$3:$F$395,"24")</f>
        <v>0</v>
      </c>
      <c r="O39" s="1" t="n">
        <f aca="false">COUNTIF($F$3:$F$395,"25")</f>
        <v>0</v>
      </c>
      <c r="P39" s="1" t="n">
        <f aca="false">COUNTIF($F$3:$F$395,"26")</f>
        <v>0</v>
      </c>
      <c r="Q39" s="1" t="n">
        <f aca="false">COUNTIF($F$3:$F$395,"27")</f>
        <v>0</v>
      </c>
      <c r="R39" s="1" t="n">
        <f aca="false">COUNTIF($F$3:$F$395,"28")</f>
        <v>0</v>
      </c>
      <c r="S39" s="1" t="n">
        <f aca="false">COUNTIF($F$3:$F$395,"29")</f>
        <v>0</v>
      </c>
      <c r="T39" s="20" t="n">
        <f aca="false">SUM(K39:S39)</f>
        <v>0</v>
      </c>
    </row>
    <row customHeight="1" ht="14.4" r="40">
      <c r="B40" s="11"/>
      <c r="C40" s="11"/>
      <c r="D40" s="11"/>
      <c r="E40" s="11"/>
      <c r="J40" s="13" t="n">
        <v>3</v>
      </c>
      <c r="K40" s="1" t="n">
        <f aca="false">COUNTIF($F$3:$F$395,"31")</f>
        <v>0</v>
      </c>
      <c r="L40" s="1" t="n">
        <f aca="false">COUNTIF($F$3:$F$395,"32")</f>
        <v>0</v>
      </c>
      <c r="M40" s="19" t="n">
        <f aca="false">COUNTIF($F$3:$F$395,"33")</f>
        <v>0</v>
      </c>
      <c r="N40" s="1" t="n">
        <f aca="false">COUNTIF($F$3:$F$395,"34")</f>
        <v>0</v>
      </c>
      <c r="O40" s="1" t="n">
        <f aca="false">COUNTIF($F$3:$F$395,"35")</f>
        <v>0</v>
      </c>
      <c r="P40" s="1" t="n">
        <f aca="false">COUNTIF($F$3:$F$395,"36")</f>
        <v>0</v>
      </c>
      <c r="Q40" s="1" t="n">
        <f aca="false">COUNTIF($F$3:$F$395,"37")</f>
        <v>0</v>
      </c>
      <c r="R40" s="1" t="n">
        <f aca="false">COUNTIF($F$3:$F$395,"38")</f>
        <v>0</v>
      </c>
      <c r="S40" s="1" t="n">
        <f aca="false">COUNTIF($F$3:$F$395,"39")</f>
        <v>0</v>
      </c>
      <c r="T40" s="20" t="n">
        <f aca="false">SUM(K40:S40)</f>
        <v>0</v>
      </c>
    </row>
    <row customHeight="1" ht="14.4" r="41">
      <c r="B41" s="11"/>
      <c r="C41" s="11"/>
      <c r="D41" s="11"/>
      <c r="E41" s="12"/>
      <c r="J41" s="14" t="n">
        <v>4</v>
      </c>
      <c r="K41" s="1" t="n">
        <f aca="false">COUNTIF($F$3:$F$395,"41")</f>
        <v>0</v>
      </c>
      <c r="L41" s="1" t="n">
        <f aca="false">COUNTIF($F$3:$F$395,"42")</f>
        <v>0</v>
      </c>
      <c r="M41" s="1" t="n">
        <f aca="false">COUNTIF($F$3:$F$395,"43")</f>
        <v>0</v>
      </c>
      <c r="N41" s="19" t="n">
        <f aca="false">COUNTIF($F$3:$F$395,"44")</f>
        <v>0</v>
      </c>
      <c r="O41" s="1" t="n">
        <f aca="false">COUNTIF($F$3:$F$395,"45")</f>
        <v>0</v>
      </c>
      <c r="P41" s="1" t="n">
        <f aca="false">COUNTIF($F$3:$F$395,"46")</f>
        <v>0</v>
      </c>
      <c r="Q41" s="1" t="n">
        <f aca="false">COUNTIF($F$3:$F$395,"47")</f>
        <v>0</v>
      </c>
      <c r="R41" s="1" t="n">
        <f aca="false">COUNTIF($F$3:$F$395,"48")</f>
        <v>0</v>
      </c>
      <c r="S41" s="1" t="n">
        <f aca="false">COUNTIF($F$3:$F$395,"49")</f>
        <v>0</v>
      </c>
      <c r="T41" s="20" t="n">
        <f aca="false">SUM(K41:S41)</f>
        <v>0</v>
      </c>
    </row>
    <row customHeight="1" ht="14.4" r="42">
      <c r="B42" s="11"/>
      <c r="C42" s="11"/>
      <c r="D42" s="11"/>
      <c r="E42" s="12"/>
      <c r="J42" s="14" t="n">
        <v>5</v>
      </c>
      <c r="K42" s="1" t="n">
        <f aca="false">COUNTIF($F$3:$F$395,"51")</f>
        <v>0</v>
      </c>
      <c r="L42" s="1" t="n">
        <f aca="false">COUNTIF($F$3:$F$395,"52")</f>
        <v>0</v>
      </c>
      <c r="M42" s="1" t="n">
        <f aca="false">COUNTIF($F$3:$F$395,"53")</f>
        <v>0</v>
      </c>
      <c r="N42" s="1" t="n">
        <f aca="false">COUNTIF($F$3:$F$395,"54")</f>
        <v>0</v>
      </c>
      <c r="O42" s="19" t="n">
        <f aca="false">COUNTIF($F$3:$F$395,"55")</f>
        <v>0</v>
      </c>
      <c r="P42" s="1" t="n">
        <f aca="false">COUNTIF($F$3:$F$395,"56")</f>
        <v>0</v>
      </c>
      <c r="Q42" s="1" t="n">
        <f aca="false">COUNTIF($F$3:$F$395,"57")</f>
        <v>0</v>
      </c>
      <c r="R42" s="1" t="n">
        <f aca="false">COUNTIF($F$3:$F$395,"58")</f>
        <v>0</v>
      </c>
      <c r="S42" s="1" t="n">
        <f aca="false">COUNTIF($F$3:$F$395,"59")</f>
        <v>0</v>
      </c>
      <c r="T42" s="20" t="n">
        <f aca="false">SUM(K42:S42)</f>
        <v>0</v>
      </c>
    </row>
    <row customHeight="1" ht="14.4" r="43">
      <c r="B43" s="11"/>
      <c r="C43" s="11"/>
      <c r="D43" s="11"/>
      <c r="E43" s="12"/>
      <c r="J43" s="14" t="n">
        <v>6</v>
      </c>
      <c r="K43" s="1" t="n">
        <f aca="false">COUNTIF($F$3:$F$395,"61")</f>
        <v>0</v>
      </c>
      <c r="L43" s="1" t="n">
        <f aca="false">COUNTIF($F$3:$F$395,"62")</f>
        <v>0</v>
      </c>
      <c r="M43" s="1" t="n">
        <f aca="false">COUNTIF($F$3:$F$395,"63")</f>
        <v>0</v>
      </c>
      <c r="N43" s="1" t="n">
        <f aca="false">COUNTIF($F$3:$F$395,"64")</f>
        <v>0</v>
      </c>
      <c r="O43" s="1" t="n">
        <f aca="false">COUNTIF($F$3:$F$395,"65")</f>
        <v>0</v>
      </c>
      <c r="P43" s="19" t="n">
        <f aca="false">COUNTIF($F$3:$F$38,"66")</f>
        <v>0</v>
      </c>
      <c r="Q43" s="1" t="n">
        <f aca="false">COUNTIF($F$3:$F$395,"67")</f>
        <v>0</v>
      </c>
      <c r="R43" s="1" t="n">
        <f aca="false">COUNTIF($F$3:$F$395,"68")</f>
        <v>0</v>
      </c>
      <c r="S43" s="1" t="n">
        <f aca="false">COUNTIF($F$3:$F$395,"69")</f>
        <v>0</v>
      </c>
      <c r="T43" s="20" t="n">
        <f aca="false">SUM(K43:S43)</f>
        <v>0</v>
      </c>
    </row>
    <row customHeight="1" ht="14.4" r="44">
      <c r="B44" s="11"/>
      <c r="C44" s="11"/>
      <c r="D44" s="11"/>
      <c r="E44" s="12"/>
      <c r="J44" s="15" t="n">
        <v>7</v>
      </c>
      <c r="K44" s="1" t="n">
        <f aca="false">COUNTIF($F$3:$F$395,"71")</f>
        <v>0</v>
      </c>
      <c r="L44" s="1" t="n">
        <f aca="false">COUNTIF($F$3:$F$395,"72")</f>
        <v>0</v>
      </c>
      <c r="M44" s="1" t="n">
        <f aca="false">COUNTIF($F$3:$F$395,"73")</f>
        <v>0</v>
      </c>
      <c r="N44" s="1" t="n">
        <f aca="false">COUNTIF($F$3:$F$395,"74")</f>
        <v>0</v>
      </c>
      <c r="O44" s="1" t="n">
        <f aca="false">COUNTIF($F$3:$F$395,"75")</f>
        <v>0</v>
      </c>
      <c r="P44" s="1" t="n">
        <f aca="false">COUNTIF($F$3:$F$395,"76")</f>
        <v>0</v>
      </c>
      <c r="Q44" s="19" t="n">
        <f aca="false">COUNTIF($F$3:$F$395,"77")</f>
        <v>0</v>
      </c>
      <c r="R44" s="1" t="n">
        <f aca="false">COUNTIF($F$3:$F$395,"78")</f>
        <v>0</v>
      </c>
      <c r="S44" s="1" t="n">
        <f aca="false">COUNTIF($F$3:$F$395,"79")</f>
        <v>0</v>
      </c>
      <c r="T44" s="20" t="n">
        <f aca="false">SUM(K44:S44)</f>
        <v>0</v>
      </c>
    </row>
    <row customHeight="1" ht="14.4" r="45">
      <c r="B45" s="11"/>
      <c r="C45" s="11"/>
      <c r="D45" s="11"/>
      <c r="E45" s="12"/>
      <c r="J45" s="15" t="n">
        <v>8</v>
      </c>
      <c r="K45" s="1" t="n">
        <f aca="false">COUNTIF($F$3:$F$395,"81")</f>
        <v>0</v>
      </c>
      <c r="L45" s="1" t="n">
        <f aca="false">COUNTIF($F$3:$F$395,"82")</f>
        <v>0</v>
      </c>
      <c r="M45" s="1" t="n">
        <f aca="false">COUNTIF($F$3:$F$395,"83")</f>
        <v>0</v>
      </c>
      <c r="N45" s="1" t="n">
        <f aca="false">COUNTIF($F$3:$F$395,"84")</f>
        <v>0</v>
      </c>
      <c r="O45" s="1" t="n">
        <f aca="false">COUNTIF($F$3:$F$395,"85")</f>
        <v>0</v>
      </c>
      <c r="P45" s="1" t="n">
        <f aca="false">COUNTIF($F$3:$F$395,"86")</f>
        <v>0</v>
      </c>
      <c r="Q45" s="1" t="n">
        <f aca="false">COUNTIF($F$3:$F$395,"87")</f>
        <v>0</v>
      </c>
      <c r="R45" s="19" t="n">
        <f aca="false">COUNTIF($F$3:$F$395,"88")</f>
        <v>0</v>
      </c>
      <c r="S45" s="1" t="n">
        <f aca="false">COUNTIF($F$3:$F$395,"89")</f>
        <v>0</v>
      </c>
      <c r="T45" s="20" t="n">
        <f aca="false">SUM(K45:S45)</f>
        <v>0</v>
      </c>
    </row>
    <row customHeight="1" ht="14.4" r="46">
      <c r="B46" s="11"/>
      <c r="C46" s="11"/>
      <c r="D46" s="11"/>
      <c r="E46" s="12"/>
      <c r="J46" s="16" t="n">
        <v>9</v>
      </c>
      <c r="K46" s="1" t="n">
        <f aca="false">COUNTIF($F$3:$F$395,"91")</f>
        <v>0</v>
      </c>
      <c r="L46" s="1" t="n">
        <f aca="false">COUNTIF($F$3:$F$395,"92")</f>
        <v>0</v>
      </c>
      <c r="M46" s="1" t="n">
        <f aca="false">COUNTIF($F$3:$F$395,"93")</f>
        <v>0</v>
      </c>
      <c r="N46" s="1" t="n">
        <f aca="false">COUNTIF($F$3:$F$395,"94")</f>
        <v>0</v>
      </c>
      <c r="O46" s="1" t="n">
        <f aca="false">COUNTIF($F$3:$F$395,"95")</f>
        <v>0</v>
      </c>
      <c r="P46" s="1" t="n">
        <f aca="false">COUNTIF($F$3:$F$395,"96")</f>
        <v>0</v>
      </c>
      <c r="Q46" s="1" t="n">
        <f aca="false">COUNTIF($F$3:$F$395,"97")</f>
        <v>0</v>
      </c>
      <c r="R46" s="1" t="n">
        <f aca="false">COUNTIF($F$3:$F$395,"98")</f>
        <v>0</v>
      </c>
      <c r="S46" s="19" t="n">
        <f aca="false">COUNTIF($F$3:$F$395,"99")</f>
        <v>0</v>
      </c>
      <c r="T46" s="20" t="n">
        <f aca="false">SUM(K46:S46)</f>
        <v>0</v>
      </c>
    </row>
    <row customHeight="1" ht="14.4" r="47">
      <c r="B47" s="11"/>
      <c r="C47" s="11"/>
      <c r="D47" s="11"/>
      <c r="E47" s="12"/>
      <c r="K47" s="20" t="n">
        <f aca="false">SUM(K38:K46)</f>
        <v>36</v>
      </c>
      <c r="L47" s="20" t="n">
        <f aca="false">SUM(L38:L46)</f>
        <v>0</v>
      </c>
      <c r="M47" s="20" t="n">
        <f aca="false">SUM(M38:M46)</f>
        <v>0</v>
      </c>
      <c r="N47" s="20" t="n">
        <f aca="false">SUM(N38:N46)</f>
        <v>0</v>
      </c>
      <c r="O47" s="20" t="n">
        <f aca="false">SUM(O38:O46)</f>
        <v>0</v>
      </c>
      <c r="P47" s="20" t="n">
        <f aca="false">SUM(P38:P46)</f>
        <v>0</v>
      </c>
      <c r="Q47" s="20" t="n">
        <f aca="false">SUM(Q38:Q46)</f>
        <v>0</v>
      </c>
      <c r="R47" s="20" t="n">
        <f aca="false">SUM(R38:R46)</f>
        <v>0</v>
      </c>
      <c r="S47" s="20" t="n">
        <f aca="false">SUM(S38:S46)</f>
        <v>0</v>
      </c>
      <c r="T47" s="28" t="n">
        <f aca="false">SUM(K38:S46)</f>
        <v>36</v>
      </c>
    </row>
    <row customHeight="1" ht="14.4" r="48">
      <c r="B48" s="11"/>
      <c r="C48" s="11"/>
      <c r="D48" s="11"/>
      <c r="E48" s="12"/>
      <c r="J48" s="30" t="s">
        <v>76</v>
      </c>
      <c r="K48" s="30" t="n">
        <v>32</v>
      </c>
      <c r="L48" s="30" t="n">
        <v>88.8888888888889</v>
      </c>
    </row>
  </sheetData>
  <mergeCells count="3">
    <mergeCell ref="I4:I6"/>
    <mergeCell ref="I7:I9"/>
    <mergeCell ref="I10:I11"/>
  </mergeCells>
  <pageMargins bottom="1" footer="0.511805555555555" header="0.511805555555555" left="0.75" right="0.75" top="1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alignWithMargins="0" differentFirst="0" differentOddEven="0" scaleWithDoc="0">
    <oddHeader/>
    <oddFooter/>
  </headerFooter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sheetPr filterMode="false">
      <pageSetUpPr fitToPage="false"/>
    </sheetPr>
  </sheetPr>
  <dimension ref="A1:AG48"/>
  <sheetViews>
    <sheetView colorId="64" defaultGridColor="true" rightToLeft="false" showFormulas="false" showGridLines="false" showOutlineSymbols="true" showRowColHeaders="true" showZeros="true" tabSelected="0" topLeftCell="A1" view="normal" windowProtection="false" workbookViewId="0" zoomScale="70" zoomScaleNormal="70" zoomScalePageLayoutView="100">
      <selection activeCell="F16" activeCellId="0" pane="topLeft" sqref="F16:F31"/>
    </sheetView>
  </sheetViews>
  <sheetFormatPr defaultRowHeight="15.0"/>
  <sheetData>
    <row customHeight="1" ht="14.4" r="1">
      <c r="B1" s="37"/>
      <c r="C1" s="37"/>
      <c r="I1"/>
      <c r="J1"/>
      <c r="K1"/>
      <c r="L1"/>
    </row>
    <row customHeight="1" ht="14.4" r="2">
      <c r="A2" s="43" t="s">
        <v>0</v>
      </c>
      <c r="B2" s="43" t="s">
        <v>55</v>
      </c>
      <c r="C2" s="43" t="s">
        <v>56</v>
      </c>
      <c r="D2" s="43" t="s">
        <v>57</v>
      </c>
      <c r="E2" s="43" t="s">
        <v>58</v>
      </c>
      <c r="F2" s="44"/>
      <c r="G2" s="10" t="s">
        <v>59</v>
      </c>
    </row>
    <row customHeight="1" ht="14.4" r="3">
      <c r="A3" s="44" t="n">
        <v>1</v>
      </c>
      <c r="B3" s="43" t="str">
        <f aca="false">IF(C3&gt;500,"9",IF(C3&gt;400,"8",IF(C3&gt;300,"7",IF(C3&gt;200,"6",IF(C3&gt;150,"5",IF(C3&gt;100,"4",IF(C3&gt;50,"3",IF(C3&gt;20,"2","1"))))))))</f>
        <v>1</v>
      </c>
      <c r="C3" s="45"/>
      <c r="D3" s="43" t="str">
        <f aca="false">IF(E3&gt;500,"9",IF(E3&gt;400,"8",IF(E3&gt;300,"7",IF(E3&gt;200,"6",IF(E3&gt;150,"5",IF(E3&gt;100,"4",IF(E3&gt;50,"3",IF(E3&gt;20,"2","1"))))))))</f>
        <v>1</v>
      </c>
      <c r="E3" s="46"/>
      <c r="F3" s="44" t="str">
        <f aca="false">CONCATENATE(B3,D3)</f>
        <v>11</v>
      </c>
      <c r="G3" t="s">
        <v>60</v>
      </c>
      <c r="H3" t="s">
        <v>61</v>
      </c>
      <c r="K3" s="13" t="n">
        <v>1</v>
      </c>
      <c r="L3" s="13" t="n">
        <v>2</v>
      </c>
      <c r="M3" s="13" t="n">
        <v>3</v>
      </c>
      <c r="N3" s="14" t="n">
        <v>4</v>
      </c>
      <c r="O3" s="14" t="n">
        <v>5</v>
      </c>
      <c r="P3" s="14" t="n">
        <v>6</v>
      </c>
      <c r="Q3" s="15" t="n">
        <v>7</v>
      </c>
      <c r="R3" s="15" t="n">
        <v>8</v>
      </c>
      <c r="S3" s="16" t="n">
        <v>9</v>
      </c>
      <c r="U3" s="1"/>
      <c r="V3" s="1"/>
      <c r="W3" s="13" t="n">
        <v>1</v>
      </c>
      <c r="X3" s="13" t="n">
        <v>2</v>
      </c>
      <c r="Y3" s="13" t="n">
        <v>3</v>
      </c>
      <c r="Z3" s="14" t="n">
        <v>4</v>
      </c>
      <c r="AA3" s="14" t="n">
        <v>5</v>
      </c>
      <c r="AB3" s="14" t="n">
        <v>6</v>
      </c>
      <c r="AC3" s="15" t="n">
        <v>7</v>
      </c>
      <c r="AD3" s="15" t="n">
        <v>8</v>
      </c>
      <c r="AE3" s="16" t="n">
        <v>9</v>
      </c>
      <c r="AF3" s="1"/>
    </row>
    <row customHeight="1" ht="14.4" r="4">
      <c r="A4" s="44" t="n">
        <v>2</v>
      </c>
      <c r="B4" s="43" t="str">
        <f aca="false">IF(C4&gt;500,"9",IF(C4&gt;400,"8",IF(C4&gt;300,"7",IF(C4&gt;200,"6",IF(C4&gt;150,"5",IF(C4&gt;100,"4",IF(C4&gt;50,"3",IF(C4&gt;20,"2","1"))))))))</f>
        <v>1</v>
      </c>
      <c r="C4" s="45"/>
      <c r="D4" s="43" t="str">
        <f aca="false">IF(E4&gt;500,"9",IF(E4&gt;400,"8",IF(E4&gt;300,"7",IF(E4&gt;200,"6",IF(E4&gt;150,"5",IF(E4&gt;100,"4",IF(E4&gt;50,"3",IF(E4&gt;20,"2","1"))))))))</f>
        <v>1</v>
      </c>
      <c r="E4" s="46"/>
      <c r="F4" s="44" t="str">
        <f aca="false">CONCATENATE(B4,D4)</f>
        <v>11</v>
      </c>
      <c r="G4" s="33" t="n">
        <v>1</v>
      </c>
      <c r="H4" s="33" t="s">
        <v>62</v>
      </c>
      <c r="I4" s="18" t="s">
        <v>63</v>
      </c>
      <c r="J4" s="13" t="n">
        <v>1</v>
      </c>
      <c r="K4" s="19" t="n">
        <f aca="false">COUNTIF($F$3:$F$38,"11")</f>
        <v>36</v>
      </c>
      <c r="L4" s="1" t="n">
        <f aca="false">COUNTIF($F$3:$F$38,"12")</f>
        <v>0</v>
      </c>
      <c r="M4" s="1" t="n">
        <f aca="false">COUNTIF($F$3:$F$397,"13")</f>
        <v>0</v>
      </c>
      <c r="N4" s="1" t="n">
        <f aca="false">COUNTIF($F$3:$F$397,"14")</f>
        <v>0</v>
      </c>
      <c r="O4" s="1" t="n">
        <f aca="false">COUNTIF($F$3:$F$397,"15")</f>
        <v>0</v>
      </c>
      <c r="P4" s="1" t="n">
        <f aca="false">COUNTIF($F$3:$F$397,"16")</f>
        <v>0</v>
      </c>
      <c r="Q4" s="1" t="n">
        <f aca="false">COUNTIF($F$3:$F$397,"17")</f>
        <v>0</v>
      </c>
      <c r="R4" s="1" t="n">
        <f aca="false">COUNTIF($F$3:$F$397,"18")</f>
        <v>0</v>
      </c>
      <c r="S4" s="1" t="n">
        <f aca="false">COUNTIF($F$3:$F$397,"19")</f>
        <v>0</v>
      </c>
      <c r="T4" s="20" t="n">
        <f aca="false">SUM(K4:S4)</f>
        <v>36</v>
      </c>
      <c r="U4" s="1"/>
      <c r="V4" s="13" t="n">
        <v>1</v>
      </c>
      <c r="W4" s="21" t="n">
        <f aca="false">K4/$T$13</f>
        <v>1</v>
      </c>
      <c r="X4" s="22" t="n">
        <f aca="false">L4/$T$13</f>
        <v>0</v>
      </c>
      <c r="Y4" s="22" t="n">
        <f aca="false">M4/$T$13</f>
        <v>0</v>
      </c>
      <c r="Z4" s="22" t="n">
        <f aca="false">N4/$T$13</f>
        <v>0</v>
      </c>
      <c r="AA4" s="22" t="n">
        <f aca="false">O4/$T$13</f>
        <v>0</v>
      </c>
      <c r="AB4" s="22" t="n">
        <f aca="false">P4/$T$13</f>
        <v>0</v>
      </c>
      <c r="AC4" s="22" t="n">
        <f aca="false">Q4/$T$13</f>
        <v>0</v>
      </c>
      <c r="AD4" s="22" t="n">
        <f aca="false">R4/$T$13</f>
        <v>0</v>
      </c>
      <c r="AE4" s="22" t="n">
        <f aca="false">S4/$T$13</f>
        <v>0</v>
      </c>
      <c r="AF4" s="23" t="n">
        <f aca="false">T4/$T$13</f>
        <v>1</v>
      </c>
    </row>
    <row customHeight="1" ht="14.4" r="5">
      <c r="A5" s="44" t="n">
        <v>3</v>
      </c>
      <c r="B5" s="43" t="str">
        <f aca="false">IF(C5&gt;500,"9",IF(C5&gt;400,"8",IF(C5&gt;300,"7",IF(C5&gt;200,"6",IF(C5&gt;150,"5",IF(C5&gt;100,"4",IF(C5&gt;50,"3",IF(C5&gt;20,"2","1"))))))))</f>
        <v>1</v>
      </c>
      <c r="C5" s="45"/>
      <c r="D5" s="43" t="str">
        <f aca="false">IF(E5&gt;500,"9",IF(E5&gt;400,"8",IF(E5&gt;300,"7",IF(E5&gt;200,"6",IF(E5&gt;150,"5",IF(E5&gt;100,"4",IF(E5&gt;50,"3",IF(E5&gt;20,"2","1"))))))))</f>
        <v>1</v>
      </c>
      <c r="E5" s="46"/>
      <c r="F5" s="44" t="str">
        <f aca="false">CONCATENATE(B5,D5)</f>
        <v>11</v>
      </c>
      <c r="G5" s="33" t="n">
        <v>2</v>
      </c>
      <c r="H5" s="33" t="s">
        <v>64</v>
      </c>
      <c r="I5" s="18"/>
      <c r="J5" s="13" t="n">
        <v>2</v>
      </c>
      <c r="K5" s="1" t="n">
        <f aca="false">COUNTIF($F$3:$F$397,"21")</f>
        <v>0</v>
      </c>
      <c r="L5" s="19" t="n">
        <f aca="false">COUNTIF($F$3:$F$397,"22")</f>
        <v>0</v>
      </c>
      <c r="M5" s="1" t="n">
        <f aca="false">COUNTIF($F$3:$F$397,"23")</f>
        <v>0</v>
      </c>
      <c r="N5" s="1" t="n">
        <f aca="false">COUNTIF($F$3:$F$397,"24")</f>
        <v>0</v>
      </c>
      <c r="O5" s="1" t="n">
        <f aca="false">COUNTIF($F$3:$F$397,"25")</f>
        <v>0</v>
      </c>
      <c r="P5" s="1" t="n">
        <f aca="false">COUNTIF($F$3:$F$397,"26")</f>
        <v>0</v>
      </c>
      <c r="Q5" s="1" t="n">
        <f aca="false">COUNTIF($F$3:$F$397,"27")</f>
        <v>0</v>
      </c>
      <c r="R5" s="1" t="n">
        <f aca="false">COUNTIF($F$3:$F$397,"28")</f>
        <v>0</v>
      </c>
      <c r="S5" s="1" t="n">
        <f aca="false">COUNTIF($F$3:$F$397,"29")</f>
        <v>0</v>
      </c>
      <c r="T5" s="20" t="n">
        <f aca="false">SUM(K5:S5)</f>
        <v>0</v>
      </c>
      <c r="U5" s="1"/>
      <c r="V5" s="13" t="n">
        <v>2</v>
      </c>
      <c r="W5" s="22" t="n">
        <f aca="false">K5/$T$13</f>
        <v>0</v>
      </c>
      <c r="X5" s="21" t="n">
        <f aca="false">L5/$T$13</f>
        <v>0</v>
      </c>
      <c r="Y5" s="22" t="n">
        <f aca="false">M5/$T$13</f>
        <v>0</v>
      </c>
      <c r="Z5" s="22" t="n">
        <f aca="false">N5/$T$13</f>
        <v>0</v>
      </c>
      <c r="AA5" s="22" t="n">
        <f aca="false">O5/$T$13</f>
        <v>0</v>
      </c>
      <c r="AB5" s="22" t="n">
        <f aca="false">P5/$T$13</f>
        <v>0</v>
      </c>
      <c r="AC5" s="22" t="n">
        <f aca="false">Q5/$T$13</f>
        <v>0</v>
      </c>
      <c r="AD5" s="22" t="n">
        <f aca="false">R5/$T$13</f>
        <v>0</v>
      </c>
      <c r="AE5" s="22" t="n">
        <f aca="false">S5/$T$13</f>
        <v>0</v>
      </c>
      <c r="AF5" s="23" t="n">
        <f aca="false">T5/$T$13</f>
        <v>0</v>
      </c>
    </row>
    <row customHeight="1" ht="14.4" r="6">
      <c r="A6" s="44" t="n">
        <v>4</v>
      </c>
      <c r="B6" s="43" t="str">
        <f aca="false">IF(C6&gt;500,"9",IF(C6&gt;400,"8",IF(C6&gt;300,"7",IF(C6&gt;200,"6",IF(C6&gt;150,"5",IF(C6&gt;100,"4",IF(C6&gt;50,"3",IF(C6&gt;20,"2","1"))))))))</f>
        <v>1</v>
      </c>
      <c r="C6" s="45"/>
      <c r="D6" s="43" t="str">
        <f aca="false">IF(E6&gt;500,"9",IF(E6&gt;400,"8",IF(E6&gt;300,"7",IF(E6&gt;200,"6",IF(E6&gt;150,"5",IF(E6&gt;100,"4",IF(E6&gt;50,"3",IF(E6&gt;20,"2","1"))))))))</f>
        <v>1</v>
      </c>
      <c r="E6" s="46"/>
      <c r="F6" s="44" t="str">
        <f aca="false">CONCATENATE(B6,D6)</f>
        <v>11</v>
      </c>
      <c r="G6" s="33" t="n">
        <v>3</v>
      </c>
      <c r="H6" s="33" t="s">
        <v>65</v>
      </c>
      <c r="I6" s="18"/>
      <c r="J6" s="13" t="n">
        <v>3</v>
      </c>
      <c r="K6" s="1" t="n">
        <f aca="false">COUNTIF($F$3:$F$397,"31")</f>
        <v>0</v>
      </c>
      <c r="L6" s="1" t="n">
        <f aca="false">COUNTIF($F$3:$F$397,"32")</f>
        <v>0</v>
      </c>
      <c r="M6" s="19" t="n">
        <f aca="false">COUNTIF($F$3:$F$397,"33")</f>
        <v>0</v>
      </c>
      <c r="N6" s="1" t="n">
        <f aca="false">COUNTIF($F$3:$F$397,"34")</f>
        <v>0</v>
      </c>
      <c r="O6" s="1" t="n">
        <f aca="false">COUNTIF($F$3:$F$397,"35")</f>
        <v>0</v>
      </c>
      <c r="P6" s="1" t="n">
        <f aca="false">COUNTIF($F$3:$F$397,"36")</f>
        <v>0</v>
      </c>
      <c r="Q6" s="1" t="n">
        <f aca="false">COUNTIF($F$3:$F$397,"37")</f>
        <v>0</v>
      </c>
      <c r="R6" s="1" t="n">
        <f aca="false">COUNTIF($F$3:$F$397,"38")</f>
        <v>0</v>
      </c>
      <c r="S6" s="1" t="n">
        <f aca="false">COUNTIF($F$3:$F$397,"39")</f>
        <v>0</v>
      </c>
      <c r="T6" s="20" t="n">
        <f aca="false">SUM(K6:S6)</f>
        <v>0</v>
      </c>
      <c r="U6" s="1"/>
      <c r="V6" s="13" t="n">
        <v>3</v>
      </c>
      <c r="W6" s="22" t="n">
        <f aca="false">K6/$T$13</f>
        <v>0</v>
      </c>
      <c r="X6" s="22" t="n">
        <f aca="false">L6/$T$13</f>
        <v>0</v>
      </c>
      <c r="Y6" s="21" t="n">
        <f aca="false">M6/$T$13</f>
        <v>0</v>
      </c>
      <c r="Z6" s="22" t="n">
        <f aca="false">N6/$T$13</f>
        <v>0</v>
      </c>
      <c r="AA6" s="22" t="n">
        <f aca="false">O6/$T$13</f>
        <v>0</v>
      </c>
      <c r="AB6" s="22" t="n">
        <f aca="false">P6/$T$13</f>
        <v>0</v>
      </c>
      <c r="AC6" s="22" t="n">
        <f aca="false">Q6/$T$13</f>
        <v>0</v>
      </c>
      <c r="AD6" s="22" t="n">
        <f aca="false">R6/$T$13</f>
        <v>0</v>
      </c>
      <c r="AE6" s="22" t="n">
        <f aca="false">S6/$T$13</f>
        <v>0</v>
      </c>
      <c r="AF6" s="23" t="n">
        <f aca="false">T6/$T$13</f>
        <v>0</v>
      </c>
    </row>
    <row customHeight="1" ht="14.4" r="7">
      <c r="A7" s="44" t="n">
        <v>5</v>
      </c>
      <c r="B7" s="43" t="str">
        <f aca="false">IF(C7&gt;500,"9",IF(C7&gt;400,"8",IF(C7&gt;300,"7",IF(C7&gt;200,"6",IF(C7&gt;150,"5",IF(C7&gt;100,"4",IF(C7&gt;50,"3",IF(C7&gt;20,"2","1"))))))))</f>
        <v>1</v>
      </c>
      <c r="C7" s="45"/>
      <c r="D7" s="43" t="str">
        <f aca="false">IF(E7&gt;500,"9",IF(E7&gt;400,"8",IF(E7&gt;300,"7",IF(E7&gt;200,"6",IF(E7&gt;150,"5",IF(E7&gt;100,"4",IF(E7&gt;50,"3",IF(E7&gt;20,"2","1"))))))))</f>
        <v>1</v>
      </c>
      <c r="E7" s="46"/>
      <c r="F7" s="44" t="str">
        <f aca="false">CONCATENATE(B7,D7)</f>
        <v>11</v>
      </c>
      <c r="G7" s="34" t="n">
        <v>4</v>
      </c>
      <c r="H7" s="34" t="s">
        <v>66</v>
      </c>
      <c r="I7" s="18" t="s">
        <v>67</v>
      </c>
      <c r="J7" s="14" t="n">
        <v>4</v>
      </c>
      <c r="K7" s="1" t="n">
        <f aca="false">COUNTIF($F$3:$F$397,"41")</f>
        <v>0</v>
      </c>
      <c r="L7" s="1" t="n">
        <f aca="false">COUNTIF($F$3:$F$397,"42")</f>
        <v>0</v>
      </c>
      <c r="M7" s="1" t="n">
        <f aca="false">COUNTIF($F$3:$F$397,"43")</f>
        <v>0</v>
      </c>
      <c r="N7" s="19" t="n">
        <f aca="false">COUNTIF($F$3:$F$397,"44")</f>
        <v>0</v>
      </c>
      <c r="O7" s="1" t="n">
        <f aca="false">COUNTIF($F$3:$F$397,"45")</f>
        <v>0</v>
      </c>
      <c r="P7" s="1" t="n">
        <f aca="false">COUNTIF($F$3:$F$397,"46")</f>
        <v>0</v>
      </c>
      <c r="Q7" s="1" t="n">
        <f aca="false">COUNTIF($F$3:$F$397,"47")</f>
        <v>0</v>
      </c>
      <c r="R7" s="1" t="n">
        <f aca="false">COUNTIF($F$3:$F$397,"48")</f>
        <v>0</v>
      </c>
      <c r="S7" s="1" t="n">
        <f aca="false">COUNTIF($F$3:$F$397,"49")</f>
        <v>0</v>
      </c>
      <c r="T7" s="20" t="n">
        <f aca="false">SUM(K7:S7)</f>
        <v>0</v>
      </c>
      <c r="U7" s="1"/>
      <c r="V7" s="14" t="n">
        <v>4</v>
      </c>
      <c r="W7" s="22" t="n">
        <f aca="false">K7/$T$13</f>
        <v>0</v>
      </c>
      <c r="X7" s="22" t="n">
        <f aca="false">L7/$T$13</f>
        <v>0</v>
      </c>
      <c r="Y7" s="22" t="n">
        <f aca="false">M7/$T$13</f>
        <v>0</v>
      </c>
      <c r="Z7" s="21" t="n">
        <f aca="false">N7/$T$13</f>
        <v>0</v>
      </c>
      <c r="AA7" s="22" t="n">
        <f aca="false">O7/$T$13</f>
        <v>0</v>
      </c>
      <c r="AB7" s="22" t="n">
        <f aca="false">P7/$T$13</f>
        <v>0</v>
      </c>
      <c r="AC7" s="22" t="n">
        <f aca="false">Q7/$T$13</f>
        <v>0</v>
      </c>
      <c r="AD7" s="22" t="n">
        <f aca="false">R7/$T$13</f>
        <v>0</v>
      </c>
      <c r="AE7" s="22" t="n">
        <f aca="false">S7/$T$13</f>
        <v>0</v>
      </c>
      <c r="AF7" s="23" t="n">
        <f aca="false">T7/$T$13</f>
        <v>0</v>
      </c>
    </row>
    <row customHeight="1" ht="14.4" r="8">
      <c r="A8" s="44" t="n">
        <v>6</v>
      </c>
      <c r="B8" s="43" t="str">
        <f aca="false">IF(C8&gt;500,"9",IF(C8&gt;400,"8",IF(C8&gt;300,"7",IF(C8&gt;200,"6",IF(C8&gt;150,"5",IF(C8&gt;100,"4",IF(C8&gt;50,"3",IF(C8&gt;20,"2","1"))))))))</f>
        <v>1</v>
      </c>
      <c r="C8" s="45"/>
      <c r="D8" s="43" t="str">
        <f aca="false">IF(E8&gt;500,"9",IF(E8&gt;400,"8",IF(E8&gt;300,"7",IF(E8&gt;200,"6",IF(E8&gt;150,"5",IF(E8&gt;100,"4",IF(E8&gt;50,"3",IF(E8&gt;20,"2","1"))))))))</f>
        <v>1</v>
      </c>
      <c r="E8" s="46"/>
      <c r="F8" s="44" t="str">
        <f aca="false">CONCATENATE(B8,D8)</f>
        <v>11</v>
      </c>
      <c r="G8" s="34" t="n">
        <v>5</v>
      </c>
      <c r="H8" s="34" t="s">
        <v>68</v>
      </c>
      <c r="I8" s="18"/>
      <c r="J8" s="14" t="n">
        <v>5</v>
      </c>
      <c r="K8" s="1" t="n">
        <f aca="false">COUNTIF($F$3:$F$397,"51")</f>
        <v>0</v>
      </c>
      <c r="L8" s="1" t="n">
        <f aca="false">COUNTIF($F$3:$F$397,"52")</f>
        <v>0</v>
      </c>
      <c r="M8" s="1" t="n">
        <f aca="false">COUNTIF($F$3:$F$397,"53")</f>
        <v>0</v>
      </c>
      <c r="N8" s="1" t="n">
        <f aca="false">COUNTIF($F$3:$F$397,"54")</f>
        <v>0</v>
      </c>
      <c r="O8" s="19" t="n">
        <f aca="false">COUNTIF($F$3:$F$397,"55")</f>
        <v>0</v>
      </c>
      <c r="P8" s="1" t="n">
        <f aca="false">COUNTIF($F$3:$F$397,"56")</f>
        <v>0</v>
      </c>
      <c r="Q8" s="1" t="n">
        <f aca="false">COUNTIF($F$3:$F$397,"57")</f>
        <v>0</v>
      </c>
      <c r="R8" s="1" t="n">
        <f aca="false">COUNTIF($F$3:$F$397,"58")</f>
        <v>0</v>
      </c>
      <c r="S8" s="1" t="n">
        <f aca="false">COUNTIF($F$3:$F$397,"59")</f>
        <v>0</v>
      </c>
      <c r="T8" s="20" t="n">
        <f aca="false">SUM(K8:S8)</f>
        <v>0</v>
      </c>
      <c r="U8" s="1"/>
      <c r="V8" s="14" t="n">
        <v>5</v>
      </c>
      <c r="W8" s="22" t="n">
        <f aca="false">K8/$T$13</f>
        <v>0</v>
      </c>
      <c r="X8" s="22" t="n">
        <f aca="false">L8/$T$13</f>
        <v>0</v>
      </c>
      <c r="Y8" s="22" t="n">
        <f aca="false">M8/$T$13</f>
        <v>0</v>
      </c>
      <c r="Z8" s="22" t="n">
        <f aca="false">N8/$T$13</f>
        <v>0</v>
      </c>
      <c r="AA8" s="21" t="n">
        <f aca="false">O8/$T$13</f>
        <v>0</v>
      </c>
      <c r="AB8" s="22" t="n">
        <f aca="false">P8/$T$13</f>
        <v>0</v>
      </c>
      <c r="AC8" s="22" t="n">
        <f aca="false">Q8/$T$13</f>
        <v>0</v>
      </c>
      <c r="AD8" s="22" t="n">
        <f aca="false">R8/$T$13</f>
        <v>0</v>
      </c>
      <c r="AE8" s="22" t="n">
        <f aca="false">S8/$T$13</f>
        <v>0</v>
      </c>
      <c r="AF8" s="23" t="n">
        <f aca="false">T8/$T$13</f>
        <v>0</v>
      </c>
    </row>
    <row customHeight="1" ht="14.4" r="9">
      <c r="A9" s="44" t="n">
        <v>7</v>
      </c>
      <c r="B9" s="43" t="str">
        <f aca="false">IF(C9&gt;500,"9",IF(C9&gt;400,"8",IF(C9&gt;300,"7",IF(C9&gt;200,"6",IF(C9&gt;150,"5",IF(C9&gt;100,"4",IF(C9&gt;50,"3",IF(C9&gt;20,"2","1"))))))))</f>
        <v>1</v>
      </c>
      <c r="C9" s="45"/>
      <c r="D9" s="43" t="str">
        <f aca="false">IF(E9&gt;500,"9",IF(E9&gt;400,"8",IF(E9&gt;300,"7",IF(E9&gt;200,"6",IF(E9&gt;150,"5",IF(E9&gt;100,"4",IF(E9&gt;50,"3",IF(E9&gt;20,"2","1"))))))))</f>
        <v>1</v>
      </c>
      <c r="E9" s="46"/>
      <c r="F9" s="44" t="str">
        <f aca="false">CONCATENATE(B9,D9)</f>
        <v>11</v>
      </c>
      <c r="G9" s="34" t="n">
        <v>6</v>
      </c>
      <c r="H9" s="34" t="s">
        <v>69</v>
      </c>
      <c r="I9" s="18"/>
      <c r="J9" s="14" t="n">
        <v>6</v>
      </c>
      <c r="K9" s="1" t="n">
        <f aca="false">COUNTIF($F$3:$F$397,"61")</f>
        <v>0</v>
      </c>
      <c r="L9" s="1" t="n">
        <f aca="false">COUNTIF($F$3:$F$397,"62")</f>
        <v>0</v>
      </c>
      <c r="M9" s="1" t="n">
        <f aca="false">COUNTIF($F$3:$F$397,"63")</f>
        <v>0</v>
      </c>
      <c r="N9" s="1" t="n">
        <f aca="false">COUNTIF($F$3:$F$397,"64")</f>
        <v>0</v>
      </c>
      <c r="O9" s="1" t="n">
        <f aca="false">COUNTIF($F$3:$F$397,"65")</f>
        <v>0</v>
      </c>
      <c r="P9" s="19" t="n">
        <f aca="false">COUNTIF($F$3:$F$38,"66")</f>
        <v>0</v>
      </c>
      <c r="Q9" s="1" t="n">
        <f aca="false">COUNTIF($F$3:$F$397,"67")</f>
        <v>0</v>
      </c>
      <c r="R9" s="1" t="n">
        <f aca="false">COUNTIF($F$3:$F$397,"68")</f>
        <v>0</v>
      </c>
      <c r="S9" s="1" t="n">
        <f aca="false">COUNTIF($F$3:$F$397,"69")</f>
        <v>0</v>
      </c>
      <c r="T9" s="20" t="n">
        <f aca="false">SUM(K9:S9)</f>
        <v>0</v>
      </c>
      <c r="U9" s="1"/>
      <c r="V9" s="14" t="n">
        <v>6</v>
      </c>
      <c r="W9" s="22" t="n">
        <f aca="false">K9/$T$13</f>
        <v>0</v>
      </c>
      <c r="X9" s="22" t="n">
        <f aca="false">L9/$T$13</f>
        <v>0</v>
      </c>
      <c r="Y9" s="22" t="n">
        <f aca="false">M9/$T$13</f>
        <v>0</v>
      </c>
      <c r="Z9" s="22" t="n">
        <f aca="false">N9/$T$13</f>
        <v>0</v>
      </c>
      <c r="AA9" s="22" t="n">
        <f aca="false">O9/$T$13</f>
        <v>0</v>
      </c>
      <c r="AB9" s="21" t="n">
        <f aca="false">P9/$T$13</f>
        <v>0</v>
      </c>
      <c r="AC9" s="22" t="n">
        <f aca="false">Q9/$T$13</f>
        <v>0</v>
      </c>
      <c r="AD9" s="22" t="n">
        <f aca="false">R9/$T$13</f>
        <v>0</v>
      </c>
      <c r="AE9" s="22" t="n">
        <f aca="false">S9/$T$13</f>
        <v>0</v>
      </c>
      <c r="AF9" s="23" t="n">
        <f aca="false">T9/$T$13</f>
        <v>0</v>
      </c>
    </row>
    <row customHeight="1" ht="14.4" r="10">
      <c r="A10" s="44" t="n">
        <v>8</v>
      </c>
      <c r="B10" s="43" t="str">
        <f aca="false">IF(C10&gt;500,"9",IF(C10&gt;400,"8",IF(C10&gt;300,"7",IF(C10&gt;200,"6",IF(C10&gt;150,"5",IF(C10&gt;100,"4",IF(C10&gt;50,"3",IF(C10&gt;20,"2","1"))))))))</f>
        <v>1</v>
      </c>
      <c r="C10" s="45"/>
      <c r="D10" s="43" t="str">
        <f aca="false">IF(E10&gt;500,"9",IF(E10&gt;400,"8",IF(E10&gt;300,"7",IF(E10&gt;200,"6",IF(E10&gt;150,"5",IF(E10&gt;100,"4",IF(E10&gt;50,"3",IF(E10&gt;20,"2","1"))))))))</f>
        <v>1</v>
      </c>
      <c r="E10" s="46"/>
      <c r="F10" s="44" t="str">
        <f aca="false">CONCATENATE(B10,D10)</f>
        <v>11</v>
      </c>
      <c r="G10" s="35" t="n">
        <v>7</v>
      </c>
      <c r="H10" s="35" t="s">
        <v>70</v>
      </c>
      <c r="I10" s="18" t="s">
        <v>71</v>
      </c>
      <c r="J10" s="15" t="n">
        <v>7</v>
      </c>
      <c r="K10" s="1" t="n">
        <f aca="false">COUNTIF($F$3:$F$397,"71")</f>
        <v>0</v>
      </c>
      <c r="L10" s="1" t="n">
        <f aca="false">COUNTIF($F$3:$F$397,"72")</f>
        <v>0</v>
      </c>
      <c r="M10" s="1" t="n">
        <f aca="false">COUNTIF($F$3:$F$397,"73")</f>
        <v>0</v>
      </c>
      <c r="N10" s="1" t="n">
        <f aca="false">COUNTIF($F$3:$F$397,"74")</f>
        <v>0</v>
      </c>
      <c r="O10" s="1" t="n">
        <f aca="false">COUNTIF($F$3:$F$397,"75")</f>
        <v>0</v>
      </c>
      <c r="P10" s="1" t="n">
        <f aca="false">COUNTIF($F$3:$F$397,"76")</f>
        <v>0</v>
      </c>
      <c r="Q10" s="19" t="n">
        <f aca="false">COUNTIF($F$3:$F$397,"77")</f>
        <v>0</v>
      </c>
      <c r="R10" s="1" t="n">
        <f aca="false">COUNTIF($F$3:$F$397,"78")</f>
        <v>0</v>
      </c>
      <c r="S10" s="1" t="n">
        <f aca="false">COUNTIF($F$3:$F$397,"79")</f>
        <v>0</v>
      </c>
      <c r="T10" s="20" t="n">
        <f aca="false">SUM(K10:S10)</f>
        <v>0</v>
      </c>
      <c r="U10" s="1"/>
      <c r="V10" s="15" t="n">
        <v>7</v>
      </c>
      <c r="W10" s="22" t="n">
        <f aca="false">K10/$T$13</f>
        <v>0</v>
      </c>
      <c r="X10" s="22" t="n">
        <f aca="false">L10/$T$13</f>
        <v>0</v>
      </c>
      <c r="Y10" s="22" t="n">
        <f aca="false">M10/$T$13</f>
        <v>0</v>
      </c>
      <c r="Z10" s="22" t="n">
        <f aca="false">N10/$T$13</f>
        <v>0</v>
      </c>
      <c r="AA10" s="22" t="n">
        <f aca="false">O10/$T$13</f>
        <v>0</v>
      </c>
      <c r="AB10" s="22" t="n">
        <f aca="false">P10/$T$13</f>
        <v>0</v>
      </c>
      <c r="AC10" s="21" t="n">
        <f aca="false">Q10/$T$13</f>
        <v>0</v>
      </c>
      <c r="AD10" s="22" t="n">
        <f aca="false">R10/$T$13</f>
        <v>0</v>
      </c>
      <c r="AE10" s="22" t="n">
        <f aca="false">S10/$T$13</f>
        <v>0</v>
      </c>
      <c r="AF10" s="23" t="n">
        <f aca="false">T10/$T$13</f>
        <v>0</v>
      </c>
    </row>
    <row customHeight="1" ht="14.4" r="11">
      <c r="A11" s="44" t="n">
        <v>9</v>
      </c>
      <c r="B11" s="43" t="str">
        <f aca="false">IF(C11&gt;500,"9",IF(C11&gt;400,"8",IF(C11&gt;300,"7",IF(C11&gt;200,"6",IF(C11&gt;150,"5",IF(C11&gt;100,"4",IF(C11&gt;50,"3",IF(C11&gt;20,"2","1"))))))))</f>
        <v>1</v>
      </c>
      <c r="C11" s="45"/>
      <c r="D11" s="43" t="str">
        <f aca="false">IF(E11&gt;500,"9",IF(E11&gt;400,"8",IF(E11&gt;300,"7",IF(E11&gt;200,"6",IF(E11&gt;150,"5",IF(E11&gt;100,"4",IF(E11&gt;50,"3",IF(E11&gt;20,"2","1"))))))))</f>
        <v>1</v>
      </c>
      <c r="E11" s="46"/>
      <c r="F11" s="44" t="str">
        <f aca="false">CONCATENATE(B11,D11)</f>
        <v>11</v>
      </c>
      <c r="G11" s="35" t="n">
        <v>8</v>
      </c>
      <c r="H11" s="35" t="s">
        <v>72</v>
      </c>
      <c r="I11" s="18"/>
      <c r="J11" s="15" t="n">
        <v>8</v>
      </c>
      <c r="K11" s="1" t="n">
        <f aca="false">COUNTIF($F$3:$F$397,"81")</f>
        <v>0</v>
      </c>
      <c r="L11" s="1" t="n">
        <f aca="false">COUNTIF($F$3:$F$397,"82")</f>
        <v>0</v>
      </c>
      <c r="M11" s="1" t="n">
        <f aca="false">COUNTIF($F$3:$F$397,"83")</f>
        <v>0</v>
      </c>
      <c r="N11" s="1" t="n">
        <f aca="false">COUNTIF($F$3:$F$397,"84")</f>
        <v>0</v>
      </c>
      <c r="O11" s="1" t="n">
        <f aca="false">COUNTIF($F$3:$F$397,"85")</f>
        <v>0</v>
      </c>
      <c r="P11" s="1" t="n">
        <f aca="false">COUNTIF($F$3:$F$397,"86")</f>
        <v>0</v>
      </c>
      <c r="Q11" s="1" t="n">
        <f aca="false">COUNTIF($F$3:$F$397,"87")</f>
        <v>0</v>
      </c>
      <c r="R11" s="19" t="n">
        <f aca="false">COUNTIF($F$3:$F$397,"88")</f>
        <v>0</v>
      </c>
      <c r="S11" s="1" t="n">
        <f aca="false">COUNTIF($F$3:$F$397,"89")</f>
        <v>0</v>
      </c>
      <c r="T11" s="20" t="n">
        <f aca="false">SUM(K11:S11)</f>
        <v>0</v>
      </c>
      <c r="U11" s="1"/>
      <c r="V11" s="15" t="n">
        <v>8</v>
      </c>
      <c r="W11" s="22" t="n">
        <f aca="false">K11/$T$13</f>
        <v>0</v>
      </c>
      <c r="X11" s="22" t="n">
        <f aca="false">L11/$T$13</f>
        <v>0</v>
      </c>
      <c r="Y11" s="22" t="n">
        <f aca="false">M11/$T$13</f>
        <v>0</v>
      </c>
      <c r="Z11" s="22" t="n">
        <f aca="false">N11/$T$13</f>
        <v>0</v>
      </c>
      <c r="AA11" s="22" t="n">
        <f aca="false">O11/$T$13</f>
        <v>0</v>
      </c>
      <c r="AB11" s="22" t="n">
        <f aca="false">P11/$T$13</f>
        <v>0</v>
      </c>
      <c r="AC11" s="22" t="n">
        <f aca="false">Q11/$T$13</f>
        <v>0</v>
      </c>
      <c r="AD11" s="21" t="n">
        <f aca="false">R11/$T$13</f>
        <v>0</v>
      </c>
      <c r="AE11" s="22" t="n">
        <f aca="false">S11/$T$13</f>
        <v>0</v>
      </c>
      <c r="AF11" s="23" t="n">
        <f aca="false">T11/$T$13</f>
        <v>0</v>
      </c>
    </row>
    <row customHeight="1" ht="14.4" r="12">
      <c r="A12" s="44" t="n">
        <v>10</v>
      </c>
      <c r="B12" s="43" t="str">
        <f aca="false">IF(C12&gt;500,"9",IF(C12&gt;400,"8",IF(C12&gt;300,"7",IF(C12&gt;200,"6",IF(C12&gt;150,"5",IF(C12&gt;100,"4",IF(C12&gt;50,"3",IF(C12&gt;20,"2","1"))))))))</f>
        <v>1</v>
      </c>
      <c r="C12" s="45"/>
      <c r="D12" s="43" t="str">
        <f aca="false">IF(E12&gt;500,"9",IF(E12&gt;400,"8",IF(E12&gt;300,"7",IF(E12&gt;200,"6",IF(E12&gt;150,"5",IF(E12&gt;100,"4",IF(E12&gt;50,"3",IF(E12&gt;20,"2","1"))))))))</f>
        <v>1</v>
      </c>
      <c r="E12" s="46"/>
      <c r="F12" s="44" t="str">
        <f aca="false">CONCATENATE(B12,D12)</f>
        <v>11</v>
      </c>
      <c r="G12" s="36" t="n">
        <v>9</v>
      </c>
      <c r="H12" s="36" t="s">
        <v>73</v>
      </c>
      <c r="I12" s="18" t="s">
        <v>74</v>
      </c>
      <c r="J12" s="16" t="n">
        <v>9</v>
      </c>
      <c r="K12" s="1" t="n">
        <f aca="false">COUNTIF($F$3:$F$397,"91")</f>
        <v>0</v>
      </c>
      <c r="L12" s="1" t="n">
        <f aca="false">COUNTIF($F$3:$F$397,"92")</f>
        <v>0</v>
      </c>
      <c r="M12" s="1" t="n">
        <f aca="false">COUNTIF($F$3:$F$397,"93")</f>
        <v>0</v>
      </c>
      <c r="N12" s="1" t="n">
        <f aca="false">COUNTIF($F$3:$F$397,"94")</f>
        <v>0</v>
      </c>
      <c r="O12" s="1" t="n">
        <f aca="false">COUNTIF($F$3:$F$397,"95")</f>
        <v>0</v>
      </c>
      <c r="P12" s="1" t="n">
        <f aca="false">COUNTIF($F$3:$F$397,"96")</f>
        <v>0</v>
      </c>
      <c r="Q12" s="1" t="n">
        <f aca="false">COUNTIF($F$3:$F$397,"97")</f>
        <v>0</v>
      </c>
      <c r="R12" s="1" t="n">
        <f aca="false">COUNTIF($F$3:$F$397,"98")</f>
        <v>0</v>
      </c>
      <c r="S12" s="19" t="n">
        <f aca="false">COUNTIF($F$3:$F$397,"99")</f>
        <v>0</v>
      </c>
      <c r="T12" s="20" t="n">
        <f aca="false">SUM(K12:S12)</f>
        <v>0</v>
      </c>
      <c r="U12" s="1"/>
      <c r="V12" s="16" t="n">
        <v>9</v>
      </c>
      <c r="W12" s="22" t="n">
        <f aca="false">K12/$T$13</f>
        <v>0</v>
      </c>
      <c r="X12" s="22" t="n">
        <f aca="false">L12/$T$13</f>
        <v>0</v>
      </c>
      <c r="Y12" s="22" t="n">
        <f aca="false">M12/$T$13</f>
        <v>0</v>
      </c>
      <c r="Z12" s="22" t="n">
        <f aca="false">N12/$T$13</f>
        <v>0</v>
      </c>
      <c r="AA12" s="22" t="n">
        <f aca="false">O12/$T$13</f>
        <v>0</v>
      </c>
      <c r="AB12" s="22" t="n">
        <f aca="false">P12/$T$13</f>
        <v>0</v>
      </c>
      <c r="AC12" s="22" t="n">
        <f aca="false">Q12/$T$13</f>
        <v>0</v>
      </c>
      <c r="AD12" s="22" t="n">
        <f aca="false">R12/$T$13</f>
        <v>0</v>
      </c>
      <c r="AE12" s="21" t="n">
        <f aca="false">S12/$T$13</f>
        <v>0</v>
      </c>
      <c r="AF12" s="23" t="n">
        <f aca="false">T12/$T$13</f>
        <v>0</v>
      </c>
    </row>
    <row customHeight="1" ht="14.4" r="13">
      <c r="A13" s="44" t="n">
        <v>11</v>
      </c>
      <c r="B13" s="43" t="str">
        <f aca="false">IF(C13&gt;500,"9",IF(C13&gt;400,"8",IF(C13&gt;300,"7",IF(C13&gt;200,"6",IF(C13&gt;150,"5",IF(C13&gt;100,"4",IF(C13&gt;50,"3",IF(C13&gt;20,"2","1"))))))))</f>
        <v>1</v>
      </c>
      <c r="C13" s="45"/>
      <c r="D13" s="43" t="str">
        <f aca="false">IF(E13&gt;500,"9",IF(E13&gt;400,"8",IF(E13&gt;300,"7",IF(E13&gt;200,"6",IF(E13&gt;150,"5",IF(E13&gt;100,"4",IF(E13&gt;50,"3",IF(E13&gt;20,"2","1"))))))))</f>
        <v>1</v>
      </c>
      <c r="E13" s="46"/>
      <c r="F13" s="44" t="str">
        <f aca="false">CONCATENATE(B13,D13)</f>
        <v>11</v>
      </c>
      <c r="K13" s="20" t="n">
        <f aca="false">SUM(K4:K12)</f>
        <v>36</v>
      </c>
      <c r="L13" s="20" t="n">
        <f aca="false">SUM(L4:L12)</f>
        <v>0</v>
      </c>
      <c r="M13" s="20" t="n">
        <f aca="false">SUM(M4:M12)</f>
        <v>0</v>
      </c>
      <c r="N13" s="20" t="n">
        <f aca="false">SUM(N4:N12)</f>
        <v>0</v>
      </c>
      <c r="O13" s="20" t="n">
        <f aca="false">SUM(O4:O12)</f>
        <v>0</v>
      </c>
      <c r="P13" s="20" t="n">
        <f aca="false">SUM(P4:P12)</f>
        <v>0</v>
      </c>
      <c r="Q13" s="20" t="n">
        <f aca="false">SUM(Q4:Q12)</f>
        <v>0</v>
      </c>
      <c r="R13" s="20" t="n">
        <f aca="false">SUM(R4:R12)</f>
        <v>0</v>
      </c>
      <c r="S13" s="20" t="n">
        <f aca="false">SUM(S4:S12)</f>
        <v>0</v>
      </c>
      <c r="T13" s="28" t="n">
        <f aca="false">SUM(K4:S12)</f>
        <v>36</v>
      </c>
      <c r="U13" s="1"/>
      <c r="V13" s="1"/>
      <c r="W13" s="23" t="n">
        <f aca="false">K13/$T$13</f>
        <v>1</v>
      </c>
      <c r="X13" s="23" t="n">
        <f aca="false">L13/$T$13</f>
        <v>0</v>
      </c>
      <c r="Y13" s="23" t="n">
        <f aca="false">M13/$T$13</f>
        <v>0</v>
      </c>
      <c r="Z13" s="23" t="n">
        <f aca="false">N13/$T$13</f>
        <v>0</v>
      </c>
      <c r="AA13" s="23" t="n">
        <f aca="false">O13/$T$13</f>
        <v>0</v>
      </c>
      <c r="AB13" s="23" t="n">
        <f aca="false">P13/$T$13</f>
        <v>0</v>
      </c>
      <c r="AC13" s="23" t="n">
        <f aca="false">Q13/$T$13</f>
        <v>0</v>
      </c>
      <c r="AD13" s="23" t="n">
        <f aca="false">R13/$T$13</f>
        <v>0</v>
      </c>
      <c r="AE13" s="23" t="n">
        <f aca="false">S13/$T$13</f>
        <v>0</v>
      </c>
      <c r="AF13" s="29" t="n">
        <f aca="false">SUM(W4:AE12)</f>
        <v>1</v>
      </c>
    </row>
    <row customHeight="1" ht="14.4" r="14">
      <c r="A14" s="44" t="n">
        <v>12</v>
      </c>
      <c r="B14" s="43" t="str">
        <f aca="false">IF(C14&gt;500,"9",IF(C14&gt;400,"8",IF(C14&gt;300,"7",IF(C14&gt;200,"6",IF(C14&gt;150,"5",IF(C14&gt;100,"4",IF(C14&gt;50,"3",IF(C14&gt;20,"2","1"))))))))</f>
        <v>1</v>
      </c>
      <c r="C14" s="45"/>
      <c r="D14" s="43" t="str">
        <f aca="false">IF(E14&gt;500,"9",IF(E14&gt;400,"8",IF(E14&gt;300,"7",IF(E14&gt;200,"6",IF(E14&gt;150,"5",IF(E14&gt;100,"4",IF(E14&gt;50,"3",IF(E14&gt;20,"2","1"))))))))</f>
        <v>1</v>
      </c>
      <c r="E14" s="46"/>
      <c r="F14" s="44" t="str">
        <f aca="false">CONCATENATE(B14,D14)</f>
        <v>11</v>
      </c>
      <c r="G14" s="33" t="n">
        <v>1</v>
      </c>
      <c r="H14" t="s">
        <v>75</v>
      </c>
      <c r="J14" s="30" t="s">
        <v>76</v>
      </c>
      <c r="K14" s="30" t="n">
        <f aca="false">K34</f>
        <v>36</v>
      </c>
      <c r="L14" s="30" t="n">
        <f aca="false">L34</f>
        <v>100</v>
      </c>
      <c r="M14"/>
      <c r="N14"/>
      <c r="O14"/>
      <c r="P14"/>
      <c r="Q14"/>
      <c r="R14"/>
      <c r="S14"/>
    </row>
    <row customHeight="1" ht="14.4" r="15">
      <c r="A15" s="44" t="n">
        <v>13</v>
      </c>
      <c r="B15" s="43" t="str">
        <f aca="false">IF(C15&gt;500,"9",IF(C15&gt;400,"8",IF(C15&gt;300,"7",IF(C15&gt;200,"6",IF(C15&gt;150,"5",IF(C15&gt;100,"4",IF(C15&gt;50,"3",IF(C15&gt;20,"2","1"))))))))</f>
        <v>1</v>
      </c>
      <c r="C15" s="45"/>
      <c r="D15" s="43" t="str">
        <f aca="false">IF(E15&gt;500,"9",IF(E15&gt;400,"8",IF(E15&gt;300,"7",IF(E15&gt;200,"6",IF(E15&gt;150,"5",IF(E15&gt;100,"4",IF(E15&gt;50,"3",IF(E15&gt;20,"2","1"))))))))</f>
        <v>1</v>
      </c>
      <c r="E15" s="46"/>
      <c r="F15" s="44" t="str">
        <f aca="false">CONCATENATE(B15,D15)</f>
        <v>11</v>
      </c>
      <c r="G15" s="33" t="n">
        <v>2</v>
      </c>
      <c r="H15" t="s">
        <v>77</v>
      </c>
      <c r="K15" s="1" t="n">
        <v>1</v>
      </c>
      <c r="L15" s="1" t="n">
        <v>2</v>
      </c>
      <c r="M15" s="1" t="n">
        <v>3</v>
      </c>
      <c r="N15" s="1" t="n">
        <v>4</v>
      </c>
      <c r="O15" s="1" t="n">
        <v>5</v>
      </c>
      <c r="P15" s="1" t="n">
        <v>6</v>
      </c>
      <c r="Q15" s="1" t="n">
        <v>7</v>
      </c>
      <c r="R15" s="1" t="n">
        <v>8</v>
      </c>
      <c r="S15" s="1" t="n">
        <v>9</v>
      </c>
      <c r="W15" t="s">
        <v>78</v>
      </c>
      <c r="X15" s="22" t="n">
        <f aca="false">W4+X5+Y6+Z7+AA8+AB9+AC10+AD11+AE12</f>
        <v>1</v>
      </c>
    </row>
    <row customHeight="1" ht="14.4" r="16">
      <c r="A16" s="44" t="n">
        <v>14</v>
      </c>
      <c r="B16" s="43" t="str">
        <f aca="false">IF(C16&gt;500,"9",IF(C16&gt;400,"8",IF(C16&gt;300,"7",IF(C16&gt;200,"6",IF(C16&gt;150,"5",IF(C16&gt;100,"4",IF(C16&gt;50,"3",IF(C16&gt;20,"2","1"))))))))</f>
        <v>1</v>
      </c>
      <c r="C16" s="45"/>
      <c r="D16" s="43" t="str">
        <f aca="false">IF(E16&gt;500,"9",IF(E16&gt;400,"8",IF(E16&gt;300,"7",IF(E16&gt;200,"6",IF(E16&gt;150,"5",IF(E16&gt;100,"4",IF(E16&gt;50,"3",IF(E16&gt;20,"2","1"))))))))</f>
        <v>1</v>
      </c>
      <c r="E16" s="46"/>
      <c r="F16" s="44" t="str">
        <f aca="false">CONCATENATE(B16,D16)</f>
        <v>11</v>
      </c>
      <c r="G16" s="33" t="n">
        <v>3</v>
      </c>
      <c r="H16" t="s">
        <v>79</v>
      </c>
      <c r="J16" s="1" t="s">
        <v>80</v>
      </c>
      <c r="K16" s="1" t="n">
        <f aca="false">K4</f>
        <v>36</v>
      </c>
      <c r="L16" s="1" t="n">
        <f aca="false">L5</f>
        <v>0</v>
      </c>
      <c r="M16" s="1" t="n">
        <f aca="false">M6</f>
        <v>0</v>
      </c>
      <c r="N16" s="1" t="n">
        <f aca="false">N7</f>
        <v>0</v>
      </c>
      <c r="O16" s="1" t="n">
        <f aca="false">O8</f>
        <v>0</v>
      </c>
      <c r="P16" s="1" t="n">
        <f aca="false">P9</f>
        <v>0</v>
      </c>
      <c r="Q16" s="1" t="n">
        <f aca="false">Q10</f>
        <v>0</v>
      </c>
      <c r="R16" s="1" t="n">
        <f aca="false">R11</f>
        <v>0</v>
      </c>
      <c r="S16" s="1" t="n">
        <f aca="false">S12</f>
        <v>0</v>
      </c>
      <c r="W16" t="s">
        <v>81</v>
      </c>
      <c r="X16" s="22" t="n">
        <f aca="false">(AF4*W13)+(AF5*X13)+(AF6*Y13)+(Z13*AF7)+(AA13*AF8)+(AB13*AF9)+(AC13*AF10)+(AD13*AF11)+(AE13*AF12)</f>
        <v>1</v>
      </c>
    </row>
    <row customHeight="1" ht="14.4" r="17">
      <c r="A17" s="44" t="n">
        <v>15</v>
      </c>
      <c r="B17" s="43" t="str">
        <f aca="false">IF(C17&gt;500,"9",IF(C17&gt;400,"8",IF(C17&gt;300,"7",IF(C17&gt;200,"6",IF(C17&gt;150,"5",IF(C17&gt;100,"4",IF(C17&gt;50,"3",IF(C17&gt;20,"2","1"))))))))</f>
        <v>1</v>
      </c>
      <c r="C17" s="45"/>
      <c r="D17" s="43" t="str">
        <f aca="false">IF(E17&gt;500,"9",IF(E17&gt;400,"8",IF(E17&gt;300,"7",IF(E17&gt;200,"6",IF(E17&gt;150,"5",IF(E17&gt;100,"4",IF(E17&gt;50,"3",IF(E17&gt;20,"2","1"))))))))</f>
        <v>1</v>
      </c>
      <c r="E17" s="46"/>
      <c r="F17" s="44" t="str">
        <f aca="false">CONCATENATE(B17,D17)</f>
        <v>11</v>
      </c>
      <c r="G17" s="34" t="n">
        <v>4</v>
      </c>
      <c r="H17" t="s">
        <v>82</v>
      </c>
      <c r="J17" s="1" t="s">
        <v>83</v>
      </c>
      <c r="K17" s="1" t="n">
        <f aca="false">T4-K16</f>
        <v>0</v>
      </c>
      <c r="L17" s="1" t="n">
        <f aca="false">T5-L16</f>
        <v>0</v>
      </c>
      <c r="M17" s="1" t="n">
        <f aca="false">T6-M16</f>
        <v>0</v>
      </c>
      <c r="N17" s="1" t="n">
        <f aca="false">T7-N16</f>
        <v>0</v>
      </c>
      <c r="O17" s="1" t="n">
        <f aca="false">T8-O16</f>
        <v>0</v>
      </c>
      <c r="P17" s="1" t="n">
        <f aca="false">T9-P16</f>
        <v>0</v>
      </c>
      <c r="Q17" s="1" t="n">
        <f aca="false">T10-Q16</f>
        <v>0</v>
      </c>
      <c r="R17" s="1" t="n">
        <f aca="false">T11-R16</f>
        <v>0</v>
      </c>
      <c r="S17" s="1" t="n">
        <f aca="false">T12-S16</f>
        <v>0</v>
      </c>
      <c r="W17" t="s">
        <v>84</v>
      </c>
      <c r="X17" s="22" t="n">
        <f aca="false">(W13^2)+(X13^2)+(Y13^2)+(Z13^2)+(AA13^2)+(AB13^2)+(AC13^2)+(AD13^2)+(AE13^2)</f>
        <v>1</v>
      </c>
    </row>
    <row customHeight="1" ht="14.4" r="18">
      <c r="A18" s="44" t="n">
        <v>16</v>
      </c>
      <c r="B18" s="43" t="str">
        <f aca="false">IF(C18&gt;500,"9",IF(C18&gt;400,"8",IF(C18&gt;300,"7",IF(C18&gt;200,"6",IF(C18&gt;150,"5",IF(C18&gt;100,"4",IF(C18&gt;50,"3",IF(C18&gt;20,"2","1"))))))))</f>
        <v>1</v>
      </c>
      <c r="C18" s="45"/>
      <c r="D18" s="43" t="str">
        <f aca="false">IF(E18&gt;500,"9",IF(E18&gt;400,"8",IF(E18&gt;300,"7",IF(E18&gt;200,"6",IF(E18&gt;150,"5",IF(E18&gt;100,"4",IF(E18&gt;50,"3",IF(E18&gt;20,"2","1"))))))))</f>
        <v>1</v>
      </c>
      <c r="E18" s="46"/>
      <c r="F18" s="44" t="str">
        <f aca="false">CONCATENATE(B18,D18)</f>
        <v>11</v>
      </c>
      <c r="G18" s="34" t="n">
        <v>5</v>
      </c>
      <c r="H18" t="s">
        <v>85</v>
      </c>
      <c r="J18" s="1" t="s">
        <v>86</v>
      </c>
      <c r="K18" s="1" t="n">
        <f aca="false">K13-K16</f>
        <v>0</v>
      </c>
      <c r="L18" s="1" t="n">
        <f aca="false">L13-L16</f>
        <v>0</v>
      </c>
      <c r="M18" s="1" t="n">
        <f aca="false">M13-M16</f>
        <v>0</v>
      </c>
      <c r="N18" s="1" t="n">
        <f aca="false">N13-N16</f>
        <v>0</v>
      </c>
      <c r="O18" s="1" t="n">
        <f aca="false">O13-O16</f>
        <v>0</v>
      </c>
      <c r="P18" s="1" t="n">
        <f aca="false">P13-P16</f>
        <v>0</v>
      </c>
      <c r="Q18" s="1" t="n">
        <f aca="false">Q13-Q16</f>
        <v>0</v>
      </c>
      <c r="R18" s="1" t="n">
        <f aca="false">R13-R16</f>
        <v>0</v>
      </c>
      <c r="S18" s="1" t="n">
        <f aca="false">S13-S16</f>
        <v>0</v>
      </c>
    </row>
    <row customHeight="1" ht="14.4" r="19">
      <c r="A19" s="44" t="n">
        <v>17</v>
      </c>
      <c r="B19" s="43" t="str">
        <f aca="false">IF(C19&gt;500,"9",IF(C19&gt;400,"8",IF(C19&gt;300,"7",IF(C19&gt;200,"6",IF(C19&gt;150,"5",IF(C19&gt;100,"4",IF(C19&gt;50,"3",IF(C19&gt;20,"2","1"))))))))</f>
        <v>1</v>
      </c>
      <c r="C19" s="45"/>
      <c r="D19" s="43" t="str">
        <f aca="false">IF(E19&gt;500,"9",IF(E19&gt;400,"8",IF(E19&gt;300,"7",IF(E19&gt;200,"6",IF(E19&gt;150,"5",IF(E19&gt;100,"4",IF(E19&gt;50,"3",IF(E19&gt;20,"2","1"))))))))</f>
        <v>1</v>
      </c>
      <c r="E19" s="46"/>
      <c r="F19" s="44" t="str">
        <f aca="false">CONCATENATE(B19,D19)</f>
        <v>11</v>
      </c>
      <c r="G19" s="34" t="n">
        <v>6</v>
      </c>
      <c r="H19" t="s">
        <v>87</v>
      </c>
      <c r="J19" s="1" t="s">
        <v>88</v>
      </c>
      <c r="K19" s="1" t="n">
        <f aca="false">$T$13-T4-K13+K16</f>
        <v>0</v>
      </c>
      <c r="L19" s="1" t="n">
        <f aca="false">$T$13-T5-L13+L16</f>
        <v>36</v>
      </c>
      <c r="M19" s="1" t="n">
        <f aca="false">$T$13-T6-M13+M16</f>
        <v>36</v>
      </c>
      <c r="N19" s="1" t="n">
        <f aca="false">$T$13-T7-N13+N16</f>
        <v>36</v>
      </c>
      <c r="O19" s="1" t="n">
        <f aca="false">$T$13-T8-O13+O16</f>
        <v>36</v>
      </c>
      <c r="P19" s="1" t="n">
        <f aca="false">$T$13-T9-P13+P16</f>
        <v>36</v>
      </c>
      <c r="Q19" s="1" t="n">
        <f aca="false">$T$13-T10-Q13+Q16</f>
        <v>36</v>
      </c>
      <c r="R19" s="1" t="n">
        <f aca="false">$T$13-T11-R13+R16</f>
        <v>36</v>
      </c>
      <c r="S19" s="1" t="n">
        <f aca="false">$T$13-T12-S13+S16</f>
        <v>36</v>
      </c>
      <c r="W19" t="s">
        <v>51</v>
      </c>
      <c r="X19" s="22" t="e">
        <f aca="false">(X15-X16)/(1-X16)</f>
        <v>#DIV/0!</v>
      </c>
    </row>
    <row customHeight="1" ht="14.4" r="20">
      <c r="A20" s="44" t="n">
        <v>18</v>
      </c>
      <c r="B20" s="43" t="str">
        <f aca="false">IF(C20&gt;500,"9",IF(C20&gt;400,"8",IF(C20&gt;300,"7",IF(C20&gt;200,"6",IF(C20&gt;150,"5",IF(C20&gt;100,"4",IF(C20&gt;50,"3",IF(C20&gt;20,"2","1"))))))))</f>
        <v>1</v>
      </c>
      <c r="C20" s="45"/>
      <c r="D20" s="43" t="str">
        <f aca="false">IF(E20&gt;500,"9",IF(E20&gt;400,"8",IF(E20&gt;300,"7",IF(E20&gt;200,"6",IF(E20&gt;150,"5",IF(E20&gt;100,"4",IF(E20&gt;50,"3",IF(E20&gt;20,"2","1"))))))))</f>
        <v>1</v>
      </c>
      <c r="E20" s="46"/>
      <c r="F20" s="44" t="str">
        <f aca="false">CONCATENATE(B20,D20)</f>
        <v>11</v>
      </c>
      <c r="G20" s="35" t="n">
        <v>7</v>
      </c>
      <c r="H20" t="s">
        <v>89</v>
      </c>
      <c r="J20" s="1" t="s">
        <v>90</v>
      </c>
      <c r="K20" s="1" t="n">
        <f aca="false">SUM(K16:K19)</f>
        <v>36</v>
      </c>
      <c r="L20" s="1" t="n">
        <f aca="false">SUM(L16:L19)</f>
        <v>36</v>
      </c>
      <c r="M20" s="1" t="n">
        <f aca="false">SUM(M16:M19)</f>
        <v>36</v>
      </c>
      <c r="N20" s="1" t="n">
        <f aca="false">SUM(N16:N19)</f>
        <v>36</v>
      </c>
      <c r="O20" s="1" t="n">
        <f aca="false">SUM(O16:O19)</f>
        <v>36</v>
      </c>
      <c r="P20" s="1" t="n">
        <f aca="false">SUM(P16:P19)</f>
        <v>36</v>
      </c>
      <c r="Q20" s="1" t="n">
        <f aca="false">SUM(Q16:Q19)</f>
        <v>36</v>
      </c>
      <c r="R20" s="1" t="n">
        <f aca="false">SUM(R16:R19)</f>
        <v>36</v>
      </c>
      <c r="S20" s="1" t="n">
        <f aca="false">SUM(S16:S19)</f>
        <v>36</v>
      </c>
      <c r="W20" t="s">
        <v>52</v>
      </c>
      <c r="X20" s="22" t="e">
        <f aca="false">(X15-X16)/(1-X17)</f>
        <v>#DIV/0!</v>
      </c>
    </row>
    <row customHeight="1" ht="14.4" r="21">
      <c r="A21" s="44" t="n">
        <v>19</v>
      </c>
      <c r="B21" s="43" t="str">
        <f aca="false">IF(C21&gt;500,"9",IF(C21&gt;400,"8",IF(C21&gt;300,"7",IF(C21&gt;200,"6",IF(C21&gt;150,"5",IF(C21&gt;100,"4",IF(C21&gt;50,"3",IF(C21&gt;20,"2","1"))))))))</f>
        <v>1</v>
      </c>
      <c r="C21" s="45"/>
      <c r="D21" s="43" t="str">
        <f aca="false">IF(E21&gt;500,"9",IF(E21&gt;400,"8",IF(E21&gt;300,"7",IF(E21&gt;200,"6",IF(E21&gt;150,"5",IF(E21&gt;100,"4",IF(E21&gt;50,"3",IF(E21&gt;20,"2","1"))))))))</f>
        <v>1</v>
      </c>
      <c r="E21" s="46"/>
      <c r="F21" s="44" t="str">
        <f aca="false">CONCATENATE(B21,D21)</f>
        <v>11</v>
      </c>
      <c r="G21" s="35" t="n">
        <v>8</v>
      </c>
      <c r="H21" t="s">
        <v>91</v>
      </c>
      <c r="W21" t="s">
        <v>53</v>
      </c>
      <c r="X21" s="22" t="n">
        <f aca="false">(K4+L5+M6+N7+O8+P9+Q10+R11+S12)/T13</f>
        <v>1</v>
      </c>
      <c r="Z21" t="s">
        <v>92</v>
      </c>
    </row>
    <row customHeight="1" ht="14.4" r="22">
      <c r="A22" s="44" t="n">
        <v>20</v>
      </c>
      <c r="B22" s="43" t="str">
        <f aca="false">IF(C22&gt;500,"9",IF(C22&gt;400,"8",IF(C22&gt;300,"7",IF(C22&gt;200,"6",IF(C22&gt;150,"5",IF(C22&gt;100,"4",IF(C22&gt;50,"3",IF(C22&gt;20,"2","1"))))))))</f>
        <v>1</v>
      </c>
      <c r="C22" s="45"/>
      <c r="D22" s="43" t="str">
        <f aca="false">IF(E22&gt;500,"9",IF(E22&gt;400,"8",IF(E22&gt;300,"7",IF(E22&gt;200,"6",IF(E22&gt;150,"5",IF(E22&gt;100,"4",IF(E22&gt;50,"3",IF(E22&gt;20,"2","1"))))))))</f>
        <v>1</v>
      </c>
      <c r="E22" s="46"/>
      <c r="F22" s="44" t="str">
        <f aca="false">CONCATENATE(B22,D22)</f>
        <v>11</v>
      </c>
      <c r="G22" s="36" t="n">
        <v>9</v>
      </c>
      <c r="H22" t="s">
        <v>93</v>
      </c>
      <c r="I22" s="18" t="s">
        <v>94</v>
      </c>
      <c r="J22" s="1" t="s">
        <v>95</v>
      </c>
      <c r="K22" s="31" t="n">
        <f aca="false">(K16+K18)/K20</f>
        <v>1</v>
      </c>
      <c r="L22" s="31" t="n">
        <f aca="false">(L16+L18)/L20</f>
        <v>0</v>
      </c>
      <c r="M22" s="31" t="n">
        <f aca="false">(M16+M18)/M20</f>
        <v>0</v>
      </c>
      <c r="N22" s="31" t="n">
        <f aca="false">(N16+N18)/N20</f>
        <v>0</v>
      </c>
      <c r="O22" s="31" t="n">
        <f aca="false">(O16+O18)/O20</f>
        <v>0</v>
      </c>
      <c r="P22" s="31" t="n">
        <f aca="false">(P16+P18)/P20</f>
        <v>0</v>
      </c>
      <c r="Q22" s="31" t="n">
        <f aca="false">(Q16+Q18)/Q20</f>
        <v>0</v>
      </c>
      <c r="R22" s="31" t="n">
        <f aca="false">(R16+R18)/R20</f>
        <v>0</v>
      </c>
      <c r="S22" s="31" t="n">
        <f aca="false">(S16+S18)/S20</f>
        <v>0</v>
      </c>
      <c r="T22" s="1" t="s">
        <v>96</v>
      </c>
      <c r="U22" s="1" t="n">
        <v>1</v>
      </c>
      <c r="V22" s="8" t="s">
        <v>97</v>
      </c>
    </row>
    <row customHeight="1" ht="14.4" r="23">
      <c r="A23" s="44" t="n">
        <v>21</v>
      </c>
      <c r="B23" s="43" t="str">
        <f aca="false">IF(C23&gt;500,"9",IF(C23&gt;400,"8",IF(C23&gt;300,"7",IF(C23&gt;200,"6",IF(C23&gt;150,"5",IF(C23&gt;100,"4",IF(C23&gt;50,"3",IF(C23&gt;20,"2","1"))))))))</f>
        <v>1</v>
      </c>
      <c r="C23" s="45"/>
      <c r="D23" s="43" t="str">
        <f aca="false">IF(E23&gt;500,"9",IF(E23&gt;400,"8",IF(E23&gt;300,"7",IF(E23&gt;200,"6",IF(E23&gt;150,"5",IF(E23&gt;100,"4",IF(E23&gt;50,"3",IF(E23&gt;20,"2","1"))))))))</f>
        <v>1</v>
      </c>
      <c r="E23" s="46"/>
      <c r="F23" s="44" t="str">
        <f aca="false">CONCATENATE(B23,D23)</f>
        <v>11</v>
      </c>
      <c r="I23" s="18" t="s">
        <v>98</v>
      </c>
      <c r="J23" s="1" t="s">
        <v>99</v>
      </c>
      <c r="K23" s="31" t="n">
        <f aca="false">(K16+K17)/K20</f>
        <v>1</v>
      </c>
      <c r="L23" s="31" t="n">
        <f aca="false">(L16+L17)/L20</f>
        <v>0</v>
      </c>
      <c r="M23" s="31" t="n">
        <f aca="false">(M16+M17)/M20</f>
        <v>0</v>
      </c>
      <c r="N23" s="31" t="n">
        <f aca="false">(N16+N17)/N20</f>
        <v>0</v>
      </c>
      <c r="O23" s="31" t="n">
        <f aca="false">(O16+O17)/O20</f>
        <v>0</v>
      </c>
      <c r="P23" s="31" t="n">
        <f aca="false">(P16+P17)/P20</f>
        <v>0</v>
      </c>
      <c r="Q23" s="31" t="n">
        <f aca="false">(Q16+Q17)/Q20</f>
        <v>0</v>
      </c>
      <c r="R23" s="31" t="n">
        <f aca="false">(R16+R17)/R20</f>
        <v>0</v>
      </c>
      <c r="S23" s="31" t="n">
        <f aca="false">(S16+S17)/S20</f>
        <v>0</v>
      </c>
      <c r="T23" s="1" t="s">
        <v>96</v>
      </c>
      <c r="U23" s="1" t="n">
        <v>1</v>
      </c>
      <c r="V23" s="8" t="s">
        <v>100</v>
      </c>
    </row>
    <row customHeight="1" ht="14.4" r="24">
      <c r="A24" s="44" t="n">
        <v>22</v>
      </c>
      <c r="B24" s="43" t="str">
        <f aca="false">IF(C24&gt;500,"9",IF(C24&gt;400,"8",IF(C24&gt;300,"7",IF(C24&gt;200,"6",IF(C24&gt;150,"5",IF(C24&gt;100,"4",IF(C24&gt;50,"3",IF(C24&gt;20,"2","1"))))))))</f>
        <v>1</v>
      </c>
      <c r="C24" s="45"/>
      <c r="D24" s="43" t="str">
        <f aca="false">IF(E24&gt;500,"9",IF(E24&gt;400,"8",IF(E24&gt;300,"7",IF(E24&gt;200,"6",IF(E24&gt;150,"5",IF(E24&gt;100,"4",IF(E24&gt;50,"3",IF(E24&gt;20,"2","1"))))))))</f>
        <v>1</v>
      </c>
      <c r="E24" s="46"/>
      <c r="F24" s="44" t="str">
        <f aca="false">CONCATENATE(B24,D24)</f>
        <v>11</v>
      </c>
      <c r="I24" s="18" t="s">
        <v>101</v>
      </c>
      <c r="J24" s="1" t="s">
        <v>102</v>
      </c>
      <c r="K24" s="31" t="n">
        <f aca="false">(K16+K17)/(K16+K18)</f>
        <v>1</v>
      </c>
      <c r="L24" s="31" t="e">
        <f aca="false">(L16+L17)/(L16+L18)</f>
        <v>#DIV/0!</v>
      </c>
      <c r="M24" s="31" t="e">
        <f aca="false">(M16+M17)/(M16+M18)</f>
        <v>#DIV/0!</v>
      </c>
      <c r="N24" s="31" t="e">
        <f aca="false">(N16+N17)/(N16+N18)</f>
        <v>#DIV/0!</v>
      </c>
      <c r="O24" s="31" t="e">
        <f aca="false">(O16+O17)/(O16+O18)</f>
        <v>#DIV/0!</v>
      </c>
      <c r="P24" s="31" t="e">
        <f aca="false">(P16+P17)/(P16+P18)</f>
        <v>#DIV/0!</v>
      </c>
      <c r="Q24" s="31" t="e">
        <f aca="false">(Q16+Q17)/(Q16+Q18)</f>
        <v>#DIV/0!</v>
      </c>
      <c r="R24" s="31" t="e">
        <f aca="false">(R16+R17)/(R16+R18)</f>
        <v>#DIV/0!</v>
      </c>
      <c r="S24" s="31" t="e">
        <f aca="false">(S16+S17)/(S16+S18)</f>
        <v>#DIV/0!</v>
      </c>
      <c r="T24" s="1" t="s">
        <v>103</v>
      </c>
      <c r="U24" s="1" t="n">
        <v>1</v>
      </c>
    </row>
    <row customHeight="1" ht="14.4" r="25">
      <c r="A25" s="44" t="n">
        <v>23</v>
      </c>
      <c r="B25" s="43" t="str">
        <f aca="false">IF(C25&gt;500,"9",IF(C25&gt;400,"8",IF(C25&gt;300,"7",IF(C25&gt;200,"6",IF(C25&gt;150,"5",IF(C25&gt;100,"4",IF(C25&gt;50,"3",IF(C25&gt;20,"2","1"))))))))</f>
        <v>1</v>
      </c>
      <c r="C25" s="45"/>
      <c r="D25" s="43" t="str">
        <f aca="false">IF(E25&gt;500,"9",IF(E25&gt;400,"8",IF(E25&gt;300,"7",IF(E25&gt;200,"6",IF(E25&gt;150,"5",IF(E25&gt;100,"4",IF(E25&gt;50,"3",IF(E25&gt;20,"2","1"))))))))</f>
        <v>1</v>
      </c>
      <c r="E25" s="46"/>
      <c r="F25" s="44" t="str">
        <f aca="false">CONCATENATE(B25,D25)</f>
        <v>11</v>
      </c>
      <c r="I25" s="18" t="s">
        <v>104</v>
      </c>
      <c r="J25" s="1" t="s">
        <v>91</v>
      </c>
      <c r="K25" s="31" t="n">
        <f aca="false">K16/(K16+K18)</f>
        <v>1</v>
      </c>
      <c r="L25" s="31" t="e">
        <f aca="false">L16/(L16+L18)</f>
        <v>#DIV/0!</v>
      </c>
      <c r="M25" s="31" t="e">
        <f aca="false">M16/(M16+M18)</f>
        <v>#DIV/0!</v>
      </c>
      <c r="N25" s="31" t="e">
        <f aca="false">N16/(N16+N18)</f>
        <v>#DIV/0!</v>
      </c>
      <c r="O25" s="31" t="e">
        <f aca="false">O16/(O16+O18)</f>
        <v>#DIV/0!</v>
      </c>
      <c r="P25" s="31" t="e">
        <f aca="false">P16/(P16+P18)</f>
        <v>#DIV/0!</v>
      </c>
      <c r="Q25" s="31" t="e">
        <f aca="false">Q16/(Q16+Q18)</f>
        <v>#DIV/0!</v>
      </c>
      <c r="R25" s="31" t="e">
        <f aca="false">R16/(R16+R18)</f>
        <v>#DIV/0!</v>
      </c>
      <c r="S25" s="31" t="e">
        <f aca="false">S16/(S16+S18)</f>
        <v>#DIV/0!</v>
      </c>
      <c r="T25" s="1" t="s">
        <v>96</v>
      </c>
      <c r="U25" s="1" t="n">
        <v>1</v>
      </c>
      <c r="V25" s="8" t="s">
        <v>105</v>
      </c>
    </row>
    <row customHeight="1" ht="14.4" r="26">
      <c r="A26" s="44" t="n">
        <v>24</v>
      </c>
      <c r="B26" s="43" t="str">
        <f aca="false">IF(C26&gt;500,"9",IF(C26&gt;400,"8",IF(C26&gt;300,"7",IF(C26&gt;200,"6",IF(C26&gt;150,"5",IF(C26&gt;100,"4",IF(C26&gt;50,"3",IF(C26&gt;20,"2","1"))))))))</f>
        <v>1</v>
      </c>
      <c r="C26" s="45"/>
      <c r="D26" s="43" t="str">
        <f aca="false">IF(E26&gt;500,"9",IF(E26&gt;400,"8",IF(E26&gt;300,"7",IF(E26&gt;200,"6",IF(E26&gt;150,"5",IF(E26&gt;100,"4",IF(E26&gt;50,"3",IF(E26&gt;20,"2","1"))))))))</f>
        <v>1</v>
      </c>
      <c r="E26" s="46"/>
      <c r="F26" s="44" t="str">
        <f aca="false">CONCATENATE(B26,D26)</f>
        <v>11</v>
      </c>
      <c r="I26" s="1" t="s">
        <v>106</v>
      </c>
      <c r="J26" s="1" t="s">
        <v>87</v>
      </c>
      <c r="K26" s="31" t="e">
        <f aca="false">K17/(K17+K19)</f>
        <v>#DIV/0!</v>
      </c>
      <c r="L26" s="31" t="n">
        <f aca="false">L17/(L17+L19)</f>
        <v>0</v>
      </c>
      <c r="M26" s="31" t="n">
        <f aca="false">M17/(M17+M19)</f>
        <v>0</v>
      </c>
      <c r="N26" s="31" t="n">
        <f aca="false">N17/(N17+N19)</f>
        <v>0</v>
      </c>
      <c r="O26" s="31" t="n">
        <f aca="false">O17/(O17+O19)</f>
        <v>0</v>
      </c>
      <c r="P26" s="31" t="n">
        <f aca="false">P17/(P17+P19)</f>
        <v>0</v>
      </c>
      <c r="Q26" s="31" t="n">
        <f aca="false">Q17/(Q17+Q19)</f>
        <v>0</v>
      </c>
      <c r="R26" s="31" t="n">
        <f aca="false">R17/(R17+R19)</f>
        <v>0</v>
      </c>
      <c r="S26" s="31" t="n">
        <f aca="false">S17/(S17+S19)</f>
        <v>0</v>
      </c>
      <c r="T26" s="1" t="s">
        <v>96</v>
      </c>
      <c r="U26" s="1" t="n">
        <v>0</v>
      </c>
      <c r="V26" s="8" t="s">
        <v>107</v>
      </c>
    </row>
    <row customHeight="1" ht="14.4" r="27">
      <c r="A27" s="44" t="n">
        <v>25</v>
      </c>
      <c r="B27" s="43" t="str">
        <f aca="false">IF(C27&gt;500,"9",IF(C27&gt;400,"8",IF(C27&gt;300,"7",IF(C27&gt;200,"6",IF(C27&gt;150,"5",IF(C27&gt;100,"4",IF(C27&gt;50,"3",IF(C27&gt;20,"2","1"))))))))</f>
        <v>1</v>
      </c>
      <c r="C27" s="45"/>
      <c r="D27" s="43" t="str">
        <f aca="false">IF(E27&gt;500,"9",IF(E27&gt;400,"8",IF(E27&gt;300,"7",IF(E27&gt;200,"6",IF(E27&gt;150,"5",IF(E27&gt;100,"4",IF(E27&gt;50,"3",IF(E27&gt;20,"2","1"))))))))</f>
        <v>1</v>
      </c>
      <c r="E27" s="46"/>
      <c r="F27" s="44" t="str">
        <f aca="false">CONCATENATE(B27,D27)</f>
        <v>11</v>
      </c>
      <c r="I27" s="18" t="s">
        <v>108</v>
      </c>
      <c r="J27" s="1" t="s">
        <v>109</v>
      </c>
      <c r="K27" s="31" t="n">
        <f aca="false">K17/(K16+K17)</f>
        <v>0</v>
      </c>
      <c r="L27" s="31" t="e">
        <f aca="false">L17/(L16+L17)</f>
        <v>#DIV/0!</v>
      </c>
      <c r="M27" s="31" t="e">
        <f aca="false">M17/(M16+M17)</f>
        <v>#DIV/0!</v>
      </c>
      <c r="N27" s="31" t="e">
        <f aca="false">N17/(N16+N17)</f>
        <v>#DIV/0!</v>
      </c>
      <c r="O27" s="31" t="e">
        <f aca="false">O17/(O16+O17)</f>
        <v>#DIV/0!</v>
      </c>
      <c r="P27" s="31" t="e">
        <f aca="false">P17/(P16+P17)</f>
        <v>#DIV/0!</v>
      </c>
      <c r="Q27" s="31" t="e">
        <f aca="false">Q17/(Q16+Q17)</f>
        <v>#DIV/0!</v>
      </c>
      <c r="R27" s="31" t="e">
        <f aca="false">R17/(R16+R17)</f>
        <v>#DIV/0!</v>
      </c>
      <c r="S27" s="31" t="e">
        <f aca="false">S17/(S16+S17)</f>
        <v>#DIV/0!</v>
      </c>
      <c r="T27" s="1" t="s">
        <v>96</v>
      </c>
      <c r="U27" s="1" t="n">
        <v>0</v>
      </c>
      <c r="V27" s="8" t="s">
        <v>110</v>
      </c>
    </row>
    <row customHeight="1" ht="14.4" r="28">
      <c r="A28" s="44" t="n">
        <v>26</v>
      </c>
      <c r="B28" s="43" t="str">
        <f aca="false">IF(C28&gt;500,"9",IF(C28&gt;400,"8",IF(C28&gt;300,"7",IF(C28&gt;200,"6",IF(C28&gt;150,"5",IF(C28&gt;100,"4",IF(C28&gt;50,"3",IF(C28&gt;20,"2","1"))))))))</f>
        <v>1</v>
      </c>
      <c r="C28" s="45"/>
      <c r="D28" s="43" t="str">
        <f aca="false">IF(E28&gt;500,"9",IF(E28&gt;400,"8",IF(E28&gt;300,"7",IF(E28&gt;200,"6",IF(E28&gt;150,"5",IF(E28&gt;100,"4",IF(E28&gt;50,"3",IF(E28&gt;20,"2","1"))))))))</f>
        <v>1</v>
      </c>
      <c r="E28" s="46"/>
      <c r="F28" s="44" t="str">
        <f aca="false">CONCATENATE(B28,D28)</f>
        <v>11</v>
      </c>
      <c r="I28" s="18" t="s">
        <v>111</v>
      </c>
      <c r="J28" s="1" t="s">
        <v>53</v>
      </c>
      <c r="K28" s="31" t="n">
        <f aca="false">(K16+K19)/K20</f>
        <v>1</v>
      </c>
      <c r="L28" s="31" t="n">
        <f aca="false">(L16+L19)/L20</f>
        <v>1</v>
      </c>
      <c r="M28" s="31" t="n">
        <f aca="false">(M16+M19)/M20</f>
        <v>1</v>
      </c>
      <c r="N28" s="31" t="n">
        <f aca="false">(N16+N19)/N20</f>
        <v>1</v>
      </c>
      <c r="O28" s="31" t="n">
        <f aca="false">(O16+O19)/O20</f>
        <v>1</v>
      </c>
      <c r="P28" s="31" t="n">
        <f aca="false">(P16+P19)/P20</f>
        <v>1</v>
      </c>
      <c r="Q28" s="31" t="n">
        <f aca="false">(Q16+Q19)/Q20</f>
        <v>1</v>
      </c>
      <c r="R28" s="31" t="n">
        <f aca="false">(R16+R19)/R20</f>
        <v>1</v>
      </c>
      <c r="S28" s="31" t="n">
        <f aca="false">(S16+S19)/S20</f>
        <v>1</v>
      </c>
      <c r="T28" s="1" t="s">
        <v>96</v>
      </c>
      <c r="U28" s="1" t="n">
        <v>1</v>
      </c>
      <c r="V28" s="8" t="s">
        <v>112</v>
      </c>
    </row>
    <row customHeight="1" ht="14.4" r="29">
      <c r="A29" s="44" t="n">
        <v>27</v>
      </c>
      <c r="B29" s="43" t="str">
        <f aca="false">IF(C29&gt;500,"9",IF(C29&gt;400,"8",IF(C29&gt;300,"7",IF(C29&gt;200,"6",IF(C29&gt;150,"5",IF(C29&gt;100,"4",IF(C29&gt;50,"3",IF(C29&gt;20,"2","1"))))))))</f>
        <v>1</v>
      </c>
      <c r="C29" s="45"/>
      <c r="D29" s="43" t="str">
        <f aca="false">IF(E29&gt;500,"9",IF(E29&gt;400,"8",IF(E29&gt;300,"7",IF(E29&gt;200,"6",IF(E29&gt;150,"5",IF(E29&gt;100,"4",IF(E29&gt;50,"3",IF(E29&gt;20,"2","1"))))))))</f>
        <v>1</v>
      </c>
      <c r="E29" s="46"/>
      <c r="F29" s="44" t="str">
        <f aca="false">CONCATENATE(B29,D29)</f>
        <v>11</v>
      </c>
      <c r="I29" s="18" t="s">
        <v>113</v>
      </c>
      <c r="J29" s="1" t="s">
        <v>114</v>
      </c>
      <c r="K29" s="31" t="n">
        <f aca="false">K16/(K16+K17)</f>
        <v>1</v>
      </c>
      <c r="L29" s="31" t="e">
        <f aca="false">L16/(L16+L17)</f>
        <v>#DIV/0!</v>
      </c>
      <c r="M29" s="31" t="e">
        <f aca="false">M16/(M16+M17)</f>
        <v>#DIV/0!</v>
      </c>
      <c r="N29" s="31" t="e">
        <f aca="false">N16/(N16+N17)</f>
        <v>#DIV/0!</v>
      </c>
      <c r="O29" s="31" t="e">
        <f aca="false">O16/(O16+O17)</f>
        <v>#DIV/0!</v>
      </c>
      <c r="P29" s="31" t="e">
        <f aca="false">P16/(P16+P17)</f>
        <v>#DIV/0!</v>
      </c>
      <c r="Q29" s="31" t="e">
        <f aca="false">Q16/(Q16+Q17)</f>
        <v>#DIV/0!</v>
      </c>
      <c r="R29" s="31" t="e">
        <f aca="false">R16/(R16+R17)</f>
        <v>#DIV/0!</v>
      </c>
      <c r="S29" s="31" t="e">
        <f aca="false">S16/(S16+S17)</f>
        <v>#DIV/0!</v>
      </c>
      <c r="T29" s="1" t="s">
        <v>96</v>
      </c>
      <c r="U29" s="1" t="n">
        <v>1</v>
      </c>
      <c r="V29" s="8" t="s">
        <v>115</v>
      </c>
    </row>
    <row customHeight="1" ht="14.4" r="30">
      <c r="A30" s="44" t="n">
        <v>28</v>
      </c>
      <c r="B30" s="43" t="str">
        <f aca="false">IF(C30&gt;500,"9",IF(C30&gt;400,"8",IF(C30&gt;300,"7",IF(C30&gt;200,"6",IF(C30&gt;150,"5",IF(C30&gt;100,"4",IF(C30&gt;50,"3",IF(C30&gt;20,"2","1"))))))))</f>
        <v>1</v>
      </c>
      <c r="C30" s="45"/>
      <c r="D30" s="43" t="str">
        <f aca="false">IF(E30&gt;500,"9",IF(E30&gt;400,"8",IF(E30&gt;300,"7",IF(E30&gt;200,"6",IF(E30&gt;150,"5",IF(E30&gt;100,"4",IF(E30&gt;50,"3",IF(E30&gt;20,"2","1"))))))))</f>
        <v>1</v>
      </c>
      <c r="E30" s="46"/>
      <c r="F30" s="44" t="str">
        <f aca="false">CONCATENATE(B30,D30)</f>
        <v>11</v>
      </c>
      <c r="I30" s="18" t="s">
        <v>116</v>
      </c>
      <c r="J30" s="1" t="s">
        <v>117</v>
      </c>
      <c r="K30" s="31" t="n">
        <f aca="false">K16/(K16+K17+K18)</f>
        <v>1</v>
      </c>
      <c r="L30" s="31" t="e">
        <f aca="false">L16/(L16+L17+L18)</f>
        <v>#DIV/0!</v>
      </c>
      <c r="M30" s="31" t="e">
        <f aca="false">M16/(M16+M17+M18)</f>
        <v>#DIV/0!</v>
      </c>
      <c r="N30" s="31" t="e">
        <f aca="false">N16/(N16+N17+N18)</f>
        <v>#DIV/0!</v>
      </c>
      <c r="O30" s="31" t="e">
        <f aca="false">O16/(O16+O17+O18)</f>
        <v>#DIV/0!</v>
      </c>
      <c r="P30" s="31" t="e">
        <f aca="false">P16/(P16+P17+P18)</f>
        <v>#DIV/0!</v>
      </c>
      <c r="Q30" s="31" t="e">
        <f aca="false">Q16/(Q16+Q17+Q18)</f>
        <v>#DIV/0!</v>
      </c>
      <c r="R30" s="31" t="e">
        <f aca="false">R16/(R16+R17+R18)</f>
        <v>#DIV/0!</v>
      </c>
      <c r="S30" s="31" t="e">
        <f aca="false">S16/(S16+S17+S18)</f>
        <v>#DIV/0!</v>
      </c>
      <c r="T30" s="1" t="s">
        <v>96</v>
      </c>
      <c r="U30" s="1" t="n">
        <v>1</v>
      </c>
      <c r="V30" s="8" t="s">
        <v>118</v>
      </c>
    </row>
    <row customHeight="1" ht="14.4" r="31">
      <c r="A31" s="44" t="n">
        <v>29</v>
      </c>
      <c r="B31" s="43" t="str">
        <f aca="false">IF(C31&gt;500,"9",IF(C31&gt;400,"8",IF(C31&gt;300,"7",IF(C31&gt;200,"6",IF(C31&gt;150,"5",IF(C31&gt;100,"4",IF(C31&gt;50,"3",IF(C31&gt;20,"2","1"))))))))</f>
        <v>1</v>
      </c>
      <c r="C31" s="45"/>
      <c r="D31" s="43" t="str">
        <f aca="false">IF(E31&gt;500,"9",IF(E31&gt;400,"8",IF(E31&gt;300,"7",IF(E31&gt;200,"6",IF(E31&gt;150,"5",IF(E31&gt;100,"4",IF(E31&gt;50,"3",IF(E31&gt;20,"2","1"))))))))</f>
        <v>1</v>
      </c>
      <c r="E31" s="46"/>
      <c r="F31" s="44" t="str">
        <f aca="false">CONCATENATE(B31,D31)</f>
        <v>11</v>
      </c>
      <c r="I31" s="18" t="s">
        <v>119</v>
      </c>
      <c r="J31" s="1" t="s">
        <v>120</v>
      </c>
      <c r="K31" s="31" t="e">
        <f aca="false">K25-K26</f>
        <v>#DIV/0!</v>
      </c>
      <c r="L31" s="31" t="e">
        <f aca="false">L25-L26</f>
        <v>#DIV/0!</v>
      </c>
      <c r="M31" s="31" t="e">
        <f aca="false">M25-M26</f>
        <v>#DIV/0!</v>
      </c>
      <c r="N31" s="31" t="e">
        <f aca="false">N25-N26</f>
        <v>#DIV/0!</v>
      </c>
      <c r="O31" s="31" t="e">
        <f aca="false">O25-O26</f>
        <v>#DIV/0!</v>
      </c>
      <c r="P31" s="31" t="e">
        <f aca="false">P25-P26</f>
        <v>#DIV/0!</v>
      </c>
      <c r="Q31" s="31" t="e">
        <f aca="false">Q25-Q26</f>
        <v>#DIV/0!</v>
      </c>
      <c r="R31" s="31" t="e">
        <f aca="false">R25-R26</f>
        <v>#DIV/0!</v>
      </c>
      <c r="S31" s="31" t="e">
        <f aca="false">S25-S26</f>
        <v>#DIV/0!</v>
      </c>
    </row>
    <row customHeight="1" ht="14.4" r="32">
      <c r="A32" s="44" t="n">
        <v>30</v>
      </c>
      <c r="B32" s="43" t="str">
        <f aca="false">IF(C32&gt;500,"9",IF(C32&gt;400,"8",IF(C32&gt;300,"7",IF(C32&gt;200,"6",IF(C32&gt;150,"5",IF(C32&gt;100,"4",IF(C32&gt;50,"3",IF(C32&gt;20,"2","1"))))))))</f>
        <v>1</v>
      </c>
      <c r="C32" s="45"/>
      <c r="D32" s="43" t="str">
        <f aca="false">IF(E32&gt;500,"9",IF(E32&gt;400,"8",IF(E32&gt;300,"7",IF(E32&gt;200,"6",IF(E32&gt;150,"5",IF(E32&gt;100,"4",IF(E32&gt;50,"3",IF(E32&gt;20,"2","1"))))))))</f>
        <v>1</v>
      </c>
      <c r="E32" s="46"/>
      <c r="F32" s="44" t="str">
        <f aca="false">CONCATENATE(B32,D32)</f>
        <v>11</v>
      </c>
      <c r="I32" s="18" t="s">
        <v>121</v>
      </c>
      <c r="J32" s="1" t="s">
        <v>122</v>
      </c>
      <c r="K32" s="31" t="e">
        <f aca="false">(K16*K19)/(K17*K18)</f>
        <v>#DIV/0!</v>
      </c>
      <c r="L32" s="31" t="e">
        <f aca="false">(L16*L19)/(L17*L18)</f>
        <v>#DIV/0!</v>
      </c>
      <c r="M32" s="31" t="e">
        <f aca="false">(M16*M19)/(M17*M18)</f>
        <v>#DIV/0!</v>
      </c>
      <c r="N32" s="31" t="e">
        <f aca="false">(N16*N19)/(N17*N18)</f>
        <v>#DIV/0!</v>
      </c>
      <c r="O32" s="31" t="e">
        <f aca="false">(O16*O19)/(O17*O18)</f>
        <v>#DIV/0!</v>
      </c>
      <c r="P32" s="31" t="e">
        <f aca="false">(P16*P19)/(P17*P18)</f>
        <v>#DIV/0!</v>
      </c>
      <c r="Q32" s="31" t="e">
        <f aca="false">(Q16*Q19)/(Q17*Q18)</f>
        <v>#DIV/0!</v>
      </c>
      <c r="R32" s="31" t="e">
        <f aca="false">(R16*R19)/(R17*R18)</f>
        <v>#DIV/0!</v>
      </c>
      <c r="S32" s="31" t="e">
        <f aca="false">(S16*S19)/(S17*S18)</f>
        <v>#DIV/0!</v>
      </c>
      <c r="T32" s="1" t="s">
        <v>103</v>
      </c>
      <c r="U32" s="1" t="s">
        <v>123</v>
      </c>
      <c r="V32" s="8" t="s">
        <v>124</v>
      </c>
    </row>
    <row customHeight="1" ht="14.4" r="33">
      <c r="A33" s="44" t="n">
        <v>31</v>
      </c>
      <c r="B33" s="43" t="str">
        <f aca="false">IF(C33&gt;500,"9",IF(C33&gt;400,"8",IF(C33&gt;300,"7",IF(C33&gt;200,"6",IF(C33&gt;150,"5",IF(C33&gt;100,"4",IF(C33&gt;50,"3",IF(C33&gt;20,"2","1"))))))))</f>
        <v>1</v>
      </c>
      <c r="C33" s="45"/>
      <c r="D33" s="43" t="str">
        <f aca="false">IF(E33&gt;500,"9",IF(E33&gt;400,"8",IF(E33&gt;300,"7",IF(E33&gt;200,"6",IF(E33&gt;150,"5",IF(E33&gt;100,"4",IF(E33&gt;50,"3",IF(E33&gt;20,"2","1"))))))))</f>
        <v>1</v>
      </c>
      <c r="E33" s="46"/>
      <c r="F33" s="44" t="str">
        <f aca="false">CONCATENATE(B33,D33)</f>
        <v>11</v>
      </c>
    </row>
    <row customHeight="1" ht="14.4" r="34">
      <c r="A34" s="44" t="n">
        <v>32</v>
      </c>
      <c r="B34" s="43" t="str">
        <f aca="false">IF(C34&gt;500,"9",IF(C34&gt;400,"8",IF(C34&gt;300,"7",IF(C34&gt;200,"6",IF(C34&gt;150,"5",IF(C34&gt;100,"4",IF(C34&gt;50,"3",IF(C34&gt;20,"2","1"))))))))</f>
        <v>1</v>
      </c>
      <c r="C34" s="45"/>
      <c r="D34" s="43" t="str">
        <f aca="false">IF(E34&gt;500,"9",IF(E34&gt;400,"8",IF(E34&gt;300,"7",IF(E34&gt;200,"6",IF(E34&gt;150,"5",IF(E34&gt;100,"4",IF(E34&gt;50,"3",IF(E34&gt;20,"2","1"))))))))</f>
        <v>1</v>
      </c>
      <c r="E34" s="46"/>
      <c r="F34" s="44" t="str">
        <f aca="false">CONCATENATE(B34,D34)</f>
        <v>11</v>
      </c>
      <c r="J34" s="47" t="s">
        <v>76</v>
      </c>
      <c r="K34" s="47" t="n">
        <f aca="false">K4+L4+SUM(K5:M5)+SUM(L6:N6)+SUM(M7:O7)+SUM(N8:P8)+SUM(O9:Q9)+SUM(P10:R10)+SUM(Q11:S11)+SUM(R12:S12)</f>
        <v>36</v>
      </c>
      <c r="L34" s="32" t="n">
        <f aca="false">K34/T13*100</f>
        <v>100</v>
      </c>
    </row>
    <row customHeight="1" ht="14.4" r="35">
      <c r="A35" s="44" t="n">
        <v>33</v>
      </c>
      <c r="B35" s="43" t="str">
        <f aca="false">IF(C35&gt;500,"9",IF(C35&gt;400,"8",IF(C35&gt;300,"7",IF(C35&gt;200,"6",IF(C35&gt;150,"5",IF(C35&gt;100,"4",IF(C35&gt;50,"3",IF(C35&gt;20,"2","1"))))))))</f>
        <v>1</v>
      </c>
      <c r="C35" s="45"/>
      <c r="D35" s="43" t="str">
        <f aca="false">IF(E35&gt;500,"9",IF(E35&gt;400,"8",IF(E35&gt;300,"7",IF(E35&gt;200,"6",IF(E35&gt;150,"5",IF(E35&gt;100,"4",IF(E35&gt;50,"3",IF(E35&gt;20,"2","1"))))))))</f>
        <v>1</v>
      </c>
      <c r="E35" s="46"/>
      <c r="F35" s="44" t="str">
        <f aca="false">CONCATENATE(B35,D35)</f>
        <v>11</v>
      </c>
    </row>
    <row customHeight="1" ht="14.4" r="36">
      <c r="A36" s="44" t="n">
        <v>34</v>
      </c>
      <c r="B36" s="43" t="str">
        <f aca="false">IF(C36&gt;500,"9",IF(C36&gt;400,"8",IF(C36&gt;300,"7",IF(C36&gt;200,"6",IF(C36&gt;150,"5",IF(C36&gt;100,"4",IF(C36&gt;50,"3",IF(C36&gt;20,"2","1"))))))))</f>
        <v>1</v>
      </c>
      <c r="C36" s="45"/>
      <c r="D36" s="43" t="str">
        <f aca="false">IF(E36&gt;500,"9",IF(E36&gt;400,"8",IF(E36&gt;300,"7",IF(E36&gt;200,"6",IF(E36&gt;150,"5",IF(E36&gt;100,"4",IF(E36&gt;50,"3",IF(E36&gt;20,"2","1"))))))))</f>
        <v>1</v>
      </c>
      <c r="E36" s="46"/>
      <c r="F36" s="44" t="str">
        <f aca="false">CONCATENATE(B36,D36)</f>
        <v>11</v>
      </c>
    </row>
    <row customHeight="1" ht="14.4" r="37">
      <c r="A37" s="44" t="n">
        <v>35</v>
      </c>
      <c r="B37" s="43" t="str">
        <f aca="false">IF(C37&gt;500,"9",IF(C37&gt;400,"8",IF(C37&gt;300,"7",IF(C37&gt;200,"6",IF(C37&gt;150,"5",IF(C37&gt;100,"4",IF(C37&gt;50,"3",IF(C37&gt;20,"2","1"))))))))</f>
        <v>1</v>
      </c>
      <c r="C37" s="45"/>
      <c r="D37" s="43" t="str">
        <f aca="false">IF(E37&gt;500,"9",IF(E37&gt;400,"8",IF(E37&gt;300,"7",IF(E37&gt;200,"6",IF(E37&gt;150,"5",IF(E37&gt;100,"4",IF(E37&gt;50,"3",IF(E37&gt;20,"2","1"))))))))</f>
        <v>1</v>
      </c>
      <c r="E37" s="46"/>
      <c r="F37" s="44" t="str">
        <f aca="false">CONCATENATE(B37,D37)</f>
        <v>11</v>
      </c>
      <c r="K37" s="13" t="n">
        <v>1</v>
      </c>
      <c r="L37" s="13" t="n">
        <v>2</v>
      </c>
      <c r="M37" s="13" t="n">
        <v>3</v>
      </c>
      <c r="N37" s="14" t="n">
        <v>4</v>
      </c>
      <c r="O37" s="14" t="n">
        <v>5</v>
      </c>
      <c r="P37" s="14" t="n">
        <v>6</v>
      </c>
      <c r="Q37" s="15" t="n">
        <v>7</v>
      </c>
      <c r="R37" s="15" t="n">
        <v>8</v>
      </c>
      <c r="S37" s="16" t="n">
        <v>9</v>
      </c>
    </row>
    <row customHeight="1" ht="14.4" r="38">
      <c r="A38" s="44" t="n">
        <v>36</v>
      </c>
      <c r="B38" s="43" t="str">
        <f aca="false">IF(C38&gt;500,"9",IF(C38&gt;400,"8",IF(C38&gt;300,"7",IF(C38&gt;200,"6",IF(C38&gt;150,"5",IF(C38&gt;100,"4",IF(C38&gt;50,"3",IF(C38&gt;20,"2","1"))))))))</f>
        <v>1</v>
      </c>
      <c r="C38" s="45"/>
      <c r="D38" s="43" t="str">
        <f aca="false">IF(E38&gt;500,"9",IF(E38&gt;400,"8",IF(E38&gt;300,"7",IF(E38&gt;200,"6",IF(E38&gt;150,"5",IF(E38&gt;100,"4",IF(E38&gt;50,"3",IF(E38&gt;20,"2","1"))))))))</f>
        <v>1</v>
      </c>
      <c r="E38" s="46"/>
      <c r="F38" s="44" t="str">
        <f aca="false">CONCATENATE(B38,D38)</f>
        <v>11</v>
      </c>
      <c r="J38" s="13" t="n">
        <v>1</v>
      </c>
      <c r="K38" s="19" t="n">
        <f aca="false">COUNTIF($F$3:$F$38,"11")</f>
        <v>36</v>
      </c>
      <c r="L38" s="1" t="n">
        <f aca="false">COUNTIF($F$3:$F$38,"12")</f>
        <v>0</v>
      </c>
      <c r="M38" s="1" t="n">
        <f aca="false">COUNTIF($F$3:$F$397,"13")</f>
        <v>0</v>
      </c>
      <c r="N38" s="1" t="n">
        <f aca="false">COUNTIF($F$3:$F$397,"14")</f>
        <v>0</v>
      </c>
      <c r="O38" s="1" t="n">
        <f aca="false">COUNTIF($F$3:$F$397,"15")</f>
        <v>0</v>
      </c>
      <c r="P38" s="1" t="n">
        <f aca="false">COUNTIF($F$3:$F$397,"16")</f>
        <v>0</v>
      </c>
      <c r="Q38" s="1" t="n">
        <f aca="false">COUNTIF($F$3:$F$397,"17")</f>
        <v>0</v>
      </c>
      <c r="R38" s="1" t="n">
        <f aca="false">COUNTIF($F$3:$F$397,"18")</f>
        <v>0</v>
      </c>
      <c r="S38" s="1" t="n">
        <f aca="false">COUNTIF($F$3:$F$397,"19")</f>
        <v>0</v>
      </c>
      <c r="T38" s="20" t="n">
        <f aca="false">SUM(K38:S38)</f>
        <v>36</v>
      </c>
    </row>
    <row customHeight="1" ht="14.4" r="39">
      <c r="B39" s="10"/>
      <c r="C39" s="10"/>
      <c r="D39" s="10"/>
      <c r="E39" s="10"/>
      <c r="J39" s="13" t="n">
        <v>2</v>
      </c>
      <c r="K39" s="1" t="n">
        <f aca="false">COUNTIF($F$3:$F$397,"21")</f>
        <v>0</v>
      </c>
      <c r="L39" s="19" t="n">
        <f aca="false">COUNTIF($F$3:$F$397,"22")</f>
        <v>0</v>
      </c>
      <c r="M39" s="1" t="n">
        <f aca="false">COUNTIF($F$3:$F$397,"23")</f>
        <v>0</v>
      </c>
      <c r="N39" s="1" t="n">
        <f aca="false">COUNTIF($F$3:$F$397,"24")</f>
        <v>0</v>
      </c>
      <c r="O39" s="1" t="n">
        <f aca="false">COUNTIF($F$3:$F$397,"25")</f>
        <v>0</v>
      </c>
      <c r="P39" s="1" t="n">
        <f aca="false">COUNTIF($F$3:$F$397,"26")</f>
        <v>0</v>
      </c>
      <c r="Q39" s="1" t="n">
        <f aca="false">COUNTIF($F$3:$F$397,"27")</f>
        <v>0</v>
      </c>
      <c r="R39" s="1" t="n">
        <f aca="false">COUNTIF($F$3:$F$397,"28")</f>
        <v>0</v>
      </c>
      <c r="S39" s="1" t="n">
        <f aca="false">COUNTIF($F$3:$F$397,"29")</f>
        <v>0</v>
      </c>
      <c r="T39" s="20" t="n">
        <f aca="false">SUM(K39:S39)</f>
        <v>0</v>
      </c>
    </row>
    <row customHeight="1" ht="14.4" r="40">
      <c r="B40" s="10"/>
      <c r="C40" s="10"/>
      <c r="D40" s="10"/>
      <c r="E40" s="10"/>
      <c r="J40" s="13" t="n">
        <v>3</v>
      </c>
      <c r="K40" s="1" t="n">
        <f aca="false">COUNTIF($F$3:$F$397,"31")</f>
        <v>0</v>
      </c>
      <c r="L40" s="1" t="n">
        <f aca="false">COUNTIF($F$3:$F$397,"32")</f>
        <v>0</v>
      </c>
      <c r="M40" s="19" t="n">
        <f aca="false">COUNTIF($F$3:$F$397,"33")</f>
        <v>0</v>
      </c>
      <c r="N40" s="1" t="n">
        <f aca="false">COUNTIF($F$3:$F$397,"34")</f>
        <v>0</v>
      </c>
      <c r="O40" s="1" t="n">
        <f aca="false">COUNTIF($F$3:$F$397,"35")</f>
        <v>0</v>
      </c>
      <c r="P40" s="1" t="n">
        <f aca="false">COUNTIF($F$3:$F$397,"36")</f>
        <v>0</v>
      </c>
      <c r="Q40" s="1" t="n">
        <f aca="false">COUNTIF($F$3:$F$397,"37")</f>
        <v>0</v>
      </c>
      <c r="R40" s="1" t="n">
        <f aca="false">COUNTIF($F$3:$F$397,"38")</f>
        <v>0</v>
      </c>
      <c r="S40" s="1" t="n">
        <f aca="false">COUNTIF($F$3:$F$397,"39")</f>
        <v>0</v>
      </c>
      <c r="T40" s="20" t="n">
        <f aca="false">SUM(K40:S40)</f>
        <v>0</v>
      </c>
    </row>
    <row customHeight="1" ht="14.4" r="41">
      <c r="B41" s="10"/>
      <c r="C41" s="10"/>
      <c r="D41" s="10"/>
      <c r="E41" s="10"/>
      <c r="J41" s="14" t="n">
        <v>4</v>
      </c>
      <c r="K41" s="1" t="n">
        <f aca="false">COUNTIF($F$3:$F$397,"41")</f>
        <v>0</v>
      </c>
      <c r="L41" s="1" t="n">
        <f aca="false">COUNTIF($F$3:$F$397,"42")</f>
        <v>0</v>
      </c>
      <c r="M41" s="1" t="n">
        <f aca="false">COUNTIF($F$3:$F$397,"43")</f>
        <v>0</v>
      </c>
      <c r="N41" s="19" t="n">
        <f aca="false">COUNTIF($F$3:$F$397,"44")</f>
        <v>0</v>
      </c>
      <c r="O41" s="1" t="n">
        <f aca="false">COUNTIF($F$3:$F$397,"45")</f>
        <v>0</v>
      </c>
      <c r="P41" s="1" t="n">
        <f aca="false">COUNTIF($F$3:$F$397,"46")</f>
        <v>0</v>
      </c>
      <c r="Q41" s="1" t="n">
        <f aca="false">COUNTIF($F$3:$F$397,"47")</f>
        <v>0</v>
      </c>
      <c r="R41" s="1" t="n">
        <f aca="false">COUNTIF($F$3:$F$397,"48")</f>
        <v>0</v>
      </c>
      <c r="S41" s="1" t="n">
        <f aca="false">COUNTIF($F$3:$F$397,"49")</f>
        <v>0</v>
      </c>
      <c r="T41" s="20" t="n">
        <f aca="false">SUM(K41:S41)</f>
        <v>0</v>
      </c>
    </row>
    <row customHeight="1" ht="14.4" r="42">
      <c r="B42" s="10"/>
      <c r="C42" s="10"/>
      <c r="D42" s="10"/>
      <c r="E42" s="10"/>
      <c r="J42" s="14" t="n">
        <v>5</v>
      </c>
      <c r="K42" s="1" t="n">
        <f aca="false">COUNTIF($F$3:$F$397,"51")</f>
        <v>0</v>
      </c>
      <c r="L42" s="1" t="n">
        <f aca="false">COUNTIF($F$3:$F$397,"52")</f>
        <v>0</v>
      </c>
      <c r="M42" s="1" t="n">
        <f aca="false">COUNTIF($F$3:$F$397,"53")</f>
        <v>0</v>
      </c>
      <c r="N42" s="1" t="n">
        <f aca="false">COUNTIF($F$3:$F$397,"54")</f>
        <v>0</v>
      </c>
      <c r="O42" s="19" t="n">
        <f aca="false">COUNTIF($F$3:$F$397,"55")</f>
        <v>0</v>
      </c>
      <c r="P42" s="1" t="n">
        <f aca="false">COUNTIF($F$3:$F$397,"56")</f>
        <v>0</v>
      </c>
      <c r="Q42" s="1" t="n">
        <f aca="false">COUNTIF($F$3:$F$397,"57")</f>
        <v>0</v>
      </c>
      <c r="R42" s="1" t="n">
        <f aca="false">COUNTIF($F$3:$F$397,"58")</f>
        <v>0</v>
      </c>
      <c r="S42" s="1" t="n">
        <f aca="false">COUNTIF($F$3:$F$397,"59")</f>
        <v>0</v>
      </c>
      <c r="T42" s="20" t="n">
        <f aca="false">SUM(K42:S42)</f>
        <v>0</v>
      </c>
    </row>
    <row customHeight="1" ht="14.4" r="43">
      <c r="B43" s="10"/>
      <c r="C43" s="10"/>
      <c r="D43" s="10"/>
      <c r="E43" s="10"/>
      <c r="J43" s="14" t="n">
        <v>6</v>
      </c>
      <c r="K43" s="1" t="n">
        <f aca="false">COUNTIF($F$3:$F$397,"61")</f>
        <v>0</v>
      </c>
      <c r="L43" s="1" t="n">
        <f aca="false">COUNTIF($F$3:$F$397,"62")</f>
        <v>0</v>
      </c>
      <c r="M43" s="1" t="n">
        <f aca="false">COUNTIF($F$3:$F$397,"63")</f>
        <v>0</v>
      </c>
      <c r="N43" s="1" t="n">
        <f aca="false">COUNTIF($F$3:$F$397,"64")</f>
        <v>0</v>
      </c>
      <c r="O43" s="1" t="n">
        <f aca="false">COUNTIF($F$3:$F$397,"65")</f>
        <v>0</v>
      </c>
      <c r="P43" s="19" t="n">
        <f aca="false">COUNTIF($F$3:$F$38,"66")</f>
        <v>0</v>
      </c>
      <c r="Q43" s="1" t="n">
        <f aca="false">COUNTIF($F$3:$F$397,"67")</f>
        <v>0</v>
      </c>
      <c r="R43" s="1" t="n">
        <f aca="false">COUNTIF($F$3:$F$397,"68")</f>
        <v>0</v>
      </c>
      <c r="S43" s="1" t="n">
        <f aca="false">COUNTIF($F$3:$F$397,"69")</f>
        <v>0</v>
      </c>
      <c r="T43" s="20" t="n">
        <f aca="false">SUM(K43:S43)</f>
        <v>0</v>
      </c>
    </row>
    <row customHeight="1" ht="14.4" r="44">
      <c r="B44" s="10"/>
      <c r="C44" s="10"/>
      <c r="D44" s="10"/>
      <c r="E44" s="10"/>
      <c r="J44" s="15" t="n">
        <v>7</v>
      </c>
      <c r="K44" s="1" t="n">
        <f aca="false">COUNTIF($F$3:$F$397,"71")</f>
        <v>0</v>
      </c>
      <c r="L44" s="1" t="n">
        <f aca="false">COUNTIF($F$3:$F$397,"72")</f>
        <v>0</v>
      </c>
      <c r="M44" s="1" t="n">
        <f aca="false">COUNTIF($F$3:$F$397,"73")</f>
        <v>0</v>
      </c>
      <c r="N44" s="1" t="n">
        <f aca="false">COUNTIF($F$3:$F$397,"74")</f>
        <v>0</v>
      </c>
      <c r="O44" s="1" t="n">
        <f aca="false">COUNTIF($F$3:$F$397,"75")</f>
        <v>0</v>
      </c>
      <c r="P44" s="1" t="n">
        <f aca="false">COUNTIF($F$3:$F$397,"76")</f>
        <v>0</v>
      </c>
      <c r="Q44" s="19" t="n">
        <f aca="false">COUNTIF($F$3:$F$397,"77")</f>
        <v>0</v>
      </c>
      <c r="R44" s="1" t="n">
        <f aca="false">COUNTIF($F$3:$F$397,"78")</f>
        <v>0</v>
      </c>
      <c r="S44" s="1" t="n">
        <f aca="false">COUNTIF($F$3:$F$397,"79")</f>
        <v>0</v>
      </c>
      <c r="T44" s="20" t="n">
        <f aca="false">SUM(K44:S44)</f>
        <v>0</v>
      </c>
    </row>
    <row customHeight="1" ht="14.4" r="45">
      <c r="B45" s="10"/>
      <c r="C45" s="10"/>
      <c r="D45" s="10"/>
      <c r="E45" s="10"/>
      <c r="J45" s="15" t="n">
        <v>8</v>
      </c>
      <c r="K45" s="1" t="n">
        <f aca="false">COUNTIF($F$3:$F$397,"81")</f>
        <v>0</v>
      </c>
      <c r="L45" s="1" t="n">
        <f aca="false">COUNTIF($F$3:$F$397,"82")</f>
        <v>0</v>
      </c>
      <c r="M45" s="1" t="n">
        <f aca="false">COUNTIF($F$3:$F$397,"83")</f>
        <v>0</v>
      </c>
      <c r="N45" s="1" t="n">
        <f aca="false">COUNTIF($F$3:$F$397,"84")</f>
        <v>0</v>
      </c>
      <c r="O45" s="1" t="n">
        <f aca="false">COUNTIF($F$3:$F$397,"85")</f>
        <v>0</v>
      </c>
      <c r="P45" s="1" t="n">
        <f aca="false">COUNTIF($F$3:$F$397,"86")</f>
        <v>0</v>
      </c>
      <c r="Q45" s="1" t="n">
        <f aca="false">COUNTIF($F$3:$F$397,"87")</f>
        <v>0</v>
      </c>
      <c r="R45" s="19" t="n">
        <f aca="false">COUNTIF($F$3:$F$397,"88")</f>
        <v>0</v>
      </c>
      <c r="S45" s="1" t="n">
        <f aca="false">COUNTIF($F$3:$F$397,"89")</f>
        <v>0</v>
      </c>
      <c r="T45" s="20" t="n">
        <f aca="false">SUM(K45:S45)</f>
        <v>0</v>
      </c>
    </row>
    <row customHeight="1" ht="14.4" r="46">
      <c r="B46" s="10"/>
      <c r="C46" s="10"/>
      <c r="D46" s="10"/>
      <c r="E46" s="10"/>
      <c r="J46" s="16" t="n">
        <v>9</v>
      </c>
      <c r="K46" s="1" t="n">
        <f aca="false">COUNTIF($F$3:$F$397,"91")</f>
        <v>0</v>
      </c>
      <c r="L46" s="1" t="n">
        <f aca="false">COUNTIF($F$3:$F$397,"92")</f>
        <v>0</v>
      </c>
      <c r="M46" s="1" t="n">
        <f aca="false">COUNTIF($F$3:$F$397,"93")</f>
        <v>0</v>
      </c>
      <c r="N46" s="1" t="n">
        <f aca="false">COUNTIF($F$3:$F$397,"94")</f>
        <v>0</v>
      </c>
      <c r="O46" s="1" t="n">
        <f aca="false">COUNTIF($F$3:$F$397,"95")</f>
        <v>0</v>
      </c>
      <c r="P46" s="1" t="n">
        <f aca="false">COUNTIF($F$3:$F$397,"96")</f>
        <v>0</v>
      </c>
      <c r="Q46" s="1" t="n">
        <f aca="false">COUNTIF($F$3:$F$397,"97")</f>
        <v>0</v>
      </c>
      <c r="R46" s="1" t="n">
        <f aca="false">COUNTIF($F$3:$F$397,"98")</f>
        <v>0</v>
      </c>
      <c r="S46" s="19" t="n">
        <f aca="false">COUNTIF($F$3:$F$397,"99")</f>
        <v>0</v>
      </c>
      <c r="T46" s="20" t="n">
        <f aca="false">SUM(K46:S46)</f>
        <v>0</v>
      </c>
    </row>
    <row customHeight="1" ht="14.4" r="47">
      <c r="B47" s="10"/>
      <c r="C47" s="10"/>
      <c r="D47" s="10"/>
      <c r="E47" s="10"/>
      <c r="K47" s="20" t="n">
        <f aca="false">SUM(K38:K46)</f>
        <v>36</v>
      </c>
      <c r="L47" s="20" t="n">
        <f aca="false">SUM(L38:L46)</f>
        <v>0</v>
      </c>
      <c r="M47" s="20" t="n">
        <f aca="false">SUM(M38:M46)</f>
        <v>0</v>
      </c>
      <c r="N47" s="20" t="n">
        <f aca="false">SUM(N38:N46)</f>
        <v>0</v>
      </c>
      <c r="O47" s="20" t="n">
        <f aca="false">SUM(O38:O46)</f>
        <v>0</v>
      </c>
      <c r="P47" s="20" t="n">
        <f aca="false">SUM(P38:P46)</f>
        <v>0</v>
      </c>
      <c r="Q47" s="20" t="n">
        <f aca="false">SUM(Q38:Q46)</f>
        <v>0</v>
      </c>
      <c r="R47" s="20" t="n">
        <f aca="false">SUM(R38:R46)</f>
        <v>0</v>
      </c>
      <c r="S47" s="20" t="n">
        <f aca="false">SUM(S38:S46)</f>
        <v>0</v>
      </c>
      <c r="T47" s="28" t="n">
        <f aca="false">SUM(K38:S46)</f>
        <v>36</v>
      </c>
    </row>
    <row customHeight="1" ht="14.4" r="48">
      <c r="B48" s="10"/>
      <c r="C48" s="10"/>
      <c r="D48" s="10"/>
      <c r="E48" s="10"/>
      <c r="J48" s="30" t="s">
        <v>76</v>
      </c>
      <c r="K48" s="30" t="n">
        <v>26</v>
      </c>
      <c r="L48" s="30" t="n">
        <v>72.2222222222222</v>
      </c>
    </row>
  </sheetData>
  <mergeCells count="3">
    <mergeCell ref="I4:I6"/>
    <mergeCell ref="I7:I9"/>
    <mergeCell ref="I10:I11"/>
  </mergeCells>
  <pageMargins bottom="1" footer="0.511805555555555" header="0.511805555555555" left="0.75" right="0.75" top="1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alignWithMargins="0" differentFirst="0" differentOddEven="0" scaleWithDoc="0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2012-07-06T00:02:30Z</dcterms:created>
  <dc:creator>Zainal Abidin</dc:creator>
  <dc:language>en-US</dc:language>
  <cp:lastModifiedBy>Devi Febri</cp:lastModifiedBy>
  <dcterms:modified xsi:type="dcterms:W3CDTF">2019-09-17T09:24:59Z</dcterms:modified>
  <cp:revision>2</cp:revision>
</cp:coreProperties>
</file>