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us\Gideon\HR\candidate_assignments\swarm\analyst\"/>
    </mc:Choice>
  </mc:AlternateContent>
  <xr:revisionPtr revIDLastSave="0" documentId="13_ncr:1_{F838603B-F8FF-4684-BCA0-6CE4C61CCB80}" xr6:coauthVersionLast="45" xr6:coauthVersionMax="45" xr10:uidLastSave="{00000000-0000-0000-0000-000000000000}"/>
  <bookViews>
    <workbookView xWindow="-120" yWindow="-120" windowWidth="29040" windowHeight="15840" xr2:uid="{31937C4E-A007-435D-AA30-C6B788F1659F}"/>
  </bookViews>
  <sheets>
    <sheet name="Sim data" sheetId="4" r:id="rId1"/>
  </sheets>
  <definedNames>
    <definedName name="Robot_cou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2" i="4"/>
  <c r="L3" i="4"/>
  <c r="O3" i="4" s="1"/>
  <c r="L4" i="4"/>
  <c r="O4" i="4" s="1"/>
  <c r="L5" i="4"/>
  <c r="O5" i="4" s="1"/>
  <c r="L6" i="4"/>
  <c r="M6" i="4" s="1"/>
  <c r="L7" i="4"/>
  <c r="O7" i="4" s="1"/>
  <c r="L8" i="4"/>
  <c r="O8" i="4" s="1"/>
  <c r="L9" i="4"/>
  <c r="M9" i="4" s="1"/>
  <c r="L10" i="4"/>
  <c r="R10" i="4" s="1"/>
  <c r="L11" i="4"/>
  <c r="O11" i="4" s="1"/>
  <c r="L12" i="4"/>
  <c r="M12" i="4" s="1"/>
  <c r="L13" i="4"/>
  <c r="O13" i="4" s="1"/>
  <c r="L14" i="4"/>
  <c r="M14" i="4" s="1"/>
  <c r="L15" i="4"/>
  <c r="R15" i="4" s="1"/>
  <c r="L16" i="4"/>
  <c r="M16" i="4" s="1"/>
  <c r="L17" i="4"/>
  <c r="Y17" i="4" s="1"/>
  <c r="L18" i="4"/>
  <c r="O18" i="4" s="1"/>
  <c r="L19" i="4"/>
  <c r="Y19" i="4" s="1"/>
  <c r="L20" i="4"/>
  <c r="O20" i="4" s="1"/>
  <c r="L21" i="4"/>
  <c r="O21" i="4" s="1"/>
  <c r="L22" i="4"/>
  <c r="O22" i="4" s="1"/>
  <c r="L23" i="4"/>
  <c r="O23" i="4" s="1"/>
  <c r="L24" i="4"/>
  <c r="O24" i="4" s="1"/>
  <c r="L25" i="4"/>
  <c r="Y25" i="4" s="1"/>
  <c r="L26" i="4"/>
  <c r="Y26" i="4" s="1"/>
  <c r="L27" i="4"/>
  <c r="M27" i="4" s="1"/>
  <c r="L28" i="4"/>
  <c r="R28" i="4" s="1"/>
  <c r="L29" i="4"/>
  <c r="O29" i="4" s="1"/>
  <c r="L30" i="4"/>
  <c r="R30" i="4" s="1"/>
  <c r="L31" i="4"/>
  <c r="R31" i="4" s="1"/>
  <c r="L32" i="4"/>
  <c r="O32" i="4" s="1"/>
  <c r="L33" i="4"/>
  <c r="Y33" i="4" s="1"/>
  <c r="L34" i="4"/>
  <c r="M34" i="4" s="1"/>
  <c r="L35" i="4"/>
  <c r="O35" i="4" s="1"/>
  <c r="L36" i="4"/>
  <c r="M36" i="4" s="1"/>
  <c r="L37" i="4"/>
  <c r="O37" i="4" s="1"/>
  <c r="L38" i="4"/>
  <c r="M38" i="4" s="1"/>
  <c r="L39" i="4"/>
  <c r="O39" i="4" s="1"/>
  <c r="L40" i="4"/>
  <c r="O40" i="4" s="1"/>
  <c r="L41" i="4"/>
  <c r="Y41" i="4" s="1"/>
  <c r="L42" i="4"/>
  <c r="R42" i="4" s="1"/>
  <c r="L43" i="4"/>
  <c r="Y43" i="4" s="1"/>
  <c r="L44" i="4"/>
  <c r="Y44" i="4" s="1"/>
  <c r="L45" i="4"/>
  <c r="Y45" i="4" s="1"/>
  <c r="L46" i="4"/>
  <c r="Y46" i="4" s="1"/>
  <c r="L47" i="4"/>
  <c r="R47" i="4" s="1"/>
  <c r="L48" i="4"/>
  <c r="O48" i="4" s="1"/>
  <c r="L49" i="4"/>
  <c r="Y49" i="4" s="1"/>
  <c r="L50" i="4"/>
  <c r="Y50" i="4" s="1"/>
  <c r="L51" i="4"/>
  <c r="O51" i="4" s="1"/>
  <c r="L52" i="4"/>
  <c r="Y52" i="4" s="1"/>
  <c r="L53" i="4"/>
  <c r="Y53" i="4" s="1"/>
  <c r="L54" i="4"/>
  <c r="M54" i="4" s="1"/>
  <c r="L55" i="4"/>
  <c r="O55" i="4" s="1"/>
  <c r="L56" i="4"/>
  <c r="O56" i="4" s="1"/>
  <c r="L57" i="4"/>
  <c r="Y57" i="4" s="1"/>
  <c r="L58" i="4"/>
  <c r="Y58" i="4" s="1"/>
  <c r="L59" i="4"/>
  <c r="O59" i="4" s="1"/>
  <c r="L60" i="4"/>
  <c r="Y60" i="4" s="1"/>
  <c r="L61" i="4"/>
  <c r="Y61" i="4" s="1"/>
  <c r="L62" i="4"/>
  <c r="Y62" i="4" s="1"/>
  <c r="L63" i="4"/>
  <c r="R63" i="4" s="1"/>
  <c r="L64" i="4"/>
  <c r="O64" i="4" s="1"/>
  <c r="L65" i="4"/>
  <c r="Y65" i="4" s="1"/>
  <c r="L66" i="4"/>
  <c r="M66" i="4" s="1"/>
  <c r="L67" i="4"/>
  <c r="M67" i="4" s="1"/>
  <c r="L68" i="4"/>
  <c r="Y68" i="4" s="1"/>
  <c r="L69" i="4"/>
  <c r="Y69" i="4" s="1"/>
  <c r="L70" i="4"/>
  <c r="O70" i="4" s="1"/>
  <c r="L71" i="4"/>
  <c r="R71" i="4" s="1"/>
  <c r="L2" i="4"/>
  <c r="O2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  <c r="F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2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4" i="4"/>
  <c r="K3" i="4"/>
  <c r="K2" i="4"/>
  <c r="AJ71" i="4"/>
  <c r="AG71" i="4"/>
  <c r="AF71" i="4"/>
  <c r="AE71" i="4"/>
  <c r="AJ70" i="4"/>
  <c r="AG70" i="4"/>
  <c r="AF70" i="4"/>
  <c r="AE70" i="4"/>
  <c r="AJ69" i="4"/>
  <c r="AG69" i="4"/>
  <c r="AF69" i="4"/>
  <c r="AE69" i="4"/>
  <c r="AJ68" i="4"/>
  <c r="AG68" i="4"/>
  <c r="AF68" i="4"/>
  <c r="AE68" i="4"/>
  <c r="AJ67" i="4"/>
  <c r="AG67" i="4"/>
  <c r="AF67" i="4"/>
  <c r="AE67" i="4"/>
  <c r="AJ66" i="4"/>
  <c r="AG66" i="4"/>
  <c r="AF66" i="4"/>
  <c r="AE66" i="4"/>
  <c r="AJ65" i="4"/>
  <c r="AG65" i="4"/>
  <c r="AF65" i="4"/>
  <c r="AE65" i="4"/>
  <c r="AJ64" i="4"/>
  <c r="AG64" i="4"/>
  <c r="AF64" i="4"/>
  <c r="AE64" i="4"/>
  <c r="AJ63" i="4"/>
  <c r="AG63" i="4"/>
  <c r="AF63" i="4"/>
  <c r="AE63" i="4"/>
  <c r="AJ62" i="4"/>
  <c r="AG62" i="4"/>
  <c r="AF62" i="4"/>
  <c r="AE62" i="4"/>
  <c r="AJ61" i="4"/>
  <c r="AG61" i="4"/>
  <c r="AF61" i="4"/>
  <c r="AE61" i="4"/>
  <c r="AJ60" i="4"/>
  <c r="AG60" i="4"/>
  <c r="AF60" i="4"/>
  <c r="AE60" i="4"/>
  <c r="AJ59" i="4"/>
  <c r="AG59" i="4"/>
  <c r="AF59" i="4"/>
  <c r="AE59" i="4"/>
  <c r="AJ58" i="4"/>
  <c r="AG58" i="4"/>
  <c r="AF58" i="4"/>
  <c r="AE58" i="4"/>
  <c r="AJ57" i="4"/>
  <c r="AG57" i="4"/>
  <c r="AF57" i="4"/>
  <c r="AE57" i="4"/>
  <c r="AJ56" i="4"/>
  <c r="AG56" i="4"/>
  <c r="AF56" i="4"/>
  <c r="AE56" i="4"/>
  <c r="AJ55" i="4"/>
  <c r="AG55" i="4"/>
  <c r="AF55" i="4"/>
  <c r="AE55" i="4"/>
  <c r="AJ54" i="4"/>
  <c r="AG54" i="4"/>
  <c r="AF54" i="4"/>
  <c r="AE54" i="4"/>
  <c r="AJ53" i="4"/>
  <c r="AG53" i="4"/>
  <c r="AF53" i="4"/>
  <c r="AE53" i="4"/>
  <c r="AJ52" i="4"/>
  <c r="AG52" i="4"/>
  <c r="AF52" i="4"/>
  <c r="AE52" i="4"/>
  <c r="AJ51" i="4"/>
  <c r="AG51" i="4"/>
  <c r="AF51" i="4"/>
  <c r="AE51" i="4"/>
  <c r="AJ50" i="4"/>
  <c r="AG50" i="4"/>
  <c r="AF50" i="4"/>
  <c r="AE50" i="4"/>
  <c r="AJ49" i="4"/>
  <c r="AG49" i="4"/>
  <c r="AF49" i="4"/>
  <c r="AE49" i="4"/>
  <c r="AJ48" i="4"/>
  <c r="AG48" i="4"/>
  <c r="AF48" i="4"/>
  <c r="AE48" i="4"/>
  <c r="AJ47" i="4"/>
  <c r="AG47" i="4"/>
  <c r="AF47" i="4"/>
  <c r="AE47" i="4"/>
  <c r="AJ46" i="4"/>
  <c r="AG46" i="4"/>
  <c r="AF46" i="4"/>
  <c r="AE46" i="4"/>
  <c r="AJ45" i="4"/>
  <c r="AG45" i="4"/>
  <c r="AF45" i="4"/>
  <c r="AE45" i="4"/>
  <c r="AJ44" i="4"/>
  <c r="AG44" i="4"/>
  <c r="AF44" i="4"/>
  <c r="AE44" i="4"/>
  <c r="AJ43" i="4"/>
  <c r="AG43" i="4"/>
  <c r="AF43" i="4"/>
  <c r="AE43" i="4"/>
  <c r="AJ42" i="4"/>
  <c r="AG42" i="4"/>
  <c r="AF42" i="4"/>
  <c r="AE42" i="4"/>
  <c r="AJ41" i="4"/>
  <c r="AG41" i="4"/>
  <c r="AF41" i="4"/>
  <c r="AE41" i="4"/>
  <c r="AJ40" i="4"/>
  <c r="AG40" i="4"/>
  <c r="AF40" i="4"/>
  <c r="AE40" i="4"/>
  <c r="AJ39" i="4"/>
  <c r="AG39" i="4"/>
  <c r="AF39" i="4"/>
  <c r="AE39" i="4"/>
  <c r="AJ38" i="4"/>
  <c r="AG38" i="4"/>
  <c r="AF38" i="4"/>
  <c r="AE38" i="4"/>
  <c r="AJ37" i="4"/>
  <c r="AG37" i="4"/>
  <c r="AF37" i="4"/>
  <c r="AE37" i="4"/>
  <c r="AJ36" i="4"/>
  <c r="AG36" i="4"/>
  <c r="AF36" i="4"/>
  <c r="AE36" i="4"/>
  <c r="AJ35" i="4"/>
  <c r="AG35" i="4"/>
  <c r="AF35" i="4"/>
  <c r="AE35" i="4"/>
  <c r="AJ34" i="4"/>
  <c r="AG34" i="4"/>
  <c r="AF34" i="4"/>
  <c r="AE34" i="4"/>
  <c r="AJ33" i="4"/>
  <c r="AG33" i="4"/>
  <c r="AF33" i="4"/>
  <c r="AE33" i="4"/>
  <c r="AJ32" i="4"/>
  <c r="AG32" i="4"/>
  <c r="AF32" i="4"/>
  <c r="AE32" i="4"/>
  <c r="AJ31" i="4"/>
  <c r="AG31" i="4"/>
  <c r="AF31" i="4"/>
  <c r="AE31" i="4"/>
  <c r="AJ30" i="4"/>
  <c r="AG30" i="4"/>
  <c r="AF30" i="4"/>
  <c r="AE30" i="4"/>
  <c r="AJ29" i="4"/>
  <c r="AG29" i="4"/>
  <c r="AF29" i="4"/>
  <c r="AE29" i="4"/>
  <c r="AJ28" i="4"/>
  <c r="AG28" i="4"/>
  <c r="AF28" i="4"/>
  <c r="AE28" i="4"/>
  <c r="AJ27" i="4"/>
  <c r="AG27" i="4"/>
  <c r="AF27" i="4"/>
  <c r="AE27" i="4"/>
  <c r="AJ26" i="4"/>
  <c r="AG26" i="4"/>
  <c r="AF26" i="4"/>
  <c r="AE26" i="4"/>
  <c r="AJ25" i="4"/>
  <c r="AG25" i="4"/>
  <c r="AF25" i="4"/>
  <c r="AE25" i="4"/>
  <c r="AJ24" i="4"/>
  <c r="AG24" i="4"/>
  <c r="AF24" i="4"/>
  <c r="AE24" i="4"/>
  <c r="AJ23" i="4"/>
  <c r="AG23" i="4"/>
  <c r="AF23" i="4"/>
  <c r="AE23" i="4"/>
  <c r="AJ22" i="4"/>
  <c r="AG22" i="4"/>
  <c r="AF22" i="4"/>
  <c r="AE22" i="4"/>
  <c r="AJ21" i="4"/>
  <c r="AG21" i="4"/>
  <c r="AF21" i="4"/>
  <c r="AE21" i="4"/>
  <c r="AJ20" i="4"/>
  <c r="AG20" i="4"/>
  <c r="AF20" i="4"/>
  <c r="AE20" i="4"/>
  <c r="AJ19" i="4"/>
  <c r="AG19" i="4"/>
  <c r="AF19" i="4"/>
  <c r="AE19" i="4"/>
  <c r="AJ18" i="4"/>
  <c r="AG18" i="4"/>
  <c r="AF18" i="4"/>
  <c r="AE18" i="4"/>
  <c r="AJ17" i="4"/>
  <c r="AG17" i="4"/>
  <c r="AF17" i="4"/>
  <c r="AE17" i="4"/>
  <c r="AJ16" i="4"/>
  <c r="AG16" i="4"/>
  <c r="AF16" i="4"/>
  <c r="AE16" i="4"/>
  <c r="AJ15" i="4"/>
  <c r="AG15" i="4"/>
  <c r="AF15" i="4"/>
  <c r="AE15" i="4"/>
  <c r="AJ14" i="4"/>
  <c r="AG14" i="4"/>
  <c r="AF14" i="4"/>
  <c r="AE14" i="4"/>
  <c r="AJ13" i="4"/>
  <c r="AG13" i="4"/>
  <c r="AF13" i="4"/>
  <c r="AE13" i="4"/>
  <c r="AJ12" i="4"/>
  <c r="AG12" i="4"/>
  <c r="AF12" i="4"/>
  <c r="AE12" i="4"/>
  <c r="AJ11" i="4"/>
  <c r="AG11" i="4"/>
  <c r="AF11" i="4"/>
  <c r="AE11" i="4"/>
  <c r="AJ10" i="4"/>
  <c r="AG10" i="4"/>
  <c r="AF10" i="4"/>
  <c r="AE10" i="4"/>
  <c r="AJ9" i="4"/>
  <c r="AG9" i="4"/>
  <c r="AF9" i="4"/>
  <c r="AE9" i="4"/>
  <c r="AJ8" i="4"/>
  <c r="AG8" i="4"/>
  <c r="AF8" i="4"/>
  <c r="AE8" i="4"/>
  <c r="AJ7" i="4"/>
  <c r="AG7" i="4"/>
  <c r="AF7" i="4"/>
  <c r="AE7" i="4"/>
  <c r="AJ6" i="4"/>
  <c r="AG6" i="4"/>
  <c r="AF6" i="4"/>
  <c r="AE6" i="4"/>
  <c r="AO2" i="4"/>
  <c r="AJ5" i="4"/>
  <c r="AG5" i="4"/>
  <c r="AF5" i="4"/>
  <c r="AE5" i="4"/>
  <c r="AJ4" i="4"/>
  <c r="AG4" i="4"/>
  <c r="AF4" i="4"/>
  <c r="AE4" i="4"/>
  <c r="AJ3" i="4"/>
  <c r="AG3" i="4"/>
  <c r="AF3" i="4"/>
  <c r="AE3" i="4"/>
  <c r="AJ2" i="4"/>
  <c r="AG2" i="4"/>
  <c r="AF2" i="4"/>
  <c r="AE2" i="4"/>
  <c r="M24" i="4" l="1"/>
  <c r="M35" i="4"/>
  <c r="R27" i="4"/>
  <c r="Y27" i="4"/>
  <c r="M3" i="4"/>
  <c r="M11" i="4"/>
  <c r="Y48" i="4"/>
  <c r="Y18" i="4"/>
  <c r="M26" i="4"/>
  <c r="Y6" i="4"/>
  <c r="R38" i="4"/>
  <c r="R18" i="4"/>
  <c r="R54" i="4"/>
  <c r="R32" i="4"/>
  <c r="M44" i="4"/>
  <c r="M10" i="4"/>
  <c r="R11" i="4"/>
  <c r="M62" i="4"/>
  <c r="M19" i="4"/>
  <c r="Y70" i="4"/>
  <c r="M59" i="4"/>
  <c r="Y66" i="4"/>
  <c r="M51" i="4"/>
  <c r="R35" i="4"/>
  <c r="Y35" i="4"/>
  <c r="M43" i="4"/>
  <c r="Y34" i="4"/>
  <c r="M55" i="4"/>
  <c r="R59" i="4"/>
  <c r="R56" i="4"/>
  <c r="Y31" i="4"/>
  <c r="M8" i="4"/>
  <c r="R48" i="4"/>
  <c r="R39" i="4"/>
  <c r="Y15" i="4"/>
  <c r="Y64" i="4"/>
  <c r="R51" i="4"/>
  <c r="R24" i="4"/>
  <c r="Y51" i="4"/>
  <c r="Y24" i="4"/>
  <c r="M48" i="4"/>
  <c r="R40" i="4"/>
  <c r="R16" i="4"/>
  <c r="Y40" i="4"/>
  <c r="Y16" i="4"/>
  <c r="R2" i="4"/>
  <c r="M64" i="4"/>
  <c r="R64" i="4"/>
  <c r="Y8" i="4"/>
  <c r="M40" i="4"/>
  <c r="Y32" i="4"/>
  <c r="M2" i="4"/>
  <c r="M56" i="4"/>
  <c r="M32" i="4"/>
  <c r="Y59" i="4"/>
  <c r="R36" i="4"/>
  <c r="Y67" i="4"/>
  <c r="O43" i="4"/>
  <c r="AH19" i="4"/>
  <c r="AI19" i="4" s="1"/>
  <c r="AH23" i="4"/>
  <c r="AI23" i="4" s="1"/>
  <c r="AH25" i="4"/>
  <c r="AI25" i="4" s="1"/>
  <c r="AH27" i="4"/>
  <c r="AI27" i="4" s="1"/>
  <c r="AH29" i="4"/>
  <c r="AI29" i="4" s="1"/>
  <c r="AH31" i="4"/>
  <c r="AI31" i="4" s="1"/>
  <c r="AH33" i="4"/>
  <c r="AI33" i="4" s="1"/>
  <c r="AH35" i="4"/>
  <c r="AI35" i="4" s="1"/>
  <c r="AH37" i="4"/>
  <c r="AI37" i="4" s="1"/>
  <c r="AH39" i="4"/>
  <c r="AI39" i="4" s="1"/>
  <c r="AH41" i="4"/>
  <c r="AI41" i="4" s="1"/>
  <c r="AH43" i="4"/>
  <c r="AI43" i="4" s="1"/>
  <c r="AH45" i="4"/>
  <c r="AH47" i="4"/>
  <c r="AI47" i="4" s="1"/>
  <c r="AH49" i="4"/>
  <c r="AI49" i="4" s="1"/>
  <c r="AH51" i="4"/>
  <c r="AI51" i="4" s="1"/>
  <c r="AH53" i="4"/>
  <c r="AI53" i="4" s="1"/>
  <c r="AH55" i="4"/>
  <c r="AI55" i="4" s="1"/>
  <c r="AH57" i="4"/>
  <c r="AI57" i="4" s="1"/>
  <c r="AH59" i="4"/>
  <c r="AI59" i="4" s="1"/>
  <c r="AH61" i="4"/>
  <c r="AI61" i="4" s="1"/>
  <c r="AH63" i="4"/>
  <c r="AH65" i="4"/>
  <c r="AH67" i="4"/>
  <c r="AI67" i="4" s="1"/>
  <c r="AH69" i="4"/>
  <c r="AI69" i="4" s="1"/>
  <c r="AH71" i="4"/>
  <c r="AI71" i="4" s="1"/>
  <c r="M5" i="4"/>
  <c r="M42" i="4"/>
  <c r="M18" i="4"/>
  <c r="R55" i="4"/>
  <c r="R37" i="4"/>
  <c r="R19" i="4"/>
  <c r="Y11" i="4"/>
  <c r="O34" i="4"/>
  <c r="R69" i="4"/>
  <c r="O67" i="4"/>
  <c r="O27" i="4"/>
  <c r="M71" i="4"/>
  <c r="R67" i="4"/>
  <c r="R34" i="4"/>
  <c r="Y3" i="4"/>
  <c r="O66" i="4"/>
  <c r="O19" i="4"/>
  <c r="M46" i="4"/>
  <c r="R66" i="4"/>
  <c r="R43" i="4"/>
  <c r="R3" i="4"/>
  <c r="M45" i="4"/>
  <c r="R29" i="4"/>
  <c r="O50" i="4"/>
  <c r="M7" i="4"/>
  <c r="M69" i="4"/>
  <c r="M53" i="4"/>
  <c r="R8" i="4"/>
  <c r="Y47" i="4"/>
  <c r="Y13" i="4"/>
  <c r="O16" i="4"/>
  <c r="R7" i="4"/>
  <c r="O63" i="4"/>
  <c r="O47" i="4"/>
  <c r="O31" i="4"/>
  <c r="O15" i="4"/>
  <c r="M39" i="4"/>
  <c r="M23" i="4"/>
  <c r="R23" i="4"/>
  <c r="R5" i="4"/>
  <c r="Y63" i="4"/>
  <c r="Y23" i="4"/>
  <c r="M63" i="4"/>
  <c r="M47" i="4"/>
  <c r="M37" i="4"/>
  <c r="Y39" i="4"/>
  <c r="Y21" i="4"/>
  <c r="Y7" i="4"/>
  <c r="O58" i="4"/>
  <c r="O42" i="4"/>
  <c r="O26" i="4"/>
  <c r="O10" i="4"/>
  <c r="R61" i="4"/>
  <c r="R45" i="4"/>
  <c r="Y2" i="4"/>
  <c r="Y56" i="4"/>
  <c r="M15" i="4"/>
  <c r="Y71" i="4"/>
  <c r="Y55" i="4"/>
  <c r="O71" i="4"/>
  <c r="M13" i="4"/>
  <c r="M31" i="4"/>
  <c r="M70" i="4"/>
  <c r="M61" i="4"/>
  <c r="M52" i="4"/>
  <c r="R62" i="4"/>
  <c r="R53" i="4"/>
  <c r="R44" i="4"/>
  <c r="R26" i="4"/>
  <c r="Y42" i="4"/>
  <c r="Y14" i="4"/>
  <c r="Y5" i="4"/>
  <c r="O65" i="4"/>
  <c r="O57" i="4"/>
  <c r="O49" i="4"/>
  <c r="O41" i="4"/>
  <c r="O33" i="4"/>
  <c r="O25" i="4"/>
  <c r="O17" i="4"/>
  <c r="O9" i="4"/>
  <c r="M60" i="4"/>
  <c r="R70" i="4"/>
  <c r="R52" i="4"/>
  <c r="R6" i="4"/>
  <c r="Y54" i="4"/>
  <c r="Y22" i="4"/>
  <c r="Y4" i="4"/>
  <c r="AH9" i="4"/>
  <c r="AI9" i="4" s="1"/>
  <c r="M4" i="4"/>
  <c r="M68" i="4"/>
  <c r="M50" i="4"/>
  <c r="M22" i="4"/>
  <c r="R60" i="4"/>
  <c r="R14" i="4"/>
  <c r="Y30" i="4"/>
  <c r="Y12" i="4"/>
  <c r="M58" i="4"/>
  <c r="M30" i="4"/>
  <c r="M21" i="4"/>
  <c r="R68" i="4"/>
  <c r="R50" i="4"/>
  <c r="R22" i="4"/>
  <c r="R13" i="4"/>
  <c r="R4" i="4"/>
  <c r="Y38" i="4"/>
  <c r="Y29" i="4"/>
  <c r="Y20" i="4"/>
  <c r="O62" i="4"/>
  <c r="O54" i="4"/>
  <c r="O46" i="4"/>
  <c r="O38" i="4"/>
  <c r="O30" i="4"/>
  <c r="O14" i="4"/>
  <c r="O6" i="4"/>
  <c r="M29" i="4"/>
  <c r="M20" i="4"/>
  <c r="R58" i="4"/>
  <c r="R21" i="4"/>
  <c r="R12" i="4"/>
  <c r="Y37" i="4"/>
  <c r="Y28" i="4"/>
  <c r="Y10" i="4"/>
  <c r="O69" i="4"/>
  <c r="O61" i="4"/>
  <c r="O53" i="4"/>
  <c r="O45" i="4"/>
  <c r="AH6" i="4"/>
  <c r="AI6" i="4" s="1"/>
  <c r="M28" i="4"/>
  <c r="R20" i="4"/>
  <c r="Y36" i="4"/>
  <c r="O68" i="4"/>
  <c r="O60" i="4"/>
  <c r="O52" i="4"/>
  <c r="O44" i="4"/>
  <c r="O36" i="4"/>
  <c r="O28" i="4"/>
  <c r="O12" i="4"/>
  <c r="AH8" i="4"/>
  <c r="AI8" i="4" s="1"/>
  <c r="AH4" i="4"/>
  <c r="AI4" i="4" s="1"/>
  <c r="R46" i="4"/>
  <c r="M17" i="4"/>
  <c r="R65" i="4"/>
  <c r="R57" i="4"/>
  <c r="R49" i="4"/>
  <c r="R41" i="4"/>
  <c r="R33" i="4"/>
  <c r="R25" i="4"/>
  <c r="R17" i="4"/>
  <c r="R9" i="4"/>
  <c r="M65" i="4"/>
  <c r="M57" i="4"/>
  <c r="M49" i="4"/>
  <c r="M41" i="4"/>
  <c r="M33" i="4"/>
  <c r="M25" i="4"/>
  <c r="Y9" i="4"/>
  <c r="AH2" i="4"/>
  <c r="AI2" i="4" s="1"/>
  <c r="AH3" i="4"/>
  <c r="AI3" i="4" s="1"/>
  <c r="AH24" i="4"/>
  <c r="AI24" i="4" s="1"/>
  <c r="AH26" i="4"/>
  <c r="AI26" i="4" s="1"/>
  <c r="AH28" i="4"/>
  <c r="AI28" i="4" s="1"/>
  <c r="AH30" i="4"/>
  <c r="AI30" i="4" s="1"/>
  <c r="AH32" i="4"/>
  <c r="AI32" i="4" s="1"/>
  <c r="AH34" i="4"/>
  <c r="AI34" i="4" s="1"/>
  <c r="AH36" i="4"/>
  <c r="AI36" i="4" s="1"/>
  <c r="AH38" i="4"/>
  <c r="AI38" i="4" s="1"/>
  <c r="AH40" i="4"/>
  <c r="AI40" i="4" s="1"/>
  <c r="AH42" i="4"/>
  <c r="AI42" i="4" s="1"/>
  <c r="AH44" i="4"/>
  <c r="AI44" i="4" s="1"/>
  <c r="AH46" i="4"/>
  <c r="AI46" i="4" s="1"/>
  <c r="AH48" i="4"/>
  <c r="AI48" i="4" s="1"/>
  <c r="AH50" i="4"/>
  <c r="AI50" i="4" s="1"/>
  <c r="AH52" i="4"/>
  <c r="AI52" i="4" s="1"/>
  <c r="AH54" i="4"/>
  <c r="AI54" i="4" s="1"/>
  <c r="AH56" i="4"/>
  <c r="AI56" i="4" s="1"/>
  <c r="AH58" i="4"/>
  <c r="AI58" i="4" s="1"/>
  <c r="AH60" i="4"/>
  <c r="AI60" i="4" s="1"/>
  <c r="AH62" i="4"/>
  <c r="AI62" i="4" s="1"/>
  <c r="AH64" i="4"/>
  <c r="AI64" i="4" s="1"/>
  <c r="AH66" i="4"/>
  <c r="AI66" i="4" s="1"/>
  <c r="AH68" i="4"/>
  <c r="AI68" i="4" s="1"/>
  <c r="AH70" i="4"/>
  <c r="AI70" i="4" s="1"/>
  <c r="AH20" i="4"/>
  <c r="AI20" i="4" s="1"/>
  <c r="AH7" i="4"/>
  <c r="AI7" i="4" s="1"/>
  <c r="AH11" i="4"/>
  <c r="AI11" i="4" s="1"/>
  <c r="AH15" i="4"/>
  <c r="AI15" i="4" s="1"/>
  <c r="AH17" i="4"/>
  <c r="AI17" i="4" s="1"/>
  <c r="AH5" i="4"/>
  <c r="AI5" i="4" s="1"/>
  <c r="AH12" i="4"/>
  <c r="AI12" i="4" s="1"/>
  <c r="AH16" i="4"/>
  <c r="AI16" i="4" s="1"/>
  <c r="AH13" i="4"/>
  <c r="AI13" i="4" s="1"/>
  <c r="AH21" i="4"/>
  <c r="AI21" i="4" s="1"/>
  <c r="AH10" i="4"/>
  <c r="AI10" i="4" s="1"/>
  <c r="AH18" i="4"/>
  <c r="AI18" i="4" s="1"/>
  <c r="AI45" i="4"/>
  <c r="AI63" i="4"/>
  <c r="AI65" i="4"/>
  <c r="AH14" i="4"/>
  <c r="AI14" i="4" s="1"/>
  <c r="AH22" i="4"/>
  <c r="AI22" i="4" s="1"/>
</calcChain>
</file>

<file path=xl/sharedStrings.xml><?xml version="1.0" encoding="utf-8"?>
<sst xmlns="http://schemas.openxmlformats.org/spreadsheetml/2006/main" count="164" uniqueCount="160">
  <si>
    <t>Robot count</t>
  </si>
  <si>
    <t>Picker count</t>
  </si>
  <si>
    <t>Robot/Picker ratio</t>
  </si>
  <si>
    <t>Picker assist time(%)</t>
  </si>
  <si>
    <r>
      <rPr>
        <sz val="11"/>
        <color rgb="FF000000"/>
        <rFont val="Calibri"/>
      </rPr>
      <t>Picker</t>
    </r>
    <r>
      <rPr>
        <sz val="11"/>
        <color theme="1"/>
        <rFont val="Calibri"/>
        <family val="2"/>
        <charset val="238"/>
        <scheme val="minor"/>
      </rPr>
      <t xml:space="preserve"> move time (%)</t>
    </r>
  </si>
  <si>
    <r>
      <rPr>
        <sz val="11"/>
        <color rgb="FF000000"/>
        <rFont val="Calibri"/>
      </rPr>
      <t>Picker</t>
    </r>
    <r>
      <rPr>
        <sz val="11"/>
        <color theme="1"/>
        <rFont val="Calibri"/>
        <family val="2"/>
        <charset val="238"/>
        <scheme val="minor"/>
      </rPr>
      <t xml:space="preserve"> wait time (%)</t>
    </r>
  </si>
  <si>
    <t>Robot assist time (%)</t>
  </si>
  <si>
    <r>
      <rPr>
        <sz val="11"/>
        <color rgb="FF000000"/>
        <rFont val="Calibri"/>
      </rPr>
      <t>Robot</t>
    </r>
    <r>
      <rPr>
        <sz val="11"/>
        <color theme="1"/>
        <rFont val="Calibri"/>
        <family val="2"/>
        <charset val="238"/>
        <scheme val="minor"/>
      </rPr>
      <t xml:space="preserve"> move time (%)</t>
    </r>
  </si>
  <si>
    <r>
      <rPr>
        <sz val="11"/>
        <color rgb="FF000000"/>
        <rFont val="Calibri"/>
      </rPr>
      <t>Robot</t>
    </r>
    <r>
      <rPr>
        <sz val="11"/>
        <color theme="1"/>
        <rFont val="Calibri"/>
        <family val="2"/>
        <charset val="238"/>
        <scheme val="minor"/>
      </rPr>
      <t xml:space="preserve"> wait time (%)</t>
    </r>
  </si>
  <si>
    <r>
      <rPr>
        <sz val="11"/>
        <color rgb="FF000000"/>
        <rFont val="Calibri"/>
      </rPr>
      <t>Robot</t>
    </r>
    <r>
      <rPr>
        <sz val="11"/>
        <color theme="1"/>
        <rFont val="Calibri"/>
        <family val="2"/>
        <charset val="238"/>
        <scheme val="minor"/>
      </rPr>
      <t xml:space="preserve"> get/drop pallet time percentage</t>
    </r>
  </si>
  <si>
    <t>Orders handled</t>
  </si>
  <si>
    <t>Simulation duration</t>
  </si>
  <si>
    <t>Realtime duration</t>
  </si>
  <si>
    <t>Robot price</t>
  </si>
  <si>
    <t>Robot price (full day)</t>
  </si>
  <si>
    <t>Picker price</t>
  </si>
  <si>
    <t>Total Price</t>
  </si>
  <si>
    <t>Savings percentage</t>
  </si>
  <si>
    <t>00:17:42</t>
  </si>
  <si>
    <t>00:15:06</t>
  </si>
  <si>
    <t>00:12:17</t>
  </si>
  <si>
    <t>Robot price/day</t>
  </si>
  <si>
    <t>Picker price/day(24h)</t>
  </si>
  <si>
    <t>Current number of pickers/per day</t>
  </si>
  <si>
    <t xml:space="preserve">Estimated current price </t>
  </si>
  <si>
    <t>current duration</t>
  </si>
  <si>
    <t>00:12:44</t>
  </si>
  <si>
    <t>00:12:27</t>
  </si>
  <si>
    <t>00:12:41</t>
  </si>
  <si>
    <t>00:12:46</t>
  </si>
  <si>
    <t>00:17:54</t>
  </si>
  <si>
    <t>00:22:06</t>
  </si>
  <si>
    <t>00:22:24</t>
  </si>
  <si>
    <t>00:21:29</t>
  </si>
  <si>
    <t>00:19:37</t>
  </si>
  <si>
    <t>00:18:52</t>
  </si>
  <si>
    <t>00:18:07</t>
  </si>
  <si>
    <t>00:16:03</t>
  </si>
  <si>
    <t>20:21:43</t>
  </si>
  <si>
    <t>00:18:42</t>
  </si>
  <si>
    <t>19:19:19</t>
  </si>
  <si>
    <t>00:23:02</t>
  </si>
  <si>
    <t>19:18:29</t>
  </si>
  <si>
    <t>00:24:48</t>
  </si>
  <si>
    <t>19:24:11</t>
  </si>
  <si>
    <t>00:25:20</t>
  </si>
  <si>
    <t>19:27:54</t>
  </si>
  <si>
    <t>00:25:07</t>
  </si>
  <si>
    <t>19:41:09</t>
  </si>
  <si>
    <t>00:22:36</t>
  </si>
  <si>
    <t>00:15:19</t>
  </si>
  <si>
    <t>17:08:17</t>
  </si>
  <si>
    <t>00:17:03</t>
  </si>
  <si>
    <t>15:18:55</t>
  </si>
  <si>
    <t>00:19:36</t>
  </si>
  <si>
    <t>15:05:07</t>
  </si>
  <si>
    <t>00:20:44</t>
  </si>
  <si>
    <t>15:08:33</t>
  </si>
  <si>
    <t>00:22:27</t>
  </si>
  <si>
    <t>14:57:54</t>
  </si>
  <si>
    <t>00:22:42</t>
  </si>
  <si>
    <t>15:11:47</t>
  </si>
  <si>
    <t>00:25:57</t>
  </si>
  <si>
    <t>22:58:25</t>
  </si>
  <si>
    <t>00:15:33</t>
  </si>
  <si>
    <t>15:33:47</t>
  </si>
  <si>
    <t>00:16:17</t>
  </si>
  <si>
    <t>13:26:03</t>
  </si>
  <si>
    <t>00:17:40</t>
  </si>
  <si>
    <t>13:06:25</t>
  </si>
  <si>
    <t>00:18:36</t>
  </si>
  <si>
    <t>12:48:21</t>
  </si>
  <si>
    <t>12:38:56</t>
  </si>
  <si>
    <t>00:19:39</t>
  </si>
  <si>
    <t>12:27:52</t>
  </si>
  <si>
    <t>21:59:04</t>
  </si>
  <si>
    <t>00:15:45</t>
  </si>
  <si>
    <t>14:02:59</t>
  </si>
  <si>
    <t>00:16:33</t>
  </si>
  <si>
    <t>12:04:12</t>
  </si>
  <si>
    <t>00:17:20</t>
  </si>
  <si>
    <t>12:00:57</t>
  </si>
  <si>
    <t>00:17:50</t>
  </si>
  <si>
    <t>11:25:11</t>
  </si>
  <si>
    <t>11:28:57</t>
  </si>
  <si>
    <t>10:55:20</t>
  </si>
  <si>
    <t>00:20:03</t>
  </si>
  <si>
    <t>21:16:01</t>
  </si>
  <si>
    <t>00:16:07</t>
  </si>
  <si>
    <t>13:16:54</t>
  </si>
  <si>
    <t>11:14:40</t>
  </si>
  <si>
    <t>00:17:24</t>
  </si>
  <si>
    <t>10:53:36</t>
  </si>
  <si>
    <t>00:17:59</t>
  </si>
  <si>
    <t>10:40:39</t>
  </si>
  <si>
    <t>00:17:58</t>
  </si>
  <si>
    <t>10:28:05</t>
  </si>
  <si>
    <t>00:18:18</t>
  </si>
  <si>
    <t>09:49:39</t>
  </si>
  <si>
    <t>00:19:13</t>
  </si>
  <si>
    <t>20:39:23</t>
  </si>
  <si>
    <t>00:16:36</t>
  </si>
  <si>
    <t>12:39:57</t>
  </si>
  <si>
    <t>00:17:01</t>
  </si>
  <si>
    <t>10:23:35</t>
  </si>
  <si>
    <t>00:17:46</t>
  </si>
  <si>
    <t>10:10:25</t>
  </si>
  <si>
    <t>00:18:19</t>
  </si>
  <si>
    <t>09:51:40</t>
  </si>
  <si>
    <t>00:18:29</t>
  </si>
  <si>
    <t>09:44:55</t>
  </si>
  <si>
    <t>00:18:47</t>
  </si>
  <si>
    <t>09:24:06</t>
  </si>
  <si>
    <t>00:19:18</t>
  </si>
  <si>
    <t>19:59:28</t>
  </si>
  <si>
    <t>00:16:48</t>
  </si>
  <si>
    <t>12:18:33</t>
  </si>
  <si>
    <t>00:17:15</t>
  </si>
  <si>
    <t>10:11:07</t>
  </si>
  <si>
    <t>00:18:14</t>
  </si>
  <si>
    <t>09:43:13</t>
  </si>
  <si>
    <t>00:18:16</t>
  </si>
  <si>
    <t>09:05:17</t>
  </si>
  <si>
    <t>00:18:40</t>
  </si>
  <si>
    <t>09:09:44</t>
  </si>
  <si>
    <t>00:18:49</t>
  </si>
  <si>
    <t>08:47:03</t>
  </si>
  <si>
    <t>00:19:53</t>
  </si>
  <si>
    <t>20:13:39</t>
  </si>
  <si>
    <t>00:17:44</t>
  </si>
  <si>
    <t>12:07:24</t>
  </si>
  <si>
    <t>00:18:05</t>
  </si>
  <si>
    <t>09:46:34</t>
  </si>
  <si>
    <t>00:18:28</t>
  </si>
  <si>
    <t>09:36:41</t>
  </si>
  <si>
    <t>00:18:41</t>
  </si>
  <si>
    <t>08:58:53</t>
  </si>
  <si>
    <t>00:18:56</t>
  </si>
  <si>
    <t>09:09:43</t>
  </si>
  <si>
    <t>00:19:16</t>
  </si>
  <si>
    <t>08:27:00</t>
  </si>
  <si>
    <t>00:20:21</t>
  </si>
  <si>
    <r>
      <t>Picker</t>
    </r>
    <r>
      <rPr>
        <sz val="11"/>
        <color theme="1"/>
        <rFont val="Calibri"/>
        <family val="2"/>
        <charset val="238"/>
        <scheme val="minor"/>
      </rPr>
      <t xml:space="preserve"> distance traveled</t>
    </r>
    <r>
      <rPr>
        <sz val="11"/>
        <color rgb="FF000000"/>
        <rFont val="Calibri"/>
      </rPr>
      <t xml:space="preserve"> (m)</t>
    </r>
  </si>
  <si>
    <r>
      <t>Picker</t>
    </r>
    <r>
      <rPr>
        <sz val="11"/>
        <color theme="1"/>
        <rFont val="Calibri"/>
        <family val="2"/>
        <charset val="238"/>
        <scheme val="minor"/>
      </rPr>
      <t xml:space="preserve"> wait time</t>
    </r>
    <r>
      <rPr>
        <sz val="11"/>
        <color rgb="FF000000"/>
        <rFont val="Calibri"/>
      </rPr>
      <t xml:space="preserve"> (sec)</t>
    </r>
  </si>
  <si>
    <t>Simulation run</t>
  </si>
  <si>
    <t>Total assist time (sec)</t>
  </si>
  <si>
    <t>Picker move time (sec)</t>
  </si>
  <si>
    <t>Robot total operation  time (sec)</t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</si>
  <si>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move time</t>
    </r>
    <r>
      <rPr>
        <sz val="11"/>
        <color rgb="FF000000"/>
        <rFont val="Calibri"/>
      </rPr>
      <t xml:space="preserve"> (sec)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</si>
  <si>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distance traveled</t>
    </r>
    <r>
      <rPr>
        <sz val="11"/>
        <color rgb="FF000000"/>
        <rFont val="Calibri"/>
      </rPr>
      <t xml:space="preserve"> (m)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</si>
  <si>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wait time</t>
    </r>
    <r>
      <rPr>
        <sz val="11"/>
        <color rgb="FF000000"/>
        <rFont val="Calibri"/>
      </rPr>
      <t xml:space="preserve"> (sec)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</si>
  <si>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total time queuing</t>
    </r>
    <r>
      <rPr>
        <sz val="11"/>
        <color rgb="FF000000"/>
        <rFont val="Calibri"/>
      </rPr>
      <t xml:space="preserve"> (sec)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</si>
  <si>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time queuing percentage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</si>
  <si>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total time waiting in traffic</t>
    </r>
    <r>
      <rPr>
        <sz val="11"/>
        <color rgb="FF000000"/>
        <rFont val="Calibri"/>
      </rPr>
      <t xml:space="preserve"> (sec)</t>
    </r>
  </si>
  <si>
    <t>Robot total time waiting in traffic (perc)</t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</si>
  <si>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get pallet time</t>
    </r>
    <r>
      <rPr>
        <sz val="11"/>
        <color rgb="FF000000"/>
        <rFont val="Calibri"/>
      </rPr>
      <t xml:space="preserve"> (sec)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</si>
  <si>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drop pallet time</t>
    </r>
    <r>
      <rPr>
        <sz val="11"/>
        <color rgb="FF000000"/>
        <rFont val="Calibri"/>
      </rPr>
      <t xml:space="preserve"> (sec)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</si>
  <si>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Time spent waiting for locations to open</t>
    </r>
    <r>
      <rPr>
        <sz val="11"/>
        <color rgb="FF000000"/>
        <rFont val="Calibri"/>
      </rPr>
      <t xml:space="preserve"> (sec)</t>
    </r>
  </si>
  <si>
    <r>
      <t>Robot</t>
    </r>
    <r>
      <rPr>
        <sz val="11"/>
        <color theme="1"/>
        <rFont val="Calibri"/>
        <family val="2"/>
        <charset val="238"/>
        <scheme val="minor"/>
      </rPr>
      <t xml:space="preserve"> Time spent waiting for locations to open</t>
    </r>
    <r>
      <rPr>
        <sz val="11"/>
        <color rgb="FF000000"/>
        <rFont val="Calibri"/>
      </rPr>
      <t xml:space="preserve"> (perc)</t>
    </r>
  </si>
  <si>
    <t>Throughput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</si>
</sst>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\(0.00\)"/>
    <numFmt numFmtId="165" formatCode="0.000"/>
    <numFmt numFmtId="166" formatCode="[h]:mm:ss;@"/>
    <numFmt numFmtId="167" formatCode="[$-409]0.00"/>
    <numFmt numFmtId="168" formatCode="[$-809]0.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DBB6"/>
        <bgColor rgb="FFFFE994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DDE8CB"/>
      </patternFill>
    </fill>
    <fill>
      <patternFill patternType="solid">
        <fgColor theme="9" tint="0.59999389629810485"/>
        <bgColor rgb="FFFFA6A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65" fontId="0" fillId="2" borderId="1" xfId="0" applyNumberForma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3" borderId="1" xfId="0" applyFill="1" applyBorder="1"/>
    <xf numFmtId="165" fontId="1" fillId="3" borderId="1" xfId="0" applyNumberFormat="1" applyFont="1" applyFill="1" applyBorder="1"/>
    <xf numFmtId="0" fontId="1" fillId="3" borderId="1" xfId="0" applyFont="1" applyFill="1" applyBorder="1"/>
    <xf numFmtId="0" fontId="0" fillId="4" borderId="3" xfId="0" applyFill="1" applyBorder="1"/>
    <xf numFmtId="167" fontId="0" fillId="0" borderId="0" xfId="0" applyNumberFormat="1"/>
    <xf numFmtId="0" fontId="0" fillId="0" borderId="0" xfId="0" applyAlignment="1">
      <alignment wrapText="1"/>
    </xf>
    <xf numFmtId="46" fontId="0" fillId="0" borderId="0" xfId="0" applyNumberFormat="1" applyAlignment="1">
      <alignment wrapText="1"/>
    </xf>
    <xf numFmtId="167" fontId="0" fillId="0" borderId="4" xfId="0" applyNumberFormat="1" applyBorder="1" applyAlignment="1">
      <alignment wrapText="1"/>
    </xf>
    <xf numFmtId="168" fontId="0" fillId="0" borderId="4" xfId="0" applyNumberFormat="1" applyBorder="1"/>
    <xf numFmtId="168" fontId="0" fillId="0" borderId="4" xfId="0" applyNumberFormat="1" applyBorder="1" applyAlignment="1">
      <alignment wrapText="1"/>
    </xf>
    <xf numFmtId="167" fontId="0" fillId="0" borderId="4" xfId="0" applyNumberFormat="1" applyBorder="1"/>
    <xf numFmtId="10" fontId="0" fillId="0" borderId="0" xfId="0" applyNumberFormat="1"/>
    <xf numFmtId="165" fontId="0" fillId="5" borderId="1" xfId="0" applyNumberFormat="1" applyFill="1" applyBorder="1"/>
    <xf numFmtId="4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0" fontId="0" fillId="6" borderId="0" xfId="0" applyFill="1"/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 applyAlignment="1">
      <alignment horizontal="right"/>
    </xf>
    <xf numFmtId="0" fontId="0" fillId="7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B28B-5C83-491E-8F57-7D1C40A6AE34}">
  <dimension ref="A1:AP72"/>
  <sheetViews>
    <sheetView tabSelected="1" topLeftCell="AA1" zoomScale="160" zoomScaleNormal="160" workbookViewId="0">
      <selection activeCell="AD1" sqref="AB1:AD1"/>
    </sheetView>
  </sheetViews>
  <sheetFormatPr defaultRowHeight="15" x14ac:dyDescent="0.25"/>
  <cols>
    <col min="1" max="1" width="13.7109375" bestFit="1" customWidth="1"/>
    <col min="2" max="2" width="11.28515625" bestFit="1" customWidth="1"/>
    <col min="3" max="3" width="11.5703125" bestFit="1" customWidth="1"/>
    <col min="4" max="4" width="16.85546875" bestFit="1" customWidth="1"/>
    <col min="5" max="5" width="19.7109375" bestFit="1" customWidth="1"/>
    <col min="6" max="6" width="19" bestFit="1" customWidth="1"/>
    <col min="7" max="7" width="21" bestFit="1" customWidth="1"/>
    <col min="8" max="8" width="19.5703125" bestFit="1" customWidth="1"/>
    <col min="9" max="9" width="25.5703125" bestFit="1" customWidth="1"/>
    <col min="10" max="10" width="19.7109375" bestFit="1" customWidth="1"/>
    <col min="11" max="11" width="17.85546875" bestFit="1" customWidth="1"/>
    <col min="12" max="12" width="29.5703125" bestFit="1" customWidth="1"/>
    <col min="13" max="13" width="19.28515625" bestFit="1" customWidth="1"/>
    <col min="14" max="14" width="20.7109375" bestFit="1" customWidth="1"/>
    <col min="15" max="15" width="19.42578125" bestFit="1" customWidth="1"/>
    <col min="16" max="16" width="25.42578125" bestFit="1" customWidth="1"/>
    <col min="17" max="17" width="19.5703125" bestFit="1" customWidth="1"/>
    <col min="18" max="18" width="18.28515625" bestFit="1" customWidth="1"/>
    <col min="19" max="19" width="27.7109375" bestFit="1" customWidth="1"/>
    <col min="20" max="20" width="28.85546875" bestFit="1" customWidth="1"/>
    <col min="21" max="21" width="34.85546875" bestFit="1" customWidth="1"/>
    <col min="22" max="22" width="35.7109375" bestFit="1" customWidth="1"/>
    <col min="23" max="23" width="24.140625" bestFit="1" customWidth="1"/>
    <col min="24" max="24" width="26.28515625" bestFit="1" customWidth="1"/>
    <col min="25" max="25" width="35" bestFit="1" customWidth="1"/>
    <col min="26" max="26" width="46.85546875" bestFit="1" customWidth="1"/>
    <col min="27" max="27" width="47.85546875" bestFit="1" customWidth="1"/>
    <col min="28" max="28" width="14.42578125" bestFit="1" customWidth="1"/>
    <col min="29" max="29" width="18.28515625" style="19" bestFit="1" customWidth="1"/>
    <col min="30" max="30" width="16.7109375" style="19" bestFit="1" customWidth="1"/>
    <col min="31" max="31" width="10.7109375" bestFit="1" customWidth="1"/>
    <col min="32" max="32" width="19.28515625" bestFit="1" customWidth="1"/>
    <col min="33" max="33" width="11" bestFit="1" customWidth="1"/>
    <col min="34" max="34" width="10.28515625" bestFit="1" customWidth="1"/>
    <col min="35" max="35" width="18.28515625" bestFit="1" customWidth="1"/>
    <col min="36" max="36" width="17" bestFit="1" customWidth="1"/>
    <col min="38" max="38" width="14.85546875" bestFit="1" customWidth="1"/>
    <col min="39" max="39" width="19.5703125" bestFit="1" customWidth="1"/>
    <col min="40" max="40" width="19" customWidth="1"/>
    <col min="41" max="41" width="27.7109375" customWidth="1"/>
    <col min="42" max="42" width="8.28515625" bestFit="1" customWidth="1"/>
  </cols>
  <sheetData>
    <row r="1" spans="1:42" ht="13.5" customHeight="1" x14ac:dyDescent="0.25">
      <c r="A1" s="21" t="s">
        <v>144</v>
      </c>
      <c r="B1" s="22" t="s">
        <v>0</v>
      </c>
      <c r="C1" s="22" t="s">
        <v>1</v>
      </c>
      <c r="D1" s="23" t="s">
        <v>2</v>
      </c>
      <c r="E1" s="22" t="s">
        <v>145</v>
      </c>
      <c r="F1" s="1" t="s">
        <v>3</v>
      </c>
      <c r="G1" s="2" t="s">
        <v>146</v>
      </c>
      <c r="H1" s="3" t="s">
        <v>4</v>
      </c>
      <c r="I1" s="4" t="s">
        <v>142</v>
      </c>
      <c r="J1" s="4" t="s">
        <v>143</v>
      </c>
      <c r="K1" s="3" t="s">
        <v>5</v>
      </c>
      <c r="L1" s="17" t="s">
        <v>147</v>
      </c>
      <c r="M1" s="5" t="s">
        <v>6</v>
      </c>
      <c r="N1" s="6" t="s">
        <v>148</v>
      </c>
      <c r="O1" s="7" t="s">
        <v>7</v>
      </c>
      <c r="P1" s="6" t="s">
        <v>149</v>
      </c>
      <c r="Q1" s="6" t="s">
        <v>150</v>
      </c>
      <c r="R1" s="7" t="s">
        <v>8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  <c r="X1" s="6" t="s">
        <v>156</v>
      </c>
      <c r="Y1" s="7" t="s">
        <v>9</v>
      </c>
      <c r="Z1" s="6" t="s">
        <v>157</v>
      </c>
      <c r="AA1" s="6" t="s">
        <v>158</v>
      </c>
      <c r="AB1" s="24" t="s">
        <v>10</v>
      </c>
      <c r="AC1" s="25" t="s">
        <v>11</v>
      </c>
      <c r="AD1" s="26" t="s">
        <v>12</v>
      </c>
      <c r="AE1" s="8" t="s">
        <v>13</v>
      </c>
      <c r="AF1" s="8" t="s">
        <v>14</v>
      </c>
      <c r="AG1" s="8" t="s">
        <v>15</v>
      </c>
      <c r="AH1" s="8" t="s">
        <v>16</v>
      </c>
      <c r="AI1" s="8" t="s">
        <v>17</v>
      </c>
      <c r="AJ1" s="8" t="s">
        <v>159</v>
      </c>
      <c r="AK1" s="9"/>
      <c r="AL1" t="s">
        <v>21</v>
      </c>
      <c r="AM1" t="s">
        <v>22</v>
      </c>
      <c r="AN1" s="10" t="s">
        <v>23</v>
      </c>
      <c r="AO1" s="10" t="s">
        <v>24</v>
      </c>
      <c r="AP1" s="10" t="s">
        <v>25</v>
      </c>
    </row>
    <row r="2" spans="1:42" x14ac:dyDescent="0.25">
      <c r="A2">
        <v>1</v>
      </c>
      <c r="B2">
        <v>5</v>
      </c>
      <c r="C2">
        <v>5</v>
      </c>
      <c r="D2">
        <v>1</v>
      </c>
      <c r="E2">
        <v>122630</v>
      </c>
      <c r="F2" s="16">
        <f>E2/(E2+G2+ J2)</f>
        <v>0.14410820846373809</v>
      </c>
      <c r="G2">
        <v>398816.10646985599</v>
      </c>
      <c r="H2" s="16">
        <f>G2/(E2+G2+J2)</f>
        <v>0.46866732944511436</v>
      </c>
      <c r="I2">
        <v>548932.59077511902</v>
      </c>
      <c r="J2">
        <v>329511.66552171903</v>
      </c>
      <c r="K2" s="16">
        <f>J2/(E2+G2+J2)</f>
        <v>0.38722446209114758</v>
      </c>
      <c r="L2">
        <f>E2+N2+Q2+W2+X2+Z2</f>
        <v>844959.97814512684</v>
      </c>
      <c r="M2" s="16">
        <f>E2/L2</f>
        <v>0.14513113422152826</v>
      </c>
      <c r="N2">
        <v>529005.51008367795</v>
      </c>
      <c r="O2" s="16">
        <f>(N2+Z2)/L2</f>
        <v>0.62638536903374553</v>
      </c>
      <c r="P2">
        <v>386226.64235777903</v>
      </c>
      <c r="Q2">
        <v>100870.992797926</v>
      </c>
      <c r="R2" s="16">
        <f>Q2/L2</f>
        <v>0.11937961016728867</v>
      </c>
      <c r="S2">
        <v>3520.2336593005798</v>
      </c>
      <c r="T2" s="16">
        <f>S2/(N2+Z2)</f>
        <v>6.651104130736071E-3</v>
      </c>
      <c r="U2">
        <v>3801.0289048633599</v>
      </c>
      <c r="V2" s="16">
        <f>U2/(N2+Z2)</f>
        <v>7.1816366460193664E-3</v>
      </c>
      <c r="W2">
        <v>46178.068300831503</v>
      </c>
      <c r="X2">
        <v>46010.3493171886</v>
      </c>
      <c r="Y2" s="16">
        <f>(W2+X2)/L2</f>
        <v>0.10910388657743764</v>
      </c>
      <c r="Z2">
        <v>265.05764550284903</v>
      </c>
      <c r="AA2" s="16">
        <f>Z2/(N2+Z2)</f>
        <v>5.0079800703838637E-4</v>
      </c>
      <c r="AB2">
        <v>840</v>
      </c>
      <c r="AC2" s="18">
        <v>2</v>
      </c>
      <c r="AD2" s="19" t="s">
        <v>18</v>
      </c>
      <c r="AE2" s="12">
        <f>B2 * AC2*$AL$2</f>
        <v>5000</v>
      </c>
      <c r="AF2" s="12">
        <f>_xlfn.CEILING.MATH(AC2/$AP$2) * B2 * $AL$2</f>
        <v>5000</v>
      </c>
      <c r="AG2" s="13">
        <f>C2 * AC2 * $AM$2</f>
        <v>10500</v>
      </c>
      <c r="AH2" s="14">
        <f t="shared" ref="AH2:AH65" si="0">AE2+AG2</f>
        <v>15500</v>
      </c>
      <c r="AI2" s="15">
        <f>(1 - (AH2/$AO$2)) * 100</f>
        <v>26.190476190476186</v>
      </c>
      <c r="AJ2" s="12">
        <f>$AP$2 / AC2</f>
        <v>0.5</v>
      </c>
      <c r="AL2" s="10">
        <v>500</v>
      </c>
      <c r="AM2" s="10">
        <v>1050</v>
      </c>
      <c r="AN2" s="10">
        <v>20</v>
      </c>
      <c r="AO2" s="10">
        <f>AM2*AN2</f>
        <v>21000</v>
      </c>
      <c r="AP2" s="11">
        <v>1</v>
      </c>
    </row>
    <row r="3" spans="1:42" x14ac:dyDescent="0.25">
      <c r="A3">
        <v>2</v>
      </c>
      <c r="B3">
        <v>5</v>
      </c>
      <c r="C3">
        <v>10</v>
      </c>
      <c r="D3">
        <v>0.5</v>
      </c>
      <c r="E3">
        <v>122570</v>
      </c>
      <c r="F3" s="16">
        <f>E3/(E3+G3+ J3)</f>
        <v>7.1604323865119418E-2</v>
      </c>
      <c r="G3">
        <v>643287.33967641904</v>
      </c>
      <c r="H3" s="16">
        <f t="shared" ref="H3:H66" si="1">G3/(E3+G3+J3)</f>
        <v>0.37580284742205589</v>
      </c>
      <c r="I3">
        <v>935005.82335205597</v>
      </c>
      <c r="J3">
        <v>945910.79643341003</v>
      </c>
      <c r="K3" s="16">
        <f>J3/(E3+G3+J3)</f>
        <v>0.55259282871282478</v>
      </c>
      <c r="L3">
        <f>E3+N3+Q3+W3+X3+Z3</f>
        <v>845648.87959098862</v>
      </c>
      <c r="M3" s="16">
        <f>E3/L3</f>
        <v>0.14494195281058364</v>
      </c>
      <c r="N3">
        <v>529079.06065266998</v>
      </c>
      <c r="O3" s="16">
        <f>(N3+Z3)/L3</f>
        <v>0.62599892309711569</v>
      </c>
      <c r="P3">
        <v>388606.335676266</v>
      </c>
      <c r="Q3">
        <v>101487.257841411</v>
      </c>
      <c r="R3" s="16">
        <f t="shared" ref="R3:R66" si="2">Q3/L3</f>
        <v>0.12001110660785941</v>
      </c>
      <c r="S3">
        <v>3185.3431301984001</v>
      </c>
      <c r="T3" s="16">
        <f>S3/(N3+Z3)</f>
        <v>6.017173832538145E-3</v>
      </c>
      <c r="U3">
        <v>3851.0463726978201</v>
      </c>
      <c r="V3" s="16">
        <f>U3/(N3+Z3)</f>
        <v>7.2746999348371495E-3</v>
      </c>
      <c r="W3">
        <v>46201.583153209802</v>
      </c>
      <c r="X3">
        <v>46014.750654126503</v>
      </c>
      <c r="Y3" s="16">
        <f>(W3+X3)/L3</f>
        <v>0.10904801748444129</v>
      </c>
      <c r="Z3">
        <v>296.22728957129902</v>
      </c>
      <c r="AA3" s="16">
        <f>Z3/(N3+Z3)</f>
        <v>5.5957899115914079E-4</v>
      </c>
      <c r="AB3">
        <v>841</v>
      </c>
      <c r="AC3" s="18">
        <v>2</v>
      </c>
      <c r="AD3" s="19" t="s">
        <v>19</v>
      </c>
      <c r="AE3" s="12">
        <f>B3 * AC3*$AL$2</f>
        <v>5000</v>
      </c>
      <c r="AF3" s="12">
        <f>_xlfn.CEILING.MATH(AC3/$AP$2) * B3 * $AL$2</f>
        <v>5000</v>
      </c>
      <c r="AG3" s="13">
        <f>C3 * AC3 * $AM$2</f>
        <v>21000</v>
      </c>
      <c r="AH3" s="14">
        <f t="shared" si="0"/>
        <v>26000</v>
      </c>
      <c r="AI3" s="15">
        <f>(1 - (AH3/$AO$2)) * 100</f>
        <v>-23.809523809523814</v>
      </c>
      <c r="AJ3" s="12">
        <f>$AP$2 / AC3</f>
        <v>0.5</v>
      </c>
    </row>
    <row r="4" spans="1:42" ht="15" customHeight="1" x14ac:dyDescent="0.25">
      <c r="A4">
        <v>3</v>
      </c>
      <c r="B4">
        <v>5</v>
      </c>
      <c r="C4">
        <v>15</v>
      </c>
      <c r="D4">
        <v>0.33333333333333298</v>
      </c>
      <c r="E4">
        <v>121580</v>
      </c>
      <c r="F4" s="16">
        <f t="shared" ref="F4:F67" si="3">E4/(E4+G4+ J4)</f>
        <v>4.7202093791847914E-2</v>
      </c>
      <c r="G4">
        <v>680362.27923570003</v>
      </c>
      <c r="H4" s="16">
        <f t="shared" si="1"/>
        <v>0.26414314950583101</v>
      </c>
      <c r="I4">
        <v>991986.68188333698</v>
      </c>
      <c r="J4">
        <v>1773790.91887505</v>
      </c>
      <c r="K4" s="16">
        <f>J4/(E4+G4+J4)</f>
        <v>0.68865475670232112</v>
      </c>
      <c r="L4">
        <f>E4+N4+Q4+W4+X4+Z4</f>
        <v>846061.05734236224</v>
      </c>
      <c r="M4" s="16">
        <f>E4/L4</f>
        <v>0.14370121274923794</v>
      </c>
      <c r="N4">
        <v>526795.69271226798</v>
      </c>
      <c r="O4" s="16">
        <f>(N4+Z4)/L4</f>
        <v>0.62299845310670821</v>
      </c>
      <c r="P4">
        <v>387133.87720211898</v>
      </c>
      <c r="Q4">
        <v>105676.292784879</v>
      </c>
      <c r="R4" s="16">
        <f t="shared" si="2"/>
        <v>0.12490386109582707</v>
      </c>
      <c r="S4">
        <v>3828.1633971227898</v>
      </c>
      <c r="T4" s="16">
        <f>S4/(N4+Z4)</f>
        <v>7.2627616622669925E-3</v>
      </c>
      <c r="U4">
        <v>3677.35376048024</v>
      </c>
      <c r="V4" s="16">
        <f>U4/(N4+Z4)</f>
        <v>6.9766467989016675E-3</v>
      </c>
      <c r="W4">
        <v>45966.330014236701</v>
      </c>
      <c r="X4">
        <v>45743.7045851289</v>
      </c>
      <c r="Y4" s="16">
        <f>(W4+X4)/L4</f>
        <v>0.10839647304822676</v>
      </c>
      <c r="Z4">
        <v>299.037245849638</v>
      </c>
      <c r="AA4" s="16">
        <f>Z4/(N4+Z4)</f>
        <v>5.6733112447054663E-4</v>
      </c>
      <c r="AB4">
        <v>836</v>
      </c>
      <c r="AC4" s="18">
        <v>2</v>
      </c>
      <c r="AD4" s="19" t="s">
        <v>20</v>
      </c>
      <c r="AE4" s="12">
        <f>B4 * AC4*$AL$2</f>
        <v>5000</v>
      </c>
      <c r="AF4" s="12">
        <f>_xlfn.CEILING.MATH(AC4/$AP$2) * B4 * $AL$2</f>
        <v>5000</v>
      </c>
      <c r="AG4" s="13">
        <f>C4 * AC4 * $AM$2</f>
        <v>31500</v>
      </c>
      <c r="AH4" s="14">
        <f t="shared" si="0"/>
        <v>36500</v>
      </c>
      <c r="AI4" s="15">
        <f>(1 - (AH4/$AO$2)) * 100</f>
        <v>-73.80952380952381</v>
      </c>
      <c r="AJ4" s="12">
        <f>$AP$2 / AC4</f>
        <v>0.5</v>
      </c>
    </row>
    <row r="5" spans="1:42" x14ac:dyDescent="0.25">
      <c r="A5">
        <v>4</v>
      </c>
      <c r="B5">
        <v>5</v>
      </c>
      <c r="C5">
        <v>17</v>
      </c>
      <c r="D5">
        <v>0.29411764705882398</v>
      </c>
      <c r="E5">
        <v>121470</v>
      </c>
      <c r="F5" s="16">
        <f t="shared" si="3"/>
        <v>4.1581223266310162E-2</v>
      </c>
      <c r="G5">
        <v>690439.56813840102</v>
      </c>
      <c r="H5" s="16">
        <f t="shared" si="1"/>
        <v>0.23634907248421519</v>
      </c>
      <c r="I5">
        <v>1008358.00341944</v>
      </c>
      <c r="J5">
        <v>2109360.9106552601</v>
      </c>
      <c r="K5" s="16">
        <f t="shared" ref="K5:K68" si="4">J5/(E5+G5+J5)</f>
        <v>0.7220697042494747</v>
      </c>
      <c r="L5">
        <f>E5+N5+Q5+W5+X5+Z5</f>
        <v>846125.87762766262</v>
      </c>
      <c r="M5" s="16">
        <f>E5/L5</f>
        <v>0.14356019974306097</v>
      </c>
      <c r="N5">
        <v>522709.09180978802</v>
      </c>
      <c r="O5" s="16">
        <f>(N5+Z5)/L5</f>
        <v>0.61812388226443238</v>
      </c>
      <c r="P5">
        <v>384902.29406274599</v>
      </c>
      <c r="Q5">
        <v>109935.316519891</v>
      </c>
      <c r="R5" s="16">
        <f t="shared" si="2"/>
        <v>0.12992785048499367</v>
      </c>
      <c r="S5">
        <v>3486.0627330039802</v>
      </c>
      <c r="T5" s="16">
        <f>S5/(N5+Z5)</f>
        <v>6.6653766684573058E-3</v>
      </c>
      <c r="U5">
        <v>3627.6617631743602</v>
      </c>
      <c r="V5" s="16">
        <f>U5/(N5+Z5)</f>
        <v>6.9361150183551408E-3</v>
      </c>
      <c r="W5">
        <v>45961.393059586699</v>
      </c>
      <c r="X5">
        <v>45748.555684573999</v>
      </c>
      <c r="Y5" s="16">
        <f>(W5+X5)/L5</f>
        <v>0.10838806750751291</v>
      </c>
      <c r="Z5">
        <v>301.52055382284902</v>
      </c>
      <c r="AA5" s="16">
        <f>Z5/(N5+Z5)</f>
        <v>5.7650943727547907E-4</v>
      </c>
      <c r="AB5">
        <v>836</v>
      </c>
      <c r="AC5" s="18">
        <v>2</v>
      </c>
      <c r="AD5" s="19" t="s">
        <v>26</v>
      </c>
      <c r="AE5" s="12">
        <f>B5 * AC5*$AL$2</f>
        <v>5000</v>
      </c>
      <c r="AF5" s="12">
        <f>_xlfn.CEILING.MATH(AC5/$AP$2) * B5 * $AL$2</f>
        <v>5000</v>
      </c>
      <c r="AG5" s="13">
        <f>C5 * AC5 * $AM$2</f>
        <v>35700</v>
      </c>
      <c r="AH5" s="14">
        <f t="shared" si="0"/>
        <v>40700</v>
      </c>
      <c r="AI5" s="15">
        <f>(1 - (AH5/$AO$2)) * 100</f>
        <v>-93.80952380952381</v>
      </c>
      <c r="AJ5" s="12">
        <f>$AP$2 / AC5</f>
        <v>0.5</v>
      </c>
    </row>
    <row r="6" spans="1:42" x14ac:dyDescent="0.25">
      <c r="A6">
        <v>5</v>
      </c>
      <c r="B6">
        <v>5</v>
      </c>
      <c r="C6">
        <v>19</v>
      </c>
      <c r="D6">
        <v>0.26315789473684198</v>
      </c>
      <c r="E6">
        <v>121090</v>
      </c>
      <c r="F6" s="16">
        <f t="shared" si="3"/>
        <v>3.7067763567157658E-2</v>
      </c>
      <c r="G6">
        <v>693120.93918539304</v>
      </c>
      <c r="H6" s="16">
        <f t="shared" si="1"/>
        <v>0.21217642329812877</v>
      </c>
      <c r="I6">
        <v>1011933.52037912</v>
      </c>
      <c r="J6">
        <v>2452508.93671472</v>
      </c>
      <c r="K6" s="16">
        <f t="shared" si="4"/>
        <v>0.75075581313471362</v>
      </c>
      <c r="L6">
        <f>E6+N6+Q6+W6+X6+Z6</f>
        <v>846009.23820697004</v>
      </c>
      <c r="M6" s="16">
        <f>E6/L6</f>
        <v>0.14313082473737268</v>
      </c>
      <c r="N6">
        <v>524177.44479435403</v>
      </c>
      <c r="O6" s="16">
        <f>(N6+Z6)/L6</f>
        <v>0.62001792033454384</v>
      </c>
      <c r="P6">
        <v>385060.19569316198</v>
      </c>
      <c r="Q6">
        <v>109138.34504066101</v>
      </c>
      <c r="R6" s="16">
        <f t="shared" si="2"/>
        <v>0.12900372727840248</v>
      </c>
      <c r="S6">
        <v>3552.8879952503298</v>
      </c>
      <c r="T6" s="16">
        <f>S6/(N6+Z6)</f>
        <v>6.773328969076696E-3</v>
      </c>
      <c r="U6">
        <v>3866.35370974134</v>
      </c>
      <c r="V6" s="16">
        <f>U6/(N6+Z6)</f>
        <v>7.3709291207315437E-3</v>
      </c>
      <c r="W6">
        <v>45681.795277719</v>
      </c>
      <c r="X6">
        <v>45558.209431692703</v>
      </c>
      <c r="Y6" s="16">
        <f>(W6+X6)/L6</f>
        <v>0.10784752764968093</v>
      </c>
      <c r="Z6">
        <v>363.44366254315202</v>
      </c>
      <c r="AA6" s="16">
        <f>Z6/(N6+Z6)</f>
        <v>6.9287956485591885E-4</v>
      </c>
      <c r="AB6">
        <v>832</v>
      </c>
      <c r="AC6" s="18">
        <v>2</v>
      </c>
      <c r="AD6" s="19" t="s">
        <v>27</v>
      </c>
      <c r="AE6" s="12">
        <f>B6 * AC6*$AL$2</f>
        <v>5000</v>
      </c>
      <c r="AF6" s="12">
        <f>_xlfn.CEILING.MATH(AC6/$AP$2) * B6 * $AL$2</f>
        <v>5000</v>
      </c>
      <c r="AG6" s="13">
        <f>C6 * AC6 * $AM$2</f>
        <v>39900</v>
      </c>
      <c r="AH6" s="14">
        <f t="shared" si="0"/>
        <v>44900</v>
      </c>
      <c r="AI6" s="15">
        <f>(1 - (AH6/$AO$2)) * 100</f>
        <v>-113.80952380952381</v>
      </c>
      <c r="AJ6" s="12">
        <f>$AP$2 / AC6</f>
        <v>0.5</v>
      </c>
    </row>
    <row r="7" spans="1:42" x14ac:dyDescent="0.25">
      <c r="A7">
        <v>6</v>
      </c>
      <c r="B7">
        <v>5</v>
      </c>
      <c r="C7">
        <v>20</v>
      </c>
      <c r="D7">
        <v>0.25</v>
      </c>
      <c r="E7">
        <v>121110</v>
      </c>
      <c r="F7" s="16">
        <f t="shared" si="3"/>
        <v>3.5209483372955444E-2</v>
      </c>
      <c r="G7">
        <v>694675.70857300295</v>
      </c>
      <c r="H7" s="16">
        <f t="shared" si="1"/>
        <v>0.20195832557672522</v>
      </c>
      <c r="I7">
        <v>1017322.67547216</v>
      </c>
      <c r="J7">
        <v>2623912.5885347901</v>
      </c>
      <c r="K7" s="16">
        <f t="shared" si="4"/>
        <v>0.76283219105031941</v>
      </c>
      <c r="L7">
        <f>E7+N7+Q7+W7+X7+Z7</f>
        <v>846042.4540524889</v>
      </c>
      <c r="M7" s="16">
        <f>E7/L7</f>
        <v>0.14314884485984231</v>
      </c>
      <c r="N7">
        <v>523104.133982695</v>
      </c>
      <c r="O7" s="16">
        <f>(N7+Z7)/L7</f>
        <v>0.61887938522413044</v>
      </c>
      <c r="P7">
        <v>383934.32535229798</v>
      </c>
      <c r="Q7">
        <v>110102.863628694</v>
      </c>
      <c r="R7" s="16">
        <f t="shared" si="2"/>
        <v>0.13013869824298813</v>
      </c>
      <c r="S7">
        <v>3516.6553701226999</v>
      </c>
      <c r="T7" s="16">
        <f>S7/(N7+Z7)</f>
        <v>6.716323972960488E-3</v>
      </c>
      <c r="U7">
        <v>3764.0651702076402</v>
      </c>
      <c r="V7" s="16">
        <f>U7/(N7+Z7)</f>
        <v>7.1888423737038248E-3</v>
      </c>
      <c r="W7">
        <v>45686.451833545099</v>
      </c>
      <c r="X7">
        <v>45544.904752731003</v>
      </c>
      <c r="Y7" s="16">
        <f>(W7+X7)/L7</f>
        <v>0.10783307167303931</v>
      </c>
      <c r="Z7">
        <v>494.09985482394802</v>
      </c>
      <c r="AA7" s="16">
        <f>Z7/(N7+Z7)</f>
        <v>9.436621877095087E-4</v>
      </c>
      <c r="AB7">
        <v>832</v>
      </c>
      <c r="AC7" s="18">
        <v>2</v>
      </c>
      <c r="AD7" s="19" t="s">
        <v>28</v>
      </c>
      <c r="AE7" s="12">
        <f>B7 * AC7*$AL$2</f>
        <v>5000</v>
      </c>
      <c r="AF7" s="12">
        <f>_xlfn.CEILING.MATH(AC7/$AP$2) * B7 * $AL$2</f>
        <v>5000</v>
      </c>
      <c r="AG7" s="13">
        <f>C7 * AC7 * $AM$2</f>
        <v>42000</v>
      </c>
      <c r="AH7" s="14">
        <f t="shared" si="0"/>
        <v>47000</v>
      </c>
      <c r="AI7" s="15">
        <f>(1 - (AH7/$AO$2)) * 100</f>
        <v>-123.80952380952381</v>
      </c>
      <c r="AJ7" s="12">
        <f>$AP$2 / AC7</f>
        <v>0.5</v>
      </c>
    </row>
    <row r="8" spans="1:42" x14ac:dyDescent="0.25">
      <c r="A8">
        <v>7</v>
      </c>
      <c r="B8">
        <v>5</v>
      </c>
      <c r="C8">
        <v>25</v>
      </c>
      <c r="D8">
        <v>0.2</v>
      </c>
      <c r="E8">
        <v>120900</v>
      </c>
      <c r="F8" s="16">
        <f t="shared" si="3"/>
        <v>2.8092268647311295E-2</v>
      </c>
      <c r="G8">
        <v>702053.43503368204</v>
      </c>
      <c r="H8" s="16">
        <f t="shared" si="1"/>
        <v>0.16312881473725313</v>
      </c>
      <c r="I8">
        <v>1022479.9795837899</v>
      </c>
      <c r="J8">
        <v>3480721.7689114902</v>
      </c>
      <c r="K8" s="16">
        <f t="shared" si="4"/>
        <v>0.80877891661543566</v>
      </c>
      <c r="L8">
        <f>E8+N8+Q8+W8+X8+Z8</f>
        <v>846145.98390204716</v>
      </c>
      <c r="M8" s="16">
        <f>E8/L8</f>
        <v>0.14288314581659212</v>
      </c>
      <c r="N8">
        <v>519117.74997076101</v>
      </c>
      <c r="O8" s="16">
        <f>(N8+Z8)/L8</f>
        <v>0.6138874763482709</v>
      </c>
      <c r="P8">
        <v>381732.66961083002</v>
      </c>
      <c r="Q8">
        <v>114757.14633421801</v>
      </c>
      <c r="R8" s="16">
        <f t="shared" si="2"/>
        <v>0.13562334220982689</v>
      </c>
      <c r="S8">
        <v>2848.77438189756</v>
      </c>
      <c r="T8" s="16">
        <f>S8/(N8+Z8)</f>
        <v>5.4843351156049483E-3</v>
      </c>
      <c r="U8">
        <v>3768.8215641757802</v>
      </c>
      <c r="V8" s="16">
        <f>U8/(N8+Z8)</f>
        <v>7.2555694758426326E-3</v>
      </c>
      <c r="W8">
        <v>45626.660091158999</v>
      </c>
      <c r="X8">
        <v>45423.754796817797</v>
      </c>
      <c r="Y8" s="16">
        <f>(W8+X8)/L8</f>
        <v>0.10760603562531015</v>
      </c>
      <c r="Z8">
        <v>320.67270909132901</v>
      </c>
      <c r="AA8" s="16">
        <f>Z8/(N8+Z8)</f>
        <v>6.1734499238030101E-4</v>
      </c>
      <c r="AB8">
        <v>830</v>
      </c>
      <c r="AC8" s="18">
        <v>2</v>
      </c>
      <c r="AD8" s="19" t="s">
        <v>29</v>
      </c>
      <c r="AE8" s="12">
        <f>B8 * AC8*$AL$2</f>
        <v>5000</v>
      </c>
      <c r="AF8" s="12">
        <f>_xlfn.CEILING.MATH(AC8/$AP$2) * B8 * $AL$2</f>
        <v>5000</v>
      </c>
      <c r="AG8" s="13">
        <f>C8 * AC8 * $AM$2</f>
        <v>52500</v>
      </c>
      <c r="AH8" s="14">
        <f t="shared" si="0"/>
        <v>57500</v>
      </c>
      <c r="AI8" s="15">
        <f>(1 - (AH8/$AO$2)) * 100</f>
        <v>-173.80952380952382</v>
      </c>
      <c r="AJ8" s="12">
        <f>$AP$2 / AC8</f>
        <v>0.5</v>
      </c>
    </row>
    <row r="9" spans="1:42" x14ac:dyDescent="0.25">
      <c r="A9">
        <v>8</v>
      </c>
      <c r="B9">
        <v>10</v>
      </c>
      <c r="C9">
        <v>5</v>
      </c>
      <c r="D9">
        <v>2</v>
      </c>
      <c r="E9">
        <v>137960</v>
      </c>
      <c r="F9" s="16">
        <f t="shared" si="3"/>
        <v>0.23314809592820143</v>
      </c>
      <c r="G9">
        <v>276218.97933473898</v>
      </c>
      <c r="H9" s="16">
        <f t="shared" si="1"/>
        <v>0.46680145760456376</v>
      </c>
      <c r="I9">
        <v>359791.90522919298</v>
      </c>
      <c r="J9">
        <v>177547.920474407</v>
      </c>
      <c r="K9" s="16">
        <f t="shared" si="4"/>
        <v>0.30005044646723489</v>
      </c>
      <c r="L9">
        <f>E9+N9+Q9+W9+X9+Z9</f>
        <v>1186876.2318325036</v>
      </c>
      <c r="M9" s="16">
        <f>E9/L9</f>
        <v>0.11623789936967027</v>
      </c>
      <c r="N9">
        <v>629480.53582887002</v>
      </c>
      <c r="O9" s="16">
        <f>(N9+Z9)/L9</f>
        <v>0.53138296235099591</v>
      </c>
      <c r="P9">
        <v>460526.445638876</v>
      </c>
      <c r="Q9">
        <v>315813.026383452</v>
      </c>
      <c r="R9" s="16">
        <f t="shared" si="2"/>
        <v>0.26608758176566194</v>
      </c>
      <c r="S9">
        <v>7283.4117714358099</v>
      </c>
      <c r="T9" s="16">
        <f>S9/(N9+Z9)</f>
        <v>1.1548399660930584E-2</v>
      </c>
      <c r="U9">
        <v>6476.6680561647499</v>
      </c>
      <c r="V9" s="16">
        <f>U9/(N9+Z9)</f>
        <v>1.0269246546941866E-2</v>
      </c>
      <c r="W9">
        <v>51205.808120857</v>
      </c>
      <c r="X9">
        <v>51211.589313051503</v>
      </c>
      <c r="Y9" s="16">
        <f>(W9+X9)/L9</f>
        <v>8.6291556513671971E-2</v>
      </c>
      <c r="Z9">
        <v>1205.2721862731501</v>
      </c>
      <c r="AA9" s="16">
        <f>Z9/(N9+Z9)</f>
        <v>1.9110501155342483E-3</v>
      </c>
      <c r="AB9">
        <v>936</v>
      </c>
      <c r="AC9" s="18">
        <v>1.4012384259259258</v>
      </c>
      <c r="AD9" s="19" t="s">
        <v>30</v>
      </c>
      <c r="AE9" s="12">
        <f>B9 * AC9*$AL$2</f>
        <v>7006.1921296296296</v>
      </c>
      <c r="AF9" s="12">
        <f>_xlfn.CEILING.MATH(AC9/$AP$2) * B9 * $AL$2</f>
        <v>10000</v>
      </c>
      <c r="AG9" s="13">
        <f>C9 * AC9 * $AM$2</f>
        <v>7356.5017361111104</v>
      </c>
      <c r="AH9" s="14">
        <f t="shared" si="0"/>
        <v>14362.693865740741</v>
      </c>
      <c r="AI9" s="15">
        <f>(1 - (AH9/$AO$2)) * 100</f>
        <v>31.606219686948855</v>
      </c>
      <c r="AJ9" s="12">
        <f>$AP$2 / AC9</f>
        <v>0.71365442275764668</v>
      </c>
    </row>
    <row r="10" spans="1:42" x14ac:dyDescent="0.25">
      <c r="A10">
        <v>9</v>
      </c>
      <c r="B10">
        <v>10</v>
      </c>
      <c r="C10">
        <v>10</v>
      </c>
      <c r="D10">
        <v>1</v>
      </c>
      <c r="E10">
        <v>137960</v>
      </c>
      <c r="F10" s="16">
        <f t="shared" si="3"/>
        <v>0.13989746449336657</v>
      </c>
      <c r="G10">
        <v>490839.24827336898</v>
      </c>
      <c r="H10" s="16">
        <f t="shared" si="1"/>
        <v>0.49773243191703664</v>
      </c>
      <c r="I10">
        <v>675092.96486993297</v>
      </c>
      <c r="J10">
        <v>357351.576544057</v>
      </c>
      <c r="K10" s="16">
        <f t="shared" si="4"/>
        <v>0.36237010358959681</v>
      </c>
      <c r="L10">
        <f>E10+N10+Q10+W10+X10+Z10</f>
        <v>979331.82745958574</v>
      </c>
      <c r="M10" s="16">
        <f>E10/L10</f>
        <v>0.1408715576597486</v>
      </c>
      <c r="N10">
        <v>633950.76039459999</v>
      </c>
      <c r="O10" s="16">
        <f>(N10+Z10)/L10</f>
        <v>0.64799569542956958</v>
      </c>
      <c r="P10">
        <v>468298.73160267598</v>
      </c>
      <c r="Q10">
        <v>104351.477460277</v>
      </c>
      <c r="R10" s="16">
        <f t="shared" si="2"/>
        <v>0.10655374872372694</v>
      </c>
      <c r="S10">
        <v>8051.6280260350304</v>
      </c>
      <c r="T10" s="16">
        <f>S10/(N10+Z10)</f>
        <v>1.2687665287697252E-2</v>
      </c>
      <c r="U10">
        <v>7581.8239867886996</v>
      </c>
      <c r="V10" s="16">
        <f>U10/(N10+Z10)</f>
        <v>1.1947353343144973E-2</v>
      </c>
      <c r="W10">
        <v>51206.293280688798</v>
      </c>
      <c r="X10">
        <v>51211.248127634397</v>
      </c>
      <c r="Y10" s="16">
        <f>(W10+X10)/L10</f>
        <v>0.10457899818695485</v>
      </c>
      <c r="Z10">
        <v>652.04819638545098</v>
      </c>
      <c r="AA10" s="16">
        <f>Z10/(N10+Z10)</f>
        <v>1.0274902467469372E-3</v>
      </c>
      <c r="AB10">
        <v>936</v>
      </c>
      <c r="AC10" s="18">
        <v>1.1607060185185185</v>
      </c>
      <c r="AD10" s="19" t="s">
        <v>31</v>
      </c>
      <c r="AE10" s="12">
        <f>B10 * AC10*$AL$2</f>
        <v>5803.5300925925922</v>
      </c>
      <c r="AF10" s="12">
        <f>_xlfn.CEILING.MATH(AC10/$AP$2) * B10 * $AL$2</f>
        <v>10000</v>
      </c>
      <c r="AG10" s="13">
        <f>C10 * AC10 * $AM$2</f>
        <v>12187.413194444445</v>
      </c>
      <c r="AH10" s="14">
        <f t="shared" si="0"/>
        <v>17990.943287037036</v>
      </c>
      <c r="AI10" s="15">
        <f>(1 - (AH10/$AO$2)) * 100</f>
        <v>14.328841490299826</v>
      </c>
      <c r="AJ10" s="12">
        <f>$AP$2 / AC10</f>
        <v>0.86154459789599647</v>
      </c>
    </row>
    <row r="11" spans="1:42" x14ac:dyDescent="0.25">
      <c r="A11">
        <v>10</v>
      </c>
      <c r="B11">
        <v>10</v>
      </c>
      <c r="C11">
        <v>15</v>
      </c>
      <c r="D11">
        <v>0.66666666666666696</v>
      </c>
      <c r="E11">
        <v>137960</v>
      </c>
      <c r="F11" s="16">
        <f t="shared" si="3"/>
        <v>9.209211267687388E-2</v>
      </c>
      <c r="G11">
        <v>721971.732611079</v>
      </c>
      <c r="H11" s="16">
        <f t="shared" si="1"/>
        <v>0.48193608400360499</v>
      </c>
      <c r="I11">
        <v>1044013.8206223201</v>
      </c>
      <c r="J11">
        <v>638133.58470946096</v>
      </c>
      <c r="K11" s="16">
        <f t="shared" si="4"/>
        <v>0.42597180331952106</v>
      </c>
      <c r="L11">
        <f>E11+N11+Q11+W11+X11+Z11</f>
        <v>989028.68686764885</v>
      </c>
      <c r="M11" s="16">
        <f>E11/L11</f>
        <v>0.13949039277812345</v>
      </c>
      <c r="N11">
        <v>632703.319948797</v>
      </c>
      <c r="O11" s="16">
        <f>(N11+Z11)/L11</f>
        <v>0.64050889514010756</v>
      </c>
      <c r="P11">
        <v>467669.35090634401</v>
      </c>
      <c r="Q11">
        <v>115183.461928214</v>
      </c>
      <c r="R11" s="16">
        <f t="shared" si="2"/>
        <v>0.11646119415707885</v>
      </c>
      <c r="S11">
        <v>8768.5665110505306</v>
      </c>
      <c r="T11" s="16">
        <f>S11/(N11+Z11)</f>
        <v>1.3841863002067897E-2</v>
      </c>
      <c r="U11">
        <v>7788.3934338788704</v>
      </c>
      <c r="V11" s="16">
        <f>U11/(N11+Z11)</f>
        <v>1.2294583702147302E-2</v>
      </c>
      <c r="W11">
        <v>51198.515837419</v>
      </c>
      <c r="X11">
        <v>51205.0376145466</v>
      </c>
      <c r="Y11" s="16">
        <f>(W11+X11)/L11</f>
        <v>0.10353951792469004</v>
      </c>
      <c r="Z11">
        <v>778.35153867218196</v>
      </c>
      <c r="AA11" s="16">
        <f>Z11/(N11+Z11)</f>
        <v>1.2286883325993408E-3</v>
      </c>
      <c r="AB11">
        <v>936</v>
      </c>
      <c r="AC11" s="18">
        <v>1.1712731481481482</v>
      </c>
      <c r="AD11" s="19" t="s">
        <v>32</v>
      </c>
      <c r="AE11" s="12">
        <f>B11 * AC11*$AL$2</f>
        <v>5856.3657407407409</v>
      </c>
      <c r="AF11" s="12">
        <f>_xlfn.CEILING.MATH(AC11/$AP$2) * B11 * $AL$2</f>
        <v>10000</v>
      </c>
      <c r="AG11" s="13">
        <f>C11 * AC11 * $AM$2</f>
        <v>18447.552083333332</v>
      </c>
      <c r="AH11" s="14">
        <f t="shared" si="0"/>
        <v>24303.917824074073</v>
      </c>
      <c r="AI11" s="15">
        <f>(1 - (AH11/$AO$2)) * 100</f>
        <v>-15.732942019400342</v>
      </c>
      <c r="AJ11" s="12">
        <f>$AP$2 / AC11</f>
        <v>0.85377181367220689</v>
      </c>
    </row>
    <row r="12" spans="1:42" x14ac:dyDescent="0.25">
      <c r="A12">
        <v>11</v>
      </c>
      <c r="B12">
        <v>10</v>
      </c>
      <c r="C12">
        <v>17</v>
      </c>
      <c r="D12">
        <v>0.58823529411764697</v>
      </c>
      <c r="E12">
        <v>137960</v>
      </c>
      <c r="F12" s="16">
        <f t="shared" si="3"/>
        <v>8.1065284774221785E-2</v>
      </c>
      <c r="G12">
        <v>778814.13393141504</v>
      </c>
      <c r="H12" s="16">
        <f t="shared" si="1"/>
        <v>0.45763112172614573</v>
      </c>
      <c r="I12">
        <v>1142145.79680527</v>
      </c>
      <c r="J12">
        <v>785064.08675994503</v>
      </c>
      <c r="K12" s="16">
        <f t="shared" si="4"/>
        <v>0.46130359349963251</v>
      </c>
      <c r="L12">
        <f>E12+N12+Q12+W12+X12+Z12</f>
        <v>990694.65784137195</v>
      </c>
      <c r="M12" s="16">
        <f>E12/L12</f>
        <v>0.13925582308135337</v>
      </c>
      <c r="N12">
        <v>630661.81642049702</v>
      </c>
      <c r="O12" s="16">
        <f>(N12+Z12)/L12</f>
        <v>0.63783915975473104</v>
      </c>
      <c r="P12">
        <v>465868.981484288</v>
      </c>
      <c r="Q12">
        <v>118440.847183825</v>
      </c>
      <c r="R12" s="16">
        <f t="shared" si="2"/>
        <v>0.1195533318428265</v>
      </c>
      <c r="S12">
        <v>9261.6717370454298</v>
      </c>
      <c r="T12" s="16">
        <f>S12/(N12+Z12)</f>
        <v>1.4656773755118492E-2</v>
      </c>
      <c r="U12">
        <v>7924.3854341712604</v>
      </c>
      <c r="V12" s="16">
        <f>U12/(N12+Z12)</f>
        <v>1.2540492446135469E-2</v>
      </c>
      <c r="W12">
        <v>51201.169227497398</v>
      </c>
      <c r="X12">
        <v>51188.793299008001</v>
      </c>
      <c r="Y12" s="16">
        <f>(W12+X12)/L12</f>
        <v>0.10335168532108899</v>
      </c>
      <c r="Z12">
        <v>1242.0317105445299</v>
      </c>
      <c r="AA12" s="16">
        <f>Z12/(N12+Z12)</f>
        <v>1.9655390835457654E-3</v>
      </c>
      <c r="AB12">
        <v>936</v>
      </c>
      <c r="AC12" s="18">
        <v>1.172962962962963</v>
      </c>
      <c r="AD12" s="19" t="s">
        <v>33</v>
      </c>
      <c r="AE12" s="12">
        <f>B12 * AC12*$AL$2</f>
        <v>5864.8148148148148</v>
      </c>
      <c r="AF12" s="12">
        <f>_xlfn.CEILING.MATH(AC12/$AP$2) * B12 * $AL$2</f>
        <v>10000</v>
      </c>
      <c r="AG12" s="13">
        <f>C12 * AC12 * $AM$2</f>
        <v>20937.388888888891</v>
      </c>
      <c r="AH12" s="14">
        <f t="shared" si="0"/>
        <v>26802.203703703704</v>
      </c>
      <c r="AI12" s="15">
        <f>(1 - (AH12/$AO$2)) * 100</f>
        <v>-27.629541446208105</v>
      </c>
      <c r="AJ12" s="12">
        <f>$AP$2 / AC12</f>
        <v>0.85254183770129455</v>
      </c>
    </row>
    <row r="13" spans="1:42" x14ac:dyDescent="0.25">
      <c r="A13">
        <v>12</v>
      </c>
      <c r="B13">
        <v>10</v>
      </c>
      <c r="C13">
        <v>19</v>
      </c>
      <c r="D13">
        <v>0.52631578947368396</v>
      </c>
      <c r="E13">
        <v>137960</v>
      </c>
      <c r="F13" s="16">
        <f t="shared" si="3"/>
        <v>7.2426356598623551E-2</v>
      </c>
      <c r="G13">
        <v>816156.61175186303</v>
      </c>
      <c r="H13" s="16">
        <f t="shared" si="1"/>
        <v>0.42846658308977087</v>
      </c>
      <c r="I13">
        <v>1205619.40300481</v>
      </c>
      <c r="J13">
        <v>950714.812594863</v>
      </c>
      <c r="K13" s="16">
        <f t="shared" si="4"/>
        <v>0.49910706031160562</v>
      </c>
      <c r="L13">
        <f>E13+N13+Q13+W13+X13+Z13</f>
        <v>991168.03803171869</v>
      </c>
      <c r="M13" s="16">
        <f>E13/L13</f>
        <v>0.13918931473412291</v>
      </c>
      <c r="N13">
        <v>630965.77080306702</v>
      </c>
      <c r="O13" s="16">
        <f>(N13+Z13)/L13</f>
        <v>0.63720993733175435</v>
      </c>
      <c r="P13">
        <v>466039.44023815502</v>
      </c>
      <c r="Q13">
        <v>119234.001387072</v>
      </c>
      <c r="R13" s="16">
        <f t="shared" si="2"/>
        <v>0.12029645510346486</v>
      </c>
      <c r="S13">
        <v>9534.1978593603999</v>
      </c>
      <c r="T13" s="16">
        <f>S13/(N13+Z13)</f>
        <v>1.5095737365148189E-2</v>
      </c>
      <c r="U13">
        <v>8141.2431163777201</v>
      </c>
      <c r="V13" s="16">
        <f>U13/(N13+Z13)</f>
        <v>1.2890236779594506E-2</v>
      </c>
      <c r="W13">
        <v>51196.177738750397</v>
      </c>
      <c r="X13">
        <v>51195.735506466903</v>
      </c>
      <c r="Y13" s="16">
        <f>(W13+X13)/L13</f>
        <v>0.10330429283065785</v>
      </c>
      <c r="Z13">
        <v>616.35259636234298</v>
      </c>
      <c r="AA13" s="16">
        <f>Z13/(N13+Z13)</f>
        <v>9.7588670345019439E-4</v>
      </c>
      <c r="AB13">
        <v>936</v>
      </c>
      <c r="AC13" s="18">
        <v>1.1732523148148148</v>
      </c>
      <c r="AD13" s="19" t="s">
        <v>34</v>
      </c>
      <c r="AE13" s="12">
        <f>B13 * AC13*$AL$2</f>
        <v>5866.2615740740739</v>
      </c>
      <c r="AF13" s="12">
        <f>_xlfn.CEILING.MATH(AC13/$AP$2) * B13 * $AL$2</f>
        <v>10000</v>
      </c>
      <c r="AG13" s="13">
        <f>C13 * AC13 * $AM$2</f>
        <v>23406.383680555558</v>
      </c>
      <c r="AH13" s="14">
        <f t="shared" si="0"/>
        <v>29272.645254629631</v>
      </c>
      <c r="AI13" s="15">
        <f>(1 - (AH13/$AO$2)) * 100</f>
        <v>-39.393548831569667</v>
      </c>
      <c r="AJ13" s="12">
        <f>$AP$2 / AC13</f>
        <v>0.85233158066075421</v>
      </c>
    </row>
    <row r="14" spans="1:42" x14ac:dyDescent="0.25">
      <c r="A14">
        <v>13</v>
      </c>
      <c r="B14">
        <v>10</v>
      </c>
      <c r="C14">
        <v>20</v>
      </c>
      <c r="D14">
        <v>0.5</v>
      </c>
      <c r="E14">
        <v>137960</v>
      </c>
      <c r="F14" s="16">
        <f t="shared" si="3"/>
        <v>6.8356039969663954E-2</v>
      </c>
      <c r="G14">
        <v>832266.02580465598</v>
      </c>
      <c r="H14" s="16">
        <f t="shared" si="1"/>
        <v>0.4123688730450597</v>
      </c>
      <c r="I14">
        <v>1236276.1512955599</v>
      </c>
      <c r="J14">
        <v>1048030.15259927</v>
      </c>
      <c r="K14" s="16">
        <f t="shared" si="4"/>
        <v>0.51927508698527625</v>
      </c>
      <c r="L14">
        <f>E14+N14+Q14+W14+X14+Z14</f>
        <v>997259.08339363488</v>
      </c>
      <c r="M14" s="16">
        <f>E14/L14</f>
        <v>0.13833917614520727</v>
      </c>
      <c r="N14">
        <v>633844.94753151096</v>
      </c>
      <c r="O14" s="16">
        <f>(N14+Z14)/L14</f>
        <v>0.63631849014351505</v>
      </c>
      <c r="P14">
        <v>468881.29314844601</v>
      </c>
      <c r="Q14">
        <v>122343.415661544</v>
      </c>
      <c r="R14" s="16">
        <f t="shared" si="2"/>
        <v>0.12267967040742711</v>
      </c>
      <c r="S14">
        <v>9584.5111440195997</v>
      </c>
      <c r="T14" s="16">
        <f>S14/(N14+Z14)</f>
        <v>1.5103841616073593E-2</v>
      </c>
      <c r="U14">
        <v>7686.4735273501401</v>
      </c>
      <c r="V14" s="16">
        <f>U14/(N14+Z14)</f>
        <v>1.2112801268500631E-2</v>
      </c>
      <c r="W14">
        <v>51191.252954823103</v>
      </c>
      <c r="X14">
        <v>51190.020550324298</v>
      </c>
      <c r="Y14" s="16">
        <f>(W14+X14)/L14</f>
        <v>0.1026626633038506</v>
      </c>
      <c r="Z14">
        <v>729.44669543251098</v>
      </c>
      <c r="AA14" s="16">
        <f>Z14/(N14+Z14)</f>
        <v>1.14950540404509E-3</v>
      </c>
      <c r="AB14">
        <v>936</v>
      </c>
      <c r="AC14" s="18">
        <v>1.1803472222222222</v>
      </c>
      <c r="AD14" s="19" t="s">
        <v>35</v>
      </c>
      <c r="AE14" s="12">
        <f>B14 * AC14*$AL$2</f>
        <v>5901.7361111111113</v>
      </c>
      <c r="AF14" s="12">
        <f>_xlfn.CEILING.MATH(AC14/$AP$2) * B14 * $AL$2</f>
        <v>10000</v>
      </c>
      <c r="AG14" s="13">
        <f>C14 * AC14 * $AM$2</f>
        <v>24787.291666666668</v>
      </c>
      <c r="AH14" s="14">
        <f t="shared" si="0"/>
        <v>30689.027777777781</v>
      </c>
      <c r="AI14" s="15">
        <f>(1 - (AH14/$AO$2)) * 100</f>
        <v>-46.138227513227534</v>
      </c>
      <c r="AJ14" s="12">
        <f>$AP$2 / AC14</f>
        <v>0.84720833088192038</v>
      </c>
    </row>
    <row r="15" spans="1:42" x14ac:dyDescent="0.25">
      <c r="A15">
        <v>14</v>
      </c>
      <c r="B15">
        <v>10</v>
      </c>
      <c r="C15">
        <v>25</v>
      </c>
      <c r="D15">
        <v>0.4</v>
      </c>
      <c r="E15">
        <v>137960</v>
      </c>
      <c r="F15" s="16">
        <f t="shared" si="3"/>
        <v>5.441722173204052E-2</v>
      </c>
      <c r="G15">
        <v>861623.77529566595</v>
      </c>
      <c r="H15" s="16">
        <f t="shared" si="1"/>
        <v>0.33986062648493848</v>
      </c>
      <c r="I15">
        <v>1279267.9846969401</v>
      </c>
      <c r="J15">
        <v>1535643.0446132601</v>
      </c>
      <c r="K15" s="16">
        <f t="shared" si="4"/>
        <v>0.60572215178302091</v>
      </c>
      <c r="L15">
        <f>E15+N15+Q15+W15+X15+Z15</f>
        <v>1000229.4225653344</v>
      </c>
      <c r="M15" s="16">
        <f>E15/L15</f>
        <v>0.13792835612270599</v>
      </c>
      <c r="N15">
        <v>636014.00899332401</v>
      </c>
      <c r="O15" s="16">
        <f>(N15+Z15)/L15</f>
        <v>0.63687109510943896</v>
      </c>
      <c r="P15">
        <v>471253.97021130001</v>
      </c>
      <c r="Q15">
        <v>122858.17593692501</v>
      </c>
      <c r="R15" s="16">
        <f t="shared" si="2"/>
        <v>0.1228299959641509</v>
      </c>
      <c r="S15">
        <v>9459.3982653217499</v>
      </c>
      <c r="T15" s="16">
        <f>S15/(N15+Z15)</f>
        <v>1.4849517643846909E-2</v>
      </c>
      <c r="U15">
        <v>8422.9824215567005</v>
      </c>
      <c r="V15" s="16">
        <f>U15/(N15+Z15)</f>
        <v>1.3222535152289017E-2</v>
      </c>
      <c r="W15">
        <v>51195.189673627799</v>
      </c>
      <c r="X15">
        <v>51198.849244915298</v>
      </c>
      <c r="Y15" s="16">
        <f>(W15+X15)/L15</f>
        <v>0.10237055280370418</v>
      </c>
      <c r="Z15">
        <v>1003.19871654223</v>
      </c>
      <c r="AA15" s="16">
        <f>Z15/(N15+Z15)</f>
        <v>1.5748377035980222E-3</v>
      </c>
      <c r="AB15">
        <v>936</v>
      </c>
      <c r="AC15" s="18">
        <v>1.1837731481481482</v>
      </c>
      <c r="AD15" s="19" t="s">
        <v>36</v>
      </c>
      <c r="AE15" s="12">
        <f>B15 * AC15*$AL$2</f>
        <v>5918.8657407407409</v>
      </c>
      <c r="AF15" s="12">
        <f>_xlfn.CEILING.MATH(AC15/$AP$2) * B15 * $AL$2</f>
        <v>10000</v>
      </c>
      <c r="AG15" s="13">
        <f>C15 * AC15 * $AM$2</f>
        <v>31074.045138888887</v>
      </c>
      <c r="AH15" s="14">
        <f t="shared" si="0"/>
        <v>36992.910879629628</v>
      </c>
      <c r="AI15" s="15">
        <f>(1 - (AH15/$AO$2)) * 100</f>
        <v>-76.156718474426796</v>
      </c>
      <c r="AJ15" s="12">
        <f>$AP$2 / AC15</f>
        <v>0.84475644811200845</v>
      </c>
    </row>
    <row r="16" spans="1:42" x14ac:dyDescent="0.25">
      <c r="A16">
        <v>15</v>
      </c>
      <c r="B16">
        <v>15</v>
      </c>
      <c r="C16">
        <v>5</v>
      </c>
      <c r="D16">
        <v>3</v>
      </c>
      <c r="E16">
        <v>137960</v>
      </c>
      <c r="F16" s="16">
        <f t="shared" si="3"/>
        <v>0.28957838873670216</v>
      </c>
      <c r="G16">
        <v>211838.43890273801</v>
      </c>
      <c r="H16" s="16">
        <f t="shared" si="1"/>
        <v>0.44464941874422437</v>
      </c>
      <c r="I16">
        <v>266829.46990530798</v>
      </c>
      <c r="J16">
        <v>126618.328943289</v>
      </c>
      <c r="K16" s="16">
        <f t="shared" si="4"/>
        <v>0.26577219251907341</v>
      </c>
      <c r="L16">
        <f>E16+N16+Q16+W16+X16+Z16</f>
        <v>1442097.7246653207</v>
      </c>
      <c r="M16" s="16">
        <f>E16/L16</f>
        <v>9.5666193518207987E-2</v>
      </c>
      <c r="N16">
        <v>664958.37397192302</v>
      </c>
      <c r="O16" s="16">
        <f>(N16+Z16)/L16</f>
        <v>0.46406545809757255</v>
      </c>
      <c r="P16">
        <v>486859.96143600298</v>
      </c>
      <c r="Q16">
        <v>532516.16083196003</v>
      </c>
      <c r="R16" s="16">
        <f t="shared" si="2"/>
        <v>0.36926496153757221</v>
      </c>
      <c r="S16">
        <v>11661.152607862799</v>
      </c>
      <c r="T16" s="16">
        <f>S16/(N16+Z16)</f>
        <v>1.742478963384653E-2</v>
      </c>
      <c r="U16">
        <v>8360.5167345840091</v>
      </c>
      <c r="V16" s="16">
        <f>U16/(N16+Z16)</f>
        <v>1.2492782680174484E-2</v>
      </c>
      <c r="W16">
        <v>51198.716398341698</v>
      </c>
      <c r="X16">
        <v>51195.1062167399</v>
      </c>
      <c r="Y16" s="16">
        <f>(W16+X16)/L16</f>
        <v>7.1003386846647268E-2</v>
      </c>
      <c r="Z16">
        <v>4269.3672463560997</v>
      </c>
      <c r="AA16" s="16">
        <f>Z16/(N16+Z16)</f>
        <v>6.3795431411495813E-3</v>
      </c>
      <c r="AB16">
        <v>936</v>
      </c>
      <c r="AC16" s="18">
        <v>1.1324884259259258</v>
      </c>
      <c r="AD16" s="19" t="s">
        <v>37</v>
      </c>
      <c r="AE16" s="12">
        <f>B16 * AC16*$AL$2</f>
        <v>8493.6631944444434</v>
      </c>
      <c r="AF16" s="12">
        <f>_xlfn.CEILING.MATH(AC16/$AP$2) * B16 * $AL$2</f>
        <v>15000</v>
      </c>
      <c r="AG16" s="13">
        <f>C16 * AC16 * $AM$2</f>
        <v>5945.5642361111104</v>
      </c>
      <c r="AH16" s="14">
        <f t="shared" si="0"/>
        <v>14439.227430555555</v>
      </c>
      <c r="AI16" s="15">
        <f>(1 - (AH16/$AO$2)) * 100</f>
        <v>31.241774140211643</v>
      </c>
      <c r="AJ16" s="12">
        <f>$AP$2 / AC16</f>
        <v>0.88301123182110852</v>
      </c>
    </row>
    <row r="17" spans="1:36" x14ac:dyDescent="0.25">
      <c r="A17">
        <v>16</v>
      </c>
      <c r="B17">
        <v>15</v>
      </c>
      <c r="C17">
        <v>10</v>
      </c>
      <c r="D17">
        <v>1.5</v>
      </c>
      <c r="E17">
        <v>137960</v>
      </c>
      <c r="F17" s="16">
        <f t="shared" si="3"/>
        <v>0.19191921548193497</v>
      </c>
      <c r="G17">
        <v>328650.98425653001</v>
      </c>
      <c r="H17" s="16">
        <f t="shared" si="1"/>
        <v>0.45719367255638593</v>
      </c>
      <c r="I17">
        <v>433473.21669724601</v>
      </c>
      <c r="J17">
        <v>252233.13801420701</v>
      </c>
      <c r="K17" s="16">
        <f t="shared" si="4"/>
        <v>0.35088711196167904</v>
      </c>
      <c r="L17">
        <f>E17+N17+Q17+W17+X17+Z17</f>
        <v>1074845.6781463067</v>
      </c>
      <c r="M17" s="16">
        <f>E17/L17</f>
        <v>0.12835330950758223</v>
      </c>
      <c r="N17">
        <v>674172.12948796898</v>
      </c>
      <c r="O17" s="16">
        <f>(N17+Z17)/L17</f>
        <v>0.62825655930443858</v>
      </c>
      <c r="P17">
        <v>494786.02925517701</v>
      </c>
      <c r="Q17">
        <v>159232.94750273199</v>
      </c>
      <c r="R17" s="16">
        <f t="shared" si="2"/>
        <v>0.14814493907380943</v>
      </c>
      <c r="S17">
        <v>13530.572214076001</v>
      </c>
      <c r="T17" s="16">
        <f>S17/(N17+Z17)</f>
        <v>2.0037014728742551E-2</v>
      </c>
      <c r="U17">
        <v>11208.1672908665</v>
      </c>
      <c r="V17" s="16">
        <f>U17/(N17+Z17)</f>
        <v>1.6597835593063198E-2</v>
      </c>
      <c r="W17">
        <v>51194.316857900398</v>
      </c>
      <c r="X17">
        <v>51179.566250229502</v>
      </c>
      <c r="Y17" s="16">
        <f>(W17+X17)/L17</f>
        <v>9.5245192114169611E-2</v>
      </c>
      <c r="Z17">
        <v>1106.7180474756301</v>
      </c>
      <c r="AA17" s="16">
        <f>Z17/(N17+Z17)</f>
        <v>1.6389052485722051E-3</v>
      </c>
      <c r="AB17">
        <v>936</v>
      </c>
      <c r="AC17" s="19" t="s">
        <v>38</v>
      </c>
      <c r="AD17" s="19" t="s">
        <v>39</v>
      </c>
      <c r="AE17" s="12">
        <f>B17 * AC17*$AL$2</f>
        <v>6363.1076388888878</v>
      </c>
      <c r="AF17" s="12">
        <f>_xlfn.CEILING.MATH(AC17/$AP$2) * B17 * $AL$2</f>
        <v>7500</v>
      </c>
      <c r="AG17" s="13">
        <f>C17 * AC17 * $AM$2</f>
        <v>8908.3506944444434</v>
      </c>
      <c r="AH17" s="14">
        <f t="shared" si="0"/>
        <v>15271.458333333332</v>
      </c>
      <c r="AI17" s="15">
        <f>(1 - (AH17/$AO$2)) * 100</f>
        <v>27.278769841269845</v>
      </c>
      <c r="AJ17" s="12">
        <f>$AP$2 / AC17</f>
        <v>1.1786693586892762</v>
      </c>
    </row>
    <row r="18" spans="1:36" x14ac:dyDescent="0.25">
      <c r="A18">
        <v>17</v>
      </c>
      <c r="B18">
        <v>15</v>
      </c>
      <c r="C18">
        <v>15</v>
      </c>
      <c r="D18">
        <v>1</v>
      </c>
      <c r="E18">
        <v>137960</v>
      </c>
      <c r="F18" s="16">
        <f t="shared" si="3"/>
        <v>0.13431104058397778</v>
      </c>
      <c r="G18">
        <v>500262.98554081901</v>
      </c>
      <c r="H18" s="16">
        <f t="shared" si="1"/>
        <v>0.48703132903475516</v>
      </c>
      <c r="I18">
        <v>683960.335505425</v>
      </c>
      <c r="J18">
        <v>388944.99261017097</v>
      </c>
      <c r="K18" s="16">
        <f t="shared" si="4"/>
        <v>0.3786576303812671</v>
      </c>
      <c r="L18">
        <f>E18+N18+Q18+W18+X18+Z18</f>
        <v>1019575.021052659</v>
      </c>
      <c r="M18" s="16">
        <f>E18/L18</f>
        <v>0.13531127886750635</v>
      </c>
      <c r="N18">
        <v>674921.50237790297</v>
      </c>
      <c r="O18" s="16">
        <f>(N18+Z18)/L18</f>
        <v>0.66341059554144743</v>
      </c>
      <c r="P18">
        <v>496657.52614027302</v>
      </c>
      <c r="Q18">
        <v>102856.68646600501</v>
      </c>
      <c r="R18" s="16">
        <f t="shared" si="2"/>
        <v>0.10088192074361604</v>
      </c>
      <c r="S18">
        <v>13159.9328585122</v>
      </c>
      <c r="T18" s="16">
        <f>S18/(N18+Z18)</f>
        <v>1.9455933941917733E-2</v>
      </c>
      <c r="U18">
        <v>11858.771944203399</v>
      </c>
      <c r="V18" s="16">
        <f>U18/(N18+Z18)</f>
        <v>1.7532269051771833E-2</v>
      </c>
      <c r="W18">
        <v>51175.506192527399</v>
      </c>
      <c r="X18">
        <v>51185.956478398301</v>
      </c>
      <c r="Y18" s="16">
        <f>(W18+X18)/L18</f>
        <v>0.10039620484743018</v>
      </c>
      <c r="Z18">
        <v>1475.3695378253699</v>
      </c>
      <c r="AA18" s="16">
        <f>Z18/(N18+Z18)</f>
        <v>2.1812187475775094E-3</v>
      </c>
      <c r="AB18">
        <v>936</v>
      </c>
      <c r="AC18" s="19" t="s">
        <v>40</v>
      </c>
      <c r="AD18" s="19" t="s">
        <v>41</v>
      </c>
      <c r="AE18" s="12">
        <f>B18 * AC18*$AL$2</f>
        <v>6038.1076388888896</v>
      </c>
      <c r="AF18" s="12">
        <f>_xlfn.CEILING.MATH(AC18/$AP$2) * B18 * $AL$2</f>
        <v>7500</v>
      </c>
      <c r="AG18" s="13">
        <f>C18 * AC18 * $AM$2</f>
        <v>12680.026041666668</v>
      </c>
      <c r="AH18" s="14">
        <f t="shared" si="0"/>
        <v>18718.133680555558</v>
      </c>
      <c r="AI18" s="15">
        <f>(1 - (AH18/$AO$2)) * 100</f>
        <v>10.866030092592583</v>
      </c>
      <c r="AJ18" s="12">
        <f>$AP$2 / AC18</f>
        <v>1.242111013671847</v>
      </c>
    </row>
    <row r="19" spans="1:36" x14ac:dyDescent="0.25">
      <c r="A19">
        <v>18</v>
      </c>
      <c r="B19">
        <v>15</v>
      </c>
      <c r="C19">
        <v>17</v>
      </c>
      <c r="D19">
        <v>0.88235294117647101</v>
      </c>
      <c r="E19">
        <v>137960</v>
      </c>
      <c r="F19" s="16">
        <f t="shared" si="3"/>
        <v>0.11846431140629499</v>
      </c>
      <c r="G19">
        <v>572578.481867478</v>
      </c>
      <c r="H19" s="16">
        <f t="shared" si="1"/>
        <v>0.49166508829002997</v>
      </c>
      <c r="I19">
        <v>796561.52495247603</v>
      </c>
      <c r="J19">
        <v>454031.66050089302</v>
      </c>
      <c r="K19" s="16">
        <f t="shared" si="4"/>
        <v>0.38987060030367493</v>
      </c>
      <c r="L19">
        <f>E19+N19+Q19+W19+X19+Z19</f>
        <v>1019107.4129800929</v>
      </c>
      <c r="M19" s="16">
        <f>E19/L19</f>
        <v>0.13537336520453205</v>
      </c>
      <c r="N19">
        <v>679912.65135356097</v>
      </c>
      <c r="O19" s="16">
        <f>(N19+Z19)/L19</f>
        <v>0.66896810874729562</v>
      </c>
      <c r="P19">
        <v>500397.10791636398</v>
      </c>
      <c r="Q19">
        <v>97040.022778556304</v>
      </c>
      <c r="R19" s="16">
        <f t="shared" si="2"/>
        <v>9.5220603385456751E-2</v>
      </c>
      <c r="S19">
        <v>13260.8005707827</v>
      </c>
      <c r="T19" s="16">
        <f>S19/(N19+Z19)</f>
        <v>1.9451109049096412E-2</v>
      </c>
      <c r="U19">
        <v>11850.554855217901</v>
      </c>
      <c r="V19" s="16">
        <f>U19/(N19+Z19)</f>
        <v>1.7382542897825742E-2</v>
      </c>
      <c r="W19">
        <v>51178.447939528902</v>
      </c>
      <c r="X19">
        <v>51178.583590365801</v>
      </c>
      <c r="Y19" s="16">
        <f>(W19+X19)/L19</f>
        <v>0.10043792266271558</v>
      </c>
      <c r="Z19">
        <v>1837.70731808098</v>
      </c>
      <c r="AA19" s="16">
        <f>Z19/(N19+Z19)</f>
        <v>2.6955722057288903E-3</v>
      </c>
      <c r="AB19">
        <v>936</v>
      </c>
      <c r="AC19" s="19" t="s">
        <v>42</v>
      </c>
      <c r="AD19" s="19" t="s">
        <v>43</v>
      </c>
      <c r="AE19" s="12">
        <f>B19 * AC19*$AL$2</f>
        <v>6033.7673611111113</v>
      </c>
      <c r="AF19" s="12">
        <f>_xlfn.CEILING.MATH(AC19/$AP$2) * B19 * $AL$2</f>
        <v>7500</v>
      </c>
      <c r="AG19" s="13">
        <f>C19 * AC19 * $AM$2</f>
        <v>14360.366319444445</v>
      </c>
      <c r="AH19" s="14">
        <f t="shared" si="0"/>
        <v>20394.133680555555</v>
      </c>
      <c r="AI19" s="15">
        <f>(1 - (AH19/$AO$2)) * 100</f>
        <v>2.885077711640216</v>
      </c>
      <c r="AJ19" s="12">
        <f>$AP$2 / AC19</f>
        <v>1.2430045030139982</v>
      </c>
    </row>
    <row r="20" spans="1:36" x14ac:dyDescent="0.25">
      <c r="A20">
        <v>19</v>
      </c>
      <c r="B20">
        <v>15</v>
      </c>
      <c r="C20">
        <v>19</v>
      </c>
      <c r="D20">
        <v>0.78947368421052599</v>
      </c>
      <c r="E20">
        <v>137960</v>
      </c>
      <c r="F20" s="16">
        <f t="shared" si="3"/>
        <v>0.10539792611574893</v>
      </c>
      <c r="G20">
        <v>651405.32574038405</v>
      </c>
      <c r="H20" s="16">
        <f t="shared" si="1"/>
        <v>0.49765707736873271</v>
      </c>
      <c r="I20">
        <v>920232.84571087302</v>
      </c>
      <c r="J20">
        <v>519578.83553743002</v>
      </c>
      <c r="K20" s="16">
        <f t="shared" si="4"/>
        <v>0.39694499651551834</v>
      </c>
      <c r="L20">
        <f>E20+N20+Q20+W20+X20+Z20</f>
        <v>1024457.674574292</v>
      </c>
      <c r="M20" s="16">
        <f>E20/L20</f>
        <v>0.13466637365699716</v>
      </c>
      <c r="N20">
        <v>671944.55322734697</v>
      </c>
      <c r="O20" s="16">
        <f>(N20+Z20)/L20</f>
        <v>0.65777769136727626</v>
      </c>
      <c r="P20">
        <v>494982.92965041503</v>
      </c>
      <c r="Q20">
        <v>110280.265438923</v>
      </c>
      <c r="R20" s="16">
        <f t="shared" si="2"/>
        <v>0.10764745891991036</v>
      </c>
      <c r="S20">
        <v>12516.3276927387</v>
      </c>
      <c r="T20" s="16">
        <f>S20/(N20+Z20)</f>
        <v>1.8573928290226551E-2</v>
      </c>
      <c r="U20">
        <v>11770.957463418101</v>
      </c>
      <c r="V20" s="16">
        <f>U20/(N20+Z20)</f>
        <v>1.7467816854912954E-2</v>
      </c>
      <c r="W20">
        <v>51170.211717888298</v>
      </c>
      <c r="X20">
        <v>51181.7933325146</v>
      </c>
      <c r="Y20" s="16">
        <f>(W20+X20)/L20</f>
        <v>9.9908476055816292E-2</v>
      </c>
      <c r="Z20">
        <v>1920.85085761915</v>
      </c>
      <c r="AA20" s="16">
        <f>Z20/(N20+Z20)</f>
        <v>2.8504963245997925E-3</v>
      </c>
      <c r="AB20">
        <v>936</v>
      </c>
      <c r="AC20" s="19" t="s">
        <v>44</v>
      </c>
      <c r="AD20" s="19" t="s">
        <v>45</v>
      </c>
      <c r="AE20" s="12">
        <f>B20 * AC20*$AL$2</f>
        <v>6063.4548611111113</v>
      </c>
      <c r="AF20" s="12">
        <f>_xlfn.CEILING.MATH(AC20/$AP$2) * B20 * $AL$2</f>
        <v>7500</v>
      </c>
      <c r="AG20" s="13">
        <f>C20 * AC20 * $AM$2</f>
        <v>16128.789930555557</v>
      </c>
      <c r="AH20" s="14">
        <f t="shared" si="0"/>
        <v>22192.244791666668</v>
      </c>
      <c r="AI20" s="15">
        <f>(1 - (AH20/$AO$2)) * 100</f>
        <v>-5.6773561507936554</v>
      </c>
      <c r="AJ20" s="12">
        <f>$AP$2 / AC20</f>
        <v>1.236918583842751</v>
      </c>
    </row>
    <row r="21" spans="1:36" x14ac:dyDescent="0.25">
      <c r="A21">
        <v>20</v>
      </c>
      <c r="B21">
        <v>15</v>
      </c>
      <c r="C21">
        <v>20</v>
      </c>
      <c r="D21">
        <v>0.75</v>
      </c>
      <c r="E21">
        <v>137960</v>
      </c>
      <c r="F21" s="16">
        <f t="shared" si="3"/>
        <v>9.9767225714217506E-2</v>
      </c>
      <c r="G21">
        <v>687619.92356067896</v>
      </c>
      <c r="H21" s="16">
        <f t="shared" si="1"/>
        <v>0.49725958335366227</v>
      </c>
      <c r="I21">
        <v>980048.60571962595</v>
      </c>
      <c r="J21">
        <v>557238.92313337896</v>
      </c>
      <c r="K21" s="16">
        <f t="shared" si="4"/>
        <v>0.40297319093212031</v>
      </c>
      <c r="L21">
        <f>E21+N21+Q21+W21+X21+Z21</f>
        <v>1028016.4117474539</v>
      </c>
      <c r="M21" s="16">
        <f>E21/L21</f>
        <v>0.13420019215986187</v>
      </c>
      <c r="N21">
        <v>676503.07530850696</v>
      </c>
      <c r="O21" s="16">
        <f>(N21+Z21)/L21</f>
        <v>0.65973234527055447</v>
      </c>
      <c r="P21">
        <v>497636.15486583201</v>
      </c>
      <c r="Q21">
        <v>109484.09800085401</v>
      </c>
      <c r="R21" s="16">
        <f t="shared" si="2"/>
        <v>0.10650034060715974</v>
      </c>
      <c r="S21">
        <v>13421.3994908286</v>
      </c>
      <c r="T21" s="16">
        <f>S21/(N21+Z21)</f>
        <v>1.9789279310815644E-2</v>
      </c>
      <c r="U21">
        <v>11761.6334999152</v>
      </c>
      <c r="V21" s="16">
        <f>U21/(N21+Z21)</f>
        <v>1.7342025370775879E-2</v>
      </c>
      <c r="W21">
        <v>51173.199065041197</v>
      </c>
      <c r="X21">
        <v>51183.436382790998</v>
      </c>
      <c r="Y21" s="16">
        <f>(W21+X21)/L21</f>
        <v>9.9567121962423982E-2</v>
      </c>
      <c r="Z21">
        <v>1712.6029902606699</v>
      </c>
      <c r="AA21" s="16">
        <f>Z21/(N21+Z21)</f>
        <v>2.5251598349312026E-3</v>
      </c>
      <c r="AB21">
        <v>936</v>
      </c>
      <c r="AC21" s="19" t="s">
        <v>46</v>
      </c>
      <c r="AD21" s="19" t="s">
        <v>47</v>
      </c>
      <c r="AE21" s="12">
        <f>B21 * AC21*$AL$2</f>
        <v>6082.8125</v>
      </c>
      <c r="AF21" s="12">
        <f>_xlfn.CEILING.MATH(AC21/$AP$2) * B21 * $AL$2</f>
        <v>7500</v>
      </c>
      <c r="AG21" s="13">
        <f>C21 * AC21 * $AM$2</f>
        <v>17031.874999999996</v>
      </c>
      <c r="AH21" s="14">
        <f t="shared" si="0"/>
        <v>23114.687499999996</v>
      </c>
      <c r="AI21" s="15">
        <f>(1 - (AH21/$AO$2)) * 100</f>
        <v>-10.069940476190453</v>
      </c>
      <c r="AJ21" s="12">
        <f>$AP$2 / AC21</f>
        <v>1.2329822758797842</v>
      </c>
    </row>
    <row r="22" spans="1:36" x14ac:dyDescent="0.25">
      <c r="A22">
        <v>21</v>
      </c>
      <c r="B22">
        <v>15</v>
      </c>
      <c r="C22">
        <v>25</v>
      </c>
      <c r="D22">
        <v>0.6</v>
      </c>
      <c r="E22">
        <v>137960</v>
      </c>
      <c r="F22" s="16">
        <f t="shared" si="3"/>
        <v>7.8789158002801854E-2</v>
      </c>
      <c r="G22">
        <v>826406.76234840904</v>
      </c>
      <c r="H22" s="16">
        <f t="shared" si="1"/>
        <v>0.47196211201255961</v>
      </c>
      <c r="I22">
        <v>1217560.03753864</v>
      </c>
      <c r="J22">
        <v>786635.57727671997</v>
      </c>
      <c r="K22" s="16">
        <f t="shared" si="4"/>
        <v>0.44924872998463855</v>
      </c>
      <c r="L22">
        <f>E22+N22+Q22+W22+X22+Z22</f>
        <v>1039970.0224144612</v>
      </c>
      <c r="M22" s="16">
        <f>E22/L22</f>
        <v>0.1326576699583159</v>
      </c>
      <c r="N22">
        <v>679578.32224253903</v>
      </c>
      <c r="O22" s="16">
        <f>(N22+Z22)/L22</f>
        <v>0.65499827520340959</v>
      </c>
      <c r="P22">
        <v>502037.72582107602</v>
      </c>
      <c r="Q22">
        <v>118479.003352824</v>
      </c>
      <c r="R22" s="16">
        <f t="shared" si="2"/>
        <v>0.11392540246280901</v>
      </c>
      <c r="S22">
        <v>13154.933477804199</v>
      </c>
      <c r="T22" s="16">
        <f>S22/(N22+Z22)</f>
        <v>1.9312018960842652E-2</v>
      </c>
      <c r="U22">
        <v>11822.925335505801</v>
      </c>
      <c r="V22" s="16">
        <f>U22/(N22+Z22)</f>
        <v>1.7356572622518999E-2</v>
      </c>
      <c r="W22">
        <v>51162.779494022703</v>
      </c>
      <c r="X22">
        <v>51189.6686228912</v>
      </c>
      <c r="Y22" s="16">
        <f>(W22+X22)/L22</f>
        <v>9.8418652375465474E-2</v>
      </c>
      <c r="Z22">
        <v>1600.2487021843201</v>
      </c>
      <c r="AA22" s="16">
        <f>Z22/(N22+Z22)</f>
        <v>2.3492352379273218E-3</v>
      </c>
      <c r="AB22">
        <v>936</v>
      </c>
      <c r="AC22" s="19" t="s">
        <v>48</v>
      </c>
      <c r="AD22" s="19" t="s">
        <v>49</v>
      </c>
      <c r="AE22" s="12">
        <f>B22 * AC22*$AL$2</f>
        <v>6151.822916666667</v>
      </c>
      <c r="AF22" s="12">
        <f>_xlfn.CEILING.MATH(AC22/$AP$2) * B22 * $AL$2</f>
        <v>7500</v>
      </c>
      <c r="AG22" s="13">
        <f>C22 * AC22 * $AM$2</f>
        <v>21531.380208333336</v>
      </c>
      <c r="AH22" s="14">
        <f t="shared" si="0"/>
        <v>27683.203125000004</v>
      </c>
      <c r="AI22" s="15">
        <f>(1 - (AH22/$AO$2)) * 100</f>
        <v>-31.824776785714292</v>
      </c>
      <c r="AJ22" s="12">
        <f>$AP$2 / AC22</f>
        <v>1.2191508275832874</v>
      </c>
    </row>
    <row r="23" spans="1:36" x14ac:dyDescent="0.25">
      <c r="A23">
        <v>22</v>
      </c>
      <c r="B23">
        <v>20</v>
      </c>
      <c r="C23">
        <v>5</v>
      </c>
      <c r="D23">
        <v>4</v>
      </c>
      <c r="E23">
        <v>137960</v>
      </c>
      <c r="F23" s="16">
        <f t="shared" si="3"/>
        <v>0.32200882988531176</v>
      </c>
      <c r="G23">
        <v>182005.75870170601</v>
      </c>
      <c r="H23" s="16">
        <f t="shared" si="1"/>
        <v>0.42481488396582168</v>
      </c>
      <c r="I23">
        <v>223554.67381385699</v>
      </c>
      <c r="J23">
        <v>108469.69770840699</v>
      </c>
      <c r="K23" s="16">
        <f t="shared" si="4"/>
        <v>0.2531762861488665</v>
      </c>
      <c r="L23">
        <f>E23+N23+Q23+W23+X23+Z23</f>
        <v>1735831.880604364</v>
      </c>
      <c r="M23" s="16">
        <f>E23/L23</f>
        <v>7.9477742943611859E-2</v>
      </c>
      <c r="N23">
        <v>696526.55189478095</v>
      </c>
      <c r="O23" s="16">
        <f>(N23+Z23)/L23</f>
        <v>0.40528242904811435</v>
      </c>
      <c r="P23">
        <v>510582.26446161198</v>
      </c>
      <c r="Q23">
        <v>791980.81223952502</v>
      </c>
      <c r="R23" s="16">
        <f t="shared" si="2"/>
        <v>0.45625433032361484</v>
      </c>
      <c r="S23">
        <v>13302.574946754299</v>
      </c>
      <c r="T23" s="16">
        <f>S23/(N23+Z23)</f>
        <v>1.8909074746870702E-2</v>
      </c>
      <c r="U23">
        <v>9515.4067624939307</v>
      </c>
      <c r="V23" s="16">
        <f>U23/(N23+Z23)</f>
        <v>1.3525767638150183E-2</v>
      </c>
      <c r="W23">
        <v>51181.530190610501</v>
      </c>
      <c r="X23">
        <v>51207.3771837354</v>
      </c>
      <c r="Y23" s="16">
        <f>(W23+X23)/L23</f>
        <v>5.8985497684658952E-2</v>
      </c>
      <c r="Z23">
        <v>6975.6090957120396</v>
      </c>
      <c r="AA23" s="16">
        <f>Z23/(N23+Z23)</f>
        <v>9.9155475029255903E-3</v>
      </c>
      <c r="AB23">
        <v>936</v>
      </c>
      <c r="AC23" s="18">
        <v>1.0200462962962964</v>
      </c>
      <c r="AD23" s="19" t="s">
        <v>50</v>
      </c>
      <c r="AE23" s="12">
        <f>B23 * AC23*$AL$2</f>
        <v>10200.462962962964</v>
      </c>
      <c r="AF23" s="12">
        <f>_xlfn.CEILING.MATH(AC23/$AP$2) * B23 * $AL$2</f>
        <v>20000</v>
      </c>
      <c r="AG23" s="13">
        <f>C23 * AC23 * $AM$2</f>
        <v>5355.2430555555566</v>
      </c>
      <c r="AH23" s="14">
        <f t="shared" si="0"/>
        <v>15555.70601851852</v>
      </c>
      <c r="AI23" s="15">
        <f>(1 - (AH23/$AO$2)) * 100</f>
        <v>25.925209435626094</v>
      </c>
      <c r="AJ23" s="12">
        <f>$AP$2 / AC23</f>
        <v>0.98034766032769016</v>
      </c>
    </row>
    <row r="24" spans="1:36" x14ac:dyDescent="0.25">
      <c r="A24">
        <v>23</v>
      </c>
      <c r="B24">
        <v>20</v>
      </c>
      <c r="C24">
        <v>10</v>
      </c>
      <c r="D24">
        <v>2</v>
      </c>
      <c r="E24">
        <v>137960</v>
      </c>
      <c r="F24" s="16">
        <f t="shared" si="3"/>
        <v>0.22834581230060425</v>
      </c>
      <c r="G24">
        <v>255828.81798417101</v>
      </c>
      <c r="H24" s="16">
        <f t="shared" si="1"/>
        <v>0.42343751270294983</v>
      </c>
      <c r="I24">
        <v>326646.39242359</v>
      </c>
      <c r="J24">
        <v>210382.54215613901</v>
      </c>
      <c r="K24" s="16">
        <f t="shared" si="4"/>
        <v>0.34821667499644593</v>
      </c>
      <c r="L24">
        <f>E24+N24+Q24+W24+X24+Z24</f>
        <v>1208716.7466191438</v>
      </c>
      <c r="M24" s="16">
        <f>E24/L24</f>
        <v>0.11413757638907771</v>
      </c>
      <c r="N24">
        <v>708375.81812446995</v>
      </c>
      <c r="O24" s="16">
        <f>(N24+Z24)/L24</f>
        <v>0.58797018433767223</v>
      </c>
      <c r="P24">
        <v>519389.74011635798</v>
      </c>
      <c r="Q24">
        <v>257727.99813919701</v>
      </c>
      <c r="R24" s="16">
        <f t="shared" si="2"/>
        <v>0.21322447865480337</v>
      </c>
      <c r="S24">
        <v>16401.8161876866</v>
      </c>
      <c r="T24" s="16">
        <f>S24/(N24+Z24)</f>
        <v>2.3078740157982509E-2</v>
      </c>
      <c r="U24">
        <v>12850.5219413332</v>
      </c>
      <c r="V24" s="16">
        <f>U24/(N24+Z24)</f>
        <v>1.8081769322663786E-2</v>
      </c>
      <c r="W24">
        <v>51160.432955052798</v>
      </c>
      <c r="X24">
        <v>51178.907203204901</v>
      </c>
      <c r="Y24" s="16">
        <f>(W24+X24)/L24</f>
        <v>8.4667760618446983E-2</v>
      </c>
      <c r="Z24">
        <v>2313.5901972193801</v>
      </c>
      <c r="AA24" s="16">
        <f>Z24/(N24+Z24)</f>
        <v>3.2554167406025941E-3</v>
      </c>
      <c r="AB24">
        <v>936</v>
      </c>
      <c r="AC24" s="19" t="s">
        <v>51</v>
      </c>
      <c r="AD24" s="19" t="s">
        <v>52</v>
      </c>
      <c r="AE24" s="12">
        <f>B24 * AC24*$AL$2</f>
        <v>7140.8564814814827</v>
      </c>
      <c r="AF24" s="12">
        <f>_xlfn.CEILING.MATH(AC24/$AP$2) * B24 * $AL$2</f>
        <v>10000</v>
      </c>
      <c r="AG24" s="13">
        <f>C24 * AC24 * $AM$2</f>
        <v>7497.8993055555566</v>
      </c>
      <c r="AH24" s="14">
        <f t="shared" si="0"/>
        <v>14638.75578703704</v>
      </c>
      <c r="AI24" s="15">
        <f>(1 - (AH24/$AO$2)) * 100</f>
        <v>30.291639109347422</v>
      </c>
      <c r="AJ24" s="12">
        <f>$AP$2 / AC24</f>
        <v>1.400392239493006</v>
      </c>
    </row>
    <row r="25" spans="1:36" x14ac:dyDescent="0.25">
      <c r="A25">
        <v>24</v>
      </c>
      <c r="B25">
        <v>20</v>
      </c>
      <c r="C25">
        <v>15</v>
      </c>
      <c r="D25">
        <v>1.3333333333333299</v>
      </c>
      <c r="E25">
        <v>137960</v>
      </c>
      <c r="F25" s="16">
        <f t="shared" si="3"/>
        <v>0.16954707861692125</v>
      </c>
      <c r="G25">
        <v>356315.69138547097</v>
      </c>
      <c r="H25" s="16">
        <f t="shared" si="1"/>
        <v>0.43789710452142</v>
      </c>
      <c r="I25">
        <v>470649.14814947901</v>
      </c>
      <c r="J25">
        <v>319421.60806319799</v>
      </c>
      <c r="K25" s="16">
        <f t="shared" si="4"/>
        <v>0.39255581686165875</v>
      </c>
      <c r="L25">
        <f>E25+N25+Q25+W25+X25+Z25</f>
        <v>1079176.7702403602</v>
      </c>
      <c r="M25" s="16">
        <f>E25/L25</f>
        <v>0.1278381853690872</v>
      </c>
      <c r="N25">
        <v>715752.750681228</v>
      </c>
      <c r="O25" s="16">
        <f>(N25+Z25)/L25</f>
        <v>0.66576654760237974</v>
      </c>
      <c r="P25">
        <v>521462.98828755098</v>
      </c>
      <c r="Q25">
        <v>120423.70622684</v>
      </c>
      <c r="R25" s="16">
        <f t="shared" si="2"/>
        <v>0.11158848999318118</v>
      </c>
      <c r="S25">
        <v>18518.225700057999</v>
      </c>
      <c r="T25" s="16">
        <f>S25/(N25+Z25)</f>
        <v>2.5774177494503694E-2</v>
      </c>
      <c r="U25">
        <v>14446.411785100499</v>
      </c>
      <c r="V25" s="16">
        <f>U25/(N25+Z25)</f>
        <v>2.0106914535916044E-2</v>
      </c>
      <c r="W25">
        <v>51149.318931986898</v>
      </c>
      <c r="X25">
        <v>51163.952505922098</v>
      </c>
      <c r="Y25" s="16">
        <f>(W25+X25)/L25</f>
        <v>9.4806777035351883E-2</v>
      </c>
      <c r="Z25">
        <v>2727.04189438311</v>
      </c>
      <c r="AA25" s="16">
        <f>Z25/(N25+Z25)</f>
        <v>3.7955721546561417E-3</v>
      </c>
      <c r="AB25">
        <v>936</v>
      </c>
      <c r="AC25" s="19" t="s">
        <v>53</v>
      </c>
      <c r="AD25" s="19" t="s">
        <v>54</v>
      </c>
      <c r="AE25" s="12">
        <f>B25 * AC25*$AL$2</f>
        <v>6381.3657407407409</v>
      </c>
      <c r="AF25" s="12">
        <f>_xlfn.CEILING.MATH(AC25/$AP$2) * B25 * $AL$2</f>
        <v>10000</v>
      </c>
      <c r="AG25" s="13">
        <f>C25 * AC25 * $AM$2</f>
        <v>10050.651041666666</v>
      </c>
      <c r="AH25" s="14">
        <f t="shared" si="0"/>
        <v>16432.016782407409</v>
      </c>
      <c r="AI25" s="15">
        <f>(1 - (AH25/$AO$2)) * 100</f>
        <v>21.752301036155195</v>
      </c>
      <c r="AJ25" s="12">
        <f>$AP$2 / AC25</f>
        <v>1.5670626643692753</v>
      </c>
    </row>
    <row r="26" spans="1:36" x14ac:dyDescent="0.25">
      <c r="A26">
        <v>25</v>
      </c>
      <c r="B26">
        <v>20</v>
      </c>
      <c r="C26">
        <v>17</v>
      </c>
      <c r="D26">
        <v>1.1764705882352899</v>
      </c>
      <c r="E26">
        <v>137960</v>
      </c>
      <c r="F26" s="16">
        <f t="shared" si="3"/>
        <v>0.15167931558888784</v>
      </c>
      <c r="G26">
        <v>398170.045720022</v>
      </c>
      <c r="H26" s="16">
        <f t="shared" si="1"/>
        <v>0.43776572936220004</v>
      </c>
      <c r="I26">
        <v>530669.72970371705</v>
      </c>
      <c r="J26">
        <v>373420.47185962799</v>
      </c>
      <c r="K26" s="16">
        <f t="shared" si="4"/>
        <v>0.41055495504891221</v>
      </c>
      <c r="L26">
        <f>E26+N26+Q26+W26+X26+Z26</f>
        <v>1062880.8969568626</v>
      </c>
      <c r="M26" s="16">
        <f>E26/L26</f>
        <v>0.12979817437211796</v>
      </c>
      <c r="N26">
        <v>712541.77660870797</v>
      </c>
      <c r="O26" s="16">
        <f>(N26+Z26)/L26</f>
        <v>0.67308599031312533</v>
      </c>
      <c r="P26">
        <v>519436.64316222997</v>
      </c>
      <c r="Q26">
        <v>107190.514739554</v>
      </c>
      <c r="R26" s="16">
        <f t="shared" si="2"/>
        <v>0.10084903684547485</v>
      </c>
      <c r="S26">
        <v>18243.480526807201</v>
      </c>
      <c r="T26" s="16">
        <f>S26/(N26+Z26)</f>
        <v>2.5500725986843602E-2</v>
      </c>
      <c r="U26">
        <v>15318.1365991936</v>
      </c>
      <c r="V26" s="16">
        <f>U26/(N26+Z26)</f>
        <v>2.1411682023673554E-2</v>
      </c>
      <c r="W26">
        <v>51151.7637592588</v>
      </c>
      <c r="X26">
        <v>51168.377344936998</v>
      </c>
      <c r="Y26" s="16">
        <f>(W26+X26)/L26</f>
        <v>9.6266798469281822E-2</v>
      </c>
      <c r="Z26">
        <v>2868.4645044048202</v>
      </c>
      <c r="AA26" s="16">
        <f>Z26/(N26+Z26)</f>
        <v>4.0095379399961517E-3</v>
      </c>
      <c r="AB26">
        <v>936</v>
      </c>
      <c r="AC26" s="19" t="s">
        <v>55</v>
      </c>
      <c r="AD26" s="19" t="s">
        <v>56</v>
      </c>
      <c r="AE26" s="12">
        <f>B26 * AC26*$AL$2</f>
        <v>6285.5324074074069</v>
      </c>
      <c r="AF26" s="12">
        <f>_xlfn.CEILING.MATH(AC26/$AP$2) * B26 * $AL$2</f>
        <v>10000</v>
      </c>
      <c r="AG26" s="13">
        <f>C26 * AC26 * $AM$2</f>
        <v>11219.675347222223</v>
      </c>
      <c r="AH26" s="14">
        <f t="shared" si="0"/>
        <v>17505.207754629628</v>
      </c>
      <c r="AI26" s="15">
        <f>(1 - (AH26/$AO$2)) * 100</f>
        <v>16.641867835097013</v>
      </c>
      <c r="AJ26" s="12">
        <f>$AP$2 / AC26</f>
        <v>1.5909551254902683</v>
      </c>
    </row>
    <row r="27" spans="1:36" x14ac:dyDescent="0.25">
      <c r="A27">
        <v>26</v>
      </c>
      <c r="B27">
        <v>20</v>
      </c>
      <c r="C27">
        <v>19</v>
      </c>
      <c r="D27">
        <v>1.0526315789473699</v>
      </c>
      <c r="E27">
        <v>137960</v>
      </c>
      <c r="F27" s="16">
        <f t="shared" si="3"/>
        <v>0.13505636315345068</v>
      </c>
      <c r="G27">
        <v>454141.25831520802</v>
      </c>
      <c r="H27" s="16">
        <f t="shared" si="1"/>
        <v>0.44458297119443158</v>
      </c>
      <c r="I27">
        <v>612340.78940411995</v>
      </c>
      <c r="J27">
        <v>429398.18664800498</v>
      </c>
      <c r="K27" s="16">
        <f t="shared" si="4"/>
        <v>0.42036066565211766</v>
      </c>
      <c r="L27">
        <f>E27+N27+Q27+W27+X27+Z27</f>
        <v>1066819.8693128461</v>
      </c>
      <c r="M27" s="16">
        <f>E27/L27</f>
        <v>0.12931892624840405</v>
      </c>
      <c r="N27">
        <v>718727.64537306502</v>
      </c>
      <c r="O27" s="16">
        <f>(N27+Z27)/L27</f>
        <v>0.67565434291240345</v>
      </c>
      <c r="P27">
        <v>523525.81640705798</v>
      </c>
      <c r="Q27">
        <v>105738.10231543001</v>
      </c>
      <c r="R27" s="16">
        <f t="shared" si="2"/>
        <v>9.9115235249168571E-2</v>
      </c>
      <c r="S27">
        <v>18375.940908464901</v>
      </c>
      <c r="T27" s="16">
        <f>S27/(N27+Z27)</f>
        <v>2.54937614228904E-2</v>
      </c>
      <c r="U27">
        <v>15912.6648564566</v>
      </c>
      <c r="V27" s="16">
        <f>U27/(N27+Z27)</f>
        <v>2.2076348823370614E-2</v>
      </c>
      <c r="W27">
        <v>51160.408251291097</v>
      </c>
      <c r="X27">
        <v>51159.880939657902</v>
      </c>
      <c r="Y27" s="16">
        <f>(W27+X27)/L27</f>
        <v>9.5911495590023987E-2</v>
      </c>
      <c r="Z27">
        <v>2073.8324334021299</v>
      </c>
      <c r="AA27" s="16">
        <f>Z27/(N27+Z27)</f>
        <v>2.8771201187228245E-3</v>
      </c>
      <c r="AB27">
        <v>936</v>
      </c>
      <c r="AC27" s="19" t="s">
        <v>57</v>
      </c>
      <c r="AD27" s="19" t="s">
        <v>58</v>
      </c>
      <c r="AE27" s="12">
        <f>B27 * AC27*$AL$2</f>
        <v>6309.375</v>
      </c>
      <c r="AF27" s="12">
        <f>_xlfn.CEILING.MATH(AC27/$AP$2) * B27 * $AL$2</f>
        <v>10000</v>
      </c>
      <c r="AG27" s="13">
        <f>C27 * AC27 * $AM$2</f>
        <v>12587.203125</v>
      </c>
      <c r="AH27" s="14">
        <f t="shared" si="0"/>
        <v>18896.578125</v>
      </c>
      <c r="AI27" s="15">
        <f>(1 - (AH27/$AO$2)) * 100</f>
        <v>10.016294642857137</v>
      </c>
      <c r="AJ27" s="12">
        <f>$AP$2 / AC27</f>
        <v>1.58494304110946</v>
      </c>
    </row>
    <row r="28" spans="1:36" x14ac:dyDescent="0.25">
      <c r="A28">
        <v>27</v>
      </c>
      <c r="B28">
        <v>20</v>
      </c>
      <c r="C28">
        <v>20</v>
      </c>
      <c r="D28">
        <v>1</v>
      </c>
      <c r="E28">
        <v>137960</v>
      </c>
      <c r="F28" s="16">
        <f t="shared" si="3"/>
        <v>0.12980575032384353</v>
      </c>
      <c r="G28">
        <v>479766.28142728203</v>
      </c>
      <c r="H28" s="16">
        <f t="shared" si="1"/>
        <v>0.4514092645748668</v>
      </c>
      <c r="I28">
        <v>650509.96316532604</v>
      </c>
      <c r="J28">
        <v>445092.58180345298</v>
      </c>
      <c r="K28" s="16">
        <f t="shared" si="4"/>
        <v>0.41878498510128964</v>
      </c>
      <c r="L28">
        <f>E28+N28+Q28+W28+X28+Z28</f>
        <v>1054606.7994277054</v>
      </c>
      <c r="M28" s="16">
        <f>E28/L28</f>
        <v>0.13081652808882477</v>
      </c>
      <c r="N28">
        <v>715452.73151297797</v>
      </c>
      <c r="O28" s="16">
        <f>(N28+Z28)/L28</f>
        <v>0.68195175811334108</v>
      </c>
      <c r="P28">
        <v>522072.19419588201</v>
      </c>
      <c r="Q28">
        <v>95150.151660231</v>
      </c>
      <c r="R28" s="16">
        <f t="shared" si="2"/>
        <v>9.0223343630882469E-2</v>
      </c>
      <c r="S28">
        <v>18473.473864404699</v>
      </c>
      <c r="T28" s="16">
        <f>S28/(N28+Z28)</f>
        <v>2.5686465579359177E-2</v>
      </c>
      <c r="U28">
        <v>15005.200389625399</v>
      </c>
      <c r="V28" s="16">
        <f>U28/(N28+Z28)</f>
        <v>2.0864000249685582E-2</v>
      </c>
      <c r="W28">
        <v>51149.087222051101</v>
      </c>
      <c r="X28">
        <v>51156.599557415997</v>
      </c>
      <c r="Y28" s="16">
        <f>(W28+X28)/L28</f>
        <v>9.7008370166951768E-2</v>
      </c>
      <c r="Z28">
        <v>3738.2294750293499</v>
      </c>
      <c r="AA28" s="16">
        <f>Z28/(N28+Z28)</f>
        <v>5.1978259986664175E-3</v>
      </c>
      <c r="AB28">
        <v>936</v>
      </c>
      <c r="AC28" s="19" t="s">
        <v>59</v>
      </c>
      <c r="AD28" s="19" t="s">
        <v>60</v>
      </c>
      <c r="AE28" s="12">
        <f>B28 * AC28*$AL$2</f>
        <v>6235.416666666667</v>
      </c>
      <c r="AF28" s="12">
        <f>_xlfn.CEILING.MATH(AC28/$AP$2) * B28 * $AL$2</f>
        <v>10000</v>
      </c>
      <c r="AG28" s="13">
        <f>C28 * AC28 * $AM$2</f>
        <v>13094.375</v>
      </c>
      <c r="AH28" s="14">
        <f t="shared" si="0"/>
        <v>19329.791666666668</v>
      </c>
      <c r="AI28" s="15">
        <f>(1 - (AH28/$AO$2)) * 100</f>
        <v>7.9533730158730105</v>
      </c>
      <c r="AJ28" s="12">
        <f>$AP$2 / AC28</f>
        <v>1.6037420648179084</v>
      </c>
    </row>
    <row r="29" spans="1:36" x14ac:dyDescent="0.25">
      <c r="A29">
        <v>28</v>
      </c>
      <c r="B29">
        <v>20</v>
      </c>
      <c r="C29">
        <v>25</v>
      </c>
      <c r="D29">
        <v>0.8</v>
      </c>
      <c r="E29">
        <v>137960</v>
      </c>
      <c r="F29" s="16">
        <f t="shared" si="3"/>
        <v>0.10209357464433762</v>
      </c>
      <c r="G29">
        <v>641122.66737173102</v>
      </c>
      <c r="H29" s="16">
        <f t="shared" si="1"/>
        <v>0.4744455269461631</v>
      </c>
      <c r="I29">
        <v>897722.63674844301</v>
      </c>
      <c r="J29">
        <v>572226.66311855603</v>
      </c>
      <c r="K29" s="16">
        <f t="shared" si="4"/>
        <v>0.42346089840949941</v>
      </c>
      <c r="L29">
        <f>E29+N29+Q29+W29+X29+Z29</f>
        <v>1071387.198393628</v>
      </c>
      <c r="M29" s="16">
        <f>E29/L29</f>
        <v>0.12876763900749302</v>
      </c>
      <c r="N29">
        <v>717764.54037031299</v>
      </c>
      <c r="O29" s="16">
        <f>(N29+Z29)/L29</f>
        <v>0.67236170351114011</v>
      </c>
      <c r="P29">
        <v>522940.08481012197</v>
      </c>
      <c r="Q29">
        <v>110751.51676081101</v>
      </c>
      <c r="R29" s="16">
        <f t="shared" si="2"/>
        <v>0.10337207400542495</v>
      </c>
      <c r="S29">
        <v>19265.810180502802</v>
      </c>
      <c r="T29" s="16">
        <f>S29/(N29+Z29)</f>
        <v>2.6744707673976225E-2</v>
      </c>
      <c r="U29">
        <v>15527.8190576291</v>
      </c>
      <c r="V29" s="16">
        <f>U29/(N29+Z29)</f>
        <v>2.1555645862791795E-2</v>
      </c>
      <c r="W29">
        <v>51154.378589118503</v>
      </c>
      <c r="X29">
        <v>51161.581211730903</v>
      </c>
      <c r="Y29" s="16">
        <f>(W29+X29)/L29</f>
        <v>9.5498583475941895E-2</v>
      </c>
      <c r="Z29">
        <v>2595.1814616546299</v>
      </c>
      <c r="AA29" s="16">
        <f>Z29/(N29+Z29)</f>
        <v>3.6026187792048518E-3</v>
      </c>
      <c r="AB29">
        <v>936</v>
      </c>
      <c r="AC29" s="19" t="s">
        <v>61</v>
      </c>
      <c r="AD29" s="19" t="s">
        <v>62</v>
      </c>
      <c r="AE29" s="12">
        <f>B29 * AC29*$AL$2</f>
        <v>6331.8287037037035</v>
      </c>
      <c r="AF29" s="12">
        <f>_xlfn.CEILING.MATH(AC29/$AP$2) * B29 * $AL$2</f>
        <v>10000</v>
      </c>
      <c r="AG29" s="13">
        <f>C29 * AC29 * $AM$2</f>
        <v>16621.050347222223</v>
      </c>
      <c r="AH29" s="14">
        <f t="shared" si="0"/>
        <v>22952.879050925927</v>
      </c>
      <c r="AI29" s="15">
        <f>(1 - (AH29/$AO$2)) * 100</f>
        <v>-9.2994240520282148</v>
      </c>
      <c r="AJ29" s="12">
        <f>$AP$2 / AC29</f>
        <v>1.5793225729796918</v>
      </c>
    </row>
    <row r="30" spans="1:36" x14ac:dyDescent="0.25">
      <c r="A30">
        <v>29</v>
      </c>
      <c r="B30">
        <v>25</v>
      </c>
      <c r="C30">
        <v>5</v>
      </c>
      <c r="D30">
        <v>5</v>
      </c>
      <c r="E30">
        <v>137960</v>
      </c>
      <c r="F30" s="16">
        <f t="shared" si="3"/>
        <v>0.34354547422114762</v>
      </c>
      <c r="G30">
        <v>169082.313617293</v>
      </c>
      <c r="H30" s="16">
        <f t="shared" si="1"/>
        <v>0.42104569160671013</v>
      </c>
      <c r="I30">
        <v>204784.78962937501</v>
      </c>
      <c r="J30">
        <v>94534.800192077601</v>
      </c>
      <c r="K30" s="16">
        <f t="shared" si="4"/>
        <v>0.2354088341721422</v>
      </c>
      <c r="L30">
        <f>E30+N30+Q30+W30+X30+Z30</f>
        <v>2039835.9734462518</v>
      </c>
      <c r="M30" s="16">
        <f>E30/L30</f>
        <v>6.7632889014561326E-2</v>
      </c>
      <c r="N30">
        <v>723949.66818088596</v>
      </c>
      <c r="O30" s="16">
        <f>(N30+Z30)/L30</f>
        <v>0.35930171079062834</v>
      </c>
      <c r="P30">
        <v>530526.35271412495</v>
      </c>
      <c r="Q30">
        <v>1066587.2527193499</v>
      </c>
      <c r="R30" s="16">
        <f t="shared" si="2"/>
        <v>0.52287893075901459</v>
      </c>
      <c r="S30">
        <v>14754.809901570799</v>
      </c>
      <c r="T30" s="16">
        <f>S30/(N30+Z30)</f>
        <v>2.0131636816065394E-2</v>
      </c>
      <c r="U30">
        <v>10802.6665365547</v>
      </c>
      <c r="V30" s="16">
        <f>U30/(N30+Z30)</f>
        <v>1.4739285752223061E-2</v>
      </c>
      <c r="W30">
        <v>51180.740293725903</v>
      </c>
      <c r="X30">
        <v>51191.425441671199</v>
      </c>
      <c r="Y30" s="16">
        <f>(W30+X30)/L30</f>
        <v>5.0186469435795807E-2</v>
      </c>
      <c r="Z30">
        <v>8966.8868106190293</v>
      </c>
      <c r="AA30" s="16">
        <f>Z30/(N30+Z30)</f>
        <v>1.2234526222051243E-2</v>
      </c>
      <c r="AB30">
        <v>936</v>
      </c>
      <c r="AC30" s="19" t="s">
        <v>63</v>
      </c>
      <c r="AD30" s="19" t="s">
        <v>64</v>
      </c>
      <c r="AE30" s="12">
        <f>B30 * AC30*$AL$2</f>
        <v>11965.422453703704</v>
      </c>
      <c r="AF30" s="12">
        <f>_xlfn.CEILING.MATH(AC30/$AP$2) * B30 * $AL$2</f>
        <v>12500</v>
      </c>
      <c r="AG30" s="13">
        <f>C30 * AC30 * $AM$2</f>
        <v>5025.4774305555557</v>
      </c>
      <c r="AH30" s="14">
        <f t="shared" si="0"/>
        <v>16990.899884259259</v>
      </c>
      <c r="AI30" s="15">
        <f>(1 - (AH30/$AO$2)) * 100</f>
        <v>19.090952932098769</v>
      </c>
      <c r="AJ30" s="12">
        <f>$AP$2 / AC30</f>
        <v>1.0446768635511758</v>
      </c>
    </row>
    <row r="31" spans="1:36" x14ac:dyDescent="0.25">
      <c r="A31">
        <v>30</v>
      </c>
      <c r="B31">
        <v>25</v>
      </c>
      <c r="C31">
        <v>10</v>
      </c>
      <c r="D31">
        <v>2.5</v>
      </c>
      <c r="E31">
        <v>137960</v>
      </c>
      <c r="F31" s="16">
        <f t="shared" si="3"/>
        <v>0.25147727185655117</v>
      </c>
      <c r="G31">
        <v>224827.570715835</v>
      </c>
      <c r="H31" s="16">
        <f t="shared" si="1"/>
        <v>0.40982186229163542</v>
      </c>
      <c r="I31">
        <v>280974.80302350799</v>
      </c>
      <c r="J31">
        <v>185810.714057573</v>
      </c>
      <c r="K31" s="16">
        <f t="shared" si="4"/>
        <v>0.33870086585181342</v>
      </c>
      <c r="L31">
        <f>E31+N31+Q31+W31+X31+Z31</f>
        <v>1375414.1709853716</v>
      </c>
      <c r="M31" s="16">
        <f>E31/L31</f>
        <v>0.10030433225881551</v>
      </c>
      <c r="N31">
        <v>748498.52206929098</v>
      </c>
      <c r="O31" s="16">
        <f>(N31+Z31)/L31</f>
        <v>0.54903756380192459</v>
      </c>
      <c r="P31">
        <v>543658.98942350096</v>
      </c>
      <c r="Q31">
        <v>379975.577665583</v>
      </c>
      <c r="R31" s="16">
        <f t="shared" si="2"/>
        <v>0.27626266013630035</v>
      </c>
      <c r="S31">
        <v>19308.209454771601</v>
      </c>
      <c r="T31" s="16">
        <f>S31/(N31+Z31)</f>
        <v>2.5568570500058774E-2</v>
      </c>
      <c r="U31">
        <v>15535.308733743101</v>
      </c>
      <c r="V31" s="16">
        <f>U31/(N31+Z31)</f>
        <v>2.0572370396610036E-2</v>
      </c>
      <c r="W31">
        <v>51151.631735237897</v>
      </c>
      <c r="X31">
        <v>51172.915928098497</v>
      </c>
      <c r="Y31" s="16">
        <f>(W31+X31)/L31</f>
        <v>7.4395443802959538E-2</v>
      </c>
      <c r="Z31">
        <v>6655.5235871611703</v>
      </c>
      <c r="AA31" s="16">
        <f>Z31/(N31+Z31)</f>
        <v>8.8134647830371508E-3</v>
      </c>
      <c r="AB31">
        <v>936</v>
      </c>
      <c r="AC31" s="19" t="s">
        <v>65</v>
      </c>
      <c r="AD31" s="19" t="s">
        <v>66</v>
      </c>
      <c r="AE31" s="12">
        <f>B31 * AC31*$AL$2</f>
        <v>8105.7581018518531</v>
      </c>
      <c r="AF31" s="12">
        <f>_xlfn.CEILING.MATH(AC31/$AP$2) * B31 * $AL$2</f>
        <v>12500</v>
      </c>
      <c r="AG31" s="13">
        <f>C31 * AC31 * $AM$2</f>
        <v>6808.8368055555557</v>
      </c>
      <c r="AH31" s="14">
        <f t="shared" si="0"/>
        <v>14914.594907407409</v>
      </c>
      <c r="AI31" s="15">
        <f>(1 - (AH31/$AO$2)) * 100</f>
        <v>28.978119488536148</v>
      </c>
      <c r="AJ31" s="12">
        <f>$AP$2 / AC31</f>
        <v>1.5421136237885305</v>
      </c>
    </row>
    <row r="32" spans="1:36" x14ac:dyDescent="0.25">
      <c r="A32">
        <v>31</v>
      </c>
      <c r="B32">
        <v>25</v>
      </c>
      <c r="C32">
        <v>15</v>
      </c>
      <c r="D32">
        <v>1.6666666666666701</v>
      </c>
      <c r="E32">
        <v>137960</v>
      </c>
      <c r="F32" s="16">
        <f t="shared" si="3"/>
        <v>0.19329087508728501</v>
      </c>
      <c r="G32">
        <v>284455.981112679</v>
      </c>
      <c r="H32" s="16">
        <f t="shared" si="1"/>
        <v>0.39854121131546782</v>
      </c>
      <c r="I32">
        <v>364135.66439818201</v>
      </c>
      <c r="J32">
        <v>291326.97202828497</v>
      </c>
      <c r="K32" s="16">
        <f t="shared" si="4"/>
        <v>0.40816791359724708</v>
      </c>
      <c r="L32">
        <f>E32+N32+Q32+W32+X32+Z32</f>
        <v>1185847.1525970784</v>
      </c>
      <c r="M32" s="16">
        <f>E32/L32</f>
        <v>0.11633877072425321</v>
      </c>
      <c r="N32">
        <v>752300.44621692202</v>
      </c>
      <c r="O32" s="16">
        <f>(N32+Z32)/L32</f>
        <v>0.63710121002778397</v>
      </c>
      <c r="P32">
        <v>543418.69302111503</v>
      </c>
      <c r="Q32">
        <v>190084.61259264799</v>
      </c>
      <c r="R32" s="16">
        <f t="shared" si="2"/>
        <v>0.16029436186303689</v>
      </c>
      <c r="S32">
        <v>23267.4019494891</v>
      </c>
      <c r="T32" s="16">
        <f>S32/(N32+Z32)</f>
        <v>3.0797165536989766E-2</v>
      </c>
      <c r="U32">
        <v>17369.615784284601</v>
      </c>
      <c r="V32" s="16">
        <f>U32/(N32+Z32)</f>
        <v>2.2990746185749766E-2</v>
      </c>
      <c r="W32">
        <v>51153.053391160603</v>
      </c>
      <c r="X32">
        <v>51144.830785668899</v>
      </c>
      <c r="Y32" s="16">
        <f>(W32+X32)/L32</f>
        <v>8.6265657384925906E-2</v>
      </c>
      <c r="Z32">
        <v>3204.2096106786798</v>
      </c>
      <c r="AA32" s="16">
        <f>Z32/(N32+Z32)</f>
        <v>4.2411513760543277E-3</v>
      </c>
      <c r="AB32">
        <v>936</v>
      </c>
      <c r="AC32" s="19" t="s">
        <v>67</v>
      </c>
      <c r="AD32" s="19" t="s">
        <v>68</v>
      </c>
      <c r="AE32" s="12">
        <f>B32 * AC32*$AL$2</f>
        <v>6996.9618055555557</v>
      </c>
      <c r="AF32" s="12">
        <f>_xlfn.CEILING.MATH(AC32/$AP$2) * B32 * $AL$2</f>
        <v>12500</v>
      </c>
      <c r="AG32" s="13">
        <f>C32 * AC32 * $AM$2</f>
        <v>8816.171875</v>
      </c>
      <c r="AH32" s="14">
        <f t="shared" si="0"/>
        <v>15813.133680555555</v>
      </c>
      <c r="AI32" s="15">
        <f>(1 - (AH32/$AO$2)) * 100</f>
        <v>24.699363425925924</v>
      </c>
      <c r="AJ32" s="12">
        <f>$AP$2 / AC32</f>
        <v>1.7864896718565846</v>
      </c>
    </row>
    <row r="33" spans="1:36" x14ac:dyDescent="0.25">
      <c r="A33">
        <v>32</v>
      </c>
      <c r="B33">
        <v>25</v>
      </c>
      <c r="C33">
        <v>17</v>
      </c>
      <c r="D33">
        <v>1.47058823529412</v>
      </c>
      <c r="E33">
        <v>137960</v>
      </c>
      <c r="F33" s="16">
        <f t="shared" si="3"/>
        <v>0.17455694236591845</v>
      </c>
      <c r="G33">
        <v>309764.05154859298</v>
      </c>
      <c r="H33" s="16">
        <f t="shared" si="1"/>
        <v>0.39193581975355996</v>
      </c>
      <c r="I33">
        <v>401125.005559296</v>
      </c>
      <c r="J33">
        <v>342619.764802169</v>
      </c>
      <c r="K33" s="16">
        <f t="shared" si="4"/>
        <v>0.43350723788052148</v>
      </c>
      <c r="L33">
        <f>E33+N33+Q33+W33+X33+Z33</f>
        <v>1156161.5728329304</v>
      </c>
      <c r="M33" s="16">
        <f>E33/L33</f>
        <v>0.11932588250789039</v>
      </c>
      <c r="N33">
        <v>755278.91573105298</v>
      </c>
      <c r="O33" s="16">
        <f>(N33+Z33)/L33</f>
        <v>0.65647348894026347</v>
      </c>
      <c r="P33">
        <v>543435.98503363098</v>
      </c>
      <c r="Q33">
        <v>156923.108394396</v>
      </c>
      <c r="R33" s="16">
        <f t="shared" si="2"/>
        <v>0.13572766305481765</v>
      </c>
      <c r="S33">
        <v>22879.485979052501</v>
      </c>
      <c r="T33" s="16">
        <f>S33/(N33+Z33)</f>
        <v>3.0144670440791048E-2</v>
      </c>
      <c r="U33">
        <v>18966.286574281701</v>
      </c>
      <c r="V33" s="16">
        <f>U33/(N33+Z33)</f>
        <v>2.4988868141127645E-2</v>
      </c>
      <c r="W33">
        <v>51139.116348496602</v>
      </c>
      <c r="X33">
        <v>51149.926593741598</v>
      </c>
      <c r="Y33" s="16">
        <f>(W33+X33)/L33</f>
        <v>8.8472965497028627E-2</v>
      </c>
      <c r="Z33">
        <v>3710.5057652433102</v>
      </c>
      <c r="AA33" s="16">
        <f>Z33/(N33+Z33)</f>
        <v>4.8887450340589717E-3</v>
      </c>
      <c r="AB33">
        <v>936</v>
      </c>
      <c r="AC33" s="19" t="s">
        <v>69</v>
      </c>
      <c r="AD33" s="19" t="s">
        <v>70</v>
      </c>
      <c r="AE33" s="12">
        <f>B33 * AC33*$AL$2</f>
        <v>6826.5335648148139</v>
      </c>
      <c r="AF33" s="12">
        <f>_xlfn.CEILING.MATH(AC33/$AP$2) * B33 * $AL$2</f>
        <v>12500</v>
      </c>
      <c r="AG33" s="13">
        <f>C33 * AC33 * $AM$2</f>
        <v>9748.2899305555547</v>
      </c>
      <c r="AH33" s="14">
        <f t="shared" si="0"/>
        <v>16574.823495370369</v>
      </c>
      <c r="AI33" s="15">
        <f>(1 - (AH33/$AO$2)) * 100</f>
        <v>21.072269069664905</v>
      </c>
      <c r="AJ33" s="12">
        <f>$AP$2 / AC33</f>
        <v>1.831090388894776</v>
      </c>
    </row>
    <row r="34" spans="1:36" x14ac:dyDescent="0.25">
      <c r="A34">
        <v>33</v>
      </c>
      <c r="B34">
        <v>25</v>
      </c>
      <c r="C34">
        <v>19</v>
      </c>
      <c r="D34">
        <v>1.31578947368421</v>
      </c>
      <c r="E34">
        <v>137960</v>
      </c>
      <c r="F34" s="16">
        <f t="shared" si="3"/>
        <v>0.15968247486665174</v>
      </c>
      <c r="G34">
        <v>343412.19139479398</v>
      </c>
      <c r="H34" s="16">
        <f t="shared" si="1"/>
        <v>0.39748411584010573</v>
      </c>
      <c r="I34">
        <v>448662.89914815</v>
      </c>
      <c r="J34">
        <v>382592.37400418398</v>
      </c>
      <c r="K34" s="16">
        <f t="shared" si="4"/>
        <v>0.4428334092932425</v>
      </c>
      <c r="L34">
        <f>E34+N34+Q34+W34+X34+Z34</f>
        <v>1129944.8496050052</v>
      </c>
      <c r="M34" s="16">
        <f>E34/L34</f>
        <v>0.12209445447556726</v>
      </c>
      <c r="N34">
        <v>755423.67142992897</v>
      </c>
      <c r="O34" s="16">
        <f>(N34+Z34)/L34</f>
        <v>0.67256810215029528</v>
      </c>
      <c r="P34">
        <v>544981.08776746399</v>
      </c>
      <c r="Q34">
        <v>129738.79314585</v>
      </c>
      <c r="R34" s="16">
        <f t="shared" si="2"/>
        <v>0.11481869508162525</v>
      </c>
      <c r="S34">
        <v>21924.055961801001</v>
      </c>
      <c r="T34" s="16">
        <f>S34/(N34+Z34)</f>
        <v>2.8848775816151393E-2</v>
      </c>
      <c r="U34">
        <v>19288.202868394899</v>
      </c>
      <c r="V34" s="16">
        <f>U34/(N34+Z34)</f>
        <v>2.5380387708199528E-2</v>
      </c>
      <c r="W34">
        <v>51132.448646045901</v>
      </c>
      <c r="X34">
        <v>51148.744779770299</v>
      </c>
      <c r="Y34" s="16">
        <f>(W34+X34)/L34</f>
        <v>9.0518748292512358E-2</v>
      </c>
      <c r="Z34">
        <v>4541.1916034101696</v>
      </c>
      <c r="AA34" s="16">
        <f>Z34/(N34+Z34)</f>
        <v>5.9755283754624727E-3</v>
      </c>
      <c r="AB34">
        <v>936</v>
      </c>
      <c r="AC34" s="19" t="s">
        <v>71</v>
      </c>
      <c r="AD34" s="20">
        <v>1.357638888888889E-2</v>
      </c>
      <c r="AE34" s="12">
        <f>B34 * AC34*$AL$2</f>
        <v>6669.7048611111113</v>
      </c>
      <c r="AF34" s="12">
        <f>_xlfn.CEILING.MATH(AC34/$AP$2) * B34 * $AL$2</f>
        <v>12500</v>
      </c>
      <c r="AG34" s="13">
        <f>C34 * AC34 * $AM$2</f>
        <v>10644.848958333334</v>
      </c>
      <c r="AH34" s="14">
        <f t="shared" si="0"/>
        <v>17314.553819444445</v>
      </c>
      <c r="AI34" s="15">
        <f>(1 - (AH34/$AO$2)) * 100</f>
        <v>17.549743716931211</v>
      </c>
      <c r="AJ34" s="12">
        <f t="shared" ref="AJ34:AJ65" si="5">$AP$2 / AC34</f>
        <v>1.8741458970521245</v>
      </c>
    </row>
    <row r="35" spans="1:36" x14ac:dyDescent="0.25">
      <c r="A35">
        <v>34</v>
      </c>
      <c r="B35">
        <v>25</v>
      </c>
      <c r="C35">
        <v>20</v>
      </c>
      <c r="D35">
        <v>1.25</v>
      </c>
      <c r="E35">
        <v>137960</v>
      </c>
      <c r="F35" s="16">
        <f t="shared" si="3"/>
        <v>0.15349124128234015</v>
      </c>
      <c r="G35">
        <v>355704.96558404597</v>
      </c>
      <c r="H35" s="16">
        <f t="shared" si="1"/>
        <v>0.39574946867053712</v>
      </c>
      <c r="I35">
        <v>467310.710675977</v>
      </c>
      <c r="J35">
        <v>405148.53574290499</v>
      </c>
      <c r="K35" s="16">
        <f t="shared" si="4"/>
        <v>0.45075929004712267</v>
      </c>
      <c r="L35">
        <f>E35+N35+Q35+W35+X35+Z35</f>
        <v>1115625.0134664243</v>
      </c>
      <c r="M35" s="16">
        <f>E35/L35</f>
        <v>0.12366162315717209</v>
      </c>
      <c r="N35">
        <v>754767.63132777298</v>
      </c>
      <c r="O35" s="16">
        <f>(N35+Z35)/L35</f>
        <v>0.67939783435015866</v>
      </c>
      <c r="P35">
        <v>542962.49719720101</v>
      </c>
      <c r="Q35">
        <v>117434.40725095601</v>
      </c>
      <c r="R35" s="16">
        <f t="shared" si="2"/>
        <v>0.105263332959942</v>
      </c>
      <c r="S35">
        <v>22612.761755860101</v>
      </c>
      <c r="T35" s="16">
        <f>S35/(N35+Z35)</f>
        <v>2.9833980799851126E-2</v>
      </c>
      <c r="U35">
        <v>19127.498910375401</v>
      </c>
      <c r="V35" s="16">
        <f>U35/(N35+Z35)</f>
        <v>2.5235724915088232E-2</v>
      </c>
      <c r="W35">
        <v>51134.666194279802</v>
      </c>
      <c r="X35">
        <v>51142.7219252332</v>
      </c>
      <c r="Y35" s="16">
        <f>(W35+X35)/L35</f>
        <v>9.1677209532727205E-2</v>
      </c>
      <c r="Z35">
        <v>3185.5867681822001</v>
      </c>
      <c r="AA35" s="16">
        <f>Z35/(N35+Z35)</f>
        <v>4.2028804576945697E-3</v>
      </c>
      <c r="AB35">
        <v>936</v>
      </c>
      <c r="AC35" s="19" t="s">
        <v>72</v>
      </c>
      <c r="AD35" s="19" t="s">
        <v>73</v>
      </c>
      <c r="AE35" s="12">
        <f>B35 * AC35*$AL$2</f>
        <v>6587.9629629629635</v>
      </c>
      <c r="AF35" s="12">
        <f>_xlfn.CEILING.MATH(AC35/$AP$2) * B35 * $AL$2</f>
        <v>12500</v>
      </c>
      <c r="AG35" s="13">
        <f>C35 * AC35 * $AM$2</f>
        <v>11067.777777777777</v>
      </c>
      <c r="AH35" s="14">
        <f t="shared" si="0"/>
        <v>17655.740740740741</v>
      </c>
      <c r="AI35" s="15">
        <f>(1 - (AH35/$AO$2)) * 100</f>
        <v>15.92504409171076</v>
      </c>
      <c r="AJ35" s="12">
        <f t="shared" si="5"/>
        <v>1.8973998594518622</v>
      </c>
    </row>
    <row r="36" spans="1:36" x14ac:dyDescent="0.25">
      <c r="A36">
        <v>35</v>
      </c>
      <c r="B36">
        <v>25</v>
      </c>
      <c r="C36">
        <v>25</v>
      </c>
      <c r="D36">
        <v>1</v>
      </c>
      <c r="E36">
        <v>137960</v>
      </c>
      <c r="F36" s="16">
        <f t="shared" si="3"/>
        <v>0.12439505398602398</v>
      </c>
      <c r="G36">
        <v>460511.02616268402</v>
      </c>
      <c r="H36" s="16">
        <f t="shared" si="1"/>
        <v>0.4152311826664713</v>
      </c>
      <c r="I36">
        <v>618641.22280570504</v>
      </c>
      <c r="J36">
        <v>510576.28383325902</v>
      </c>
      <c r="K36" s="16">
        <f t="shared" si="4"/>
        <v>0.46037376334750479</v>
      </c>
      <c r="L36">
        <f>E36+N36+Q36+W36+X36+Z36</f>
        <v>1100053.7896717405</v>
      </c>
      <c r="M36" s="16">
        <f>E36/L36</f>
        <v>0.12541204920640081</v>
      </c>
      <c r="N36">
        <v>759669.037950831</v>
      </c>
      <c r="O36" s="16">
        <f>(N36+Z36)/L36</f>
        <v>0.69403419753302864</v>
      </c>
      <c r="P36">
        <v>543673.46040586696</v>
      </c>
      <c r="Q36">
        <v>96340.975965894599</v>
      </c>
      <c r="R36" s="16">
        <f t="shared" si="2"/>
        <v>8.7578422864797403E-2</v>
      </c>
      <c r="S36">
        <v>24605.7356764545</v>
      </c>
      <c r="T36" s="16">
        <f>S36/(N36+Z36)</f>
        <v>3.2228609076946406E-2</v>
      </c>
      <c r="U36">
        <v>19443.4490859531</v>
      </c>
      <c r="V36" s="16">
        <f>U36/(N36+Z36)</f>
        <v>2.5467042641538557E-2</v>
      </c>
      <c r="W36">
        <v>51135.639788566201</v>
      </c>
      <c r="X36">
        <v>51142.224759286401</v>
      </c>
      <c r="Y36" s="16">
        <f>(W36+X36)/L36</f>
        <v>9.2975330395773312E-2</v>
      </c>
      <c r="Z36">
        <v>3805.9112071623999</v>
      </c>
      <c r="AA36" s="16">
        <f>Z36/(N36+Z36)</f>
        <v>4.9849850494240707E-3</v>
      </c>
      <c r="AB36">
        <v>936</v>
      </c>
      <c r="AC36" s="19" t="s">
        <v>74</v>
      </c>
      <c r="AD36" s="19" t="s">
        <v>60</v>
      </c>
      <c r="AE36" s="12">
        <f>B36 * AC36*$AL$2</f>
        <v>6491.8981481481478</v>
      </c>
      <c r="AF36" s="12">
        <f>_xlfn.CEILING.MATH(AC36/$AP$2) * B36 * $AL$2</f>
        <v>12500</v>
      </c>
      <c r="AG36" s="13">
        <f>C36 * AC36 * $AM$2</f>
        <v>13632.986111111111</v>
      </c>
      <c r="AH36" s="14">
        <f t="shared" si="0"/>
        <v>20124.884259259259</v>
      </c>
      <c r="AI36" s="15">
        <f>(1 - (AH36/$AO$2)) * 100</f>
        <v>4.167217813051149</v>
      </c>
      <c r="AJ36" s="12">
        <f t="shared" si="5"/>
        <v>1.9254769121055446</v>
      </c>
    </row>
    <row r="37" spans="1:36" x14ac:dyDescent="0.25">
      <c r="A37">
        <v>36</v>
      </c>
      <c r="B37">
        <v>30</v>
      </c>
      <c r="C37">
        <v>5</v>
      </c>
      <c r="D37">
        <v>6</v>
      </c>
      <c r="E37">
        <v>137960</v>
      </c>
      <c r="F37" s="16">
        <f t="shared" si="3"/>
        <v>0.35896868356000072</v>
      </c>
      <c r="G37">
        <v>158395.294264739</v>
      </c>
      <c r="H37" s="16">
        <f t="shared" si="1"/>
        <v>0.41214083983989774</v>
      </c>
      <c r="I37">
        <v>189982.50079349201</v>
      </c>
      <c r="J37">
        <v>87967.924774340005</v>
      </c>
      <c r="K37" s="16">
        <f t="shared" si="4"/>
        <v>0.22889047660010151</v>
      </c>
      <c r="L37">
        <f>E37+N37+Q37+W37+X37+Z37</f>
        <v>2345753.9015488001</v>
      </c>
      <c r="M37" s="16">
        <f>E37/L37</f>
        <v>5.8812648636718014E-2</v>
      </c>
      <c r="N37">
        <v>761182.185361941</v>
      </c>
      <c r="O37" s="16">
        <f>(N37+Z37)/L37</f>
        <v>0.33536236580748757</v>
      </c>
      <c r="P37">
        <v>554403.57427178801</v>
      </c>
      <c r="Q37">
        <v>1318751.7698153199</v>
      </c>
      <c r="R37" s="16">
        <f t="shared" si="2"/>
        <v>0.56218675324150802</v>
      </c>
      <c r="S37">
        <v>19821.0974773786</v>
      </c>
      <c r="T37" s="16">
        <f>S37/(N37+Z37)</f>
        <v>2.519596087526324E-2</v>
      </c>
      <c r="U37">
        <v>12323.990123441799</v>
      </c>
      <c r="V37" s="16">
        <f>U37/(N37+Z37)</f>
        <v>1.5665871848506579E-2</v>
      </c>
      <c r="W37">
        <v>51177.769860460503</v>
      </c>
      <c r="X37">
        <v>51186.783847469698</v>
      </c>
      <c r="Y37" s="16">
        <f>(W37+X37)/L37</f>
        <v>4.3638232314286381E-2</v>
      </c>
      <c r="Z37">
        <v>25495.392663608902</v>
      </c>
      <c r="AA37" s="16">
        <f>Z37/(N37+Z37)</f>
        <v>3.2408947929593659E-2</v>
      </c>
      <c r="AB37">
        <v>936</v>
      </c>
      <c r="AC37" s="19" t="s">
        <v>75</v>
      </c>
      <c r="AD37" s="19" t="s">
        <v>76</v>
      </c>
      <c r="AE37" s="12">
        <f>B37 * AC37*$AL$2</f>
        <v>13740.277777777779</v>
      </c>
      <c r="AF37" s="12">
        <f>_xlfn.CEILING.MATH(AC37/$AP$2) * B37 * $AL$2</f>
        <v>15000</v>
      </c>
      <c r="AG37" s="13">
        <f>C37 * AC37 * $AM$2</f>
        <v>4809.0972222222217</v>
      </c>
      <c r="AH37" s="14">
        <f t="shared" si="0"/>
        <v>18549.375</v>
      </c>
      <c r="AI37" s="15">
        <f>(1 - (AH37/$AO$2)) * 100</f>
        <v>11.669642857142859</v>
      </c>
      <c r="AJ37" s="12">
        <f t="shared" si="5"/>
        <v>1.0916809865561508</v>
      </c>
    </row>
    <row r="38" spans="1:36" x14ac:dyDescent="0.25">
      <c r="A38">
        <v>37</v>
      </c>
      <c r="B38">
        <v>30</v>
      </c>
      <c r="C38">
        <v>10</v>
      </c>
      <c r="D38">
        <v>3</v>
      </c>
      <c r="E38">
        <v>137960</v>
      </c>
      <c r="F38" s="16">
        <f t="shared" si="3"/>
        <v>0.27868119636644884</v>
      </c>
      <c r="G38">
        <v>200600.047594784</v>
      </c>
      <c r="H38" s="16">
        <f t="shared" si="1"/>
        <v>0.40521499894810803</v>
      </c>
      <c r="I38">
        <v>246284.214532896</v>
      </c>
      <c r="J38">
        <v>156485.91100872</v>
      </c>
      <c r="K38" s="16">
        <f t="shared" si="4"/>
        <v>0.31610380468544313</v>
      </c>
      <c r="L38">
        <f>E38+N38+Q38+W38+X38+Z38</f>
        <v>1492605.3916276032</v>
      </c>
      <c r="M38" s="16">
        <f>E38/L38</f>
        <v>9.2428984093084574E-2</v>
      </c>
      <c r="N38">
        <v>781403.42207144795</v>
      </c>
      <c r="O38" s="16">
        <f>(N38+Z38)/L38</f>
        <v>0.52891197397711953</v>
      </c>
      <c r="P38">
        <v>565363.322089541</v>
      </c>
      <c r="Q38">
        <v>462887.1617774</v>
      </c>
      <c r="R38" s="16">
        <f t="shared" si="2"/>
        <v>0.31012025306477509</v>
      </c>
      <c r="S38">
        <v>23111.299669161999</v>
      </c>
      <c r="T38" s="16">
        <f>S38/(N38+Z38)</f>
        <v>2.9274936632335376E-2</v>
      </c>
      <c r="U38">
        <v>17346.114892433801</v>
      </c>
      <c r="V38" s="16">
        <f>U38/(N38+Z38)</f>
        <v>2.1972213660090594E-2</v>
      </c>
      <c r="W38">
        <v>51151.723094545901</v>
      </c>
      <c r="X38">
        <v>51149.642701010001</v>
      </c>
      <c r="Y38" s="16">
        <f>(W38+X38)/L38</f>
        <v>6.8538788865020753E-2</v>
      </c>
      <c r="Z38">
        <v>8053.44198319926</v>
      </c>
      <c r="AA38" s="16">
        <f>Z38/(N38+Z38)</f>
        <v>1.0201243854967346E-2</v>
      </c>
      <c r="AB38">
        <v>936</v>
      </c>
      <c r="AC38" s="19" t="s">
        <v>77</v>
      </c>
      <c r="AD38" s="19" t="s">
        <v>78</v>
      </c>
      <c r="AE38" s="12">
        <f>B38 * AC38*$AL$2</f>
        <v>8781.0763888888887</v>
      </c>
      <c r="AF38" s="12">
        <f>_xlfn.CEILING.MATH(AC38/$AP$2) * B38 * $AL$2</f>
        <v>15000</v>
      </c>
      <c r="AG38" s="13">
        <f>C38 * AC38 * $AM$2</f>
        <v>6146.7534722222217</v>
      </c>
      <c r="AH38" s="14">
        <f t="shared" si="0"/>
        <v>14927.829861111109</v>
      </c>
      <c r="AI38" s="15">
        <f>(1 - (AH38/$AO$2)) * 100</f>
        <v>28.915095899470909</v>
      </c>
      <c r="AJ38" s="12">
        <f t="shared" si="5"/>
        <v>1.7082188259949782</v>
      </c>
    </row>
    <row r="39" spans="1:36" x14ac:dyDescent="0.25">
      <c r="A39">
        <v>38</v>
      </c>
      <c r="B39">
        <v>30</v>
      </c>
      <c r="C39">
        <v>15</v>
      </c>
      <c r="D39">
        <v>2</v>
      </c>
      <c r="E39">
        <v>137960</v>
      </c>
      <c r="F39" s="16">
        <f t="shared" si="3"/>
        <v>0.21507330204649272</v>
      </c>
      <c r="G39">
        <v>249774.67098073399</v>
      </c>
      <c r="H39" s="16">
        <f t="shared" si="1"/>
        <v>0.38938723728184071</v>
      </c>
      <c r="I39">
        <v>313841.26468705601</v>
      </c>
      <c r="J39">
        <v>253721.04987009001</v>
      </c>
      <c r="K39" s="16">
        <f t="shared" si="4"/>
        <v>0.39553946067166651</v>
      </c>
      <c r="L39">
        <f>E39+N39+Q39+W39+X39+Z39</f>
        <v>1280572.0832490758</v>
      </c>
      <c r="M39" s="16">
        <f>E39/L39</f>
        <v>0.10773309976426082</v>
      </c>
      <c r="N39">
        <v>787502.33248515404</v>
      </c>
      <c r="O39" s="16">
        <f>(N39+Z39)/L39</f>
        <v>0.621428309595631</v>
      </c>
      <c r="P39">
        <v>559394.64888575603</v>
      </c>
      <c r="Q39">
        <v>244573.49997396499</v>
      </c>
      <c r="R39" s="16">
        <f t="shared" si="2"/>
        <v>0.19098768681059447</v>
      </c>
      <c r="S39">
        <v>29127.421780585501</v>
      </c>
      <c r="T39" s="16">
        <f>S39/(N39+Z39)</f>
        <v>3.6602182393487247E-2</v>
      </c>
      <c r="U39">
        <v>21642.556926797501</v>
      </c>
      <c r="V39" s="16">
        <f>U39/(N39+Z39)</f>
        <v>2.7196530543052731E-2</v>
      </c>
      <c r="W39">
        <v>51130.5096532725</v>
      </c>
      <c r="X39">
        <v>51124.328613009297</v>
      </c>
      <c r="Y39" s="16">
        <f>(W39+X39)/L39</f>
        <v>7.985090382951357E-2</v>
      </c>
      <c r="Z39">
        <v>8281.4125236748205</v>
      </c>
      <c r="AA39" s="16">
        <f>Z39/(N39+Z39)</f>
        <v>1.0406611815855754E-2</v>
      </c>
      <c r="AB39">
        <v>936</v>
      </c>
      <c r="AC39" s="19" t="s">
        <v>79</v>
      </c>
      <c r="AD39" s="19" t="s">
        <v>80</v>
      </c>
      <c r="AE39" s="12">
        <f>B39 * AC39*$AL$2</f>
        <v>7543.75</v>
      </c>
      <c r="AF39" s="12">
        <f>_xlfn.CEILING.MATH(AC39/$AP$2) * B39 * $AL$2</f>
        <v>15000</v>
      </c>
      <c r="AG39" s="13">
        <f>C39 * AC39 * $AM$2</f>
        <v>7920.9375</v>
      </c>
      <c r="AH39" s="14">
        <f t="shared" si="0"/>
        <v>15464.6875</v>
      </c>
      <c r="AI39" s="15">
        <f>(1 - (AH39/$AO$2)) * 100</f>
        <v>26.358630952380956</v>
      </c>
      <c r="AJ39" s="12">
        <f t="shared" si="5"/>
        <v>1.988400994200497</v>
      </c>
    </row>
    <row r="40" spans="1:36" ht="15.75" customHeight="1" x14ac:dyDescent="0.25">
      <c r="A40">
        <v>39</v>
      </c>
      <c r="B40">
        <v>30</v>
      </c>
      <c r="C40">
        <v>17</v>
      </c>
      <c r="D40">
        <v>1.76470588235294</v>
      </c>
      <c r="E40">
        <v>137960</v>
      </c>
      <c r="F40" s="16">
        <f t="shared" si="3"/>
        <v>0.19029708967640332</v>
      </c>
      <c r="G40">
        <v>267367.63340560102</v>
      </c>
      <c r="H40" s="16">
        <f t="shared" si="1"/>
        <v>0.36879735075930264</v>
      </c>
      <c r="I40">
        <v>338416.39368910203</v>
      </c>
      <c r="J40">
        <v>319644.04238091997</v>
      </c>
      <c r="K40" s="16">
        <f t="shared" si="4"/>
        <v>0.44090555956429395</v>
      </c>
      <c r="L40">
        <f>E40+N40+Q40+W40+X40+Z40</f>
        <v>1274503.5224836469</v>
      </c>
      <c r="M40" s="16">
        <f>E40/L40</f>
        <v>0.10824607195369298</v>
      </c>
      <c r="N40">
        <v>804578.89522733295</v>
      </c>
      <c r="O40" s="16">
        <f>(N40+Z40)/L40</f>
        <v>0.63804317591095505</v>
      </c>
      <c r="P40">
        <v>572373.36767180101</v>
      </c>
      <c r="Q40">
        <v>221111.01530295401</v>
      </c>
      <c r="R40" s="16">
        <f t="shared" si="2"/>
        <v>0.17348795935225914</v>
      </c>
      <c r="S40">
        <v>27490.116491595199</v>
      </c>
      <c r="T40" s="16">
        <f>S40/(N40+Z40)</f>
        <v>3.3805352745644987E-2</v>
      </c>
      <c r="U40">
        <v>22005.710065552601</v>
      </c>
      <c r="V40" s="16">
        <f>U40/(N40+Z40)</f>
        <v>2.7061027239074768E-2</v>
      </c>
      <c r="W40">
        <v>51119.693116090297</v>
      </c>
      <c r="X40">
        <v>51124.538869437398</v>
      </c>
      <c r="Y40" s="16">
        <f>(W40+X40)/L40</f>
        <v>8.0222792783092994E-2</v>
      </c>
      <c r="Z40">
        <v>8609.3799678324704</v>
      </c>
      <c r="AA40" s="16">
        <f>Z40/(N40+Z40)</f>
        <v>1.0587191466534876E-2</v>
      </c>
      <c r="AB40">
        <v>936</v>
      </c>
      <c r="AC40" s="19" t="s">
        <v>81</v>
      </c>
      <c r="AD40" s="19" t="s">
        <v>82</v>
      </c>
      <c r="AE40" s="12">
        <f>B40 * AC40*$AL$2</f>
        <v>7509.895833333333</v>
      </c>
      <c r="AF40" s="12">
        <f>_xlfn.CEILING.MATH(AC40/$AP$2) * B40 * $AL$2</f>
        <v>15000</v>
      </c>
      <c r="AG40" s="13">
        <f>C40 * AC40 * $AM$2</f>
        <v>8936.7760416666661</v>
      </c>
      <c r="AH40" s="14">
        <f t="shared" si="0"/>
        <v>16446.671875</v>
      </c>
      <c r="AI40" s="15">
        <f>(1 - (AH40/$AO$2)) * 100</f>
        <v>21.682514880952386</v>
      </c>
      <c r="AJ40" s="12">
        <f t="shared" si="5"/>
        <v>1.9973645883903184</v>
      </c>
    </row>
    <row r="41" spans="1:36" x14ac:dyDescent="0.25">
      <c r="A41">
        <v>40</v>
      </c>
      <c r="B41">
        <v>30</v>
      </c>
      <c r="C41">
        <v>19</v>
      </c>
      <c r="D41">
        <v>1.57894736842105</v>
      </c>
      <c r="E41">
        <v>137960</v>
      </c>
      <c r="F41" s="16">
        <f t="shared" si="3"/>
        <v>0.17895888366550869</v>
      </c>
      <c r="G41">
        <v>282968.70264690398</v>
      </c>
      <c r="H41" s="16">
        <f t="shared" si="1"/>
        <v>0.36706119989828362</v>
      </c>
      <c r="I41">
        <v>361077.66193665302</v>
      </c>
      <c r="J41">
        <v>349974.63098061498</v>
      </c>
      <c r="K41" s="16">
        <f t="shared" si="4"/>
        <v>0.45397991643620766</v>
      </c>
      <c r="L41">
        <f>E41+N41+Q41+W41+X41+Z41</f>
        <v>1210975.5914986194</v>
      </c>
      <c r="M41" s="16">
        <f>E41/L41</f>
        <v>0.11392467442656731</v>
      </c>
      <c r="N41">
        <v>794516.13113050698</v>
      </c>
      <c r="O41" s="16">
        <f>(N41+Z41)/L41</f>
        <v>0.66016449270003186</v>
      </c>
      <c r="P41">
        <v>562743.113541211</v>
      </c>
      <c r="Q41">
        <v>171316.175377131</v>
      </c>
      <c r="R41" s="16">
        <f t="shared" si="2"/>
        <v>0.14146955279678428</v>
      </c>
      <c r="S41">
        <v>27607.866844431599</v>
      </c>
      <c r="T41" s="16">
        <f>S41/(N41+Z41)</f>
        <v>3.4533874008299617E-2</v>
      </c>
      <c r="U41">
        <v>22661.664698985001</v>
      </c>
      <c r="V41" s="16">
        <f>U41/(N41+Z41)</f>
        <v>2.8346814259245297E-2</v>
      </c>
      <c r="W41">
        <v>51126.110705827399</v>
      </c>
      <c r="X41">
        <v>51130.218381854</v>
      </c>
      <c r="Y41" s="16">
        <f>(W41+X41)/L41</f>
        <v>8.4441280076616623E-2</v>
      </c>
      <c r="Z41">
        <v>4926.9559033000796</v>
      </c>
      <c r="AA41" s="16">
        <f>Z41/(N41+Z41)</f>
        <v>6.162985187076522E-3</v>
      </c>
      <c r="AB41">
        <v>936</v>
      </c>
      <c r="AC41" s="19" t="s">
        <v>83</v>
      </c>
      <c r="AD41" s="19" t="s">
        <v>36</v>
      </c>
      <c r="AE41" s="12">
        <f>B41 * AC41*$AL$2</f>
        <v>7137.3263888888887</v>
      </c>
      <c r="AF41" s="12">
        <f>_xlfn.CEILING.MATH(AC41/$AP$2) * B41 * $AL$2</f>
        <v>15000</v>
      </c>
      <c r="AG41" s="13">
        <f>C41 * AC41 * $AM$2</f>
        <v>9492.6440972222226</v>
      </c>
      <c r="AH41" s="14">
        <f t="shared" si="0"/>
        <v>16629.970486111109</v>
      </c>
      <c r="AI41" s="15">
        <f>(1 - (AH41/$AO$2)) * 100</f>
        <v>20.809664351851865</v>
      </c>
      <c r="AJ41" s="12">
        <f t="shared" si="5"/>
        <v>2.1016273016954097</v>
      </c>
    </row>
    <row r="42" spans="1:36" x14ac:dyDescent="0.25">
      <c r="A42">
        <v>41</v>
      </c>
      <c r="B42">
        <v>30</v>
      </c>
      <c r="C42">
        <v>20</v>
      </c>
      <c r="D42">
        <v>1.5</v>
      </c>
      <c r="E42">
        <v>137960</v>
      </c>
      <c r="F42" s="16">
        <f t="shared" si="3"/>
        <v>0.16898119671202794</v>
      </c>
      <c r="G42">
        <v>295186.43665589002</v>
      </c>
      <c r="H42" s="16">
        <f t="shared" si="1"/>
        <v>0.36156101275204061</v>
      </c>
      <c r="I42">
        <v>377661.491329471</v>
      </c>
      <c r="J42">
        <v>383275.76110559702</v>
      </c>
      <c r="K42" s="16">
        <f t="shared" si="4"/>
        <v>0.46945779053593151</v>
      </c>
      <c r="L42">
        <f>E42+N42+Q42+W42+X42+Z42</f>
        <v>1217832.9474238392</v>
      </c>
      <c r="M42" s="16">
        <f>E42/L42</f>
        <v>0.11328318903823033</v>
      </c>
      <c r="N42">
        <v>804057.80133190099</v>
      </c>
      <c r="O42" s="16">
        <f>(N42+Z42)/L42</f>
        <v>0.66464168676804891</v>
      </c>
      <c r="P42">
        <v>568361.86088312301</v>
      </c>
      <c r="Q42">
        <v>168205.418279654</v>
      </c>
      <c r="R42" s="16">
        <f t="shared" si="2"/>
        <v>0.13811863001035551</v>
      </c>
      <c r="S42">
        <v>29741.264130998799</v>
      </c>
      <c r="T42" s="16">
        <f>S42/(N42+Z42)</f>
        <v>3.6743804997267974E-2</v>
      </c>
      <c r="U42">
        <v>22963.916612461999</v>
      </c>
      <c r="V42" s="16">
        <f>U42/(N42+Z42)</f>
        <v>2.8370740068925565E-2</v>
      </c>
      <c r="W42">
        <v>51115.447943185398</v>
      </c>
      <c r="X42">
        <v>51129.536823514703</v>
      </c>
      <c r="Y42" s="16">
        <f>(W42+X42)/L42</f>
        <v>8.3956494183365232E-2</v>
      </c>
      <c r="Z42">
        <v>5364.7430455842104</v>
      </c>
      <c r="AA42" s="16">
        <f>Z42/(N42+Z42)</f>
        <v>6.6278646213272386E-3</v>
      </c>
      <c r="AB42">
        <v>936</v>
      </c>
      <c r="AC42" s="19" t="s">
        <v>84</v>
      </c>
      <c r="AD42" s="19" t="s">
        <v>70</v>
      </c>
      <c r="AE42" s="12">
        <f>B42 * AC42*$AL$2</f>
        <v>7176.5625</v>
      </c>
      <c r="AF42" s="12">
        <f>_xlfn.CEILING.MATH(AC42/$AP$2) * B42 * $AL$2</f>
        <v>15000</v>
      </c>
      <c r="AG42" s="13">
        <f>C42 * AC42 * $AM$2</f>
        <v>10047.1875</v>
      </c>
      <c r="AH42" s="14">
        <f t="shared" si="0"/>
        <v>17223.75</v>
      </c>
      <c r="AI42" s="15">
        <f>(1 - (AH42/$AO$2)) * 100</f>
        <v>17.982142857142858</v>
      </c>
      <c r="AJ42" s="12">
        <f t="shared" si="5"/>
        <v>2.0901371652514698</v>
      </c>
    </row>
    <row r="43" spans="1:36" x14ac:dyDescent="0.25">
      <c r="A43">
        <v>42</v>
      </c>
      <c r="B43">
        <v>30</v>
      </c>
      <c r="C43">
        <v>25</v>
      </c>
      <c r="D43">
        <v>1.2</v>
      </c>
      <c r="E43">
        <v>137960</v>
      </c>
      <c r="F43" s="16">
        <f t="shared" si="3"/>
        <v>0.14188552689286257</v>
      </c>
      <c r="G43">
        <v>358210.89740849502</v>
      </c>
      <c r="H43" s="16">
        <f t="shared" si="1"/>
        <v>0.36840346417490183</v>
      </c>
      <c r="I43">
        <v>469747.067543916</v>
      </c>
      <c r="J43">
        <v>476162.24340701097</v>
      </c>
      <c r="K43" s="16">
        <f t="shared" si="4"/>
        <v>0.48971100893223563</v>
      </c>
      <c r="L43">
        <f>E43+N43+Q43+W43+X43+Z43</f>
        <v>1158556.2658988056</v>
      </c>
      <c r="M43" s="16">
        <f>E43/L43</f>
        <v>0.11907924031032789</v>
      </c>
      <c r="N43">
        <v>802185.20768206601</v>
      </c>
      <c r="O43" s="16">
        <f>(N43+Z43)/L43</f>
        <v>0.69854397727027662</v>
      </c>
      <c r="P43">
        <v>566765.84951221605</v>
      </c>
      <c r="Q43">
        <v>109047.958738537</v>
      </c>
      <c r="R43" s="16">
        <f t="shared" si="2"/>
        <v>9.4124007567243886E-2</v>
      </c>
      <c r="S43">
        <v>28883.850897431101</v>
      </c>
      <c r="T43" s="16">
        <f>S43/(N43+Z43)</f>
        <v>3.568980798972847E-2</v>
      </c>
      <c r="U43">
        <v>23556.5798464937</v>
      </c>
      <c r="V43" s="16">
        <f>U43/(N43+Z43)</f>
        <v>2.9107261860669729E-2</v>
      </c>
      <c r="W43">
        <v>51111.693188659701</v>
      </c>
      <c r="X43">
        <v>51134.112099257203</v>
      </c>
      <c r="Y43" s="16">
        <f>(W43+X43)/L43</f>
        <v>8.8252774852151716E-2</v>
      </c>
      <c r="Z43">
        <v>7117.2941902858302</v>
      </c>
      <c r="AA43" s="16">
        <f>Z43/(N43+Z43)</f>
        <v>8.7943558481775371E-3</v>
      </c>
      <c r="AB43">
        <v>936</v>
      </c>
      <c r="AC43" s="19" t="s">
        <v>85</v>
      </c>
      <c r="AD43" s="19" t="s">
        <v>86</v>
      </c>
      <c r="AE43" s="12">
        <f>B43 * AC43*$AL$2</f>
        <v>6826.3888888888896</v>
      </c>
      <c r="AF43" s="12">
        <f>_xlfn.CEILING.MATH(AC43/$AP$2) * B43 * $AL$2</f>
        <v>15000</v>
      </c>
      <c r="AG43" s="13">
        <f>C43 * AC43 * $AM$2</f>
        <v>11946.180555555555</v>
      </c>
      <c r="AH43" s="14">
        <f t="shared" si="0"/>
        <v>18772.569444444445</v>
      </c>
      <c r="AI43" s="15">
        <f>(1 - (AH43/$AO$2)) * 100</f>
        <v>10.606812169312164</v>
      </c>
      <c r="AJ43" s="12">
        <f t="shared" si="5"/>
        <v>2.1973550356052898</v>
      </c>
    </row>
    <row r="44" spans="1:36" x14ac:dyDescent="0.25">
      <c r="A44">
        <v>43</v>
      </c>
      <c r="B44">
        <v>35</v>
      </c>
      <c r="C44">
        <v>5</v>
      </c>
      <c r="D44">
        <v>7</v>
      </c>
      <c r="E44">
        <v>137960</v>
      </c>
      <c r="F44" s="16">
        <f t="shared" si="3"/>
        <v>0.37120905005906618</v>
      </c>
      <c r="G44">
        <v>151911.06949229201</v>
      </c>
      <c r="H44" s="16">
        <f t="shared" si="1"/>
        <v>0.4087472006356227</v>
      </c>
      <c r="I44">
        <v>180519.43136558801</v>
      </c>
      <c r="J44">
        <v>81779.352225734605</v>
      </c>
      <c r="K44" s="16">
        <f t="shared" si="4"/>
        <v>0.22004374930531112</v>
      </c>
      <c r="L44">
        <f>E44+N44+Q44+W44+X44+Z44</f>
        <v>2650894.303861286</v>
      </c>
      <c r="M44" s="16">
        <f>E44/L44</f>
        <v>5.2042814305741203E-2</v>
      </c>
      <c r="N44">
        <v>778690.07555188495</v>
      </c>
      <c r="O44" s="16">
        <f>(N44+Z44)/L44</f>
        <v>0.30449270011022805</v>
      </c>
      <c r="P44">
        <v>565148.262381037</v>
      </c>
      <c r="Q44">
        <v>1603410.5758002601</v>
      </c>
      <c r="R44" s="16">
        <f t="shared" si="2"/>
        <v>0.6048564718196181</v>
      </c>
      <c r="S44">
        <v>20940.828780257001</v>
      </c>
      <c r="T44" s="16">
        <f>S44/(N44+Z44)</f>
        <v>2.5943261222063321E-2</v>
      </c>
      <c r="U44">
        <v>13822.9253411234</v>
      </c>
      <c r="V44" s="16">
        <f>U44/(N44+Z44)</f>
        <v>1.7125003348288776E-2</v>
      </c>
      <c r="W44">
        <v>51172.839322473701</v>
      </c>
      <c r="X44">
        <v>51172.924449006299</v>
      </c>
      <c r="Y44" s="16">
        <f>(W44+X44)/L44</f>
        <v>3.8608013764412794E-2</v>
      </c>
      <c r="Z44">
        <v>28487.8887376614</v>
      </c>
      <c r="AA44" s="16">
        <f>Z44/(N44+Z44)</f>
        <v>3.5293194311536463E-2</v>
      </c>
      <c r="AB44">
        <v>936</v>
      </c>
      <c r="AC44" s="19" t="s">
        <v>87</v>
      </c>
      <c r="AD44" s="19" t="s">
        <v>88</v>
      </c>
      <c r="AE44" s="12">
        <f>B44 * AC44*$AL$2</f>
        <v>15507.146990740741</v>
      </c>
      <c r="AF44" s="12">
        <f>_xlfn.CEILING.MATH(AC44/$AP$2) * B44 * $AL$2</f>
        <v>17500</v>
      </c>
      <c r="AG44" s="13">
        <f>C44 * AC44 * $AM$2</f>
        <v>4652.1440972222217</v>
      </c>
      <c r="AH44" s="14">
        <f t="shared" si="0"/>
        <v>20159.291087962964</v>
      </c>
      <c r="AI44" s="15">
        <f>(1 - (AH44/$AO$2)) * 100</f>
        <v>4.003375771604933</v>
      </c>
      <c r="AJ44" s="12">
        <f t="shared" si="5"/>
        <v>1.1285119055393737</v>
      </c>
    </row>
    <row r="45" spans="1:36" x14ac:dyDescent="0.25">
      <c r="A45">
        <v>44</v>
      </c>
      <c r="B45">
        <v>35</v>
      </c>
      <c r="C45">
        <v>10</v>
      </c>
      <c r="D45">
        <v>3.5</v>
      </c>
      <c r="E45">
        <v>137960</v>
      </c>
      <c r="F45" s="16">
        <f t="shared" si="3"/>
        <v>0.294592832526194</v>
      </c>
      <c r="G45">
        <v>187479.304004409</v>
      </c>
      <c r="H45" s="16">
        <f t="shared" si="1"/>
        <v>0.40033385913814351</v>
      </c>
      <c r="I45">
        <v>227194.40723231001</v>
      </c>
      <c r="J45">
        <v>142868.084254038</v>
      </c>
      <c r="K45" s="16">
        <f t="shared" si="4"/>
        <v>0.30507330833566249</v>
      </c>
      <c r="L45">
        <f>E45+N45+Q45+W45+X45+Z45</f>
        <v>1647487.6179077807</v>
      </c>
      <c r="M45" s="16">
        <f>E45/L45</f>
        <v>8.3739627843274281E-2</v>
      </c>
      <c r="N45">
        <v>824366.80246832699</v>
      </c>
      <c r="O45" s="16">
        <f>(N45+Z45)/L45</f>
        <v>0.50609932209950304</v>
      </c>
      <c r="P45">
        <v>586976.87116283795</v>
      </c>
      <c r="Q45">
        <v>573464.19035444304</v>
      </c>
      <c r="R45" s="16">
        <f t="shared" si="2"/>
        <v>0.34808406698844346</v>
      </c>
      <c r="S45">
        <v>28579.303655015701</v>
      </c>
      <c r="T45" s="16">
        <f>S45/(N45+Z45)</f>
        <v>3.4276283641072783E-2</v>
      </c>
      <c r="U45">
        <v>20554.170238340099</v>
      </c>
      <c r="V45" s="16">
        <f>U45/(N45+Z45)</f>
        <v>2.4651425297151971E-2</v>
      </c>
      <c r="W45">
        <v>51126.257222976899</v>
      </c>
      <c r="X45">
        <v>51144.803739907999</v>
      </c>
      <c r="Y45" s="16">
        <f>(W45+X45)/L45</f>
        <v>6.2076983068779332E-2</v>
      </c>
      <c r="Z45">
        <v>9425.5641221257993</v>
      </c>
      <c r="AA45" s="16">
        <f>Z45/(N45+Z45)</f>
        <v>1.1304450004344432E-2</v>
      </c>
      <c r="AB45">
        <v>936</v>
      </c>
      <c r="AC45" s="19" t="s">
        <v>89</v>
      </c>
      <c r="AD45" s="19" t="s">
        <v>78</v>
      </c>
      <c r="AE45" s="12">
        <f>B45 * AC45*$AL$2</f>
        <v>9684.5486111111113</v>
      </c>
      <c r="AF45" s="12">
        <f>_xlfn.CEILING.MATH(AC45/$AP$2) * B45 * $AL$2</f>
        <v>17500</v>
      </c>
      <c r="AG45" s="13">
        <f>C45 * AC45 * $AM$2</f>
        <v>5810.729166666667</v>
      </c>
      <c r="AH45" s="14">
        <f t="shared" si="0"/>
        <v>15495.277777777777</v>
      </c>
      <c r="AI45" s="15">
        <f>(1 - (AH45/$AO$2)) * 100</f>
        <v>26.212962962962962</v>
      </c>
      <c r="AJ45" s="12">
        <f t="shared" si="5"/>
        <v>1.8070021332664072</v>
      </c>
    </row>
    <row r="46" spans="1:36" x14ac:dyDescent="0.25">
      <c r="A46">
        <v>45</v>
      </c>
      <c r="B46">
        <v>35</v>
      </c>
      <c r="C46">
        <v>15</v>
      </c>
      <c r="D46">
        <v>2.3333333333333299</v>
      </c>
      <c r="E46">
        <v>137960</v>
      </c>
      <c r="F46" s="16">
        <f t="shared" si="3"/>
        <v>0.23071026478972531</v>
      </c>
      <c r="G46">
        <v>229383.02692978099</v>
      </c>
      <c r="H46" s="16">
        <f t="shared" si="1"/>
        <v>0.38359683155435242</v>
      </c>
      <c r="I46">
        <v>284444.81049967598</v>
      </c>
      <c r="J46">
        <v>230636.43499723799</v>
      </c>
      <c r="K46" s="16">
        <f t="shared" si="4"/>
        <v>0.38569290365592229</v>
      </c>
      <c r="L46">
        <f>E46+N46+Q46+W46+X46+Z46</f>
        <v>1394132.9951123029</v>
      </c>
      <c r="M46" s="16">
        <f>E46/L46</f>
        <v>9.8957560350177901E-2</v>
      </c>
      <c r="N46">
        <v>832895.04721094004</v>
      </c>
      <c r="O46" s="16">
        <f>(N46+Z46)/L46</f>
        <v>0.60261261034985947</v>
      </c>
      <c r="P46">
        <v>585329.81729959603</v>
      </c>
      <c r="Q46">
        <v>313814.87532783701</v>
      </c>
      <c r="R46" s="16">
        <f t="shared" si="2"/>
        <v>0.22509679953637277</v>
      </c>
      <c r="S46">
        <v>33664.974892857201</v>
      </c>
      <c r="T46" s="16">
        <f>S46/(N46+Z46)</f>
        <v>4.0071525266156788E-2</v>
      </c>
      <c r="U46">
        <v>24102.9210661174</v>
      </c>
      <c r="V46" s="16">
        <f>U46/(N46+Z46)</f>
        <v>2.8689782587481786E-2</v>
      </c>
      <c r="W46">
        <v>51111.645753434401</v>
      </c>
      <c r="X46">
        <v>51124.350671538603</v>
      </c>
      <c r="Y46" s="16">
        <f>(W46+X46)/L46</f>
        <v>7.3333029763589727E-2</v>
      </c>
      <c r="Z46">
        <v>7227.07614855273</v>
      </c>
      <c r="AA46" s="16">
        <f>Z46/(N46+Z46)</f>
        <v>8.6024114204408652E-3</v>
      </c>
      <c r="AB46">
        <v>936</v>
      </c>
      <c r="AC46" s="19" t="s">
        <v>90</v>
      </c>
      <c r="AD46" s="19" t="s">
        <v>91</v>
      </c>
      <c r="AE46" s="12">
        <f>B46 * AC46*$AL$2</f>
        <v>8199.0740740740748</v>
      </c>
      <c r="AF46" s="12">
        <f>_xlfn.CEILING.MATH(AC46/$AP$2) * B46 * $AL$2</f>
        <v>17500</v>
      </c>
      <c r="AG46" s="13">
        <f>C46 * AC46 * $AM$2</f>
        <v>7379.166666666667</v>
      </c>
      <c r="AH46" s="14">
        <f t="shared" si="0"/>
        <v>15578.240740740741</v>
      </c>
      <c r="AI46" s="15">
        <f>(1 - (AH46/$AO$2)) * 100</f>
        <v>25.817901234567898</v>
      </c>
      <c r="AJ46" s="12">
        <f t="shared" si="5"/>
        <v>2.1343873517786562</v>
      </c>
    </row>
    <row r="47" spans="1:36" x14ac:dyDescent="0.25">
      <c r="A47">
        <v>46</v>
      </c>
      <c r="B47">
        <v>35</v>
      </c>
      <c r="C47">
        <v>17</v>
      </c>
      <c r="D47">
        <v>2.0588235294117601</v>
      </c>
      <c r="E47">
        <v>137960</v>
      </c>
      <c r="F47" s="16">
        <f t="shared" si="3"/>
        <v>0.20976568093728529</v>
      </c>
      <c r="G47">
        <v>249334.110019819</v>
      </c>
      <c r="H47" s="16">
        <f t="shared" si="1"/>
        <v>0.37910799774716825</v>
      </c>
      <c r="I47">
        <v>311524.147737163</v>
      </c>
      <c r="J47">
        <v>270392.12055689102</v>
      </c>
      <c r="K47" s="16">
        <f t="shared" si="4"/>
        <v>0.41112632131554638</v>
      </c>
      <c r="L47">
        <f>E47+N47+Q47+W47+X47+Z47</f>
        <v>1350307.7060266894</v>
      </c>
      <c r="M47" s="16">
        <f>E47/L47</f>
        <v>0.10216930510302009</v>
      </c>
      <c r="N47">
        <v>838471.43410528603</v>
      </c>
      <c r="O47" s="16">
        <f>(N47+Z47)/L47</f>
        <v>0.62749411746876482</v>
      </c>
      <c r="P47">
        <v>584224.77750901401</v>
      </c>
      <c r="Q47">
        <v>262813.15657146799</v>
      </c>
      <c r="R47" s="16">
        <f t="shared" si="2"/>
        <v>0.19463204971613587</v>
      </c>
      <c r="S47">
        <v>35416.754335621998</v>
      </c>
      <c r="T47" s="16">
        <f>S47/(N47+Z47)</f>
        <v>4.1799044490718036E-2</v>
      </c>
      <c r="U47">
        <v>24706.931948058598</v>
      </c>
      <c r="V47" s="16">
        <f>U47/(N47+Z47)</f>
        <v>2.9159254344414427E-2</v>
      </c>
      <c r="W47">
        <v>51109.310013942399</v>
      </c>
      <c r="X47">
        <v>51115.0971367893</v>
      </c>
      <c r="Y47" s="16">
        <f>(W47+X47)/L47</f>
        <v>7.5704527712079278E-2</v>
      </c>
      <c r="Z47">
        <v>8838.7081992036892</v>
      </c>
      <c r="AA47" s="16">
        <f>Z47/(N47+Z47)</f>
        <v>1.0431491089159426E-2</v>
      </c>
      <c r="AB47">
        <v>936</v>
      </c>
      <c r="AC47" s="19" t="s">
        <v>92</v>
      </c>
      <c r="AD47" s="19" t="s">
        <v>93</v>
      </c>
      <c r="AE47" s="12">
        <f>B47 * AC47*$AL$2</f>
        <v>7943.0555555555547</v>
      </c>
      <c r="AF47" s="12">
        <f>_xlfn.CEILING.MATH(AC47/$AP$2) * B47 * $AL$2</f>
        <v>17500</v>
      </c>
      <c r="AG47" s="13">
        <f>C47 * AC47 * $AM$2</f>
        <v>8101.9166666666661</v>
      </c>
      <c r="AH47" s="14">
        <f t="shared" si="0"/>
        <v>16044.972222222221</v>
      </c>
      <c r="AI47" s="15">
        <f>(1 - (AH47/$AO$2)) * 100</f>
        <v>23.595370370370372</v>
      </c>
      <c r="AJ47" s="12">
        <f t="shared" si="5"/>
        <v>2.203182374541004</v>
      </c>
    </row>
    <row r="48" spans="1:36" x14ac:dyDescent="0.25">
      <c r="A48">
        <v>47</v>
      </c>
      <c r="B48">
        <v>35</v>
      </c>
      <c r="C48">
        <v>19</v>
      </c>
      <c r="D48">
        <v>1.84210526315789</v>
      </c>
      <c r="E48">
        <v>137960</v>
      </c>
      <c r="F48" s="16">
        <f t="shared" si="3"/>
        <v>0.19126681566533277</v>
      </c>
      <c r="G48">
        <v>261152.12364450199</v>
      </c>
      <c r="H48" s="16">
        <f t="shared" si="1"/>
        <v>0.36205954692463871</v>
      </c>
      <c r="I48">
        <v>327447.65644380503</v>
      </c>
      <c r="J48">
        <v>322183.933489602</v>
      </c>
      <c r="K48" s="16">
        <f t="shared" si="4"/>
        <v>0.44667363741002858</v>
      </c>
      <c r="L48">
        <f>E48+N48+Q48+W48+X48+Z48</f>
        <v>1323261.0878230564</v>
      </c>
      <c r="M48" s="16">
        <f>E48/L48</f>
        <v>0.10425758096383146</v>
      </c>
      <c r="N48">
        <v>842979.47309115296</v>
      </c>
      <c r="O48" s="16">
        <f>(N48+Z48)/L48</f>
        <v>0.64461164364637169</v>
      </c>
      <c r="P48">
        <v>586124.62657657603</v>
      </c>
      <c r="Q48">
        <v>230099.19820563999</v>
      </c>
      <c r="R48" s="16">
        <f t="shared" si="2"/>
        <v>0.17388798047721959</v>
      </c>
      <c r="S48">
        <v>35445.718294596802</v>
      </c>
      <c r="T48" s="16">
        <f>S48/(N48+Z48)</f>
        <v>4.1554694513057822E-2</v>
      </c>
      <c r="U48">
        <v>26211.635779042801</v>
      </c>
      <c r="V48" s="16">
        <f>U48/(N48+Z48)</f>
        <v>3.0729142189557367E-2</v>
      </c>
      <c r="W48">
        <v>51097.210507110503</v>
      </c>
      <c r="X48">
        <v>51115.174315399403</v>
      </c>
      <c r="Y48" s="16">
        <f>(W48+X48)/L48</f>
        <v>7.7242794912577017E-2</v>
      </c>
      <c r="Z48">
        <v>10010.0317037533</v>
      </c>
      <c r="AA48" s="16">
        <f>Z48/(N48+Z48)</f>
        <v>1.1735234311189002E-2</v>
      </c>
      <c r="AB48">
        <v>936</v>
      </c>
      <c r="AC48" s="19" t="s">
        <v>94</v>
      </c>
      <c r="AD48" s="19" t="s">
        <v>95</v>
      </c>
      <c r="AE48" s="12">
        <f>B48 * AC48*$AL$2</f>
        <v>7785.677083333333</v>
      </c>
      <c r="AF48" s="12">
        <f>_xlfn.CEILING.MATH(AC48/$AP$2) * B48 * $AL$2</f>
        <v>17500</v>
      </c>
      <c r="AG48" s="13">
        <f>C48 * AC48 * $AM$2</f>
        <v>8875.671875</v>
      </c>
      <c r="AH48" s="14">
        <f t="shared" si="0"/>
        <v>16661.348958333332</v>
      </c>
      <c r="AI48" s="15">
        <f>(1 - (AH48/$AO$2)) * 100</f>
        <v>20.660243055555561</v>
      </c>
      <c r="AJ48" s="12">
        <f t="shared" si="5"/>
        <v>2.2477171622570826</v>
      </c>
    </row>
    <row r="49" spans="1:36" x14ac:dyDescent="0.25">
      <c r="A49">
        <v>48</v>
      </c>
      <c r="B49">
        <v>35</v>
      </c>
      <c r="C49">
        <v>20</v>
      </c>
      <c r="D49">
        <v>1.75</v>
      </c>
      <c r="E49">
        <v>137960</v>
      </c>
      <c r="F49" s="16">
        <f t="shared" si="3"/>
        <v>0.18522392384303046</v>
      </c>
      <c r="G49">
        <v>268296.60570368101</v>
      </c>
      <c r="H49" s="16">
        <f t="shared" si="1"/>
        <v>0.36021274327487812</v>
      </c>
      <c r="I49">
        <v>337390.12342700601</v>
      </c>
      <c r="J49">
        <v>338571.58461646002</v>
      </c>
      <c r="K49" s="16">
        <f t="shared" si="4"/>
        <v>0.45456333288209144</v>
      </c>
      <c r="L49">
        <f>E49+N49+Q49+W49+X49+Z49</f>
        <v>1297505.9911855273</v>
      </c>
      <c r="M49" s="16">
        <f>E49/L49</f>
        <v>0.10632706202300181</v>
      </c>
      <c r="N49">
        <v>836997.03416833305</v>
      </c>
      <c r="O49" s="16">
        <f>(N49+Z49)/L49</f>
        <v>0.65048301438045286</v>
      </c>
      <c r="P49">
        <v>582030.70263876801</v>
      </c>
      <c r="Q49">
        <v>213323.346426462</v>
      </c>
      <c r="R49" s="16">
        <f t="shared" si="2"/>
        <v>0.16441029781415428</v>
      </c>
      <c r="S49">
        <v>36075.871476978398</v>
      </c>
      <c r="T49" s="16">
        <f>S49/(N49+Z49)</f>
        <v>4.2743639522321374E-2</v>
      </c>
      <c r="U49">
        <v>26943.692091297398</v>
      </c>
      <c r="V49" s="16">
        <f>U49/(N49+Z49)</f>
        <v>3.1923593665249904E-2</v>
      </c>
      <c r="W49">
        <v>51096.172681108997</v>
      </c>
      <c r="X49">
        <v>51120.863754897196</v>
      </c>
      <c r="Y49" s="16">
        <f>(W49+X49)/L49</f>
        <v>7.8779625782391033E-2</v>
      </c>
      <c r="Z49">
        <v>7008.5741547259704</v>
      </c>
      <c r="AA49" s="16">
        <f>Z49/(N49+Z49)</f>
        <v>8.3039426345177872E-3</v>
      </c>
      <c r="AB49">
        <v>936</v>
      </c>
      <c r="AC49" s="19" t="s">
        <v>96</v>
      </c>
      <c r="AD49" s="19" t="s">
        <v>97</v>
      </c>
      <c r="AE49" s="12">
        <f>B49 * AC49*$AL$2</f>
        <v>7632.9571759259252</v>
      </c>
      <c r="AF49" s="12">
        <f>_xlfn.CEILING.MATH(AC49/$AP$2) * B49 * $AL$2</f>
        <v>17500</v>
      </c>
      <c r="AG49" s="13">
        <f>C49 * AC49 * $AM$2</f>
        <v>9159.5486111111113</v>
      </c>
      <c r="AH49" s="14">
        <f t="shared" si="0"/>
        <v>16792.505787037036</v>
      </c>
      <c r="AI49" s="15">
        <f>(1 - (AH49/$AO$2)) * 100</f>
        <v>20.035686728395063</v>
      </c>
      <c r="AJ49" s="12">
        <f t="shared" si="5"/>
        <v>2.2926893989651056</v>
      </c>
    </row>
    <row r="50" spans="1:36" x14ac:dyDescent="0.25">
      <c r="A50">
        <v>49</v>
      </c>
      <c r="B50">
        <v>35</v>
      </c>
      <c r="C50">
        <v>25</v>
      </c>
      <c r="D50">
        <v>1.4</v>
      </c>
      <c r="E50">
        <v>137960</v>
      </c>
      <c r="F50" s="16">
        <f t="shared" si="3"/>
        <v>0.15758541618883426</v>
      </c>
      <c r="G50">
        <v>309358.79887938697</v>
      </c>
      <c r="H50" s="16">
        <f t="shared" si="1"/>
        <v>0.35336644732593558</v>
      </c>
      <c r="I50">
        <v>395508.88562510902</v>
      </c>
      <c r="J50">
        <v>428142.924270697</v>
      </c>
      <c r="K50" s="16">
        <f t="shared" si="4"/>
        <v>0.48904813648523004</v>
      </c>
      <c r="L50">
        <f>E50+N50+Q50+W50+X50+Z50</f>
        <v>1218042.39376921</v>
      </c>
      <c r="M50" s="16">
        <f>E50/L50</f>
        <v>0.11326370962597229</v>
      </c>
      <c r="N50">
        <v>838028.99792477803</v>
      </c>
      <c r="O50" s="16">
        <f>(N50+Z50)/L50</f>
        <v>0.69318299130487282</v>
      </c>
      <c r="P50">
        <v>577508.19763994101</v>
      </c>
      <c r="Q50">
        <v>133558.226325289</v>
      </c>
      <c r="R50" s="16">
        <f t="shared" si="2"/>
        <v>0.10964989971489868</v>
      </c>
      <c r="S50">
        <v>38256.555130457302</v>
      </c>
      <c r="T50" s="16">
        <f>S50/(N50+Z50)</f>
        <v>4.5310156141692814E-2</v>
      </c>
      <c r="U50">
        <v>28881.290574126</v>
      </c>
      <c r="V50" s="16">
        <f>U50/(N50+Z50)</f>
        <v>3.4206315258255383E-2</v>
      </c>
      <c r="W50">
        <v>51096.359319918898</v>
      </c>
      <c r="X50">
        <v>51101.5380749135</v>
      </c>
      <c r="Y50" s="16">
        <f>(W50+X50)/L50</f>
        <v>8.390339935425635E-2</v>
      </c>
      <c r="Z50">
        <v>6297.2721243107299</v>
      </c>
      <c r="AA50" s="16">
        <f>Z50/(N50+Z50)</f>
        <v>7.4583396818206421E-3</v>
      </c>
      <c r="AB50">
        <v>936</v>
      </c>
      <c r="AC50" s="19" t="s">
        <v>98</v>
      </c>
      <c r="AD50" s="19" t="s">
        <v>99</v>
      </c>
      <c r="AE50" s="12">
        <f>B50 * AC50*$AL$2</f>
        <v>7165.885416666667</v>
      </c>
      <c r="AF50" s="12">
        <f>_xlfn.CEILING.MATH(AC50/$AP$2) * B50 * $AL$2</f>
        <v>17500</v>
      </c>
      <c r="AG50" s="13">
        <f>C50 * AC50 * $AM$2</f>
        <v>10748.828125</v>
      </c>
      <c r="AH50" s="14">
        <f t="shared" si="0"/>
        <v>17914.713541666668</v>
      </c>
      <c r="AI50" s="15">
        <f>(1 - (AH50/$AO$2)) * 100</f>
        <v>14.691840277777768</v>
      </c>
      <c r="AJ50" s="12">
        <f t="shared" si="5"/>
        <v>2.4421266853218011</v>
      </c>
    </row>
    <row r="51" spans="1:36" x14ac:dyDescent="0.25">
      <c r="A51">
        <v>50</v>
      </c>
      <c r="B51">
        <v>40</v>
      </c>
      <c r="C51">
        <v>5</v>
      </c>
      <c r="D51">
        <v>8</v>
      </c>
      <c r="E51">
        <v>137960</v>
      </c>
      <c r="F51" s="16">
        <f t="shared" si="3"/>
        <v>0.38213987497983681</v>
      </c>
      <c r="G51">
        <v>146323.99771697601</v>
      </c>
      <c r="H51" s="16">
        <f t="shared" si="1"/>
        <v>0.40530758331483863</v>
      </c>
      <c r="I51">
        <v>172040.934147747</v>
      </c>
      <c r="J51">
        <v>76735.642034775403</v>
      </c>
      <c r="K51" s="16">
        <f t="shared" si="4"/>
        <v>0.21255254170532462</v>
      </c>
      <c r="L51">
        <f>E51+N51+Q51+W51+X51+Z51</f>
        <v>2944827.1535467478</v>
      </c>
      <c r="M51" s="16">
        <f>E51/L51</f>
        <v>4.6848250442760649E-2</v>
      </c>
      <c r="N51">
        <v>819686.21844269696</v>
      </c>
      <c r="O51" s="16">
        <f>(N51+Z51)/L51</f>
        <v>0.29254736158254491</v>
      </c>
      <c r="P51">
        <v>588792.68693618698</v>
      </c>
      <c r="Q51">
        <v>1843017.6543264601</v>
      </c>
      <c r="R51" s="16">
        <f t="shared" si="2"/>
        <v>0.62584917831483966</v>
      </c>
      <c r="S51">
        <v>26059.572020376101</v>
      </c>
      <c r="T51" s="16">
        <f>S51/(N51+Z51)</f>
        <v>3.0249018277005865E-2</v>
      </c>
      <c r="U51">
        <v>16297.752306968399</v>
      </c>
      <c r="V51" s="16">
        <f>U51/(N51+Z51)</f>
        <v>1.8917847423669493E-2</v>
      </c>
      <c r="W51">
        <v>51180.857609685103</v>
      </c>
      <c r="X51">
        <v>51167.227523865702</v>
      </c>
      <c r="Y51" s="16">
        <f>(W51+X51)/L51</f>
        <v>3.4755209659854853E-2</v>
      </c>
      <c r="Z51">
        <v>41815.195644039901</v>
      </c>
      <c r="AA51" s="16">
        <f>Z51/(N51+Z51)</f>
        <v>4.8537582133126832E-2</v>
      </c>
      <c r="AB51">
        <v>936</v>
      </c>
      <c r="AC51" s="19" t="s">
        <v>100</v>
      </c>
      <c r="AD51" s="19" t="s">
        <v>101</v>
      </c>
      <c r="AE51" s="12">
        <f>B51 * AC51*$AL$2</f>
        <v>17213.657407407405</v>
      </c>
      <c r="AF51" s="12">
        <f>_xlfn.CEILING.MATH(AC51/$AP$2) * B51 * $AL$2</f>
        <v>20000</v>
      </c>
      <c r="AG51" s="13">
        <f>C51 * AC51 * $AM$2</f>
        <v>4518.5850694444443</v>
      </c>
      <c r="AH51" s="14">
        <f t="shared" si="0"/>
        <v>21732.24247685185</v>
      </c>
      <c r="AI51" s="15">
        <f>(1 - (AH51/$AO$2)) * 100</f>
        <v>-3.4868689373897643</v>
      </c>
      <c r="AJ51" s="12">
        <f t="shared" si="5"/>
        <v>1.1618681333458845</v>
      </c>
    </row>
    <row r="52" spans="1:36" x14ac:dyDescent="0.25">
      <c r="A52">
        <v>51</v>
      </c>
      <c r="B52">
        <v>40</v>
      </c>
      <c r="C52">
        <v>10</v>
      </c>
      <c r="D52">
        <v>4</v>
      </c>
      <c r="E52">
        <v>137960</v>
      </c>
      <c r="F52" s="16">
        <f t="shared" si="3"/>
        <v>0.3088255782197768</v>
      </c>
      <c r="G52">
        <v>175889.12882495901</v>
      </c>
      <c r="H52" s="16">
        <f t="shared" si="1"/>
        <v>0.39373051545332544</v>
      </c>
      <c r="I52">
        <v>210661.26726950399</v>
      </c>
      <c r="J52">
        <v>132875.52654610699</v>
      </c>
      <c r="K52" s="16">
        <f t="shared" si="4"/>
        <v>0.2974439063268976</v>
      </c>
      <c r="L52">
        <f>E52+N52+Q52+W52+X52+Z52</f>
        <v>1798672.4408782781</v>
      </c>
      <c r="M52" s="16">
        <f>E52/L52</f>
        <v>7.6701013961516629E-2</v>
      </c>
      <c r="N52">
        <v>862767.360803977</v>
      </c>
      <c r="O52" s="16">
        <f>(N52+Z52)/L52</f>
        <v>0.48678592632995582</v>
      </c>
      <c r="P52">
        <v>610225.15045749</v>
      </c>
      <c r="Q52">
        <v>682864.255569175</v>
      </c>
      <c r="R52" s="16">
        <f t="shared" si="2"/>
        <v>0.37964903450443571</v>
      </c>
      <c r="S52">
        <v>33154.753542971601</v>
      </c>
      <c r="T52" s="16">
        <f>S52/(N52+Z52)</f>
        <v>3.7866547485867694E-2</v>
      </c>
      <c r="U52">
        <v>22947.6748638018</v>
      </c>
      <c r="V52" s="16">
        <f>U52/(N52+Z52)</f>
        <v>2.6208887928971195E-2</v>
      </c>
      <c r="W52">
        <v>51142.169139670099</v>
      </c>
      <c r="X52">
        <v>51137.585872337702</v>
      </c>
      <c r="Y52" s="16">
        <f>(W52+X52)/L52</f>
        <v>5.6864025204091846E-2</v>
      </c>
      <c r="Z52">
        <v>12801.069493118301</v>
      </c>
      <c r="AA52" s="16">
        <f>Z52/(N52+Z52)</f>
        <v>1.4620295856001431E-2</v>
      </c>
      <c r="AB52">
        <v>936</v>
      </c>
      <c r="AC52" s="19" t="s">
        <v>102</v>
      </c>
      <c r="AD52" s="19" t="s">
        <v>103</v>
      </c>
      <c r="AE52" s="12">
        <f>B52 * AC52*$AL$2</f>
        <v>10554.861111111111</v>
      </c>
      <c r="AF52" s="12">
        <f>_xlfn.CEILING.MATH(AC52/$AP$2) * B52 * $AL$2</f>
        <v>20000</v>
      </c>
      <c r="AG52" s="13">
        <f>C52 * AC52 * $AM$2</f>
        <v>5541.3020833333339</v>
      </c>
      <c r="AH52" s="14">
        <f t="shared" si="0"/>
        <v>16096.163194444445</v>
      </c>
      <c r="AI52" s="15">
        <f>(1 - (AH52/$AO$2)) * 100</f>
        <v>23.351603835978828</v>
      </c>
      <c r="AJ52" s="12">
        <f t="shared" si="5"/>
        <v>1.8948615040463188</v>
      </c>
    </row>
    <row r="53" spans="1:36" x14ac:dyDescent="0.25">
      <c r="A53">
        <v>52</v>
      </c>
      <c r="B53">
        <v>40</v>
      </c>
      <c r="C53">
        <v>15</v>
      </c>
      <c r="D53">
        <v>2.6666666666666701</v>
      </c>
      <c r="E53">
        <v>137960</v>
      </c>
      <c r="F53" s="16">
        <f t="shared" si="3"/>
        <v>0.2494652239813312</v>
      </c>
      <c r="G53">
        <v>214123.05274526501</v>
      </c>
      <c r="H53" s="16">
        <f t="shared" si="1"/>
        <v>0.38718654184302648</v>
      </c>
      <c r="I53">
        <v>261671.25714058199</v>
      </c>
      <c r="J53">
        <v>200939.92095115801</v>
      </c>
      <c r="K53" s="16">
        <f t="shared" si="4"/>
        <v>0.36334823417564238</v>
      </c>
      <c r="L53">
        <f>E53+N53+Q53+W53+X53+Z53</f>
        <v>1474378.0601271198</v>
      </c>
      <c r="M53" s="16">
        <f>E53/L53</f>
        <v>9.3571658267964999E-2</v>
      </c>
      <c r="N53">
        <v>868150.71592403494</v>
      </c>
      <c r="O53" s="16">
        <f>(N53+Z53)/L53</f>
        <v>0.59586125596351802</v>
      </c>
      <c r="P53">
        <v>600120.99713717098</v>
      </c>
      <c r="Q53">
        <v>355671.71861209802</v>
      </c>
      <c r="R53" s="16">
        <f t="shared" si="2"/>
        <v>0.24123508632611657</v>
      </c>
      <c r="S53">
        <v>39299.338321025098</v>
      </c>
      <c r="T53" s="16">
        <f>S53/(N53+Z53)</f>
        <v>4.4733330226776662E-2</v>
      </c>
      <c r="U53">
        <v>27302.689847793699</v>
      </c>
      <c r="V53" s="16">
        <f>U53/(N53+Z53)</f>
        <v>3.1077883069273015E-2</v>
      </c>
      <c r="W53">
        <v>51107.729334898802</v>
      </c>
      <c r="X53">
        <v>51113.849507722203</v>
      </c>
      <c r="Y53" s="16">
        <f>(W53+X53)/L53</f>
        <v>6.933199944240051E-2</v>
      </c>
      <c r="Z53">
        <v>10374.046748365799</v>
      </c>
      <c r="AA53" s="16">
        <f>Z53/(N53+Z53)</f>
        <v>1.1808485303030952E-2</v>
      </c>
      <c r="AB53">
        <v>936</v>
      </c>
      <c r="AC53" s="19" t="s">
        <v>104</v>
      </c>
      <c r="AD53" s="19" t="s">
        <v>105</v>
      </c>
      <c r="AE53" s="12">
        <f>B53 * AC53*$AL$2</f>
        <v>8660.8796296296296</v>
      </c>
      <c r="AF53" s="12">
        <f>_xlfn.CEILING.MATH(AC53/$AP$2) * B53 * $AL$2</f>
        <v>20000</v>
      </c>
      <c r="AG53" s="13">
        <f>C53 * AC53 * $AM$2</f>
        <v>6820.442708333333</v>
      </c>
      <c r="AH53" s="14">
        <f t="shared" si="0"/>
        <v>15481.322337962964</v>
      </c>
      <c r="AI53" s="15">
        <f>(1 - (AH53/$AO$2)) * 100</f>
        <v>26.279417438271601</v>
      </c>
      <c r="AJ53" s="12">
        <f t="shared" si="5"/>
        <v>2.309234264332487</v>
      </c>
    </row>
    <row r="54" spans="1:36" x14ac:dyDescent="0.25">
      <c r="A54">
        <v>53</v>
      </c>
      <c r="B54">
        <v>40</v>
      </c>
      <c r="C54">
        <v>17</v>
      </c>
      <c r="D54">
        <v>2.3529411764705901</v>
      </c>
      <c r="E54">
        <v>137960</v>
      </c>
      <c r="F54" s="16">
        <f t="shared" si="3"/>
        <v>0.22450268704135876</v>
      </c>
      <c r="G54">
        <v>229690.550542123</v>
      </c>
      <c r="H54" s="16">
        <f t="shared" si="1"/>
        <v>0.37377606396575558</v>
      </c>
      <c r="I54">
        <v>283895.42309587402</v>
      </c>
      <c r="J54">
        <v>246863.252468994</v>
      </c>
      <c r="K54" s="16">
        <f t="shared" si="4"/>
        <v>0.40172124899288558</v>
      </c>
      <c r="L54">
        <f>E54+N54+Q54+W54+X54+Z54</f>
        <v>1442823.0351764248</v>
      </c>
      <c r="M54" s="16">
        <f>E54/L54</f>
        <v>9.5618101899191399E-2</v>
      </c>
      <c r="N54">
        <v>872645.30584610999</v>
      </c>
      <c r="O54" s="16">
        <f>(N54+Z54)/L54</f>
        <v>0.61315087777306088</v>
      </c>
      <c r="P54">
        <v>599888.55017901305</v>
      </c>
      <c r="Q54">
        <v>317985.67815469502</v>
      </c>
      <c r="R54" s="16">
        <f t="shared" si="2"/>
        <v>0.22039132340010953</v>
      </c>
      <c r="S54">
        <v>41371.280254401798</v>
      </c>
      <c r="T54" s="16">
        <f>S54/(N54+Z54)</f>
        <v>4.6764741587702129E-2</v>
      </c>
      <c r="U54">
        <v>29905.744250677901</v>
      </c>
      <c r="V54" s="16">
        <f>U54/(N54+Z54)</f>
        <v>3.3804474825795613E-2</v>
      </c>
      <c r="W54">
        <v>51099.4213691962</v>
      </c>
      <c r="X54">
        <v>51109.725162916897</v>
      </c>
      <c r="Y54" s="16">
        <f>(W54+X54)/L54</f>
        <v>7.0839696927638265E-2</v>
      </c>
      <c r="Z54">
        <v>12022.904643506799</v>
      </c>
      <c r="AA54" s="16">
        <f>Z54/(N54+Z54)</f>
        <v>1.3590298035975275E-2</v>
      </c>
      <c r="AB54">
        <v>936</v>
      </c>
      <c r="AC54" s="19" t="s">
        <v>106</v>
      </c>
      <c r="AD54" s="19" t="s">
        <v>107</v>
      </c>
      <c r="AE54" s="12">
        <f>B54 * AC54*$AL$2</f>
        <v>8478.0092592592591</v>
      </c>
      <c r="AF54" s="12">
        <f>_xlfn.CEILING.MATH(AC54/$AP$2) * B54 * $AL$2</f>
        <v>20000</v>
      </c>
      <c r="AG54" s="13">
        <f>C54 * AC54 * $AM$2</f>
        <v>7566.6232638888887</v>
      </c>
      <c r="AH54" s="14">
        <f t="shared" si="0"/>
        <v>16044.632523148148</v>
      </c>
      <c r="AI54" s="15">
        <f>(1 - (AH54/$AO$2)) * 100</f>
        <v>23.596987985008823</v>
      </c>
      <c r="AJ54" s="12">
        <f t="shared" si="5"/>
        <v>2.3590443686006828</v>
      </c>
    </row>
    <row r="55" spans="1:36" x14ac:dyDescent="0.25">
      <c r="A55">
        <v>54</v>
      </c>
      <c r="B55">
        <v>40</v>
      </c>
      <c r="C55">
        <v>19</v>
      </c>
      <c r="D55">
        <v>2.1052631578947398</v>
      </c>
      <c r="E55">
        <v>137960</v>
      </c>
      <c r="F55" s="16">
        <f t="shared" si="3"/>
        <v>0.20704350465521557</v>
      </c>
      <c r="G55">
        <v>247182.43722631701</v>
      </c>
      <c r="H55" s="16">
        <f t="shared" si="1"/>
        <v>0.37095910475902072</v>
      </c>
      <c r="I55">
        <v>307503.27047085401</v>
      </c>
      <c r="J55">
        <v>281190.95115860901</v>
      </c>
      <c r="K55" s="16">
        <f t="shared" si="4"/>
        <v>0.42199739058576369</v>
      </c>
      <c r="L55">
        <f>E55+N55+Q55+W55+X55+Z55</f>
        <v>1398813.5739228844</v>
      </c>
      <c r="M55" s="16">
        <f>E55/L55</f>
        <v>9.8626437841248485E-2</v>
      </c>
      <c r="N55">
        <v>880120.87456174404</v>
      </c>
      <c r="O55" s="16">
        <f>(N55+Z55)/L55</f>
        <v>0.63843146471528256</v>
      </c>
      <c r="P55">
        <v>607398.58142017701</v>
      </c>
      <c r="Q55">
        <v>265606.56278928102</v>
      </c>
      <c r="R55" s="16">
        <f t="shared" si="2"/>
        <v>0.18987988659875824</v>
      </c>
      <c r="S55">
        <v>39590.136446890101</v>
      </c>
      <c r="T55" s="16">
        <f>S55/(N55+Z55)</f>
        <v>4.433154607753495E-2</v>
      </c>
      <c r="U55">
        <v>28885.333174855499</v>
      </c>
      <c r="V55" s="16">
        <f>U55/(N55+Z55)</f>
        <v>3.2344709908334865E-2</v>
      </c>
      <c r="W55">
        <v>51097.435863970401</v>
      </c>
      <c r="X55">
        <v>51102.9764064267</v>
      </c>
      <c r="Y55" s="16">
        <f>(W55+X55)/L55</f>
        <v>7.3062210844710693E-2</v>
      </c>
      <c r="Z55">
        <v>12925.7243014623</v>
      </c>
      <c r="AA55" s="16">
        <f>Z55/(N55+Z55)</f>
        <v>1.447374002422265E-2</v>
      </c>
      <c r="AB55">
        <v>936</v>
      </c>
      <c r="AC55" s="19" t="s">
        <v>108</v>
      </c>
      <c r="AD55" s="19" t="s">
        <v>109</v>
      </c>
      <c r="AE55" s="12">
        <f>B55 * AC55*$AL$2</f>
        <v>8217.5925925925912</v>
      </c>
      <c r="AF55" s="12">
        <f>_xlfn.CEILING.MATH(AC55/$AP$2) * B55 * $AL$2</f>
        <v>20000</v>
      </c>
      <c r="AG55" s="13">
        <f>C55 * AC55 * $AM$2</f>
        <v>8197.0486111111095</v>
      </c>
      <c r="AH55" s="14">
        <f t="shared" si="0"/>
        <v>16414.641203703701</v>
      </c>
      <c r="AI55" s="15">
        <f>(1 - (AH55/$AO$2)) * 100</f>
        <v>21.835041887125239</v>
      </c>
      <c r="AJ55" s="12">
        <f t="shared" si="5"/>
        <v>2.4338028169014088</v>
      </c>
    </row>
    <row r="56" spans="1:36" x14ac:dyDescent="0.25">
      <c r="A56">
        <v>55</v>
      </c>
      <c r="B56">
        <v>40</v>
      </c>
      <c r="C56">
        <v>20</v>
      </c>
      <c r="D56">
        <v>2</v>
      </c>
      <c r="E56">
        <v>137960</v>
      </c>
      <c r="F56" s="16">
        <f t="shared" si="3"/>
        <v>0.19887976670296134</v>
      </c>
      <c r="G56">
        <v>252460.962478687</v>
      </c>
      <c r="H56" s="16">
        <f t="shared" si="1"/>
        <v>0.36394155783825999</v>
      </c>
      <c r="I56">
        <v>314017.459740369</v>
      </c>
      <c r="J56">
        <v>303264.485202129</v>
      </c>
      <c r="K56" s="16">
        <f t="shared" si="4"/>
        <v>0.43717867545877859</v>
      </c>
      <c r="L56">
        <f>E56+N56+Q56+W56+X56+Z56</f>
        <v>1382454.7096272334</v>
      </c>
      <c r="M56" s="16">
        <f>E56/L56</f>
        <v>9.9793504292954152E-2</v>
      </c>
      <c r="N56">
        <v>891130.59323491796</v>
      </c>
      <c r="O56" s="16">
        <f>(N56+Z56)/L56</f>
        <v>0.65239484032387318</v>
      </c>
      <c r="P56">
        <v>610516.54582841205</v>
      </c>
      <c r="Q56">
        <v>240399.104485875</v>
      </c>
      <c r="R56" s="16">
        <f t="shared" si="2"/>
        <v>0.17389293320914395</v>
      </c>
      <c r="S56">
        <v>42912.085900230399</v>
      </c>
      <c r="T56" s="16">
        <f>S56/(N56+Z56)</f>
        <v>4.7579316133420653E-2</v>
      </c>
      <c r="U56">
        <v>30585.564370812099</v>
      </c>
      <c r="V56" s="16">
        <f>U56/(N56+Z56)</f>
        <v>3.3912130016269908E-2</v>
      </c>
      <c r="W56">
        <v>51091.952891884997</v>
      </c>
      <c r="X56">
        <v>51097.332707228001</v>
      </c>
      <c r="Y56" s="16">
        <f>(W56+X56)/L56</f>
        <v>7.3918722174028714E-2</v>
      </c>
      <c r="Z56">
        <v>10775.726307327401</v>
      </c>
      <c r="AA56" s="16">
        <f>Z56/(N56+Z56)</f>
        <v>1.1947722367436705E-2</v>
      </c>
      <c r="AB56">
        <v>936</v>
      </c>
      <c r="AC56" s="19" t="s">
        <v>110</v>
      </c>
      <c r="AD56" s="19" t="s">
        <v>111</v>
      </c>
      <c r="AE56" s="12">
        <f>B56 * AC56*$AL$2</f>
        <v>8123.8425925925931</v>
      </c>
      <c r="AF56" s="12">
        <f>_xlfn.CEILING.MATH(AC56/$AP$2) * B56 * $AL$2</f>
        <v>20000</v>
      </c>
      <c r="AG56" s="13">
        <f>C56 * AC56 * $AM$2</f>
        <v>8530.0347222222226</v>
      </c>
      <c r="AH56" s="14">
        <f t="shared" si="0"/>
        <v>16653.877314814818</v>
      </c>
      <c r="AI56" s="15">
        <f>(1 - (AH56/$AO$2)) * 100</f>
        <v>20.695822310405632</v>
      </c>
      <c r="AJ56" s="12">
        <f t="shared" si="5"/>
        <v>2.4618891579997149</v>
      </c>
    </row>
    <row r="57" spans="1:36" x14ac:dyDescent="0.25">
      <c r="A57">
        <v>56</v>
      </c>
      <c r="B57">
        <v>40</v>
      </c>
      <c r="C57">
        <v>25</v>
      </c>
      <c r="D57">
        <v>1.6</v>
      </c>
      <c r="E57">
        <v>137960</v>
      </c>
      <c r="F57" s="16">
        <f t="shared" si="3"/>
        <v>0.16461736159743534</v>
      </c>
      <c r="G57">
        <v>287842.273877247</v>
      </c>
      <c r="H57" s="16">
        <f t="shared" si="1"/>
        <v>0.34346068195041163</v>
      </c>
      <c r="I57">
        <v>363977.29021433502</v>
      </c>
      <c r="J57">
        <v>412262.42756885698</v>
      </c>
      <c r="K57" s="16">
        <f t="shared" si="4"/>
        <v>0.49192195645215303</v>
      </c>
      <c r="L57">
        <f>E57+N57+Q57+W57+X57+Z57</f>
        <v>1333369.1089183607</v>
      </c>
      <c r="M57" s="16">
        <f>E57/L57</f>
        <v>0.10346722379965306</v>
      </c>
      <c r="N57">
        <v>897850.80645405594</v>
      </c>
      <c r="O57" s="16">
        <f>(N57+Z57)/L57</f>
        <v>0.6887429046412854</v>
      </c>
      <c r="P57">
        <v>610425.59034423705</v>
      </c>
      <c r="Q57">
        <v>174871.16019130399</v>
      </c>
      <c r="R57" s="16">
        <f t="shared" si="2"/>
        <v>0.13114985117148906</v>
      </c>
      <c r="S57">
        <v>43650.666995068103</v>
      </c>
      <c r="T57" s="16">
        <f>S57/(N57+Z57)</f>
        <v>4.7531701064980933E-2</v>
      </c>
      <c r="U57">
        <v>31926.037135479201</v>
      </c>
      <c r="V57" s="16">
        <f>U57/(N57+Z57)</f>
        <v>3.4764620056883279E-2</v>
      </c>
      <c r="W57">
        <v>51092.5024444191</v>
      </c>
      <c r="X57">
        <v>51096.933247243302</v>
      </c>
      <c r="Y57" s="16">
        <f>(W57+X57)/L57</f>
        <v>7.6640020387572394E-2</v>
      </c>
      <c r="Z57">
        <v>20497.7065813382</v>
      </c>
      <c r="AA57" s="16">
        <f>Z57/(N57+Z57)</f>
        <v>2.2320182687058151E-2</v>
      </c>
      <c r="AB57">
        <v>936</v>
      </c>
      <c r="AC57" s="19" t="s">
        <v>112</v>
      </c>
      <c r="AD57" s="19" t="s">
        <v>113</v>
      </c>
      <c r="AE57" s="12">
        <f>B57 * AC57*$AL$2</f>
        <v>7834.7222222222217</v>
      </c>
      <c r="AF57" s="12">
        <f>_xlfn.CEILING.MATH(AC57/$AP$2) * B57 * $AL$2</f>
        <v>20000</v>
      </c>
      <c r="AG57" s="13">
        <f>C57 * AC57 * $AM$2</f>
        <v>10283.072916666668</v>
      </c>
      <c r="AH57" s="14">
        <f t="shared" si="0"/>
        <v>18117.795138888891</v>
      </c>
      <c r="AI57" s="15">
        <f>(1 - (AH57/$AO$2)) * 100</f>
        <v>13.724785052910049</v>
      </c>
      <c r="AJ57" s="12">
        <f t="shared" si="5"/>
        <v>2.5527388760858005</v>
      </c>
    </row>
    <row r="58" spans="1:36" x14ac:dyDescent="0.25">
      <c r="A58">
        <v>57</v>
      </c>
      <c r="B58">
        <v>45</v>
      </c>
      <c r="C58">
        <v>5</v>
      </c>
      <c r="D58">
        <v>9</v>
      </c>
      <c r="E58">
        <v>137960</v>
      </c>
      <c r="F58" s="16">
        <f t="shared" si="3"/>
        <v>0.394869528707328</v>
      </c>
      <c r="G58">
        <v>139012.091519401</v>
      </c>
      <c r="H58" s="16">
        <f t="shared" si="1"/>
        <v>0.3978808282319935</v>
      </c>
      <c r="I58">
        <v>161679.17370254401</v>
      </c>
      <c r="J58">
        <v>72409.134354459995</v>
      </c>
      <c r="K58" s="16">
        <f t="shared" si="4"/>
        <v>0.20724964306067853</v>
      </c>
      <c r="L58">
        <f>E58+N58+Q58+W58+X58+Z58</f>
        <v>3207289.3425990539</v>
      </c>
      <c r="M58" s="16">
        <f>E58/L58</f>
        <v>4.3014516391652692E-2</v>
      </c>
      <c r="N58">
        <v>883353.06881664495</v>
      </c>
      <c r="O58" s="16">
        <f>(N58+Z58)/L58</f>
        <v>0.2944620882165811</v>
      </c>
      <c r="P58">
        <v>629212.27630382695</v>
      </c>
      <c r="Q58">
        <v>2022566.72957779</v>
      </c>
      <c r="R58" s="16">
        <f t="shared" si="2"/>
        <v>0.63061561135572075</v>
      </c>
      <c r="S58">
        <v>28691.725022981202</v>
      </c>
      <c r="T58" s="16">
        <f>S58/(N58+Z58)</f>
        <v>3.0380095251912077E-2</v>
      </c>
      <c r="U58">
        <v>22483.498628095698</v>
      </c>
      <c r="V58" s="16">
        <f>U58/(N58+Z58)</f>
        <v>2.380654454797259E-2</v>
      </c>
      <c r="W58">
        <v>51155.402289506099</v>
      </c>
      <c r="X58">
        <v>51182.093395254597</v>
      </c>
      <c r="Y58" s="16">
        <f>(W58+X58)/L58</f>
        <v>3.1907784036045418E-2</v>
      </c>
      <c r="Z58">
        <v>61072.048519858101</v>
      </c>
      <c r="AA58" s="16">
        <f>Z58/(N58+Z58)</f>
        <v>6.4665845283843559E-2</v>
      </c>
      <c r="AB58">
        <v>936</v>
      </c>
      <c r="AC58" s="19" t="s">
        <v>114</v>
      </c>
      <c r="AD58" s="19" t="s">
        <v>115</v>
      </c>
      <c r="AE58" s="12">
        <f>B58 * AC58*$AL$2</f>
        <v>18741.666666666668</v>
      </c>
      <c r="AF58" s="12">
        <f>_xlfn.CEILING.MATH(AC58/$AP$2) * B58 * $AL$2</f>
        <v>22500</v>
      </c>
      <c r="AG58" s="13">
        <f>C58 * AC58 * $AM$2</f>
        <v>4373.0555555555557</v>
      </c>
      <c r="AH58" s="14">
        <f t="shared" si="0"/>
        <v>23114.722222222223</v>
      </c>
      <c r="AI58" s="15">
        <f>(1 - (AH58/$AO$2)) * 100</f>
        <v>-10.070105820105812</v>
      </c>
      <c r="AJ58" s="12">
        <f t="shared" si="5"/>
        <v>1.2005335704757671</v>
      </c>
    </row>
    <row r="59" spans="1:36" x14ac:dyDescent="0.25">
      <c r="A59">
        <v>58</v>
      </c>
      <c r="B59">
        <v>45</v>
      </c>
      <c r="C59">
        <v>10</v>
      </c>
      <c r="D59">
        <v>4.5</v>
      </c>
      <c r="E59">
        <v>137960</v>
      </c>
      <c r="F59" s="16">
        <f t="shared" si="3"/>
        <v>0.31766337421099172</v>
      </c>
      <c r="G59">
        <v>169088.42367673601</v>
      </c>
      <c r="H59" s="16">
        <f t="shared" si="1"/>
        <v>0.38933893306153744</v>
      </c>
      <c r="I59">
        <v>200289.21032672399</v>
      </c>
      <c r="J59">
        <v>127247.78797392501</v>
      </c>
      <c r="K59" s="16">
        <f t="shared" si="4"/>
        <v>0.29299769272747084</v>
      </c>
      <c r="L59">
        <f>E59+N59+Q59+W59+X59+Z59</f>
        <v>1968622.8020141507</v>
      </c>
      <c r="M59" s="16">
        <f>E59/L59</f>
        <v>7.0079448363012678E-2</v>
      </c>
      <c r="N59">
        <v>896054.61307072302</v>
      </c>
      <c r="O59" s="16">
        <f>(N59+Z59)/L59</f>
        <v>0.46577600036158739</v>
      </c>
      <c r="P59">
        <v>627626.34181913396</v>
      </c>
      <c r="Q59">
        <v>811477.38973243698</v>
      </c>
      <c r="R59" s="16">
        <f t="shared" si="2"/>
        <v>0.4122056235974676</v>
      </c>
      <c r="S59">
        <v>36941.542103067499</v>
      </c>
      <c r="T59" s="16">
        <f>S59/(N59+Z59)</f>
        <v>4.0287971618486684E-2</v>
      </c>
      <c r="U59">
        <v>24708.298697896</v>
      </c>
      <c r="V59" s="16">
        <f>U59/(N59+Z59)</f>
        <v>2.6946553392508947E-2</v>
      </c>
      <c r="W59">
        <v>51117.8516569563</v>
      </c>
      <c r="X59">
        <v>51130.305681985199</v>
      </c>
      <c r="Y59" s="16">
        <f>(W59+X59)/L59</f>
        <v>5.1938927677932345E-2</v>
      </c>
      <c r="Z59">
        <v>20882.6418720492</v>
      </c>
      <c r="AA59" s="16">
        <f>Z59/(N59+Z59)</f>
        <v>2.2774341166182113E-2</v>
      </c>
      <c r="AB59">
        <v>936</v>
      </c>
      <c r="AC59" s="19" t="s">
        <v>116</v>
      </c>
      <c r="AD59" s="19" t="s">
        <v>117</v>
      </c>
      <c r="AE59" s="12">
        <f>B59 * AC59*$AL$2</f>
        <v>11539.843750000002</v>
      </c>
      <c r="AF59" s="12">
        <f>_xlfn.CEILING.MATH(AC59/$AP$2) * B59 * $AL$2</f>
        <v>22500</v>
      </c>
      <c r="AG59" s="13">
        <f>C59 * AC59 * $AM$2</f>
        <v>5385.260416666667</v>
      </c>
      <c r="AH59" s="14">
        <f t="shared" si="0"/>
        <v>16925.104166666668</v>
      </c>
      <c r="AI59" s="15">
        <f>(1 - (AH59/$AO$2)) * 100</f>
        <v>19.40426587301587</v>
      </c>
      <c r="AJ59" s="12">
        <f t="shared" si="5"/>
        <v>1.9497664342292329</v>
      </c>
    </row>
    <row r="60" spans="1:36" x14ac:dyDescent="0.25">
      <c r="A60">
        <v>59</v>
      </c>
      <c r="B60">
        <v>45</v>
      </c>
      <c r="C60">
        <v>15</v>
      </c>
      <c r="D60">
        <v>3</v>
      </c>
      <c r="E60">
        <v>137960</v>
      </c>
      <c r="F60" s="16">
        <f t="shared" si="3"/>
        <v>0.25431170798189001</v>
      </c>
      <c r="G60">
        <v>204503.503224671</v>
      </c>
      <c r="H60" s="16">
        <f t="shared" si="1"/>
        <v>0.37697619015182687</v>
      </c>
      <c r="I60">
        <v>247985.27293097699</v>
      </c>
      <c r="J60">
        <v>200020.36861430999</v>
      </c>
      <c r="K60" s="16">
        <f t="shared" si="4"/>
        <v>0.368712101866283</v>
      </c>
      <c r="L60">
        <f>E60+N60+Q60+W60+X60+Z60</f>
        <v>1627073.3447997405</v>
      </c>
      <c r="M60" s="16">
        <f>E60/L60</f>
        <v>8.4790277242836928E-2</v>
      </c>
      <c r="N60">
        <v>915107.59282338596</v>
      </c>
      <c r="O60" s="16">
        <f>(N60+Z60)/L60</f>
        <v>0.57100313375687928</v>
      </c>
      <c r="P60">
        <v>624894.39231963304</v>
      </c>
      <c r="Q60">
        <v>457833.43656768301</v>
      </c>
      <c r="R60" s="16">
        <f t="shared" si="2"/>
        <v>0.28138463335470165</v>
      </c>
      <c r="S60">
        <v>45335.8387254638</v>
      </c>
      <c r="T60" s="16">
        <f>S60/(N60+Z60)</f>
        <v>4.8797326947594047E-2</v>
      </c>
      <c r="U60">
        <v>30635.024764555601</v>
      </c>
      <c r="V60" s="16">
        <f>U60/(N60+Z60)</f>
        <v>3.2974074408024898E-2</v>
      </c>
      <c r="W60">
        <v>51110.636186589101</v>
      </c>
      <c r="X60">
        <v>51105.293312529102</v>
      </c>
      <c r="Y60" s="16">
        <f>(W60+X60)/L60</f>
        <v>6.28219556455821E-2</v>
      </c>
      <c r="Z60">
        <v>13956.385909553301</v>
      </c>
      <c r="AA60" s="16">
        <f>Z60/(N60+Z60)</f>
        <v>1.5021985814784327E-2</v>
      </c>
      <c r="AB60">
        <v>936</v>
      </c>
      <c r="AC60" s="19" t="s">
        <v>118</v>
      </c>
      <c r="AD60" s="19" t="s">
        <v>119</v>
      </c>
      <c r="AE60" s="12">
        <f>B60 * AC60*$AL$2</f>
        <v>9548.6979166666661</v>
      </c>
      <c r="AF60" s="12">
        <f>_xlfn.CEILING.MATH(AC60/$AP$2) * B60 * $AL$2</f>
        <v>22500</v>
      </c>
      <c r="AG60" s="13">
        <f>C60 * AC60 * $AM$2</f>
        <v>6684.0885416666661</v>
      </c>
      <c r="AH60" s="14">
        <f t="shared" si="0"/>
        <v>16232.786458333332</v>
      </c>
      <c r="AI60" s="15">
        <f>(1 - (AH60/$AO$2)) * 100</f>
        <v>22.701016865079371</v>
      </c>
      <c r="AJ60" s="12">
        <f t="shared" si="5"/>
        <v>2.3563422150707725</v>
      </c>
    </row>
    <row r="61" spans="1:36" x14ac:dyDescent="0.25">
      <c r="A61">
        <v>60</v>
      </c>
      <c r="B61">
        <v>45</v>
      </c>
      <c r="C61">
        <v>17</v>
      </c>
      <c r="D61">
        <v>2.6470588235294099</v>
      </c>
      <c r="E61">
        <v>137960</v>
      </c>
      <c r="F61" s="16">
        <f t="shared" si="3"/>
        <v>0.23492903577125523</v>
      </c>
      <c r="G61">
        <v>221771.46044095099</v>
      </c>
      <c r="H61" s="16">
        <f t="shared" si="1"/>
        <v>0.37764971994038626</v>
      </c>
      <c r="I61">
        <v>271965.696013737</v>
      </c>
      <c r="J61">
        <v>227509.701755485</v>
      </c>
      <c r="K61" s="16">
        <f t="shared" si="4"/>
        <v>0.38742124428835856</v>
      </c>
      <c r="L61">
        <f>E61+N61+Q61+W61+X61+Z61</f>
        <v>1553102.9764629703</v>
      </c>
      <c r="M61" s="16">
        <f>E61/L61</f>
        <v>8.882862378783761E-2</v>
      </c>
      <c r="N61">
        <v>919390.31301430601</v>
      </c>
      <c r="O61" s="16">
        <f>(N61+Z61)/L61</f>
        <v>0.6093510258683299</v>
      </c>
      <c r="P61">
        <v>626781.465301082</v>
      </c>
      <c r="Q61">
        <v>366561.231713755</v>
      </c>
      <c r="R61" s="16">
        <f t="shared" si="2"/>
        <v>0.23601862675491092</v>
      </c>
      <c r="S61">
        <v>48146.290657192301</v>
      </c>
      <c r="T61" s="16">
        <f>S61/(N61+Z61)</f>
        <v>5.0873900317779379E-2</v>
      </c>
      <c r="U61">
        <v>30964.8749437806</v>
      </c>
      <c r="V61" s="16">
        <f>U61/(N61+Z61)</f>
        <v>3.27191137622369E-2</v>
      </c>
      <c r="W61">
        <v>51089.342288606204</v>
      </c>
      <c r="X61">
        <v>51107.5104737414</v>
      </c>
      <c r="Y61" s="16">
        <f>(W61+X61)/L61</f>
        <v>6.5801723588921487E-2</v>
      </c>
      <c r="Z61">
        <v>26994.5789725615</v>
      </c>
      <c r="AA61" s="16">
        <f>Z61/(N61+Z61)</f>
        <v>2.8523890439426085E-2</v>
      </c>
      <c r="AB61">
        <v>936</v>
      </c>
      <c r="AC61" s="19" t="s">
        <v>120</v>
      </c>
      <c r="AD61" s="19" t="s">
        <v>121</v>
      </c>
      <c r="AE61" s="12">
        <f>B61 * AC61*$AL$2</f>
        <v>9112.7604166666679</v>
      </c>
      <c r="AF61" s="12">
        <f>_xlfn.CEILING.MATH(AC61/$AP$2) * B61 * $AL$2</f>
        <v>22500</v>
      </c>
      <c r="AG61" s="13">
        <f>C61 * AC61 * $AM$2</f>
        <v>7229.4565972222217</v>
      </c>
      <c r="AH61" s="14">
        <f t="shared" si="0"/>
        <v>16342.217013888891</v>
      </c>
      <c r="AI61" s="15">
        <f>(1 - (AH61/$AO$2)) * 100</f>
        <v>22.179918981481471</v>
      </c>
      <c r="AJ61" s="12">
        <f t="shared" si="5"/>
        <v>2.4690652416197527</v>
      </c>
    </row>
    <row r="62" spans="1:36" x14ac:dyDescent="0.25">
      <c r="A62">
        <v>61</v>
      </c>
      <c r="B62">
        <v>45</v>
      </c>
      <c r="C62">
        <v>19</v>
      </c>
      <c r="D62">
        <v>2.3684210526315801</v>
      </c>
      <c r="E62">
        <v>137960</v>
      </c>
      <c r="F62" s="16">
        <f t="shared" si="3"/>
        <v>0.22456285854293587</v>
      </c>
      <c r="G62">
        <v>228662.16820474199</v>
      </c>
      <c r="H62" s="16">
        <f t="shared" si="1"/>
        <v>0.37220230597769272</v>
      </c>
      <c r="I62">
        <v>280585.86068920197</v>
      </c>
      <c r="J62">
        <v>247726.97615130199</v>
      </c>
      <c r="K62" s="16">
        <f t="shared" si="4"/>
        <v>0.40323483547937139</v>
      </c>
      <c r="L62">
        <f>E62+N62+Q62+W62+X62+Z62</f>
        <v>1452043.5354975164</v>
      </c>
      <c r="M62" s="16">
        <f>E62/L62</f>
        <v>9.501092538023008E-2</v>
      </c>
      <c r="N62">
        <v>924887.18900977902</v>
      </c>
      <c r="O62" s="16">
        <f>(N62+Z62)/L62</f>
        <v>0.64624378410788863</v>
      </c>
      <c r="P62">
        <v>626538.08333264303</v>
      </c>
      <c r="Q62">
        <v>273521.09047252999</v>
      </c>
      <c r="R62" s="16">
        <f t="shared" si="2"/>
        <v>0.18836975874749717</v>
      </c>
      <c r="S62">
        <v>48156.855682806199</v>
      </c>
      <c r="T62" s="16">
        <f>S62/(N62+Z62)</f>
        <v>5.1319463332773096E-2</v>
      </c>
      <c r="U62">
        <v>32307.142082021499</v>
      </c>
      <c r="V62" s="16">
        <f>U62/(N62+Z62)</f>
        <v>3.4428850678823612E-2</v>
      </c>
      <c r="W62">
        <v>51093.321324514203</v>
      </c>
      <c r="X62">
        <v>51095.014631159604</v>
      </c>
      <c r="Y62" s="16">
        <f>(W62+X62)/L62</f>
        <v>7.0375531764383922E-2</v>
      </c>
      <c r="Z62">
        <v>13486.9200595333</v>
      </c>
      <c r="AA62" s="16">
        <f>Z62/(N62+Z62)</f>
        <v>1.4372647251435514E-2</v>
      </c>
      <c r="AB62">
        <v>936</v>
      </c>
      <c r="AC62" s="19" t="s">
        <v>122</v>
      </c>
      <c r="AD62" s="19" t="s">
        <v>123</v>
      </c>
      <c r="AE62" s="12">
        <f>B62 * AC62*$AL$2</f>
        <v>8520.0520833333321</v>
      </c>
      <c r="AF62" s="12">
        <f>_xlfn.CEILING.MATH(AC62/$AP$2) * B62 * $AL$2</f>
        <v>22500</v>
      </c>
      <c r="AG62" s="13">
        <f>C62 * AC62 * $AM$2</f>
        <v>7554.4461805555557</v>
      </c>
      <c r="AH62" s="14">
        <f t="shared" si="0"/>
        <v>16074.498263888887</v>
      </c>
      <c r="AI62" s="15">
        <f>(1 - (AH62/$AO$2)) * 100</f>
        <v>23.454770171957684</v>
      </c>
      <c r="AJ62" s="12">
        <f t="shared" si="5"/>
        <v>2.6408289268575968</v>
      </c>
    </row>
    <row r="63" spans="1:36" x14ac:dyDescent="0.25">
      <c r="A63">
        <v>62</v>
      </c>
      <c r="B63">
        <v>45</v>
      </c>
      <c r="C63">
        <v>20</v>
      </c>
      <c r="D63">
        <v>2.25</v>
      </c>
      <c r="E63">
        <v>137960</v>
      </c>
      <c r="F63" s="16">
        <f t="shared" si="3"/>
        <v>0.21142545145783992</v>
      </c>
      <c r="G63">
        <v>238002.15971449201</v>
      </c>
      <c r="H63" s="16">
        <f t="shared" si="1"/>
        <v>0.364741331295864</v>
      </c>
      <c r="I63">
        <v>292446.31260607898</v>
      </c>
      <c r="J63">
        <v>276560.98283398402</v>
      </c>
      <c r="K63" s="16">
        <f t="shared" si="4"/>
        <v>0.42383321724629597</v>
      </c>
      <c r="L63">
        <f>E63+N63+Q63+W63+X63+Z63</f>
        <v>1463840.2843247836</v>
      </c>
      <c r="M63" s="16">
        <f>E63/L63</f>
        <v>9.4245254401941772E-2</v>
      </c>
      <c r="N63">
        <v>924287.10779212299</v>
      </c>
      <c r="O63" s="16">
        <f>(N63+Z63)/L63</f>
        <v>0.64130537102857832</v>
      </c>
      <c r="P63">
        <v>622443.78226848703</v>
      </c>
      <c r="Q63">
        <v>284934.46434271499</v>
      </c>
      <c r="R63" s="16">
        <f t="shared" si="2"/>
        <v>0.19464860162264555</v>
      </c>
      <c r="S63">
        <v>48121.301333264702</v>
      </c>
      <c r="T63" s="16">
        <f>S63/(N63+Z63)</f>
        <v>5.1260022388681437E-2</v>
      </c>
      <c r="U63">
        <v>33913.044783582103</v>
      </c>
      <c r="V63" s="16">
        <f>U63/(N63+Z63)</f>
        <v>3.6125029596260863E-2</v>
      </c>
      <c r="W63">
        <v>51084.4992307926</v>
      </c>
      <c r="X63">
        <v>51092.684085791298</v>
      </c>
      <c r="Y63" s="16">
        <f>(W63+X63)/L63</f>
        <v>6.9800772946834511E-2</v>
      </c>
      <c r="Z63">
        <v>14481.5288733619</v>
      </c>
      <c r="AA63" s="16">
        <f>Z63/(N63+Z63)</f>
        <v>1.5426089355520469E-2</v>
      </c>
      <c r="AB63">
        <v>936</v>
      </c>
      <c r="AC63" s="19" t="s">
        <v>124</v>
      </c>
      <c r="AD63" s="19" t="s">
        <v>125</v>
      </c>
      <c r="AE63" s="12">
        <f>B63 * AC63*$AL$2</f>
        <v>8589.5833333333339</v>
      </c>
      <c r="AF63" s="12">
        <f>_xlfn.CEILING.MATH(AC63/$AP$2) * B63 * $AL$2</f>
        <v>22500</v>
      </c>
      <c r="AG63" s="13">
        <f>C63 * AC63 * $AM$2</f>
        <v>8016.9444444444453</v>
      </c>
      <c r="AH63" s="14">
        <f t="shared" si="0"/>
        <v>16606.527777777781</v>
      </c>
      <c r="AI63" s="15">
        <f>(1 - (AH63/$AO$2)) * 100</f>
        <v>20.921296296296276</v>
      </c>
      <c r="AJ63" s="12">
        <f t="shared" si="5"/>
        <v>2.6194518554450639</v>
      </c>
    </row>
    <row r="64" spans="1:36" x14ac:dyDescent="0.25">
      <c r="A64">
        <v>63</v>
      </c>
      <c r="B64">
        <v>45</v>
      </c>
      <c r="C64">
        <v>25</v>
      </c>
      <c r="D64">
        <v>1.8</v>
      </c>
      <c r="E64">
        <v>137960</v>
      </c>
      <c r="F64" s="16">
        <f t="shared" si="3"/>
        <v>0.1761028031796604</v>
      </c>
      <c r="G64">
        <v>274411.19728188898</v>
      </c>
      <c r="H64" s="16">
        <f t="shared" si="1"/>
        <v>0.35027965399555999</v>
      </c>
      <c r="I64">
        <v>344356.41652044898</v>
      </c>
      <c r="J64">
        <v>371034.84458135703</v>
      </c>
      <c r="K64" s="16">
        <f t="shared" si="4"/>
        <v>0.47361754282477964</v>
      </c>
      <c r="L64">
        <f>E64+N64+Q64+W64+X64+Z64</f>
        <v>1403567.1804914267</v>
      </c>
      <c r="M64" s="16">
        <f>E64/L64</f>
        <v>9.8292409453245036E-2</v>
      </c>
      <c r="N64">
        <v>933466.54074452503</v>
      </c>
      <c r="O64" s="16">
        <f>(N64+Z64)/L64</f>
        <v>0.68264550081245101</v>
      </c>
      <c r="P64">
        <v>623025.58503706404</v>
      </c>
      <c r="Q64">
        <v>205298.42085941599</v>
      </c>
      <c r="R64" s="16">
        <f t="shared" si="2"/>
        <v>0.14626903771541272</v>
      </c>
      <c r="S64">
        <v>51814.450751065</v>
      </c>
      <c r="T64" s="16">
        <f>S64/(N64+Z64)</f>
        <v>5.4078229191331602E-2</v>
      </c>
      <c r="U64">
        <v>36423.398040447399</v>
      </c>
      <c r="V64" s="16">
        <f>U64/(N64+Z64)</f>
        <v>3.801473987675006E-2</v>
      </c>
      <c r="W64">
        <v>51089.421935866201</v>
      </c>
      <c r="X64">
        <v>51080.516845654704</v>
      </c>
      <c r="Y64" s="16">
        <f>(W64+X64)/L64</f>
        <v>7.2793052018891219E-2</v>
      </c>
      <c r="Z64">
        <v>24672.280105964899</v>
      </c>
      <c r="AA64" s="16">
        <f>Z64/(N64+Z64)</f>
        <v>2.5750214446028399E-2</v>
      </c>
      <c r="AB64">
        <v>936</v>
      </c>
      <c r="AC64" s="19" t="s">
        <v>126</v>
      </c>
      <c r="AD64" s="19" t="s">
        <v>127</v>
      </c>
      <c r="AE64" s="12">
        <f>B64 * AC64*$AL$2</f>
        <v>8235.15625</v>
      </c>
      <c r="AF64" s="12">
        <f>_xlfn.CEILING.MATH(AC64/$AP$2) * B64 * $AL$2</f>
        <v>22500</v>
      </c>
      <c r="AG64" s="13">
        <f>C64 * AC64 * $AM$2</f>
        <v>9607.6822916666661</v>
      </c>
      <c r="AH64" s="14">
        <f t="shared" si="0"/>
        <v>17842.838541666664</v>
      </c>
      <c r="AI64" s="15">
        <f>(1 - (AH64/$AO$2)) * 100</f>
        <v>15.0341021825397</v>
      </c>
      <c r="AJ64" s="12">
        <f t="shared" si="5"/>
        <v>2.7321885969073145</v>
      </c>
    </row>
    <row r="65" spans="1:36" x14ac:dyDescent="0.25">
      <c r="A65">
        <v>64</v>
      </c>
      <c r="B65">
        <v>50</v>
      </c>
      <c r="C65">
        <v>5</v>
      </c>
      <c r="D65">
        <v>10</v>
      </c>
      <c r="E65">
        <v>137960</v>
      </c>
      <c r="F65" s="16">
        <f t="shared" si="3"/>
        <v>0.38981851790151933</v>
      </c>
      <c r="G65">
        <v>138138.64943517299</v>
      </c>
      <c r="H65" s="16">
        <f t="shared" si="1"/>
        <v>0.39032330811638655</v>
      </c>
      <c r="I65">
        <v>160442.56853098399</v>
      </c>
      <c r="J65">
        <v>77809.627530912796</v>
      </c>
      <c r="K65" s="16">
        <f t="shared" si="4"/>
        <v>0.21985817398209395</v>
      </c>
      <c r="L65">
        <f>E65+N65+Q65+W65+X65+Z65</f>
        <v>3608102.802076384</v>
      </c>
      <c r="M65" s="16">
        <f>E65/L65</f>
        <v>3.8236161098460675E-2</v>
      </c>
      <c r="N65">
        <v>889926.43756360305</v>
      </c>
      <c r="O65" s="16">
        <f>(N65+Z65)/L65</f>
        <v>0.27293117569746317</v>
      </c>
      <c r="P65">
        <v>622165.23823585501</v>
      </c>
      <c r="Q65">
        <v>2383046.0120934099</v>
      </c>
      <c r="R65" s="16">
        <f t="shared" si="2"/>
        <v>0.66047065253296533</v>
      </c>
      <c r="S65">
        <v>33778.179735454003</v>
      </c>
      <c r="T65" s="16">
        <f>S65/(N65+Z65)</f>
        <v>3.4300795581729188E-2</v>
      </c>
      <c r="U65">
        <v>28640.484617911799</v>
      </c>
      <c r="V65" s="16">
        <f>U65/(N65+Z65)</f>
        <v>2.9083610068233529E-2</v>
      </c>
      <c r="W65">
        <v>51164.539964698699</v>
      </c>
      <c r="X65">
        <v>51168.5102102569</v>
      </c>
      <c r="Y65" s="16">
        <f>(W65+X65)/L65</f>
        <v>2.8362010671110917E-2</v>
      </c>
      <c r="Z65">
        <v>94837.302244415696</v>
      </c>
      <c r="AA65" s="16">
        <f>Z65/(N65+Z65)</f>
        <v>9.6304624561932367E-2</v>
      </c>
      <c r="AB65">
        <v>936</v>
      </c>
      <c r="AC65" s="19" t="s">
        <v>128</v>
      </c>
      <c r="AD65" s="19" t="s">
        <v>129</v>
      </c>
      <c r="AE65" s="12">
        <f>B65 * AC65*$AL$2</f>
        <v>21070.3125</v>
      </c>
      <c r="AF65" s="12">
        <f>_xlfn.CEILING.MATH(AC65/$AP$2) * B65 * $AL$2</f>
        <v>25000</v>
      </c>
      <c r="AG65" s="13">
        <f>C65 * AC65 * $AM$2</f>
        <v>4424.765625</v>
      </c>
      <c r="AH65" s="14">
        <f t="shared" si="0"/>
        <v>25495.078125</v>
      </c>
      <c r="AI65" s="15">
        <f>(1 - (AH65/$AO$2)) * 100</f>
        <v>-21.405133928571416</v>
      </c>
      <c r="AJ65" s="12">
        <f t="shared" si="5"/>
        <v>1.1865035224323324</v>
      </c>
    </row>
    <row r="66" spans="1:36" x14ac:dyDescent="0.25">
      <c r="A66">
        <v>65</v>
      </c>
      <c r="B66">
        <v>50</v>
      </c>
      <c r="C66">
        <v>10</v>
      </c>
      <c r="D66">
        <v>5</v>
      </c>
      <c r="E66">
        <v>137960</v>
      </c>
      <c r="F66" s="16">
        <f t="shared" si="3"/>
        <v>0.32212403545427626</v>
      </c>
      <c r="G66">
        <v>165359.27586534899</v>
      </c>
      <c r="H66" s="16">
        <f t="shared" si="1"/>
        <v>0.38609884924284671</v>
      </c>
      <c r="I66">
        <v>195289.01464290801</v>
      </c>
      <c r="J66">
        <v>124962.95338662701</v>
      </c>
      <c r="K66" s="16">
        <f t="shared" si="4"/>
        <v>0.29177711530287703</v>
      </c>
      <c r="L66">
        <f>E66+N66+Q66+W66+X66+Z66</f>
        <v>2156042.6639145371</v>
      </c>
      <c r="M66" s="16">
        <f>E66/L66</f>
        <v>6.3987602058633741E-2</v>
      </c>
      <c r="N66">
        <v>943617.62128236704</v>
      </c>
      <c r="O66" s="16">
        <f>(N66+Z66)/L66</f>
        <v>0.44818155380299085</v>
      </c>
      <c r="P66">
        <v>651207.92925390799</v>
      </c>
      <c r="Q66">
        <v>949540.70753873396</v>
      </c>
      <c r="R66" s="16">
        <f t="shared" si="2"/>
        <v>0.44040905285924925</v>
      </c>
      <c r="S66">
        <v>43144.4459186651</v>
      </c>
      <c r="T66" s="16">
        <f>S66/(N66+Z66)</f>
        <v>4.4649188251430751E-2</v>
      </c>
      <c r="U66">
        <v>31468.2404658716</v>
      </c>
      <c r="V66" s="16">
        <f>U66/(N66+Z66)</f>
        <v>3.2565753542199247E-2</v>
      </c>
      <c r="W66">
        <v>51117.843408233399</v>
      </c>
      <c r="X66">
        <v>51125.561788813196</v>
      </c>
      <c r="Y66" s="16">
        <f>(W66+X66)/L66</f>
        <v>4.7421791279126282E-2</v>
      </c>
      <c r="Z66">
        <v>22680.929896389702</v>
      </c>
      <c r="AA66" s="16">
        <f>Z66/(N66+Z66)</f>
        <v>2.3471969267388385E-2</v>
      </c>
      <c r="AB66">
        <v>936</v>
      </c>
      <c r="AC66" s="19" t="s">
        <v>130</v>
      </c>
      <c r="AD66" s="19" t="s">
        <v>131</v>
      </c>
      <c r="AE66" s="12">
        <f>B66 * AC66*$AL$2</f>
        <v>12628.472222222223</v>
      </c>
      <c r="AF66" s="12">
        <f>_xlfn.CEILING.MATH(AC66/$AP$2) * B66 * $AL$2</f>
        <v>25000</v>
      </c>
      <c r="AG66" s="13">
        <f>C66 * AC66 * $AM$2</f>
        <v>5303.958333333333</v>
      </c>
      <c r="AH66" s="14">
        <f t="shared" ref="AH66:AH71" si="6">AE66+AG66</f>
        <v>17932.430555555555</v>
      </c>
      <c r="AI66" s="15">
        <f>(1 - (AH66/$AO$2)) * 100</f>
        <v>14.607473544973548</v>
      </c>
      <c r="AJ66" s="12">
        <f t="shared" ref="AJ66:AJ71" si="7">$AP$2 / AC66</f>
        <v>1.9796535606268901</v>
      </c>
    </row>
    <row r="67" spans="1:36" x14ac:dyDescent="0.25">
      <c r="A67">
        <v>66</v>
      </c>
      <c r="B67">
        <v>50</v>
      </c>
      <c r="C67">
        <v>15</v>
      </c>
      <c r="D67">
        <v>3.3333333333333299</v>
      </c>
      <c r="E67">
        <v>137960</v>
      </c>
      <c r="F67" s="16">
        <f t="shared" si="3"/>
        <v>0.26489201599846618</v>
      </c>
      <c r="G67">
        <v>196118.907699809</v>
      </c>
      <c r="H67" s="16">
        <f>G67/(E67+G67+J67)</f>
        <v>0.37656083528573153</v>
      </c>
      <c r="I67">
        <v>235734.429551409</v>
      </c>
      <c r="J67">
        <v>186737.09152909499</v>
      </c>
      <c r="K67" s="16">
        <f t="shared" si="4"/>
        <v>0.35854714871580223</v>
      </c>
      <c r="L67">
        <f>E67+N67+Q67+W67+X67+Z67</f>
        <v>1737079.8199103083</v>
      </c>
      <c r="M67" s="16">
        <f>E67/L67</f>
        <v>7.9420645164781992E-2</v>
      </c>
      <c r="N67">
        <v>964417.31440899603</v>
      </c>
      <c r="O67" s="16">
        <f>(N67+Z67)/L67</f>
        <v>0.57165747494348551</v>
      </c>
      <c r="P67">
        <v>651428.19593278703</v>
      </c>
      <c r="Q67">
        <v>503927.02973878803</v>
      </c>
      <c r="R67" s="16">
        <f>Q67/L67</f>
        <v>0.29010010015821125</v>
      </c>
      <c r="S67">
        <v>51626.109896549002</v>
      </c>
      <c r="T67" s="16">
        <f>S67/(N67+Z67)</f>
        <v>5.1989272452510317E-2</v>
      </c>
      <c r="U67">
        <v>33602.082732856099</v>
      </c>
      <c r="V67" s="16">
        <f>U67/(N67+Z67)</f>
        <v>3.3838455728523231E-2</v>
      </c>
      <c r="W67">
        <v>51093.805879138599</v>
      </c>
      <c r="X67">
        <v>51084.320667170199</v>
      </c>
      <c r="Y67" s="16">
        <f>(W67+X67)/L67</f>
        <v>5.8821779733521186E-2</v>
      </c>
      <c r="Z67">
        <v>28597.349216215302</v>
      </c>
      <c r="AA67" s="16">
        <f>Z67/(N67+Z67)</f>
        <v>2.8798516541351557E-2</v>
      </c>
      <c r="AB67">
        <v>936</v>
      </c>
      <c r="AC67" s="19" t="s">
        <v>132</v>
      </c>
      <c r="AD67" s="19" t="s">
        <v>133</v>
      </c>
      <c r="AE67" s="12">
        <f>B67 * AC67*$AL$2</f>
        <v>10183.449074074075</v>
      </c>
      <c r="AF67" s="12">
        <f>_xlfn.CEILING.MATH(AC67/$AP$2) * B67 * $AL$2</f>
        <v>25000</v>
      </c>
      <c r="AG67" s="13">
        <f>C67 * AC67 * $AM$2</f>
        <v>6415.572916666667</v>
      </c>
      <c r="AH67" s="14">
        <f t="shared" si="6"/>
        <v>16599.021990740741</v>
      </c>
      <c r="AI67" s="15">
        <f>(1 - (AH67/$AO$2)) * 100</f>
        <v>20.957038139329811</v>
      </c>
      <c r="AJ67" s="12">
        <f t="shared" si="7"/>
        <v>2.4549639143035744</v>
      </c>
    </row>
    <row r="68" spans="1:36" x14ac:dyDescent="0.25">
      <c r="A68">
        <v>67</v>
      </c>
      <c r="B68">
        <v>50</v>
      </c>
      <c r="C68">
        <v>17</v>
      </c>
      <c r="D68">
        <v>2.9411764705882399</v>
      </c>
      <c r="E68">
        <v>137960</v>
      </c>
      <c r="F68" s="16">
        <f>E68/(E68+G68+ J68)</f>
        <v>0.23734930222730669</v>
      </c>
      <c r="G68">
        <v>209502.673883868</v>
      </c>
      <c r="H68" s="16">
        <f>G68/(E68+G68+J68)</f>
        <v>0.36043283169825352</v>
      </c>
      <c r="I68">
        <v>254224.478715907</v>
      </c>
      <c r="J68">
        <v>233790.35153213801</v>
      </c>
      <c r="K68" s="16">
        <f t="shared" si="4"/>
        <v>0.40221786607443966</v>
      </c>
      <c r="L68">
        <f>E68+N68+Q68+W68+X68+Z68</f>
        <v>1707623.5317099907</v>
      </c>
      <c r="M68" s="16">
        <f>E68/L68</f>
        <v>8.0790641167757138E-2</v>
      </c>
      <c r="N68">
        <v>966151.82459469896</v>
      </c>
      <c r="O68" s="16">
        <f>(N68+Z68)/L68</f>
        <v>0.59582303723730645</v>
      </c>
      <c r="P68">
        <v>649645.81135934102</v>
      </c>
      <c r="Q68">
        <v>450054.40298798098</v>
      </c>
      <c r="R68" s="16">
        <f>Q68/L68</f>
        <v>0.26355598563185806</v>
      </c>
      <c r="S68">
        <v>52112.550379247798</v>
      </c>
      <c r="T68" s="16">
        <f>S68/(N68+Z68)</f>
        <v>5.1219213583684912E-2</v>
      </c>
      <c r="U68">
        <v>35648.0724670489</v>
      </c>
      <c r="V68" s="16">
        <f>U68/(N68+Z68)</f>
        <v>3.5036977162866884E-2</v>
      </c>
      <c r="W68">
        <v>51078.799614516502</v>
      </c>
      <c r="X68">
        <v>51088.889986150702</v>
      </c>
      <c r="Y68" s="16">
        <f>(W68+X68)/L68</f>
        <v>5.98303359630784E-2</v>
      </c>
      <c r="Z68">
        <v>51289.6145266436</v>
      </c>
      <c r="AA68" s="16">
        <f>Z68/(N68+Z68)</f>
        <v>5.0410384867886897E-2</v>
      </c>
      <c r="AB68">
        <v>936</v>
      </c>
      <c r="AC68" s="19" t="s">
        <v>134</v>
      </c>
      <c r="AD68" s="19" t="s">
        <v>135</v>
      </c>
      <c r="AE68" s="12">
        <f>B68 * AC68*$AL$2</f>
        <v>10011.863425925927</v>
      </c>
      <c r="AF68" s="12">
        <f>_xlfn.CEILING.MATH(AC68/$AP$2) * B68 * $AL$2</f>
        <v>25000</v>
      </c>
      <c r="AG68" s="13">
        <f>C68 * AC68 * $AM$2</f>
        <v>7148.4704861111113</v>
      </c>
      <c r="AH68" s="14">
        <f t="shared" si="6"/>
        <v>17160.333912037036</v>
      </c>
      <c r="AI68" s="15">
        <f>(1 - (AH68/$AO$2)) * 100</f>
        <v>18.284124228395061</v>
      </c>
      <c r="AJ68" s="12">
        <f t="shared" si="7"/>
        <v>2.4970376578711595</v>
      </c>
    </row>
    <row r="69" spans="1:36" x14ac:dyDescent="0.25">
      <c r="A69">
        <v>68</v>
      </c>
      <c r="B69">
        <v>50</v>
      </c>
      <c r="C69">
        <v>19</v>
      </c>
      <c r="D69">
        <v>2.6315789473684199</v>
      </c>
      <c r="E69">
        <v>137960</v>
      </c>
      <c r="F69" s="16">
        <f>E69/(E69+G69+ J69)</f>
        <v>0.22701534962075121</v>
      </c>
      <c r="G69">
        <v>221942.960360447</v>
      </c>
      <c r="H69" s="16">
        <f>G69/(E69+G69+J69)</f>
        <v>0.36521063164751671</v>
      </c>
      <c r="I69">
        <v>271149.73462424101</v>
      </c>
      <c r="J69">
        <v>247809.250423864</v>
      </c>
      <c r="K69" s="16">
        <f>J69/(E69+G69+J69)</f>
        <v>0.40777401873173219</v>
      </c>
      <c r="L69">
        <f>E69+N69+Q69+W69+X69+Z69</f>
        <v>1596022.8479734072</v>
      </c>
      <c r="M69" s="16">
        <f>E69/L69</f>
        <v>8.6439865303418684E-2</v>
      </c>
      <c r="N69">
        <v>977715.02393271099</v>
      </c>
      <c r="O69" s="16">
        <f>(N69+Z69)/L69</f>
        <v>0.63569809681292033</v>
      </c>
      <c r="P69">
        <v>648500.46023210697</v>
      </c>
      <c r="Q69">
        <v>341305.44977151102</v>
      </c>
      <c r="R69" s="16">
        <f>Q69/L69</f>
        <v>0.21384747104647828</v>
      </c>
      <c r="S69">
        <v>58505.237547372701</v>
      </c>
      <c r="T69" s="16">
        <f>S69/(N69+Z69)</f>
        <v>5.7663995569076747E-2</v>
      </c>
      <c r="U69">
        <v>36449.506031997204</v>
      </c>
      <c r="V69" s="16">
        <f>U69/(N69+Z69)</f>
        <v>3.5925401595408267E-2</v>
      </c>
      <c r="W69">
        <v>51085.4022817328</v>
      </c>
      <c r="X69">
        <v>51083.3089935315</v>
      </c>
      <c r="Y69" s="16">
        <f>(W69+X69)/L69</f>
        <v>6.4014566837182665E-2</v>
      </c>
      <c r="Z69">
        <v>36873.662993921003</v>
      </c>
      <c r="AA69" s="16">
        <f>Z69/(N69+Z69)</f>
        <v>3.6343459639410949E-2</v>
      </c>
      <c r="AB69">
        <v>936</v>
      </c>
      <c r="AC69" s="19" t="s">
        <v>136</v>
      </c>
      <c r="AD69" s="19" t="s">
        <v>137</v>
      </c>
      <c r="AE69" s="12">
        <f>B69 * AC69*$AL$2</f>
        <v>9355.6134259259252</v>
      </c>
      <c r="AF69" s="12">
        <f>_xlfn.CEILING.MATH(AC69/$AP$2) * B69 * $AL$2</f>
        <v>25000</v>
      </c>
      <c r="AG69" s="13">
        <f>C69 * AC69 * $AM$2</f>
        <v>7465.7795138888878</v>
      </c>
      <c r="AH69" s="14">
        <f t="shared" si="6"/>
        <v>16821.392939814814</v>
      </c>
      <c r="AI69" s="15">
        <f>(1 - (AH69/$AO$2)) * 100</f>
        <v>19.898128858024698</v>
      </c>
      <c r="AJ69" s="12">
        <f t="shared" si="7"/>
        <v>2.6721924968298643</v>
      </c>
    </row>
    <row r="70" spans="1:36" x14ac:dyDescent="0.25">
      <c r="A70">
        <v>69</v>
      </c>
      <c r="B70">
        <v>50</v>
      </c>
      <c r="C70">
        <v>20</v>
      </c>
      <c r="D70">
        <v>2.5</v>
      </c>
      <c r="E70">
        <v>137960</v>
      </c>
      <c r="F70" s="16">
        <f>E70/(E70+G70+ J70)</f>
        <v>0.2113290677788251</v>
      </c>
      <c r="G70">
        <v>235161.108623012</v>
      </c>
      <c r="H70" s="16">
        <f>G70/(E70+G70+J70)</f>
        <v>0.3602230926582789</v>
      </c>
      <c r="I70">
        <v>289259.18674629799</v>
      </c>
      <c r="J70">
        <v>279699.638896622</v>
      </c>
      <c r="K70" s="16">
        <f>J70/(E70+G70+J70)</f>
        <v>0.42844783956289606</v>
      </c>
      <c r="L70">
        <f>E70+N70+Q70+W70+X70+Z70</f>
        <v>1628031.8179452834</v>
      </c>
      <c r="M70" s="16">
        <f>E70/L70</f>
        <v>8.4740358560140075E-2</v>
      </c>
      <c r="N70">
        <v>989669.88974426198</v>
      </c>
      <c r="O70" s="16">
        <f>(N70+Z70)/L70</f>
        <v>0.65601889282283532</v>
      </c>
      <c r="P70">
        <v>658442.92447695695</v>
      </c>
      <c r="Q70">
        <v>319885.05444848101</v>
      </c>
      <c r="R70" s="16">
        <f>Q70/L70</f>
        <v>0.1964857510292419</v>
      </c>
      <c r="S70">
        <v>56500.498462746596</v>
      </c>
      <c r="T70" s="16">
        <f>S70/(N70+Z70)</f>
        <v>5.2902116065326396E-2</v>
      </c>
      <c r="U70">
        <v>37645.150115833501</v>
      </c>
      <c r="V70" s="16">
        <f>U70/(N70+Z70)</f>
        <v>3.5247620019450858E-2</v>
      </c>
      <c r="W70">
        <v>51081.3069872493</v>
      </c>
      <c r="X70">
        <v>51085.825820740502</v>
      </c>
      <c r="Y70" s="16">
        <f>(W70+X70)/L70</f>
        <v>6.2754997587782746E-2</v>
      </c>
      <c r="Z70">
        <v>78349.740944550605</v>
      </c>
      <c r="AA70" s="16">
        <f>Z70/(N70+Z70)</f>
        <v>7.33598322476708E-2</v>
      </c>
      <c r="AB70">
        <v>936</v>
      </c>
      <c r="AC70" s="19" t="s">
        <v>138</v>
      </c>
      <c r="AD70" s="19" t="s">
        <v>139</v>
      </c>
      <c r="AE70" s="12">
        <f>B70 * AC70*$AL$2</f>
        <v>9543.6921296296277</v>
      </c>
      <c r="AF70" s="12">
        <f>_xlfn.CEILING.MATH(AC70/$AP$2) * B70 * $AL$2</f>
        <v>25000</v>
      </c>
      <c r="AG70" s="13">
        <f>C70 * AC70 * $AM$2</f>
        <v>8016.7013888888878</v>
      </c>
      <c r="AH70" s="14">
        <f t="shared" si="6"/>
        <v>17560.393518518515</v>
      </c>
      <c r="AI70" s="15">
        <f>(1 - (AH70/$AO$2)) * 100</f>
        <v>16.37907848324517</v>
      </c>
      <c r="AJ70" s="12">
        <f t="shared" si="7"/>
        <v>2.6195312736864449</v>
      </c>
    </row>
    <row r="71" spans="1:36" x14ac:dyDescent="0.25">
      <c r="A71">
        <v>70</v>
      </c>
      <c r="B71">
        <v>50</v>
      </c>
      <c r="C71">
        <v>25</v>
      </c>
      <c r="D71">
        <v>2</v>
      </c>
      <c r="E71">
        <v>137960</v>
      </c>
      <c r="F71" s="16">
        <f>E71/(E71+G71+ J71)</f>
        <v>0.18300738449890117</v>
      </c>
      <c r="G71">
        <v>265048.73982396501</v>
      </c>
      <c r="H71" s="16">
        <f>G71/(E71+G71+J71)</f>
        <v>0.35159377094747452</v>
      </c>
      <c r="I71">
        <v>330029.04330938199</v>
      </c>
      <c r="J71">
        <v>350840.62192585203</v>
      </c>
      <c r="K71" s="16">
        <f>J71/(E71+G71+J71)</f>
        <v>0.46539884455362435</v>
      </c>
      <c r="L71">
        <f>E71+N71+Q71+W71+X71+Z71</f>
        <v>1501049.14994958</v>
      </c>
      <c r="M71" s="16">
        <f>E71/L71</f>
        <v>9.1909049083858482E-2</v>
      </c>
      <c r="N71">
        <v>983083.28126302897</v>
      </c>
      <c r="O71" s="16">
        <f>(N71+Z71)/L71</f>
        <v>0.67754861764317054</v>
      </c>
      <c r="P71">
        <v>644004.67860279197</v>
      </c>
      <c r="Q71">
        <v>243903.01831832301</v>
      </c>
      <c r="R71" s="16">
        <f>Q71/L71</f>
        <v>0.16248836244070733</v>
      </c>
      <c r="S71">
        <v>59727.366132434901</v>
      </c>
      <c r="T71" s="16">
        <f>S71/(N71+Z71)</f>
        <v>5.8727023142035428E-2</v>
      </c>
      <c r="U71">
        <v>39487.550001407799</v>
      </c>
      <c r="V71" s="16">
        <f>U71/(N71+Z71)</f>
        <v>3.8826193299952551E-2</v>
      </c>
      <c r="W71">
        <v>51069.091431689303</v>
      </c>
      <c r="X71">
        <v>51083.2636367737</v>
      </c>
      <c r="Y71" s="16">
        <f>(W71+X71)/L71</f>
        <v>6.8053970832263749E-2</v>
      </c>
      <c r="Z71">
        <v>33950.495299765098</v>
      </c>
      <c r="AA71" s="16">
        <f>Z71/(N71+Z71)</f>
        <v>3.3381875884698223E-2</v>
      </c>
      <c r="AB71">
        <v>936</v>
      </c>
      <c r="AC71" s="19" t="s">
        <v>140</v>
      </c>
      <c r="AD71" s="19" t="s">
        <v>141</v>
      </c>
      <c r="AE71" s="12">
        <f>B71 * AC71*$AL$2</f>
        <v>8802.0833333333321</v>
      </c>
      <c r="AF71" s="12">
        <f>_xlfn.CEILING.MATH(AC71/$AP$2) * B71 * $AL$2</f>
        <v>25000</v>
      </c>
      <c r="AG71" s="13">
        <f>C71 * AC71 * $AM$2</f>
        <v>9242.1874999999982</v>
      </c>
      <c r="AH71" s="14">
        <f t="shared" si="6"/>
        <v>18044.270833333328</v>
      </c>
      <c r="AI71" s="15">
        <f>(1 - (AH71/$AO$2)) * 100</f>
        <v>14.074900793650812</v>
      </c>
      <c r="AJ71" s="12">
        <f t="shared" si="7"/>
        <v>2.8402366863905328</v>
      </c>
    </row>
    <row r="72" spans="1:36" x14ac:dyDescent="0.25">
      <c r="AA72" s="16"/>
    </row>
  </sheetData>
  <conditionalFormatting sqref="A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809FDD0C10C439B9C79C47E4C5AE9" ma:contentTypeVersion="9" ma:contentTypeDescription="Create a new document." ma:contentTypeScope="" ma:versionID="180cbda67de8710d1a6ce15dbcdf5933">
  <xsd:schema xmlns:xsd="http://www.w3.org/2001/XMLSchema" xmlns:xs="http://www.w3.org/2001/XMLSchema" xmlns:p="http://schemas.microsoft.com/office/2006/metadata/properties" xmlns:ns2="8b8e46ff-b8fc-4bf6-b3dc-3e40c7c40e48" xmlns:ns3="3c4291b5-b8b1-4faa-9131-4208a64ff455" targetNamespace="http://schemas.microsoft.com/office/2006/metadata/properties" ma:root="true" ma:fieldsID="5f2c76fcd1594d0da25f60bcc0ecee24" ns2:_="" ns3:_="">
    <xsd:import namespace="8b8e46ff-b8fc-4bf6-b3dc-3e40c7c40e48"/>
    <xsd:import namespace="3c4291b5-b8b1-4faa-9131-4208a64ff4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DateTake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e46ff-b8fc-4bf6-b3dc-3e40c7c40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291b5-b8b1-4faa-9131-4208a64ff45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51E618-A8EE-4AE0-BB2A-74E27B17C3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87A397-A98C-4AC9-8160-F8FEE4332E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051BC-EBDB-4051-9824-020862DF9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8e46ff-b8fc-4bf6-b3dc-3e40c7c40e48"/>
    <ds:schemaRef ds:uri="3c4291b5-b8b1-4faa-9131-4208a64ff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Skrinjar</dc:creator>
  <cp:keywords/>
  <dc:description/>
  <cp:lastModifiedBy>thaus</cp:lastModifiedBy>
  <cp:revision/>
  <dcterms:created xsi:type="dcterms:W3CDTF">2020-02-28T10:06:52Z</dcterms:created>
  <dcterms:modified xsi:type="dcterms:W3CDTF">2020-11-25T22:09:14Z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0x010100920809FDD0C10C439B9C79C47E4C5AE9</vt:lpwstr>
  </property>
</Properties>
</file>