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65" yWindow="240" windowWidth="18765" windowHeight="11175" activeTab="5"/>
  </bookViews>
  <sheets>
    <sheet name="NH" sheetId="12" r:id="rId1"/>
    <sheet name="S" sheetId="5" r:id="rId2"/>
    <sheet name="HGD" sheetId="10" r:id="rId3"/>
    <sheet name="LGD" sheetId="13" r:id="rId4"/>
    <sheet name="BE" sheetId="7" r:id="rId5"/>
    <sheet name="Results" sheetId="14" r:id="rId6"/>
    <sheet name="Variables" sheetId="2" r:id="rId7"/>
  </sheets>
  <calcPr calcId="145621"/>
</workbook>
</file>

<file path=xl/calcChain.xml><?xml version="1.0" encoding="utf-8"?>
<calcChain xmlns="http://schemas.openxmlformats.org/spreadsheetml/2006/main">
  <c r="I19" i="14" l="1"/>
  <c r="D25" i="2"/>
  <c r="H19" i="14"/>
  <c r="H13" i="14"/>
  <c r="H14" i="14"/>
  <c r="H15" i="14"/>
  <c r="H16" i="14"/>
  <c r="H12" i="14"/>
  <c r="D26" i="2"/>
  <c r="D23" i="2"/>
  <c r="E25" i="2" s="1"/>
  <c r="D24" i="2" l="1"/>
  <c r="E24" i="2"/>
  <c r="O27" i="14"/>
  <c r="O26" i="14"/>
  <c r="O25" i="14"/>
  <c r="O24" i="14"/>
  <c r="O23" i="14"/>
  <c r="L16" i="14"/>
  <c r="K15" i="14"/>
  <c r="P26" i="14"/>
  <c r="C38" i="14" s="1"/>
  <c r="AU45" i="5" l="1"/>
  <c r="AV45" i="5"/>
  <c r="AW45" i="5"/>
  <c r="AX45" i="5"/>
  <c r="AY45" i="5"/>
  <c r="AZ45" i="5"/>
  <c r="BA45" i="5"/>
  <c r="BB45" i="5"/>
  <c r="BC45" i="5"/>
  <c r="BD45" i="5"/>
  <c r="BE45" i="5"/>
  <c r="BR45" i="5"/>
  <c r="CC45" i="5"/>
  <c r="CJ45" i="5"/>
  <c r="CM45" i="5"/>
  <c r="CQ45" i="5"/>
  <c r="CU45" i="5"/>
  <c r="CY45" i="5"/>
  <c r="AO45" i="5"/>
  <c r="AG45" i="5"/>
  <c r="Y45" i="5"/>
  <c r="Q45" i="5"/>
  <c r="I45" i="5"/>
  <c r="AT45" i="5"/>
  <c r="AL45" i="5"/>
  <c r="AD45" i="5"/>
  <c r="V45" i="5"/>
  <c r="N45" i="5"/>
  <c r="F45" i="5"/>
  <c r="AS45" i="5"/>
  <c r="AK45" i="5"/>
  <c r="AC45" i="5"/>
  <c r="U45" i="5"/>
  <c r="M45" i="5"/>
  <c r="E45" i="5"/>
  <c r="CB4" i="5"/>
  <c r="AR45" i="5"/>
  <c r="AQ45" i="5"/>
  <c r="AP45" i="5"/>
  <c r="AN45" i="5"/>
  <c r="AM45" i="5"/>
  <c r="AJ45" i="5"/>
  <c r="AI45" i="5"/>
  <c r="AH45" i="5"/>
  <c r="AF45" i="5"/>
  <c r="AE45" i="5"/>
  <c r="AB45" i="5"/>
  <c r="AA45" i="5"/>
  <c r="Z45" i="5"/>
  <c r="X45" i="5"/>
  <c r="W45" i="5"/>
  <c r="T45" i="5"/>
  <c r="S45" i="5"/>
  <c r="R45" i="5"/>
  <c r="P45" i="5"/>
  <c r="O45" i="5"/>
  <c r="L45" i="5"/>
  <c r="K45" i="5"/>
  <c r="J45" i="5"/>
  <c r="H45" i="5"/>
  <c r="G45" i="5"/>
  <c r="D45" i="5"/>
  <c r="C45" i="5"/>
  <c r="B45" i="5"/>
  <c r="N29" i="14"/>
  <c r="L30" i="14"/>
  <c r="CN4" i="12" l="1"/>
  <c r="BS24" i="12"/>
  <c r="C45" i="13" l="1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BE45" i="13"/>
  <c r="BR45" i="13"/>
  <c r="CC45" i="13"/>
  <c r="CJ45" i="13"/>
  <c r="CM45" i="13"/>
  <c r="CQ45" i="13"/>
  <c r="CU45" i="13"/>
  <c r="CY45" i="13"/>
  <c r="DA45" i="13"/>
  <c r="DB45" i="13"/>
  <c r="DC45" i="13"/>
  <c r="DD45" i="13"/>
  <c r="DE45" i="13"/>
  <c r="DF45" i="13"/>
  <c r="DG45" i="13"/>
  <c r="DH45" i="13"/>
  <c r="DI45" i="13"/>
  <c r="DJ45" i="13"/>
  <c r="DK45" i="13"/>
  <c r="DL45" i="13"/>
  <c r="DM45" i="13"/>
  <c r="DN45" i="13"/>
  <c r="DO45" i="13"/>
  <c r="DP45" i="13"/>
  <c r="DQ45" i="13"/>
  <c r="B45" i="13"/>
  <c r="CB4" i="10" l="1"/>
  <c r="K29" i="14" l="1"/>
  <c r="H29" i="14"/>
  <c r="E29" i="14"/>
  <c r="F29" i="14"/>
  <c r="C29" i="14"/>
  <c r="J18" i="14"/>
  <c r="I18" i="14"/>
  <c r="H18" i="14"/>
  <c r="J19" i="14"/>
  <c r="F18" i="14"/>
  <c r="C3" i="2"/>
  <c r="E18" i="14" s="1"/>
  <c r="C18" i="14"/>
  <c r="B22" i="2"/>
  <c r="L29" i="14" l="1"/>
  <c r="C19" i="14"/>
  <c r="F19" i="14"/>
  <c r="E19" i="14"/>
  <c r="CY45" i="7"/>
  <c r="CU45" i="7"/>
  <c r="CQ45" i="7"/>
  <c r="CM45" i="7"/>
  <c r="CZ44" i="7"/>
  <c r="CX44" i="7"/>
  <c r="CW44" i="7"/>
  <c r="CV44" i="7"/>
  <c r="CT44" i="7"/>
  <c r="CS44" i="7"/>
  <c r="CR44" i="7"/>
  <c r="CP44" i="7"/>
  <c r="CO44" i="7"/>
  <c r="CN44" i="7"/>
  <c r="CL44" i="7"/>
  <c r="CK44" i="7"/>
  <c r="CF44" i="7"/>
  <c r="CE44" i="7"/>
  <c r="CD44" i="7"/>
  <c r="CB44" i="7"/>
  <c r="CA44" i="7"/>
  <c r="BZ44" i="7"/>
  <c r="BY44" i="7"/>
  <c r="BX44" i="7"/>
  <c r="BW44" i="7"/>
  <c r="BV44" i="7"/>
  <c r="BU44" i="7"/>
  <c r="BT44" i="7"/>
  <c r="BS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CZ43" i="7"/>
  <c r="CX43" i="7"/>
  <c r="CW43" i="7"/>
  <c r="CV43" i="7"/>
  <c r="CT43" i="7"/>
  <c r="CS43" i="7"/>
  <c r="CR43" i="7"/>
  <c r="CP43" i="7"/>
  <c r="CO43" i="7"/>
  <c r="CN43" i="7"/>
  <c r="CL43" i="7"/>
  <c r="CK43" i="7"/>
  <c r="CF43" i="7"/>
  <c r="CE43" i="7"/>
  <c r="CD43" i="7"/>
  <c r="CB43" i="7"/>
  <c r="CA43" i="7"/>
  <c r="BZ43" i="7"/>
  <c r="BY43" i="7"/>
  <c r="BX43" i="7"/>
  <c r="BW43" i="7"/>
  <c r="BV43" i="7"/>
  <c r="BU43" i="7"/>
  <c r="BT43" i="7"/>
  <c r="BS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CZ42" i="7"/>
  <c r="CX42" i="7"/>
  <c r="CW42" i="7"/>
  <c r="CV42" i="7"/>
  <c r="CT42" i="7"/>
  <c r="CS42" i="7"/>
  <c r="CR42" i="7"/>
  <c r="CP42" i="7"/>
  <c r="CO42" i="7"/>
  <c r="CN42" i="7"/>
  <c r="CL42" i="7"/>
  <c r="CK42" i="7"/>
  <c r="CF42" i="7"/>
  <c r="CE42" i="7"/>
  <c r="CD42" i="7"/>
  <c r="CB42" i="7"/>
  <c r="CA42" i="7"/>
  <c r="BZ42" i="7"/>
  <c r="BY42" i="7"/>
  <c r="BX42" i="7"/>
  <c r="BW42" i="7"/>
  <c r="BV42" i="7"/>
  <c r="BU42" i="7"/>
  <c r="BT42" i="7"/>
  <c r="BS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CZ41" i="7"/>
  <c r="CX41" i="7"/>
  <c r="CW41" i="7"/>
  <c r="CV41" i="7"/>
  <c r="CT41" i="7"/>
  <c r="CS41" i="7"/>
  <c r="CR41" i="7"/>
  <c r="CP41" i="7"/>
  <c r="CO41" i="7"/>
  <c r="CN41" i="7"/>
  <c r="CL41" i="7"/>
  <c r="CK41" i="7"/>
  <c r="CF41" i="7"/>
  <c r="CE41" i="7"/>
  <c r="CD41" i="7"/>
  <c r="CB41" i="7"/>
  <c r="CA41" i="7"/>
  <c r="BZ41" i="7"/>
  <c r="BY41" i="7"/>
  <c r="BX41" i="7"/>
  <c r="BW41" i="7"/>
  <c r="BV41" i="7"/>
  <c r="BU41" i="7"/>
  <c r="BT41" i="7"/>
  <c r="BS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CZ40" i="7"/>
  <c r="CX40" i="7"/>
  <c r="CW40" i="7"/>
  <c r="CV40" i="7"/>
  <c r="CT40" i="7"/>
  <c r="CS40" i="7"/>
  <c r="CR40" i="7"/>
  <c r="CP40" i="7"/>
  <c r="CO40" i="7"/>
  <c r="CN40" i="7"/>
  <c r="CL40" i="7"/>
  <c r="CK40" i="7"/>
  <c r="CF40" i="7"/>
  <c r="CE40" i="7"/>
  <c r="CD40" i="7"/>
  <c r="CB40" i="7"/>
  <c r="CA40" i="7"/>
  <c r="BZ40" i="7"/>
  <c r="BY40" i="7"/>
  <c r="BX40" i="7"/>
  <c r="BW40" i="7"/>
  <c r="BV40" i="7"/>
  <c r="BU40" i="7"/>
  <c r="BT40" i="7"/>
  <c r="BS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CZ39" i="7"/>
  <c r="CX39" i="7"/>
  <c r="CW39" i="7"/>
  <c r="CV39" i="7"/>
  <c r="CT39" i="7"/>
  <c r="CS39" i="7"/>
  <c r="CR39" i="7"/>
  <c r="CP39" i="7"/>
  <c r="CO39" i="7"/>
  <c r="CN39" i="7"/>
  <c r="CL39" i="7"/>
  <c r="CK39" i="7"/>
  <c r="CF39" i="7"/>
  <c r="CE39" i="7"/>
  <c r="CD39" i="7"/>
  <c r="CB39" i="7"/>
  <c r="CA39" i="7"/>
  <c r="BZ39" i="7"/>
  <c r="BY39" i="7"/>
  <c r="BX39" i="7"/>
  <c r="BW39" i="7"/>
  <c r="BV39" i="7"/>
  <c r="BU39" i="7"/>
  <c r="BT39" i="7"/>
  <c r="BS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CZ38" i="7"/>
  <c r="CX38" i="7"/>
  <c r="CW38" i="7"/>
  <c r="CV38" i="7"/>
  <c r="CT38" i="7"/>
  <c r="CS38" i="7"/>
  <c r="CR38" i="7"/>
  <c r="CP38" i="7"/>
  <c r="CO38" i="7"/>
  <c r="CN38" i="7"/>
  <c r="CL38" i="7"/>
  <c r="CK38" i="7"/>
  <c r="CF38" i="7"/>
  <c r="CE38" i="7"/>
  <c r="CD38" i="7"/>
  <c r="CB38" i="7"/>
  <c r="CA38" i="7"/>
  <c r="BZ38" i="7"/>
  <c r="BY38" i="7"/>
  <c r="BX38" i="7"/>
  <c r="BW38" i="7"/>
  <c r="BV38" i="7"/>
  <c r="BU38" i="7"/>
  <c r="BT38" i="7"/>
  <c r="BS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CZ37" i="7"/>
  <c r="CX37" i="7"/>
  <c r="CW37" i="7"/>
  <c r="CV37" i="7"/>
  <c r="CT37" i="7"/>
  <c r="CS37" i="7"/>
  <c r="CR37" i="7"/>
  <c r="CP37" i="7"/>
  <c r="CO37" i="7"/>
  <c r="CN37" i="7"/>
  <c r="CL37" i="7"/>
  <c r="CK37" i="7"/>
  <c r="CF37" i="7"/>
  <c r="CE37" i="7"/>
  <c r="CD37" i="7"/>
  <c r="CB37" i="7"/>
  <c r="CA37" i="7"/>
  <c r="BZ37" i="7"/>
  <c r="BY37" i="7"/>
  <c r="BX37" i="7"/>
  <c r="BW37" i="7"/>
  <c r="BV37" i="7"/>
  <c r="BU37" i="7"/>
  <c r="BT37" i="7"/>
  <c r="BS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CZ36" i="7"/>
  <c r="CX36" i="7"/>
  <c r="CW36" i="7"/>
  <c r="CV36" i="7"/>
  <c r="CT36" i="7"/>
  <c r="CS36" i="7"/>
  <c r="CR36" i="7"/>
  <c r="CP36" i="7"/>
  <c r="CO36" i="7"/>
  <c r="CN36" i="7"/>
  <c r="CL36" i="7"/>
  <c r="CK36" i="7"/>
  <c r="CF36" i="7"/>
  <c r="CE36" i="7"/>
  <c r="CD36" i="7"/>
  <c r="CB36" i="7"/>
  <c r="CA36" i="7"/>
  <c r="BZ36" i="7"/>
  <c r="BY36" i="7"/>
  <c r="BX36" i="7"/>
  <c r="BW36" i="7"/>
  <c r="BV36" i="7"/>
  <c r="BU36" i="7"/>
  <c r="BT36" i="7"/>
  <c r="BS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CZ35" i="7"/>
  <c r="CX35" i="7"/>
  <c r="CW35" i="7"/>
  <c r="CV35" i="7"/>
  <c r="CT35" i="7"/>
  <c r="CS35" i="7"/>
  <c r="CR35" i="7"/>
  <c r="CP35" i="7"/>
  <c r="CO35" i="7"/>
  <c r="CN35" i="7"/>
  <c r="CL35" i="7"/>
  <c r="CK35" i="7"/>
  <c r="CF35" i="7"/>
  <c r="CE35" i="7"/>
  <c r="CD35" i="7"/>
  <c r="CB35" i="7"/>
  <c r="CA35" i="7"/>
  <c r="BZ35" i="7"/>
  <c r="BY35" i="7"/>
  <c r="BX35" i="7"/>
  <c r="BW35" i="7"/>
  <c r="BV35" i="7"/>
  <c r="BU35" i="7"/>
  <c r="BT35" i="7"/>
  <c r="BS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CZ34" i="7"/>
  <c r="CX34" i="7"/>
  <c r="CW34" i="7"/>
  <c r="CV34" i="7"/>
  <c r="CT34" i="7"/>
  <c r="CS34" i="7"/>
  <c r="CR34" i="7"/>
  <c r="CP34" i="7"/>
  <c r="CO34" i="7"/>
  <c r="CN34" i="7"/>
  <c r="CL34" i="7"/>
  <c r="CK34" i="7"/>
  <c r="CF34" i="7"/>
  <c r="CE34" i="7"/>
  <c r="CD34" i="7"/>
  <c r="CB34" i="7"/>
  <c r="CA34" i="7"/>
  <c r="BZ34" i="7"/>
  <c r="BY34" i="7"/>
  <c r="BX34" i="7"/>
  <c r="BW34" i="7"/>
  <c r="BV34" i="7"/>
  <c r="BU34" i="7"/>
  <c r="BT34" i="7"/>
  <c r="BS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CZ33" i="7"/>
  <c r="CX33" i="7"/>
  <c r="CW33" i="7"/>
  <c r="CV33" i="7"/>
  <c r="CT33" i="7"/>
  <c r="CS33" i="7"/>
  <c r="CR33" i="7"/>
  <c r="CP33" i="7"/>
  <c r="CO33" i="7"/>
  <c r="CN33" i="7"/>
  <c r="CL33" i="7"/>
  <c r="CK33" i="7"/>
  <c r="CF33" i="7"/>
  <c r="CE33" i="7"/>
  <c r="CD33" i="7"/>
  <c r="CB33" i="7"/>
  <c r="CA33" i="7"/>
  <c r="BZ33" i="7"/>
  <c r="BY33" i="7"/>
  <c r="BX33" i="7"/>
  <c r="BW33" i="7"/>
  <c r="BV33" i="7"/>
  <c r="BU33" i="7"/>
  <c r="BT33" i="7"/>
  <c r="BS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CZ32" i="7"/>
  <c r="CX32" i="7"/>
  <c r="CW32" i="7"/>
  <c r="CV32" i="7"/>
  <c r="CT32" i="7"/>
  <c r="CS32" i="7"/>
  <c r="CR32" i="7"/>
  <c r="CP32" i="7"/>
  <c r="CO32" i="7"/>
  <c r="CN32" i="7"/>
  <c r="CL32" i="7"/>
  <c r="CK32" i="7"/>
  <c r="CF32" i="7"/>
  <c r="CE32" i="7"/>
  <c r="CD32" i="7"/>
  <c r="CB32" i="7"/>
  <c r="CA32" i="7"/>
  <c r="BZ32" i="7"/>
  <c r="BY32" i="7"/>
  <c r="BX32" i="7"/>
  <c r="BW32" i="7"/>
  <c r="BV32" i="7"/>
  <c r="BU32" i="7"/>
  <c r="BT32" i="7"/>
  <c r="BS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CZ31" i="7"/>
  <c r="CX31" i="7"/>
  <c r="CW31" i="7"/>
  <c r="CV31" i="7"/>
  <c r="CT31" i="7"/>
  <c r="CS31" i="7"/>
  <c r="CR31" i="7"/>
  <c r="CP31" i="7"/>
  <c r="CO31" i="7"/>
  <c r="CN31" i="7"/>
  <c r="CL31" i="7"/>
  <c r="CK31" i="7"/>
  <c r="CF31" i="7"/>
  <c r="CE31" i="7"/>
  <c r="CD31" i="7"/>
  <c r="CB31" i="7"/>
  <c r="CA31" i="7"/>
  <c r="BZ31" i="7"/>
  <c r="BY31" i="7"/>
  <c r="BX31" i="7"/>
  <c r="BW31" i="7"/>
  <c r="BV31" i="7"/>
  <c r="BU31" i="7"/>
  <c r="BT31" i="7"/>
  <c r="BS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CZ30" i="7"/>
  <c r="CX30" i="7"/>
  <c r="CW30" i="7"/>
  <c r="CV30" i="7"/>
  <c r="CT30" i="7"/>
  <c r="CS30" i="7"/>
  <c r="CR30" i="7"/>
  <c r="CP30" i="7"/>
  <c r="CO30" i="7"/>
  <c r="CN30" i="7"/>
  <c r="CL30" i="7"/>
  <c r="CK30" i="7"/>
  <c r="CF30" i="7"/>
  <c r="CE30" i="7"/>
  <c r="CD30" i="7"/>
  <c r="CB30" i="7"/>
  <c r="CA30" i="7"/>
  <c r="BZ30" i="7"/>
  <c r="BY30" i="7"/>
  <c r="BX30" i="7"/>
  <c r="BW30" i="7"/>
  <c r="BV30" i="7"/>
  <c r="BU30" i="7"/>
  <c r="BT30" i="7"/>
  <c r="BS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CZ29" i="7"/>
  <c r="CX29" i="7"/>
  <c r="CW29" i="7"/>
  <c r="CV29" i="7"/>
  <c r="CT29" i="7"/>
  <c r="CS29" i="7"/>
  <c r="CR29" i="7"/>
  <c r="CP29" i="7"/>
  <c r="CO29" i="7"/>
  <c r="CN29" i="7"/>
  <c r="CL29" i="7"/>
  <c r="CK29" i="7"/>
  <c r="CF29" i="7"/>
  <c r="CE29" i="7"/>
  <c r="CD29" i="7"/>
  <c r="CB29" i="7"/>
  <c r="CA29" i="7"/>
  <c r="BZ29" i="7"/>
  <c r="BY29" i="7"/>
  <c r="BX29" i="7"/>
  <c r="BW29" i="7"/>
  <c r="BV29" i="7"/>
  <c r="BU29" i="7"/>
  <c r="BT29" i="7"/>
  <c r="BS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CZ28" i="7"/>
  <c r="CX28" i="7"/>
  <c r="CW28" i="7"/>
  <c r="CV28" i="7"/>
  <c r="CT28" i="7"/>
  <c r="CS28" i="7"/>
  <c r="CR28" i="7"/>
  <c r="CP28" i="7"/>
  <c r="CO28" i="7"/>
  <c r="CN28" i="7"/>
  <c r="CL28" i="7"/>
  <c r="CK28" i="7"/>
  <c r="CF28" i="7"/>
  <c r="CE28" i="7"/>
  <c r="CD28" i="7"/>
  <c r="CB28" i="7"/>
  <c r="CA28" i="7"/>
  <c r="BZ28" i="7"/>
  <c r="BY28" i="7"/>
  <c r="BX28" i="7"/>
  <c r="BW28" i="7"/>
  <c r="BV28" i="7"/>
  <c r="BU28" i="7"/>
  <c r="BT28" i="7"/>
  <c r="BS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CZ27" i="7"/>
  <c r="CX27" i="7"/>
  <c r="CW27" i="7"/>
  <c r="CV27" i="7"/>
  <c r="CT27" i="7"/>
  <c r="CS27" i="7"/>
  <c r="CR27" i="7"/>
  <c r="CP27" i="7"/>
  <c r="CO27" i="7"/>
  <c r="CN27" i="7"/>
  <c r="CL27" i="7"/>
  <c r="CK27" i="7"/>
  <c r="CF27" i="7"/>
  <c r="CE27" i="7"/>
  <c r="CD27" i="7"/>
  <c r="CB27" i="7"/>
  <c r="CA27" i="7"/>
  <c r="BZ27" i="7"/>
  <c r="BY27" i="7"/>
  <c r="BX27" i="7"/>
  <c r="BW27" i="7"/>
  <c r="BV27" i="7"/>
  <c r="BU27" i="7"/>
  <c r="BT27" i="7"/>
  <c r="BS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CZ26" i="7"/>
  <c r="CX26" i="7"/>
  <c r="CW26" i="7"/>
  <c r="CV26" i="7"/>
  <c r="CT26" i="7"/>
  <c r="CS26" i="7"/>
  <c r="CR26" i="7"/>
  <c r="CP26" i="7"/>
  <c r="CO26" i="7"/>
  <c r="CN26" i="7"/>
  <c r="CL26" i="7"/>
  <c r="CK26" i="7"/>
  <c r="CF26" i="7"/>
  <c r="CE26" i="7"/>
  <c r="CD26" i="7"/>
  <c r="CB26" i="7"/>
  <c r="CA26" i="7"/>
  <c r="BZ26" i="7"/>
  <c r="BY26" i="7"/>
  <c r="BX26" i="7"/>
  <c r="BW26" i="7"/>
  <c r="BV26" i="7"/>
  <c r="BU26" i="7"/>
  <c r="BT26" i="7"/>
  <c r="BS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CZ25" i="7"/>
  <c r="CX25" i="7"/>
  <c r="CW25" i="7"/>
  <c r="CV25" i="7"/>
  <c r="CT25" i="7"/>
  <c r="CS25" i="7"/>
  <c r="CR25" i="7"/>
  <c r="CP25" i="7"/>
  <c r="CO25" i="7"/>
  <c r="CN25" i="7"/>
  <c r="CL25" i="7"/>
  <c r="CK25" i="7"/>
  <c r="CF25" i="7"/>
  <c r="CE25" i="7"/>
  <c r="CD25" i="7"/>
  <c r="CB25" i="7"/>
  <c r="CA25" i="7"/>
  <c r="BZ25" i="7"/>
  <c r="BY25" i="7"/>
  <c r="BX25" i="7"/>
  <c r="BW25" i="7"/>
  <c r="BV25" i="7"/>
  <c r="BU25" i="7"/>
  <c r="BT25" i="7"/>
  <c r="BS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CZ24" i="7"/>
  <c r="CX24" i="7"/>
  <c r="CW24" i="7"/>
  <c r="CV24" i="7"/>
  <c r="CT24" i="7"/>
  <c r="CS24" i="7"/>
  <c r="CR24" i="7"/>
  <c r="CP24" i="7"/>
  <c r="CO24" i="7"/>
  <c r="CN24" i="7"/>
  <c r="CL24" i="7"/>
  <c r="CK24" i="7"/>
  <c r="CF24" i="7"/>
  <c r="CE24" i="7"/>
  <c r="CD24" i="7"/>
  <c r="CB24" i="7"/>
  <c r="CA24" i="7"/>
  <c r="BZ24" i="7"/>
  <c r="BY24" i="7"/>
  <c r="BX24" i="7"/>
  <c r="BW24" i="7"/>
  <c r="BV24" i="7"/>
  <c r="BU24" i="7"/>
  <c r="BT24" i="7"/>
  <c r="BS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CZ23" i="7"/>
  <c r="CX23" i="7"/>
  <c r="CW23" i="7"/>
  <c r="CV23" i="7"/>
  <c r="CT23" i="7"/>
  <c r="CS23" i="7"/>
  <c r="CR23" i="7"/>
  <c r="CP23" i="7"/>
  <c r="CO23" i="7"/>
  <c r="CN23" i="7"/>
  <c r="CL23" i="7"/>
  <c r="CK23" i="7"/>
  <c r="CF23" i="7"/>
  <c r="CE23" i="7"/>
  <c r="CD23" i="7"/>
  <c r="CB23" i="7"/>
  <c r="CA23" i="7"/>
  <c r="BZ23" i="7"/>
  <c r="BY23" i="7"/>
  <c r="BX23" i="7"/>
  <c r="BW23" i="7"/>
  <c r="BV23" i="7"/>
  <c r="BU23" i="7"/>
  <c r="BT23" i="7"/>
  <c r="BS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CZ22" i="7"/>
  <c r="CX22" i="7"/>
  <c r="CW22" i="7"/>
  <c r="CV22" i="7"/>
  <c r="CT22" i="7"/>
  <c r="CS22" i="7"/>
  <c r="CR22" i="7"/>
  <c r="CP22" i="7"/>
  <c r="CO22" i="7"/>
  <c r="CN22" i="7"/>
  <c r="CL22" i="7"/>
  <c r="CK22" i="7"/>
  <c r="CF22" i="7"/>
  <c r="CE22" i="7"/>
  <c r="CD22" i="7"/>
  <c r="CB22" i="7"/>
  <c r="CA22" i="7"/>
  <c r="BZ22" i="7"/>
  <c r="BY22" i="7"/>
  <c r="BX22" i="7"/>
  <c r="BW22" i="7"/>
  <c r="BV22" i="7"/>
  <c r="BU22" i="7"/>
  <c r="BT22" i="7"/>
  <c r="BS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CZ21" i="7"/>
  <c r="CX21" i="7"/>
  <c r="CW21" i="7"/>
  <c r="CV21" i="7"/>
  <c r="CT21" i="7"/>
  <c r="CS21" i="7"/>
  <c r="CR21" i="7"/>
  <c r="CP21" i="7"/>
  <c r="CO21" i="7"/>
  <c r="CN21" i="7"/>
  <c r="CL21" i="7"/>
  <c r="CK21" i="7"/>
  <c r="CF21" i="7"/>
  <c r="CE21" i="7"/>
  <c r="CD21" i="7"/>
  <c r="CB21" i="7"/>
  <c r="CA21" i="7"/>
  <c r="BZ21" i="7"/>
  <c r="BY21" i="7"/>
  <c r="BX21" i="7"/>
  <c r="BW21" i="7"/>
  <c r="BV21" i="7"/>
  <c r="BU21" i="7"/>
  <c r="BT21" i="7"/>
  <c r="BS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CZ20" i="7"/>
  <c r="CX20" i="7"/>
  <c r="CW20" i="7"/>
  <c r="CV20" i="7"/>
  <c r="CT20" i="7"/>
  <c r="CS20" i="7"/>
  <c r="CR20" i="7"/>
  <c r="CP20" i="7"/>
  <c r="CO20" i="7"/>
  <c r="CN20" i="7"/>
  <c r="CL20" i="7"/>
  <c r="CK20" i="7"/>
  <c r="CF20" i="7"/>
  <c r="CE20" i="7"/>
  <c r="CD20" i="7"/>
  <c r="CB20" i="7"/>
  <c r="CA20" i="7"/>
  <c r="BZ20" i="7"/>
  <c r="BY20" i="7"/>
  <c r="BX20" i="7"/>
  <c r="BW20" i="7"/>
  <c r="BV20" i="7"/>
  <c r="BU20" i="7"/>
  <c r="BT20" i="7"/>
  <c r="BS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CZ19" i="7"/>
  <c r="CX19" i="7"/>
  <c r="CW19" i="7"/>
  <c r="CV19" i="7"/>
  <c r="CT19" i="7"/>
  <c r="CS19" i="7"/>
  <c r="CR19" i="7"/>
  <c r="CP19" i="7"/>
  <c r="CO19" i="7"/>
  <c r="CN19" i="7"/>
  <c r="CL19" i="7"/>
  <c r="CK19" i="7"/>
  <c r="CF19" i="7"/>
  <c r="CE19" i="7"/>
  <c r="CD19" i="7"/>
  <c r="CB19" i="7"/>
  <c r="CA19" i="7"/>
  <c r="BZ19" i="7"/>
  <c r="BY19" i="7"/>
  <c r="BX19" i="7"/>
  <c r="BW19" i="7"/>
  <c r="BV19" i="7"/>
  <c r="BU19" i="7"/>
  <c r="BT19" i="7"/>
  <c r="BS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CZ18" i="7"/>
  <c r="CX18" i="7"/>
  <c r="CW18" i="7"/>
  <c r="CV18" i="7"/>
  <c r="CT18" i="7"/>
  <c r="CS18" i="7"/>
  <c r="CR18" i="7"/>
  <c r="CP18" i="7"/>
  <c r="CO18" i="7"/>
  <c r="CN18" i="7"/>
  <c r="CL18" i="7"/>
  <c r="CK18" i="7"/>
  <c r="CF18" i="7"/>
  <c r="CE18" i="7"/>
  <c r="CD18" i="7"/>
  <c r="CB18" i="7"/>
  <c r="CA18" i="7"/>
  <c r="BZ18" i="7"/>
  <c r="BY18" i="7"/>
  <c r="BX18" i="7"/>
  <c r="BW18" i="7"/>
  <c r="BV18" i="7"/>
  <c r="BU18" i="7"/>
  <c r="BT18" i="7"/>
  <c r="BS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CZ17" i="7"/>
  <c r="CX17" i="7"/>
  <c r="CW17" i="7"/>
  <c r="CV17" i="7"/>
  <c r="CT17" i="7"/>
  <c r="CS17" i="7"/>
  <c r="CR17" i="7"/>
  <c r="CP17" i="7"/>
  <c r="CO17" i="7"/>
  <c r="CN17" i="7"/>
  <c r="CL17" i="7"/>
  <c r="CK17" i="7"/>
  <c r="CF17" i="7"/>
  <c r="CE17" i="7"/>
  <c r="CD17" i="7"/>
  <c r="CB17" i="7"/>
  <c r="CA17" i="7"/>
  <c r="BZ17" i="7"/>
  <c r="BY17" i="7"/>
  <c r="BX17" i="7"/>
  <c r="BW17" i="7"/>
  <c r="BV17" i="7"/>
  <c r="BU17" i="7"/>
  <c r="BT17" i="7"/>
  <c r="BS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CZ16" i="7"/>
  <c r="CX16" i="7"/>
  <c r="CW16" i="7"/>
  <c r="CV16" i="7"/>
  <c r="CT16" i="7"/>
  <c r="CS16" i="7"/>
  <c r="CR16" i="7"/>
  <c r="CP16" i="7"/>
  <c r="CO16" i="7"/>
  <c r="CN16" i="7"/>
  <c r="CL16" i="7"/>
  <c r="CK16" i="7"/>
  <c r="CF16" i="7"/>
  <c r="CE16" i="7"/>
  <c r="CD16" i="7"/>
  <c r="CB16" i="7"/>
  <c r="CA16" i="7"/>
  <c r="BZ16" i="7"/>
  <c r="BY16" i="7"/>
  <c r="BX16" i="7"/>
  <c r="BW16" i="7"/>
  <c r="BV16" i="7"/>
  <c r="BU16" i="7"/>
  <c r="BT16" i="7"/>
  <c r="BS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CZ15" i="7"/>
  <c r="CX15" i="7"/>
  <c r="CW15" i="7"/>
  <c r="CV15" i="7"/>
  <c r="CT15" i="7"/>
  <c r="CS15" i="7"/>
  <c r="CR15" i="7"/>
  <c r="CP15" i="7"/>
  <c r="CO15" i="7"/>
  <c r="CN15" i="7"/>
  <c r="CL15" i="7"/>
  <c r="CK15" i="7"/>
  <c r="CF15" i="7"/>
  <c r="CE15" i="7"/>
  <c r="CD15" i="7"/>
  <c r="CB15" i="7"/>
  <c r="CA15" i="7"/>
  <c r="BZ15" i="7"/>
  <c r="BY15" i="7"/>
  <c r="BX15" i="7"/>
  <c r="BW15" i="7"/>
  <c r="BV15" i="7"/>
  <c r="BU15" i="7"/>
  <c r="BT15" i="7"/>
  <c r="BS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CZ14" i="7"/>
  <c r="CX14" i="7"/>
  <c r="CW14" i="7"/>
  <c r="CV14" i="7"/>
  <c r="CT14" i="7"/>
  <c r="CS14" i="7"/>
  <c r="CR14" i="7"/>
  <c r="CP14" i="7"/>
  <c r="CO14" i="7"/>
  <c r="CN14" i="7"/>
  <c r="CL14" i="7"/>
  <c r="CK14" i="7"/>
  <c r="CF14" i="7"/>
  <c r="CE14" i="7"/>
  <c r="CD14" i="7"/>
  <c r="CB14" i="7"/>
  <c r="CA14" i="7"/>
  <c r="BZ14" i="7"/>
  <c r="BY14" i="7"/>
  <c r="BX14" i="7"/>
  <c r="BW14" i="7"/>
  <c r="BV14" i="7"/>
  <c r="BU14" i="7"/>
  <c r="BT14" i="7"/>
  <c r="BS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CZ13" i="7"/>
  <c r="CX13" i="7"/>
  <c r="CW13" i="7"/>
  <c r="CV13" i="7"/>
  <c r="CT13" i="7"/>
  <c r="CS13" i="7"/>
  <c r="CR13" i="7"/>
  <c r="CP13" i="7"/>
  <c r="CO13" i="7"/>
  <c r="CN13" i="7"/>
  <c r="CL13" i="7"/>
  <c r="CK13" i="7"/>
  <c r="CF13" i="7"/>
  <c r="CE13" i="7"/>
  <c r="CD13" i="7"/>
  <c r="CB13" i="7"/>
  <c r="CA13" i="7"/>
  <c r="BZ13" i="7"/>
  <c r="BY13" i="7"/>
  <c r="BX13" i="7"/>
  <c r="BW13" i="7"/>
  <c r="BV13" i="7"/>
  <c r="BU13" i="7"/>
  <c r="BT13" i="7"/>
  <c r="BS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CZ12" i="7"/>
  <c r="CX12" i="7"/>
  <c r="CW12" i="7"/>
  <c r="CV12" i="7"/>
  <c r="CT12" i="7"/>
  <c r="CS12" i="7"/>
  <c r="CR12" i="7"/>
  <c r="CP12" i="7"/>
  <c r="CO12" i="7"/>
  <c r="CN12" i="7"/>
  <c r="CL12" i="7"/>
  <c r="CK12" i="7"/>
  <c r="CF12" i="7"/>
  <c r="CE12" i="7"/>
  <c r="CD12" i="7"/>
  <c r="CB12" i="7"/>
  <c r="CA12" i="7"/>
  <c r="BZ12" i="7"/>
  <c r="BY12" i="7"/>
  <c r="BX12" i="7"/>
  <c r="BW12" i="7"/>
  <c r="BV12" i="7"/>
  <c r="BU12" i="7"/>
  <c r="BT12" i="7"/>
  <c r="BS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CZ11" i="7"/>
  <c r="CX11" i="7"/>
  <c r="CW11" i="7"/>
  <c r="CV11" i="7"/>
  <c r="CT11" i="7"/>
  <c r="CS11" i="7"/>
  <c r="CR11" i="7"/>
  <c r="CP11" i="7"/>
  <c r="CO11" i="7"/>
  <c r="CN11" i="7"/>
  <c r="CL11" i="7"/>
  <c r="CK11" i="7"/>
  <c r="CF11" i="7"/>
  <c r="CE11" i="7"/>
  <c r="CD11" i="7"/>
  <c r="CB11" i="7"/>
  <c r="CA11" i="7"/>
  <c r="BZ11" i="7"/>
  <c r="BY11" i="7"/>
  <c r="BX11" i="7"/>
  <c r="BW11" i="7"/>
  <c r="BV11" i="7"/>
  <c r="BU11" i="7"/>
  <c r="BT11" i="7"/>
  <c r="BS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CZ10" i="7"/>
  <c r="CX10" i="7"/>
  <c r="CW10" i="7"/>
  <c r="CV10" i="7"/>
  <c r="CT10" i="7"/>
  <c r="CS10" i="7"/>
  <c r="CR10" i="7"/>
  <c r="CP10" i="7"/>
  <c r="CO10" i="7"/>
  <c r="CN10" i="7"/>
  <c r="CL10" i="7"/>
  <c r="CK10" i="7"/>
  <c r="CF10" i="7"/>
  <c r="CE10" i="7"/>
  <c r="CD10" i="7"/>
  <c r="CB10" i="7"/>
  <c r="CA10" i="7"/>
  <c r="BZ10" i="7"/>
  <c r="BY10" i="7"/>
  <c r="BX10" i="7"/>
  <c r="BW10" i="7"/>
  <c r="BV10" i="7"/>
  <c r="BU10" i="7"/>
  <c r="BT10" i="7"/>
  <c r="BS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CZ9" i="7"/>
  <c r="CX9" i="7"/>
  <c r="CW9" i="7"/>
  <c r="CV9" i="7"/>
  <c r="CT9" i="7"/>
  <c r="CS9" i="7"/>
  <c r="CR9" i="7"/>
  <c r="CP9" i="7"/>
  <c r="CO9" i="7"/>
  <c r="CN9" i="7"/>
  <c r="CL9" i="7"/>
  <c r="CK9" i="7"/>
  <c r="CF9" i="7"/>
  <c r="CE9" i="7"/>
  <c r="CD9" i="7"/>
  <c r="CB9" i="7"/>
  <c r="CA9" i="7"/>
  <c r="BZ9" i="7"/>
  <c r="BY9" i="7"/>
  <c r="BX9" i="7"/>
  <c r="BW9" i="7"/>
  <c r="BV9" i="7"/>
  <c r="BU9" i="7"/>
  <c r="BT9" i="7"/>
  <c r="BS9" i="7"/>
  <c r="BQ9" i="7"/>
  <c r="BP9" i="7"/>
  <c r="BO9" i="7"/>
  <c r="BN9" i="7"/>
  <c r="BM9" i="7"/>
  <c r="BL9" i="7"/>
  <c r="BK9" i="7"/>
  <c r="BJ9" i="7"/>
  <c r="BI9" i="7"/>
  <c r="BH9" i="7"/>
  <c r="BG9" i="7"/>
  <c r="BF9" i="7"/>
  <c r="CZ8" i="7"/>
  <c r="CX8" i="7"/>
  <c r="CW8" i="7"/>
  <c r="CV8" i="7"/>
  <c r="CT8" i="7"/>
  <c r="CS8" i="7"/>
  <c r="CR8" i="7"/>
  <c r="CP8" i="7"/>
  <c r="CO8" i="7"/>
  <c r="CN8" i="7"/>
  <c r="CL8" i="7"/>
  <c r="CK8" i="7"/>
  <c r="CF8" i="7"/>
  <c r="CE8" i="7"/>
  <c r="CD8" i="7"/>
  <c r="CB8" i="7"/>
  <c r="CA8" i="7"/>
  <c r="BZ8" i="7"/>
  <c r="BY8" i="7"/>
  <c r="BX8" i="7"/>
  <c r="BW8" i="7"/>
  <c r="BV8" i="7"/>
  <c r="BU8" i="7"/>
  <c r="BT8" i="7"/>
  <c r="BS8" i="7"/>
  <c r="BQ8" i="7"/>
  <c r="BP8" i="7"/>
  <c r="BO8" i="7"/>
  <c r="BN8" i="7"/>
  <c r="BM8" i="7"/>
  <c r="BL8" i="7"/>
  <c r="BK8" i="7"/>
  <c r="BJ8" i="7"/>
  <c r="BI8" i="7"/>
  <c r="BH8" i="7"/>
  <c r="BG8" i="7"/>
  <c r="BF8" i="7"/>
  <c r="CZ7" i="7"/>
  <c r="CX7" i="7"/>
  <c r="CW7" i="7"/>
  <c r="CV7" i="7"/>
  <c r="CT7" i="7"/>
  <c r="CS7" i="7"/>
  <c r="CR7" i="7"/>
  <c r="CP7" i="7"/>
  <c r="CO7" i="7"/>
  <c r="CN7" i="7"/>
  <c r="CL7" i="7"/>
  <c r="CK7" i="7"/>
  <c r="CF7" i="7"/>
  <c r="CE7" i="7"/>
  <c r="CD7" i="7"/>
  <c r="CB7" i="7"/>
  <c r="CA7" i="7"/>
  <c r="BZ7" i="7"/>
  <c r="BY7" i="7"/>
  <c r="BX7" i="7"/>
  <c r="BW7" i="7"/>
  <c r="BV7" i="7"/>
  <c r="BU7" i="7"/>
  <c r="BT7" i="7"/>
  <c r="BS7" i="7"/>
  <c r="BQ7" i="7"/>
  <c r="BP7" i="7"/>
  <c r="BO7" i="7"/>
  <c r="BN7" i="7"/>
  <c r="BM7" i="7"/>
  <c r="BL7" i="7"/>
  <c r="BK7" i="7"/>
  <c r="BJ7" i="7"/>
  <c r="BI7" i="7"/>
  <c r="BH7" i="7"/>
  <c r="BG7" i="7"/>
  <c r="BF7" i="7"/>
  <c r="CZ6" i="7"/>
  <c r="CX6" i="7"/>
  <c r="CW6" i="7"/>
  <c r="CV6" i="7"/>
  <c r="CT6" i="7"/>
  <c r="CS6" i="7"/>
  <c r="CR6" i="7"/>
  <c r="CP6" i="7"/>
  <c r="CO6" i="7"/>
  <c r="CN6" i="7"/>
  <c r="CL6" i="7"/>
  <c r="CK6" i="7"/>
  <c r="CF6" i="7"/>
  <c r="CE6" i="7"/>
  <c r="CD6" i="7"/>
  <c r="CB6" i="7"/>
  <c r="CA6" i="7"/>
  <c r="BZ6" i="7"/>
  <c r="BY6" i="7"/>
  <c r="BX6" i="7"/>
  <c r="BW6" i="7"/>
  <c r="BV6" i="7"/>
  <c r="BU6" i="7"/>
  <c r="BT6" i="7"/>
  <c r="BS6" i="7"/>
  <c r="BQ6" i="7"/>
  <c r="BP6" i="7"/>
  <c r="BO6" i="7"/>
  <c r="BN6" i="7"/>
  <c r="BM6" i="7"/>
  <c r="BL6" i="7"/>
  <c r="BK6" i="7"/>
  <c r="BJ6" i="7"/>
  <c r="BI6" i="7"/>
  <c r="BH6" i="7"/>
  <c r="BG6" i="7"/>
  <c r="BF6" i="7"/>
  <c r="CZ5" i="7"/>
  <c r="CX5" i="7"/>
  <c r="CW5" i="7"/>
  <c r="CV5" i="7"/>
  <c r="CT5" i="7"/>
  <c r="CS5" i="7"/>
  <c r="CR5" i="7"/>
  <c r="CP5" i="7"/>
  <c r="CO5" i="7"/>
  <c r="CN5" i="7"/>
  <c r="CL5" i="7"/>
  <c r="CK5" i="7"/>
  <c r="CF5" i="7"/>
  <c r="CE5" i="7"/>
  <c r="CD5" i="7"/>
  <c r="CB5" i="7"/>
  <c r="CA5" i="7"/>
  <c r="BZ5" i="7"/>
  <c r="BY5" i="7"/>
  <c r="BX5" i="7"/>
  <c r="BW5" i="7"/>
  <c r="BV5" i="7"/>
  <c r="BU5" i="7"/>
  <c r="BT5" i="7"/>
  <c r="BS5" i="7"/>
  <c r="BQ5" i="7"/>
  <c r="BP5" i="7"/>
  <c r="BO5" i="7"/>
  <c r="BN5" i="7"/>
  <c r="BM5" i="7"/>
  <c r="BL5" i="7"/>
  <c r="BK5" i="7"/>
  <c r="BJ5" i="7"/>
  <c r="BI5" i="7"/>
  <c r="BH5" i="7"/>
  <c r="BG5" i="7"/>
  <c r="BF5" i="7"/>
  <c r="CZ4" i="7"/>
  <c r="CX4" i="7"/>
  <c r="CW4" i="7"/>
  <c r="CV4" i="7"/>
  <c r="CT4" i="7"/>
  <c r="CS4" i="7"/>
  <c r="CR4" i="7"/>
  <c r="CP4" i="7"/>
  <c r="CO4" i="7"/>
  <c r="CN4" i="7"/>
  <c r="CL4" i="7"/>
  <c r="CK4" i="7"/>
  <c r="CF4" i="7"/>
  <c r="CE4" i="7"/>
  <c r="CD4" i="7"/>
  <c r="CB4" i="7"/>
  <c r="CA4" i="7"/>
  <c r="BZ4" i="7"/>
  <c r="BY4" i="7"/>
  <c r="BX4" i="7"/>
  <c r="BW4" i="7"/>
  <c r="BV4" i="7"/>
  <c r="BU4" i="7"/>
  <c r="BT4" i="7"/>
  <c r="BS4" i="7"/>
  <c r="BQ4" i="7"/>
  <c r="BP4" i="7"/>
  <c r="BO4" i="7"/>
  <c r="BN4" i="7"/>
  <c r="BM4" i="7"/>
  <c r="BL4" i="7"/>
  <c r="BK4" i="7"/>
  <c r="BJ4" i="7"/>
  <c r="BI4" i="7"/>
  <c r="BH4" i="7"/>
  <c r="BG4" i="7"/>
  <c r="BF4" i="7"/>
  <c r="CZ44" i="13"/>
  <c r="CX44" i="13"/>
  <c r="CW44" i="13"/>
  <c r="CV44" i="13"/>
  <c r="CT44" i="13"/>
  <c r="CS44" i="13"/>
  <c r="CR44" i="13"/>
  <c r="CP44" i="13"/>
  <c r="CO44" i="13"/>
  <c r="CN44" i="13"/>
  <c r="CL44" i="13"/>
  <c r="CK44" i="13"/>
  <c r="CF44" i="13"/>
  <c r="CE44" i="13"/>
  <c r="CD44" i="13"/>
  <c r="CB44" i="13"/>
  <c r="CA44" i="13"/>
  <c r="BZ44" i="13"/>
  <c r="BY44" i="13"/>
  <c r="BX44" i="13"/>
  <c r="BW44" i="13"/>
  <c r="BV44" i="13"/>
  <c r="BU44" i="13"/>
  <c r="BT44" i="13"/>
  <c r="BS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CZ43" i="13"/>
  <c r="CX43" i="13"/>
  <c r="CW43" i="13"/>
  <c r="CV43" i="13"/>
  <c r="CT43" i="13"/>
  <c r="CS43" i="13"/>
  <c r="CR43" i="13"/>
  <c r="CP43" i="13"/>
  <c r="CO43" i="13"/>
  <c r="CN43" i="13"/>
  <c r="CL43" i="13"/>
  <c r="CK43" i="13"/>
  <c r="CF43" i="13"/>
  <c r="CE43" i="13"/>
  <c r="CD43" i="13"/>
  <c r="CB43" i="13"/>
  <c r="CA43" i="13"/>
  <c r="BZ43" i="13"/>
  <c r="BY43" i="13"/>
  <c r="BX43" i="13"/>
  <c r="BW43" i="13"/>
  <c r="BV43" i="13"/>
  <c r="BU43" i="13"/>
  <c r="BT43" i="13"/>
  <c r="BS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CZ42" i="13"/>
  <c r="CX42" i="13"/>
  <c r="CW42" i="13"/>
  <c r="CV42" i="13"/>
  <c r="CT42" i="13"/>
  <c r="CS42" i="13"/>
  <c r="CR42" i="13"/>
  <c r="CP42" i="13"/>
  <c r="CO42" i="13"/>
  <c r="CN42" i="13"/>
  <c r="CL42" i="13"/>
  <c r="CK42" i="13"/>
  <c r="CF42" i="13"/>
  <c r="CE42" i="13"/>
  <c r="CD42" i="13"/>
  <c r="CB42" i="13"/>
  <c r="CA42" i="13"/>
  <c r="BZ42" i="13"/>
  <c r="BY42" i="13"/>
  <c r="BX42" i="13"/>
  <c r="BW42" i="13"/>
  <c r="BV42" i="13"/>
  <c r="BU42" i="13"/>
  <c r="BT42" i="13"/>
  <c r="BS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CZ41" i="13"/>
  <c r="CX41" i="13"/>
  <c r="CW41" i="13"/>
  <c r="CV41" i="13"/>
  <c r="CT41" i="13"/>
  <c r="CS41" i="13"/>
  <c r="CR41" i="13"/>
  <c r="CP41" i="13"/>
  <c r="CO41" i="13"/>
  <c r="CN41" i="13"/>
  <c r="CL41" i="13"/>
  <c r="CK41" i="13"/>
  <c r="CF41" i="13"/>
  <c r="CE41" i="13"/>
  <c r="CD41" i="13"/>
  <c r="CB41" i="13"/>
  <c r="CA41" i="13"/>
  <c r="BZ41" i="13"/>
  <c r="BY41" i="13"/>
  <c r="BX41" i="13"/>
  <c r="BW41" i="13"/>
  <c r="BV41" i="13"/>
  <c r="BU41" i="13"/>
  <c r="BT41" i="13"/>
  <c r="BS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CZ40" i="13"/>
  <c r="CX40" i="13"/>
  <c r="CW40" i="13"/>
  <c r="CV40" i="13"/>
  <c r="CT40" i="13"/>
  <c r="CS40" i="13"/>
  <c r="CR40" i="13"/>
  <c r="CP40" i="13"/>
  <c r="CO40" i="13"/>
  <c r="CN40" i="13"/>
  <c r="CL40" i="13"/>
  <c r="CK40" i="13"/>
  <c r="CF40" i="13"/>
  <c r="CE40" i="13"/>
  <c r="CD40" i="13"/>
  <c r="CB40" i="13"/>
  <c r="CA40" i="13"/>
  <c r="BZ40" i="13"/>
  <c r="BY40" i="13"/>
  <c r="BX40" i="13"/>
  <c r="BW40" i="13"/>
  <c r="BV40" i="13"/>
  <c r="BU40" i="13"/>
  <c r="BT40" i="13"/>
  <c r="BS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CZ39" i="13"/>
  <c r="CX39" i="13"/>
  <c r="CW39" i="13"/>
  <c r="CV39" i="13"/>
  <c r="CT39" i="13"/>
  <c r="CS39" i="13"/>
  <c r="CR39" i="13"/>
  <c r="CP39" i="13"/>
  <c r="CO39" i="13"/>
  <c r="CN39" i="13"/>
  <c r="CL39" i="13"/>
  <c r="CK39" i="13"/>
  <c r="CF39" i="13"/>
  <c r="CE39" i="13"/>
  <c r="CD39" i="13"/>
  <c r="CB39" i="13"/>
  <c r="CA39" i="13"/>
  <c r="BZ39" i="13"/>
  <c r="BY39" i="13"/>
  <c r="BX39" i="13"/>
  <c r="BW39" i="13"/>
  <c r="BV39" i="13"/>
  <c r="BU39" i="13"/>
  <c r="BT39" i="13"/>
  <c r="BS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CZ38" i="13"/>
  <c r="CX38" i="13"/>
  <c r="CW38" i="13"/>
  <c r="CV38" i="13"/>
  <c r="CT38" i="13"/>
  <c r="CS38" i="13"/>
  <c r="CR38" i="13"/>
  <c r="CP38" i="13"/>
  <c r="CO38" i="13"/>
  <c r="CN38" i="13"/>
  <c r="CL38" i="13"/>
  <c r="CK38" i="13"/>
  <c r="CF38" i="13"/>
  <c r="CE38" i="13"/>
  <c r="CD38" i="13"/>
  <c r="CB38" i="13"/>
  <c r="CA38" i="13"/>
  <c r="BZ38" i="13"/>
  <c r="BY38" i="13"/>
  <c r="BX38" i="13"/>
  <c r="BW38" i="13"/>
  <c r="BV38" i="13"/>
  <c r="BU38" i="13"/>
  <c r="BT38" i="13"/>
  <c r="BS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CZ37" i="13"/>
  <c r="CX37" i="13"/>
  <c r="CW37" i="13"/>
  <c r="CV37" i="13"/>
  <c r="CT37" i="13"/>
  <c r="CS37" i="13"/>
  <c r="CR37" i="13"/>
  <c r="CP37" i="13"/>
  <c r="CO37" i="13"/>
  <c r="CN37" i="13"/>
  <c r="CL37" i="13"/>
  <c r="CK37" i="13"/>
  <c r="CF37" i="13"/>
  <c r="CE37" i="13"/>
  <c r="CD37" i="13"/>
  <c r="CB37" i="13"/>
  <c r="CA37" i="13"/>
  <c r="BZ37" i="13"/>
  <c r="BY37" i="13"/>
  <c r="BX37" i="13"/>
  <c r="BW37" i="13"/>
  <c r="BV37" i="13"/>
  <c r="BU37" i="13"/>
  <c r="BT37" i="13"/>
  <c r="BS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CZ36" i="13"/>
  <c r="CX36" i="13"/>
  <c r="CW36" i="13"/>
  <c r="CV36" i="13"/>
  <c r="CT36" i="13"/>
  <c r="CS36" i="13"/>
  <c r="CR36" i="13"/>
  <c r="CP36" i="13"/>
  <c r="CO36" i="13"/>
  <c r="CN36" i="13"/>
  <c r="CL36" i="13"/>
  <c r="CK36" i="13"/>
  <c r="CF36" i="13"/>
  <c r="CE36" i="13"/>
  <c r="CD36" i="13"/>
  <c r="CB36" i="13"/>
  <c r="CA36" i="13"/>
  <c r="BZ36" i="13"/>
  <c r="BY36" i="13"/>
  <c r="BX36" i="13"/>
  <c r="BW36" i="13"/>
  <c r="BV36" i="13"/>
  <c r="BU36" i="13"/>
  <c r="BT36" i="13"/>
  <c r="BS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CZ35" i="13"/>
  <c r="CX35" i="13"/>
  <c r="CW35" i="13"/>
  <c r="CV35" i="13"/>
  <c r="CT35" i="13"/>
  <c r="CS35" i="13"/>
  <c r="CR35" i="13"/>
  <c r="CP35" i="13"/>
  <c r="CO35" i="13"/>
  <c r="CN35" i="13"/>
  <c r="CL35" i="13"/>
  <c r="CK35" i="13"/>
  <c r="CF35" i="13"/>
  <c r="CE35" i="13"/>
  <c r="CD35" i="13"/>
  <c r="CB35" i="13"/>
  <c r="CA35" i="13"/>
  <c r="BZ35" i="13"/>
  <c r="BY35" i="13"/>
  <c r="BX35" i="13"/>
  <c r="BW35" i="13"/>
  <c r="BV35" i="13"/>
  <c r="BU35" i="13"/>
  <c r="BT35" i="13"/>
  <c r="BS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CZ34" i="13"/>
  <c r="CX34" i="13"/>
  <c r="CW34" i="13"/>
  <c r="CV34" i="13"/>
  <c r="CT34" i="13"/>
  <c r="CS34" i="13"/>
  <c r="CR34" i="13"/>
  <c r="CP34" i="13"/>
  <c r="CO34" i="13"/>
  <c r="CN34" i="13"/>
  <c r="CL34" i="13"/>
  <c r="CK34" i="13"/>
  <c r="CF34" i="13"/>
  <c r="CE34" i="13"/>
  <c r="CD34" i="13"/>
  <c r="CB34" i="13"/>
  <c r="CA34" i="13"/>
  <c r="BZ34" i="13"/>
  <c r="BY34" i="13"/>
  <c r="BX34" i="13"/>
  <c r="BW34" i="13"/>
  <c r="BV34" i="13"/>
  <c r="BU34" i="13"/>
  <c r="BT34" i="13"/>
  <c r="BS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CZ33" i="13"/>
  <c r="CX33" i="13"/>
  <c r="CW33" i="13"/>
  <c r="CV33" i="13"/>
  <c r="CT33" i="13"/>
  <c r="CS33" i="13"/>
  <c r="CR33" i="13"/>
  <c r="CP33" i="13"/>
  <c r="CO33" i="13"/>
  <c r="CN33" i="13"/>
  <c r="CL33" i="13"/>
  <c r="CK33" i="13"/>
  <c r="CF33" i="13"/>
  <c r="CE33" i="13"/>
  <c r="CD33" i="13"/>
  <c r="CB33" i="13"/>
  <c r="CA33" i="13"/>
  <c r="BZ33" i="13"/>
  <c r="BY33" i="13"/>
  <c r="BX33" i="13"/>
  <c r="BW33" i="13"/>
  <c r="BV33" i="13"/>
  <c r="BU33" i="13"/>
  <c r="BT33" i="13"/>
  <c r="BS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CZ32" i="13"/>
  <c r="CX32" i="13"/>
  <c r="CW32" i="13"/>
  <c r="CV32" i="13"/>
  <c r="CT32" i="13"/>
  <c r="CS32" i="13"/>
  <c r="CR32" i="13"/>
  <c r="CP32" i="13"/>
  <c r="CO32" i="13"/>
  <c r="CN32" i="13"/>
  <c r="CL32" i="13"/>
  <c r="CK32" i="13"/>
  <c r="CF32" i="13"/>
  <c r="CE32" i="13"/>
  <c r="CD32" i="13"/>
  <c r="CB32" i="13"/>
  <c r="CA32" i="13"/>
  <c r="BZ32" i="13"/>
  <c r="BY32" i="13"/>
  <c r="BX32" i="13"/>
  <c r="BW32" i="13"/>
  <c r="BV32" i="13"/>
  <c r="BU32" i="13"/>
  <c r="BT32" i="13"/>
  <c r="BS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CZ31" i="13"/>
  <c r="CX31" i="13"/>
  <c r="CW31" i="13"/>
  <c r="CV31" i="13"/>
  <c r="CT31" i="13"/>
  <c r="CS31" i="13"/>
  <c r="CR31" i="13"/>
  <c r="CP31" i="13"/>
  <c r="CO31" i="13"/>
  <c r="CN31" i="13"/>
  <c r="CL31" i="13"/>
  <c r="CK31" i="13"/>
  <c r="CF31" i="13"/>
  <c r="CE31" i="13"/>
  <c r="CD31" i="13"/>
  <c r="CB31" i="13"/>
  <c r="CA31" i="13"/>
  <c r="BZ31" i="13"/>
  <c r="BY31" i="13"/>
  <c r="BX31" i="13"/>
  <c r="BW31" i="13"/>
  <c r="BV31" i="13"/>
  <c r="BU31" i="13"/>
  <c r="BT31" i="13"/>
  <c r="BS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CZ30" i="13"/>
  <c r="CX30" i="13"/>
  <c r="CW30" i="13"/>
  <c r="CV30" i="13"/>
  <c r="CT30" i="13"/>
  <c r="CS30" i="13"/>
  <c r="CR30" i="13"/>
  <c r="CP30" i="13"/>
  <c r="CO30" i="13"/>
  <c r="CN30" i="13"/>
  <c r="CL30" i="13"/>
  <c r="CK30" i="13"/>
  <c r="CF30" i="13"/>
  <c r="CE30" i="13"/>
  <c r="CD30" i="13"/>
  <c r="CB30" i="13"/>
  <c r="CA30" i="13"/>
  <c r="BZ30" i="13"/>
  <c r="BY30" i="13"/>
  <c r="BX30" i="13"/>
  <c r="BW30" i="13"/>
  <c r="BV30" i="13"/>
  <c r="BU30" i="13"/>
  <c r="BT30" i="13"/>
  <c r="BS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CZ29" i="13"/>
  <c r="CX29" i="13"/>
  <c r="CW29" i="13"/>
  <c r="CV29" i="13"/>
  <c r="CT29" i="13"/>
  <c r="CS29" i="13"/>
  <c r="CR29" i="13"/>
  <c r="CP29" i="13"/>
  <c r="CO29" i="13"/>
  <c r="CN29" i="13"/>
  <c r="CL29" i="13"/>
  <c r="CK29" i="13"/>
  <c r="CF29" i="13"/>
  <c r="CE29" i="13"/>
  <c r="CD29" i="13"/>
  <c r="CB29" i="13"/>
  <c r="CA29" i="13"/>
  <c r="BZ29" i="13"/>
  <c r="BY29" i="13"/>
  <c r="BX29" i="13"/>
  <c r="BW29" i="13"/>
  <c r="BV29" i="13"/>
  <c r="BU29" i="13"/>
  <c r="BT29" i="13"/>
  <c r="BS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CZ28" i="13"/>
  <c r="CX28" i="13"/>
  <c r="CW28" i="13"/>
  <c r="CV28" i="13"/>
  <c r="CT28" i="13"/>
  <c r="CS28" i="13"/>
  <c r="CR28" i="13"/>
  <c r="CP28" i="13"/>
  <c r="CO28" i="13"/>
  <c r="CN28" i="13"/>
  <c r="CL28" i="13"/>
  <c r="CK28" i="13"/>
  <c r="CF28" i="13"/>
  <c r="CE28" i="13"/>
  <c r="CD28" i="13"/>
  <c r="CB28" i="13"/>
  <c r="CA28" i="13"/>
  <c r="BZ28" i="13"/>
  <c r="BY28" i="13"/>
  <c r="BX28" i="13"/>
  <c r="BW28" i="13"/>
  <c r="BV28" i="13"/>
  <c r="BU28" i="13"/>
  <c r="BT28" i="13"/>
  <c r="BS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CZ27" i="13"/>
  <c r="CX27" i="13"/>
  <c r="CW27" i="13"/>
  <c r="CV27" i="13"/>
  <c r="CT27" i="13"/>
  <c r="CS27" i="13"/>
  <c r="CR27" i="13"/>
  <c r="CP27" i="13"/>
  <c r="CO27" i="13"/>
  <c r="CN27" i="13"/>
  <c r="CL27" i="13"/>
  <c r="CK27" i="13"/>
  <c r="CF27" i="13"/>
  <c r="CE27" i="13"/>
  <c r="CD27" i="13"/>
  <c r="CB27" i="13"/>
  <c r="CA27" i="13"/>
  <c r="BZ27" i="13"/>
  <c r="BY27" i="13"/>
  <c r="BX27" i="13"/>
  <c r="BW27" i="13"/>
  <c r="BV27" i="13"/>
  <c r="BU27" i="13"/>
  <c r="BT27" i="13"/>
  <c r="BS27" i="13"/>
  <c r="BQ27" i="13"/>
  <c r="BP27" i="13"/>
  <c r="BO27" i="13"/>
  <c r="BN27" i="13"/>
  <c r="BM27" i="13"/>
  <c r="BL27" i="13"/>
  <c r="BK27" i="13"/>
  <c r="BJ27" i="13"/>
  <c r="BI27" i="13"/>
  <c r="BH27" i="13"/>
  <c r="BG27" i="13"/>
  <c r="BF27" i="13"/>
  <c r="CZ26" i="13"/>
  <c r="CX26" i="13"/>
  <c r="CW26" i="13"/>
  <c r="CV26" i="13"/>
  <c r="CT26" i="13"/>
  <c r="CS26" i="13"/>
  <c r="CR26" i="13"/>
  <c r="CP26" i="13"/>
  <c r="CO26" i="13"/>
  <c r="CN26" i="13"/>
  <c r="CL26" i="13"/>
  <c r="CK26" i="13"/>
  <c r="CF26" i="13"/>
  <c r="CE26" i="13"/>
  <c r="CD26" i="13"/>
  <c r="CB26" i="13"/>
  <c r="CA26" i="13"/>
  <c r="BZ26" i="13"/>
  <c r="BY26" i="13"/>
  <c r="BX26" i="13"/>
  <c r="BW26" i="13"/>
  <c r="BV26" i="13"/>
  <c r="BU26" i="13"/>
  <c r="BT26" i="13"/>
  <c r="BS26" i="13"/>
  <c r="BQ26" i="13"/>
  <c r="BP26" i="13"/>
  <c r="BO26" i="13"/>
  <c r="BN26" i="13"/>
  <c r="BM26" i="13"/>
  <c r="BL26" i="13"/>
  <c r="BK26" i="13"/>
  <c r="BJ26" i="13"/>
  <c r="BI26" i="13"/>
  <c r="BH26" i="13"/>
  <c r="BG26" i="13"/>
  <c r="BF26" i="13"/>
  <c r="CZ25" i="13"/>
  <c r="CX25" i="13"/>
  <c r="CW25" i="13"/>
  <c r="CV25" i="13"/>
  <c r="CT25" i="13"/>
  <c r="CS25" i="13"/>
  <c r="CR25" i="13"/>
  <c r="CP25" i="13"/>
  <c r="CO25" i="13"/>
  <c r="CN25" i="13"/>
  <c r="CL25" i="13"/>
  <c r="CK25" i="13"/>
  <c r="CF25" i="13"/>
  <c r="CE25" i="13"/>
  <c r="CD25" i="13"/>
  <c r="CB25" i="13"/>
  <c r="CA25" i="13"/>
  <c r="BZ25" i="13"/>
  <c r="BY25" i="13"/>
  <c r="BX25" i="13"/>
  <c r="BW25" i="13"/>
  <c r="BV25" i="13"/>
  <c r="BU25" i="13"/>
  <c r="BT25" i="13"/>
  <c r="BS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CZ24" i="13"/>
  <c r="CX24" i="13"/>
  <c r="CW24" i="13"/>
  <c r="CV24" i="13"/>
  <c r="CT24" i="13"/>
  <c r="CS24" i="13"/>
  <c r="CR24" i="13"/>
  <c r="CP24" i="13"/>
  <c r="CO24" i="13"/>
  <c r="CN24" i="13"/>
  <c r="CL24" i="13"/>
  <c r="CK24" i="13"/>
  <c r="CF24" i="13"/>
  <c r="CE24" i="13"/>
  <c r="CD24" i="13"/>
  <c r="CB24" i="13"/>
  <c r="CA24" i="13"/>
  <c r="BZ24" i="13"/>
  <c r="BY24" i="13"/>
  <c r="BX24" i="13"/>
  <c r="BW24" i="13"/>
  <c r="BV24" i="13"/>
  <c r="BU24" i="13"/>
  <c r="BT24" i="13"/>
  <c r="BS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CZ23" i="13"/>
  <c r="CX23" i="13"/>
  <c r="CW23" i="13"/>
  <c r="CV23" i="13"/>
  <c r="CT23" i="13"/>
  <c r="CS23" i="13"/>
  <c r="CR23" i="13"/>
  <c r="CP23" i="13"/>
  <c r="CO23" i="13"/>
  <c r="CN23" i="13"/>
  <c r="CL23" i="13"/>
  <c r="CK23" i="13"/>
  <c r="CF23" i="13"/>
  <c r="CE23" i="13"/>
  <c r="CD23" i="13"/>
  <c r="CB23" i="13"/>
  <c r="CA23" i="13"/>
  <c r="BZ23" i="13"/>
  <c r="BY23" i="13"/>
  <c r="BX23" i="13"/>
  <c r="BW23" i="13"/>
  <c r="BV23" i="13"/>
  <c r="BU23" i="13"/>
  <c r="BT23" i="13"/>
  <c r="BS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CZ22" i="13"/>
  <c r="CX22" i="13"/>
  <c r="CW22" i="13"/>
  <c r="CV22" i="13"/>
  <c r="CT22" i="13"/>
  <c r="CS22" i="13"/>
  <c r="CR22" i="13"/>
  <c r="CP22" i="13"/>
  <c r="CO22" i="13"/>
  <c r="CN22" i="13"/>
  <c r="CL22" i="13"/>
  <c r="CK22" i="13"/>
  <c r="CF22" i="13"/>
  <c r="CE22" i="13"/>
  <c r="CD22" i="13"/>
  <c r="CB22" i="13"/>
  <c r="CA22" i="13"/>
  <c r="BZ22" i="13"/>
  <c r="BY22" i="13"/>
  <c r="BX22" i="13"/>
  <c r="BW22" i="13"/>
  <c r="BV22" i="13"/>
  <c r="BU22" i="13"/>
  <c r="BT22" i="13"/>
  <c r="BS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CZ21" i="13"/>
  <c r="CX21" i="13"/>
  <c r="CW21" i="13"/>
  <c r="CV21" i="13"/>
  <c r="CT21" i="13"/>
  <c r="CS21" i="13"/>
  <c r="CR21" i="13"/>
  <c r="CP21" i="13"/>
  <c r="CO21" i="13"/>
  <c r="CN21" i="13"/>
  <c r="CL21" i="13"/>
  <c r="CK21" i="13"/>
  <c r="CF21" i="13"/>
  <c r="CE21" i="13"/>
  <c r="CD21" i="13"/>
  <c r="CB21" i="13"/>
  <c r="CA21" i="13"/>
  <c r="BZ21" i="13"/>
  <c r="BY21" i="13"/>
  <c r="BX21" i="13"/>
  <c r="BW21" i="13"/>
  <c r="BV21" i="13"/>
  <c r="BU21" i="13"/>
  <c r="BT21" i="13"/>
  <c r="BS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CZ20" i="13"/>
  <c r="CX20" i="13"/>
  <c r="CW20" i="13"/>
  <c r="CV20" i="13"/>
  <c r="CT20" i="13"/>
  <c r="CS20" i="13"/>
  <c r="CR20" i="13"/>
  <c r="CP20" i="13"/>
  <c r="CO20" i="13"/>
  <c r="CN20" i="13"/>
  <c r="CL20" i="13"/>
  <c r="CK20" i="13"/>
  <c r="CF20" i="13"/>
  <c r="CE20" i="13"/>
  <c r="CD20" i="13"/>
  <c r="CB20" i="13"/>
  <c r="CA20" i="13"/>
  <c r="BZ20" i="13"/>
  <c r="BY20" i="13"/>
  <c r="BX20" i="13"/>
  <c r="BW20" i="13"/>
  <c r="BV20" i="13"/>
  <c r="BU20" i="13"/>
  <c r="BT20" i="13"/>
  <c r="BS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CZ19" i="13"/>
  <c r="CX19" i="13"/>
  <c r="CW19" i="13"/>
  <c r="CV19" i="13"/>
  <c r="CT19" i="13"/>
  <c r="CS19" i="13"/>
  <c r="CR19" i="13"/>
  <c r="CP19" i="13"/>
  <c r="CO19" i="13"/>
  <c r="CN19" i="13"/>
  <c r="CL19" i="13"/>
  <c r="CK19" i="13"/>
  <c r="CF19" i="13"/>
  <c r="CE19" i="13"/>
  <c r="CD19" i="13"/>
  <c r="CB19" i="13"/>
  <c r="CA19" i="13"/>
  <c r="BZ19" i="13"/>
  <c r="BY19" i="13"/>
  <c r="BX19" i="13"/>
  <c r="BW19" i="13"/>
  <c r="BV19" i="13"/>
  <c r="BU19" i="13"/>
  <c r="BT19" i="13"/>
  <c r="BS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CZ18" i="13"/>
  <c r="CX18" i="13"/>
  <c r="CW18" i="13"/>
  <c r="CV18" i="13"/>
  <c r="CT18" i="13"/>
  <c r="CS18" i="13"/>
  <c r="CR18" i="13"/>
  <c r="CP18" i="13"/>
  <c r="CO18" i="13"/>
  <c r="CN18" i="13"/>
  <c r="CL18" i="13"/>
  <c r="CK18" i="13"/>
  <c r="CF18" i="13"/>
  <c r="CE18" i="13"/>
  <c r="CD18" i="13"/>
  <c r="CB18" i="13"/>
  <c r="CA18" i="13"/>
  <c r="BZ18" i="13"/>
  <c r="BY18" i="13"/>
  <c r="BX18" i="13"/>
  <c r="BW18" i="13"/>
  <c r="BV18" i="13"/>
  <c r="BU18" i="13"/>
  <c r="BT18" i="13"/>
  <c r="BS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CZ17" i="13"/>
  <c r="CX17" i="13"/>
  <c r="CW17" i="13"/>
  <c r="CV17" i="13"/>
  <c r="CT17" i="13"/>
  <c r="CS17" i="13"/>
  <c r="CR17" i="13"/>
  <c r="CP17" i="13"/>
  <c r="CO17" i="13"/>
  <c r="CN17" i="13"/>
  <c r="CL17" i="13"/>
  <c r="CK17" i="13"/>
  <c r="CF17" i="13"/>
  <c r="CE17" i="13"/>
  <c r="CD17" i="13"/>
  <c r="CB17" i="13"/>
  <c r="CA17" i="13"/>
  <c r="BZ17" i="13"/>
  <c r="BY17" i="13"/>
  <c r="BX17" i="13"/>
  <c r="BW17" i="13"/>
  <c r="BV17" i="13"/>
  <c r="BU17" i="13"/>
  <c r="BT17" i="13"/>
  <c r="BS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CZ16" i="13"/>
  <c r="CX16" i="13"/>
  <c r="CW16" i="13"/>
  <c r="CV16" i="13"/>
  <c r="CT16" i="13"/>
  <c r="CS16" i="13"/>
  <c r="CR16" i="13"/>
  <c r="CP16" i="13"/>
  <c r="CO16" i="13"/>
  <c r="CN16" i="13"/>
  <c r="CL16" i="13"/>
  <c r="CK16" i="13"/>
  <c r="CF16" i="13"/>
  <c r="CE16" i="13"/>
  <c r="CD16" i="13"/>
  <c r="CB16" i="13"/>
  <c r="CA16" i="13"/>
  <c r="BZ16" i="13"/>
  <c r="BY16" i="13"/>
  <c r="BX16" i="13"/>
  <c r="BW16" i="13"/>
  <c r="BV16" i="13"/>
  <c r="BU16" i="13"/>
  <c r="BT16" i="13"/>
  <c r="BS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CZ15" i="13"/>
  <c r="CX15" i="13"/>
  <c r="CW15" i="13"/>
  <c r="CV15" i="13"/>
  <c r="CT15" i="13"/>
  <c r="CS15" i="13"/>
  <c r="CR15" i="13"/>
  <c r="CP15" i="13"/>
  <c r="CO15" i="13"/>
  <c r="CN15" i="13"/>
  <c r="CL15" i="13"/>
  <c r="CK15" i="13"/>
  <c r="CF15" i="13"/>
  <c r="CE15" i="13"/>
  <c r="CD15" i="13"/>
  <c r="CB15" i="13"/>
  <c r="CA15" i="13"/>
  <c r="BZ15" i="13"/>
  <c r="BY15" i="13"/>
  <c r="BX15" i="13"/>
  <c r="BW15" i="13"/>
  <c r="BV15" i="13"/>
  <c r="BU15" i="13"/>
  <c r="BT15" i="13"/>
  <c r="BS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CZ14" i="13"/>
  <c r="CX14" i="13"/>
  <c r="CW14" i="13"/>
  <c r="CV14" i="13"/>
  <c r="CT14" i="13"/>
  <c r="CS14" i="13"/>
  <c r="CR14" i="13"/>
  <c r="CP14" i="13"/>
  <c r="CO14" i="13"/>
  <c r="CN14" i="13"/>
  <c r="CL14" i="13"/>
  <c r="CK14" i="13"/>
  <c r="CF14" i="13"/>
  <c r="CE14" i="13"/>
  <c r="CD14" i="13"/>
  <c r="CB14" i="13"/>
  <c r="CA14" i="13"/>
  <c r="BZ14" i="13"/>
  <c r="BY14" i="13"/>
  <c r="BX14" i="13"/>
  <c r="BW14" i="13"/>
  <c r="BV14" i="13"/>
  <c r="BU14" i="13"/>
  <c r="BT14" i="13"/>
  <c r="BS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CZ13" i="13"/>
  <c r="CX13" i="13"/>
  <c r="CW13" i="13"/>
  <c r="CV13" i="13"/>
  <c r="CT13" i="13"/>
  <c r="CS13" i="13"/>
  <c r="CR13" i="13"/>
  <c r="CP13" i="13"/>
  <c r="CO13" i="13"/>
  <c r="CN13" i="13"/>
  <c r="CL13" i="13"/>
  <c r="CK13" i="13"/>
  <c r="CF13" i="13"/>
  <c r="CE13" i="13"/>
  <c r="CD13" i="13"/>
  <c r="CB13" i="13"/>
  <c r="CA13" i="13"/>
  <c r="BZ13" i="13"/>
  <c r="BY13" i="13"/>
  <c r="BX13" i="13"/>
  <c r="BW13" i="13"/>
  <c r="BV13" i="13"/>
  <c r="BU13" i="13"/>
  <c r="BT13" i="13"/>
  <c r="BS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CZ12" i="13"/>
  <c r="CX12" i="13"/>
  <c r="CW12" i="13"/>
  <c r="CV12" i="13"/>
  <c r="CT12" i="13"/>
  <c r="CS12" i="13"/>
  <c r="CR12" i="13"/>
  <c r="CP12" i="13"/>
  <c r="CO12" i="13"/>
  <c r="CN12" i="13"/>
  <c r="CL12" i="13"/>
  <c r="CK12" i="13"/>
  <c r="CF12" i="13"/>
  <c r="CE12" i="13"/>
  <c r="CD12" i="13"/>
  <c r="CB12" i="13"/>
  <c r="CA12" i="13"/>
  <c r="BZ12" i="13"/>
  <c r="BY12" i="13"/>
  <c r="BX12" i="13"/>
  <c r="BW12" i="13"/>
  <c r="BV12" i="13"/>
  <c r="BU12" i="13"/>
  <c r="BT12" i="13"/>
  <c r="BS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CZ11" i="13"/>
  <c r="CX11" i="13"/>
  <c r="CW11" i="13"/>
  <c r="CV11" i="13"/>
  <c r="CT11" i="13"/>
  <c r="CS11" i="13"/>
  <c r="CR11" i="13"/>
  <c r="CP11" i="13"/>
  <c r="CO11" i="13"/>
  <c r="CN11" i="13"/>
  <c r="CL11" i="13"/>
  <c r="CK11" i="13"/>
  <c r="CF11" i="13"/>
  <c r="CE11" i="13"/>
  <c r="CD11" i="13"/>
  <c r="CB11" i="13"/>
  <c r="CA11" i="13"/>
  <c r="BZ11" i="13"/>
  <c r="BY11" i="13"/>
  <c r="BX11" i="13"/>
  <c r="BW11" i="13"/>
  <c r="BV11" i="13"/>
  <c r="BU11" i="13"/>
  <c r="BT11" i="13"/>
  <c r="BS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CZ10" i="13"/>
  <c r="CX10" i="13"/>
  <c r="CW10" i="13"/>
  <c r="CV10" i="13"/>
  <c r="CT10" i="13"/>
  <c r="CS10" i="13"/>
  <c r="CR10" i="13"/>
  <c r="CP10" i="13"/>
  <c r="CO10" i="13"/>
  <c r="CN10" i="13"/>
  <c r="CL10" i="13"/>
  <c r="CK10" i="13"/>
  <c r="CF10" i="13"/>
  <c r="CE10" i="13"/>
  <c r="CD10" i="13"/>
  <c r="CB10" i="13"/>
  <c r="CA10" i="13"/>
  <c r="BZ10" i="13"/>
  <c r="BY10" i="13"/>
  <c r="BX10" i="13"/>
  <c r="BW10" i="13"/>
  <c r="BV10" i="13"/>
  <c r="BU10" i="13"/>
  <c r="BT10" i="13"/>
  <c r="BS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CZ9" i="13"/>
  <c r="CX9" i="13"/>
  <c r="CW9" i="13"/>
  <c r="CV9" i="13"/>
  <c r="CT9" i="13"/>
  <c r="CS9" i="13"/>
  <c r="CR9" i="13"/>
  <c r="CP9" i="13"/>
  <c r="CO9" i="13"/>
  <c r="CN9" i="13"/>
  <c r="CL9" i="13"/>
  <c r="CK9" i="13"/>
  <c r="CF9" i="13"/>
  <c r="CE9" i="13"/>
  <c r="CD9" i="13"/>
  <c r="CB9" i="13"/>
  <c r="CA9" i="13"/>
  <c r="BZ9" i="13"/>
  <c r="BY9" i="13"/>
  <c r="BX9" i="13"/>
  <c r="BW9" i="13"/>
  <c r="BV9" i="13"/>
  <c r="BU9" i="13"/>
  <c r="BT9" i="13"/>
  <c r="BS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CZ8" i="13"/>
  <c r="CX8" i="13"/>
  <c r="CW8" i="13"/>
  <c r="CV8" i="13"/>
  <c r="CT8" i="13"/>
  <c r="CS8" i="13"/>
  <c r="CR8" i="13"/>
  <c r="CP8" i="13"/>
  <c r="CO8" i="13"/>
  <c r="CN8" i="13"/>
  <c r="CL8" i="13"/>
  <c r="CK8" i="13"/>
  <c r="CF8" i="13"/>
  <c r="CE8" i="13"/>
  <c r="CD8" i="13"/>
  <c r="CB8" i="13"/>
  <c r="CA8" i="13"/>
  <c r="BZ8" i="13"/>
  <c r="BY8" i="13"/>
  <c r="BX8" i="13"/>
  <c r="BW8" i="13"/>
  <c r="BV8" i="13"/>
  <c r="BU8" i="13"/>
  <c r="BT8" i="13"/>
  <c r="BS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CZ7" i="13"/>
  <c r="CX7" i="13"/>
  <c r="CW7" i="13"/>
  <c r="CV7" i="13"/>
  <c r="CT7" i="13"/>
  <c r="CS7" i="13"/>
  <c r="CR7" i="13"/>
  <c r="CP7" i="13"/>
  <c r="CO7" i="13"/>
  <c r="CN7" i="13"/>
  <c r="CL7" i="13"/>
  <c r="CK7" i="13"/>
  <c r="CF7" i="13"/>
  <c r="CE7" i="13"/>
  <c r="CD7" i="13"/>
  <c r="CB7" i="13"/>
  <c r="CA7" i="13"/>
  <c r="BZ7" i="13"/>
  <c r="BY7" i="13"/>
  <c r="BX7" i="13"/>
  <c r="BW7" i="13"/>
  <c r="BV7" i="13"/>
  <c r="BU7" i="13"/>
  <c r="BT7" i="13"/>
  <c r="BS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CZ6" i="13"/>
  <c r="CX6" i="13"/>
  <c r="CW6" i="13"/>
  <c r="CV6" i="13"/>
  <c r="CT6" i="13"/>
  <c r="CS6" i="13"/>
  <c r="CR6" i="13"/>
  <c r="CP6" i="13"/>
  <c r="CO6" i="13"/>
  <c r="CN6" i="13"/>
  <c r="CL6" i="13"/>
  <c r="CK6" i="13"/>
  <c r="CF6" i="13"/>
  <c r="CE6" i="13"/>
  <c r="CD6" i="13"/>
  <c r="CB6" i="13"/>
  <c r="CA6" i="13"/>
  <c r="BZ6" i="13"/>
  <c r="BY6" i="13"/>
  <c r="BX6" i="13"/>
  <c r="BW6" i="13"/>
  <c r="BV6" i="13"/>
  <c r="BU6" i="13"/>
  <c r="BT6" i="13"/>
  <c r="BS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CZ5" i="13"/>
  <c r="CX5" i="13"/>
  <c r="CW5" i="13"/>
  <c r="CV5" i="13"/>
  <c r="CT5" i="13"/>
  <c r="CS5" i="13"/>
  <c r="CR5" i="13"/>
  <c r="CP5" i="13"/>
  <c r="CO5" i="13"/>
  <c r="CN5" i="13"/>
  <c r="CL5" i="13"/>
  <c r="CK5" i="13"/>
  <c r="CF5" i="13"/>
  <c r="CE5" i="13"/>
  <c r="CD5" i="13"/>
  <c r="CB5" i="13"/>
  <c r="CA5" i="13"/>
  <c r="BZ5" i="13"/>
  <c r="BY5" i="13"/>
  <c r="BX5" i="13"/>
  <c r="BW5" i="13"/>
  <c r="BV5" i="13"/>
  <c r="BU5" i="13"/>
  <c r="BT5" i="13"/>
  <c r="BS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CZ4" i="13"/>
  <c r="CX4" i="13"/>
  <c r="CW4" i="13"/>
  <c r="CV4" i="13"/>
  <c r="CT4" i="13"/>
  <c r="CS4" i="13"/>
  <c r="CR4" i="13"/>
  <c r="CP4" i="13"/>
  <c r="CO4" i="13"/>
  <c r="CN4" i="13"/>
  <c r="CL4" i="13"/>
  <c r="CK4" i="13"/>
  <c r="CF4" i="13"/>
  <c r="CE4" i="13"/>
  <c r="CD4" i="13"/>
  <c r="CB4" i="13"/>
  <c r="CA4" i="13"/>
  <c r="BZ4" i="13"/>
  <c r="BY4" i="13"/>
  <c r="BX4" i="13"/>
  <c r="BW4" i="13"/>
  <c r="BV4" i="13"/>
  <c r="BU4" i="13"/>
  <c r="BT4" i="13"/>
  <c r="BS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CY45" i="10"/>
  <c r="CU45" i="10"/>
  <c r="CQ45" i="10"/>
  <c r="CM45" i="10"/>
  <c r="CZ44" i="10"/>
  <c r="CX44" i="10"/>
  <c r="CW44" i="10"/>
  <c r="CV44" i="10"/>
  <c r="CT44" i="10"/>
  <c r="CS44" i="10"/>
  <c r="CR44" i="10"/>
  <c r="CP44" i="10"/>
  <c r="CO44" i="10"/>
  <c r="CN44" i="10"/>
  <c r="CL44" i="10"/>
  <c r="CK44" i="10"/>
  <c r="CF44" i="10"/>
  <c r="CE44" i="10"/>
  <c r="CD44" i="10"/>
  <c r="CB44" i="10"/>
  <c r="CA44" i="10"/>
  <c r="BZ44" i="10"/>
  <c r="BY44" i="10"/>
  <c r="BX44" i="10"/>
  <c r="BW44" i="10"/>
  <c r="BV44" i="10"/>
  <c r="BU44" i="10"/>
  <c r="BT44" i="10"/>
  <c r="BS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CZ43" i="10"/>
  <c r="CX43" i="10"/>
  <c r="CW43" i="10"/>
  <c r="CV43" i="10"/>
  <c r="CT43" i="10"/>
  <c r="CS43" i="10"/>
  <c r="CR43" i="10"/>
  <c r="CP43" i="10"/>
  <c r="CO43" i="10"/>
  <c r="CN43" i="10"/>
  <c r="CL43" i="10"/>
  <c r="CK43" i="10"/>
  <c r="CF43" i="10"/>
  <c r="CE43" i="10"/>
  <c r="CD43" i="10"/>
  <c r="CB43" i="10"/>
  <c r="CA43" i="10"/>
  <c r="BZ43" i="10"/>
  <c r="BY43" i="10"/>
  <c r="BX43" i="10"/>
  <c r="BW43" i="10"/>
  <c r="BV43" i="10"/>
  <c r="BU43" i="10"/>
  <c r="BT43" i="10"/>
  <c r="BS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CZ42" i="10"/>
  <c r="CX42" i="10"/>
  <c r="CW42" i="10"/>
  <c r="CV42" i="10"/>
  <c r="CT42" i="10"/>
  <c r="CS42" i="10"/>
  <c r="CR42" i="10"/>
  <c r="CP42" i="10"/>
  <c r="CO42" i="10"/>
  <c r="CN42" i="10"/>
  <c r="CL42" i="10"/>
  <c r="CK42" i="10"/>
  <c r="CF42" i="10"/>
  <c r="CE42" i="10"/>
  <c r="CD42" i="10"/>
  <c r="CB42" i="10"/>
  <c r="CA42" i="10"/>
  <c r="BZ42" i="10"/>
  <c r="BY42" i="10"/>
  <c r="BX42" i="10"/>
  <c r="BW42" i="10"/>
  <c r="BV42" i="10"/>
  <c r="BU42" i="10"/>
  <c r="BT42" i="10"/>
  <c r="BS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CZ41" i="10"/>
  <c r="CX41" i="10"/>
  <c r="CW41" i="10"/>
  <c r="CV41" i="10"/>
  <c r="CT41" i="10"/>
  <c r="CS41" i="10"/>
  <c r="CR41" i="10"/>
  <c r="CP41" i="10"/>
  <c r="CO41" i="10"/>
  <c r="CN41" i="10"/>
  <c r="CL41" i="10"/>
  <c r="CK41" i="10"/>
  <c r="CF41" i="10"/>
  <c r="CE41" i="10"/>
  <c r="CD41" i="10"/>
  <c r="CB41" i="10"/>
  <c r="CA41" i="10"/>
  <c r="BZ41" i="10"/>
  <c r="BY41" i="10"/>
  <c r="BX41" i="10"/>
  <c r="BW41" i="10"/>
  <c r="BV41" i="10"/>
  <c r="BU41" i="10"/>
  <c r="BT41" i="10"/>
  <c r="BS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CZ40" i="10"/>
  <c r="CX40" i="10"/>
  <c r="CW40" i="10"/>
  <c r="CV40" i="10"/>
  <c r="CT40" i="10"/>
  <c r="CS40" i="10"/>
  <c r="CR40" i="10"/>
  <c r="CP40" i="10"/>
  <c r="CO40" i="10"/>
  <c r="CN40" i="10"/>
  <c r="CL40" i="10"/>
  <c r="CK40" i="10"/>
  <c r="CF40" i="10"/>
  <c r="CE40" i="10"/>
  <c r="CD40" i="10"/>
  <c r="CB40" i="10"/>
  <c r="CA40" i="10"/>
  <c r="BZ40" i="10"/>
  <c r="BY40" i="10"/>
  <c r="BX40" i="10"/>
  <c r="BW40" i="10"/>
  <c r="BV40" i="10"/>
  <c r="BU40" i="10"/>
  <c r="BT40" i="10"/>
  <c r="BS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CZ39" i="10"/>
  <c r="CX39" i="10"/>
  <c r="CW39" i="10"/>
  <c r="CV39" i="10"/>
  <c r="CT39" i="10"/>
  <c r="CS39" i="10"/>
  <c r="CR39" i="10"/>
  <c r="CP39" i="10"/>
  <c r="CO39" i="10"/>
  <c r="CN39" i="10"/>
  <c r="CL39" i="10"/>
  <c r="CK39" i="10"/>
  <c r="CF39" i="10"/>
  <c r="CE39" i="10"/>
  <c r="CD39" i="10"/>
  <c r="CB39" i="10"/>
  <c r="CA39" i="10"/>
  <c r="BZ39" i="10"/>
  <c r="BY39" i="10"/>
  <c r="BX39" i="10"/>
  <c r="BW39" i="10"/>
  <c r="BV39" i="10"/>
  <c r="BU39" i="10"/>
  <c r="BT39" i="10"/>
  <c r="BS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CZ38" i="10"/>
  <c r="CX38" i="10"/>
  <c r="CW38" i="10"/>
  <c r="CV38" i="10"/>
  <c r="CT38" i="10"/>
  <c r="CS38" i="10"/>
  <c r="CR38" i="10"/>
  <c r="CP38" i="10"/>
  <c r="CO38" i="10"/>
  <c r="CN38" i="10"/>
  <c r="CL38" i="10"/>
  <c r="CK38" i="10"/>
  <c r="CF38" i="10"/>
  <c r="CE38" i="10"/>
  <c r="CD38" i="10"/>
  <c r="CB38" i="10"/>
  <c r="CA38" i="10"/>
  <c r="BZ38" i="10"/>
  <c r="BY38" i="10"/>
  <c r="BX38" i="10"/>
  <c r="BW38" i="10"/>
  <c r="BV38" i="10"/>
  <c r="BU38" i="10"/>
  <c r="BT38" i="10"/>
  <c r="BS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CZ37" i="10"/>
  <c r="CX37" i="10"/>
  <c r="CW37" i="10"/>
  <c r="CV37" i="10"/>
  <c r="CT37" i="10"/>
  <c r="CS37" i="10"/>
  <c r="CR37" i="10"/>
  <c r="CP37" i="10"/>
  <c r="CO37" i="10"/>
  <c r="CN37" i="10"/>
  <c r="CL37" i="10"/>
  <c r="CK37" i="10"/>
  <c r="CF37" i="10"/>
  <c r="CE37" i="10"/>
  <c r="CD37" i="10"/>
  <c r="CB37" i="10"/>
  <c r="CA37" i="10"/>
  <c r="BZ37" i="10"/>
  <c r="BY37" i="10"/>
  <c r="BX37" i="10"/>
  <c r="BW37" i="10"/>
  <c r="BV37" i="10"/>
  <c r="BU37" i="10"/>
  <c r="BT37" i="10"/>
  <c r="BS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CZ36" i="10"/>
  <c r="CX36" i="10"/>
  <c r="CW36" i="10"/>
  <c r="CV36" i="10"/>
  <c r="CT36" i="10"/>
  <c r="CS36" i="10"/>
  <c r="CR36" i="10"/>
  <c r="CP36" i="10"/>
  <c r="CO36" i="10"/>
  <c r="CN36" i="10"/>
  <c r="CL36" i="10"/>
  <c r="CK36" i="10"/>
  <c r="CF36" i="10"/>
  <c r="CE36" i="10"/>
  <c r="CD36" i="10"/>
  <c r="CB36" i="10"/>
  <c r="CA36" i="10"/>
  <c r="BZ36" i="10"/>
  <c r="BY36" i="10"/>
  <c r="BX36" i="10"/>
  <c r="BW36" i="10"/>
  <c r="BV36" i="10"/>
  <c r="BU36" i="10"/>
  <c r="BT36" i="10"/>
  <c r="BS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CZ35" i="10"/>
  <c r="CX35" i="10"/>
  <c r="CW35" i="10"/>
  <c r="CV35" i="10"/>
  <c r="CT35" i="10"/>
  <c r="CS35" i="10"/>
  <c r="CR35" i="10"/>
  <c r="CP35" i="10"/>
  <c r="CO35" i="10"/>
  <c r="CN35" i="10"/>
  <c r="CL35" i="10"/>
  <c r="CK35" i="10"/>
  <c r="CF35" i="10"/>
  <c r="CE35" i="10"/>
  <c r="CD35" i="10"/>
  <c r="CB35" i="10"/>
  <c r="CA35" i="10"/>
  <c r="BZ35" i="10"/>
  <c r="BY35" i="10"/>
  <c r="BX35" i="10"/>
  <c r="BW35" i="10"/>
  <c r="BV35" i="10"/>
  <c r="BU35" i="10"/>
  <c r="BT35" i="10"/>
  <c r="BS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CZ34" i="10"/>
  <c r="CX34" i="10"/>
  <c r="CW34" i="10"/>
  <c r="CV34" i="10"/>
  <c r="CT34" i="10"/>
  <c r="CS34" i="10"/>
  <c r="CR34" i="10"/>
  <c r="CP34" i="10"/>
  <c r="CO34" i="10"/>
  <c r="CN34" i="10"/>
  <c r="CL34" i="10"/>
  <c r="CK34" i="10"/>
  <c r="CF34" i="10"/>
  <c r="CE34" i="10"/>
  <c r="CD34" i="10"/>
  <c r="CB34" i="10"/>
  <c r="CA34" i="10"/>
  <c r="BZ34" i="10"/>
  <c r="BY34" i="10"/>
  <c r="BX34" i="10"/>
  <c r="BW34" i="10"/>
  <c r="BV34" i="10"/>
  <c r="BU34" i="10"/>
  <c r="BT34" i="10"/>
  <c r="BS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CZ33" i="10"/>
  <c r="CX33" i="10"/>
  <c r="CW33" i="10"/>
  <c r="CV33" i="10"/>
  <c r="CT33" i="10"/>
  <c r="CS33" i="10"/>
  <c r="CR33" i="10"/>
  <c r="CP33" i="10"/>
  <c r="CO33" i="10"/>
  <c r="CN33" i="10"/>
  <c r="CL33" i="10"/>
  <c r="CK33" i="10"/>
  <c r="CF33" i="10"/>
  <c r="CE33" i="10"/>
  <c r="CD33" i="10"/>
  <c r="CB33" i="10"/>
  <c r="CA33" i="10"/>
  <c r="BZ33" i="10"/>
  <c r="BY33" i="10"/>
  <c r="BX33" i="10"/>
  <c r="BW33" i="10"/>
  <c r="BV33" i="10"/>
  <c r="BU33" i="10"/>
  <c r="BT33" i="10"/>
  <c r="BS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CZ32" i="10"/>
  <c r="CX32" i="10"/>
  <c r="CW32" i="10"/>
  <c r="CV32" i="10"/>
  <c r="CT32" i="10"/>
  <c r="CS32" i="10"/>
  <c r="CR32" i="10"/>
  <c r="CP32" i="10"/>
  <c r="CO32" i="10"/>
  <c r="CN32" i="10"/>
  <c r="CL32" i="10"/>
  <c r="CK32" i="10"/>
  <c r="CF32" i="10"/>
  <c r="CE32" i="10"/>
  <c r="CD32" i="10"/>
  <c r="CB32" i="10"/>
  <c r="CA32" i="10"/>
  <c r="BZ32" i="10"/>
  <c r="BY32" i="10"/>
  <c r="BX32" i="10"/>
  <c r="BW32" i="10"/>
  <c r="BV32" i="10"/>
  <c r="BU32" i="10"/>
  <c r="BT32" i="10"/>
  <c r="BS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CZ31" i="10"/>
  <c r="CX31" i="10"/>
  <c r="CW31" i="10"/>
  <c r="CV31" i="10"/>
  <c r="CT31" i="10"/>
  <c r="CS31" i="10"/>
  <c r="CR31" i="10"/>
  <c r="CP31" i="10"/>
  <c r="CO31" i="10"/>
  <c r="CN31" i="10"/>
  <c r="CL31" i="10"/>
  <c r="CK31" i="10"/>
  <c r="CF31" i="10"/>
  <c r="CE31" i="10"/>
  <c r="CD31" i="10"/>
  <c r="CB31" i="10"/>
  <c r="CA31" i="10"/>
  <c r="BZ31" i="10"/>
  <c r="BY31" i="10"/>
  <c r="BX31" i="10"/>
  <c r="BW31" i="10"/>
  <c r="BV31" i="10"/>
  <c r="BU31" i="10"/>
  <c r="BT31" i="10"/>
  <c r="BS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CZ30" i="10"/>
  <c r="CX30" i="10"/>
  <c r="CW30" i="10"/>
  <c r="CV30" i="10"/>
  <c r="CT30" i="10"/>
  <c r="CS30" i="10"/>
  <c r="CR30" i="10"/>
  <c r="CP30" i="10"/>
  <c r="CO30" i="10"/>
  <c r="CN30" i="10"/>
  <c r="CL30" i="10"/>
  <c r="CK30" i="10"/>
  <c r="CF30" i="10"/>
  <c r="CE30" i="10"/>
  <c r="CD30" i="10"/>
  <c r="CB30" i="10"/>
  <c r="CA30" i="10"/>
  <c r="BZ30" i="10"/>
  <c r="BY30" i="10"/>
  <c r="BX30" i="10"/>
  <c r="BW30" i="10"/>
  <c r="BV30" i="10"/>
  <c r="BU30" i="10"/>
  <c r="BT30" i="10"/>
  <c r="BS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CZ29" i="10"/>
  <c r="CX29" i="10"/>
  <c r="CW29" i="10"/>
  <c r="CV29" i="10"/>
  <c r="CT29" i="10"/>
  <c r="CS29" i="10"/>
  <c r="CR29" i="10"/>
  <c r="CP29" i="10"/>
  <c r="CO29" i="10"/>
  <c r="CN29" i="10"/>
  <c r="CL29" i="10"/>
  <c r="CK29" i="10"/>
  <c r="CF29" i="10"/>
  <c r="CE29" i="10"/>
  <c r="CD29" i="10"/>
  <c r="CB29" i="10"/>
  <c r="CA29" i="10"/>
  <c r="BZ29" i="10"/>
  <c r="BY29" i="10"/>
  <c r="BX29" i="10"/>
  <c r="BW29" i="10"/>
  <c r="BV29" i="10"/>
  <c r="BU29" i="10"/>
  <c r="BT29" i="10"/>
  <c r="BS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CZ28" i="10"/>
  <c r="CX28" i="10"/>
  <c r="CW28" i="10"/>
  <c r="CV28" i="10"/>
  <c r="CT28" i="10"/>
  <c r="CS28" i="10"/>
  <c r="CR28" i="10"/>
  <c r="CP28" i="10"/>
  <c r="CO28" i="10"/>
  <c r="CN28" i="10"/>
  <c r="CL28" i="10"/>
  <c r="CK28" i="10"/>
  <c r="CF28" i="10"/>
  <c r="CE28" i="10"/>
  <c r="CD28" i="10"/>
  <c r="CB28" i="10"/>
  <c r="CA28" i="10"/>
  <c r="BZ28" i="10"/>
  <c r="BY28" i="10"/>
  <c r="BX28" i="10"/>
  <c r="BW28" i="10"/>
  <c r="BV28" i="10"/>
  <c r="BU28" i="10"/>
  <c r="BT28" i="10"/>
  <c r="BS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CZ27" i="10"/>
  <c r="CX27" i="10"/>
  <c r="CW27" i="10"/>
  <c r="CV27" i="10"/>
  <c r="CT27" i="10"/>
  <c r="CS27" i="10"/>
  <c r="CR27" i="10"/>
  <c r="CP27" i="10"/>
  <c r="CO27" i="10"/>
  <c r="CN27" i="10"/>
  <c r="CL27" i="10"/>
  <c r="CK27" i="10"/>
  <c r="CF27" i="10"/>
  <c r="CE27" i="10"/>
  <c r="CD27" i="10"/>
  <c r="CB27" i="10"/>
  <c r="CA27" i="10"/>
  <c r="BZ27" i="10"/>
  <c r="BY27" i="10"/>
  <c r="BX27" i="10"/>
  <c r="BW27" i="10"/>
  <c r="BV27" i="10"/>
  <c r="BU27" i="10"/>
  <c r="BT27" i="10"/>
  <c r="BS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CZ26" i="10"/>
  <c r="CX26" i="10"/>
  <c r="CW26" i="10"/>
  <c r="CV26" i="10"/>
  <c r="CT26" i="10"/>
  <c r="CS26" i="10"/>
  <c r="CR26" i="10"/>
  <c r="CP26" i="10"/>
  <c r="CO26" i="10"/>
  <c r="CN26" i="10"/>
  <c r="CL26" i="10"/>
  <c r="CK26" i="10"/>
  <c r="CF26" i="10"/>
  <c r="CE26" i="10"/>
  <c r="CD26" i="10"/>
  <c r="CB26" i="10"/>
  <c r="CA26" i="10"/>
  <c r="BZ26" i="10"/>
  <c r="BY26" i="10"/>
  <c r="BX26" i="10"/>
  <c r="BW26" i="10"/>
  <c r="BV26" i="10"/>
  <c r="BU26" i="10"/>
  <c r="BT26" i="10"/>
  <c r="BS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CZ25" i="10"/>
  <c r="CX25" i="10"/>
  <c r="CW25" i="10"/>
  <c r="CV25" i="10"/>
  <c r="CT25" i="10"/>
  <c r="CS25" i="10"/>
  <c r="CR25" i="10"/>
  <c r="CP25" i="10"/>
  <c r="CO25" i="10"/>
  <c r="CN25" i="10"/>
  <c r="CL25" i="10"/>
  <c r="CK25" i="10"/>
  <c r="CF25" i="10"/>
  <c r="CE25" i="10"/>
  <c r="CD25" i="10"/>
  <c r="CB25" i="10"/>
  <c r="CA25" i="10"/>
  <c r="BZ25" i="10"/>
  <c r="BY25" i="10"/>
  <c r="BX25" i="10"/>
  <c r="BW25" i="10"/>
  <c r="BV25" i="10"/>
  <c r="BU25" i="10"/>
  <c r="BT25" i="10"/>
  <c r="BS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CZ24" i="10"/>
  <c r="CX24" i="10"/>
  <c r="CW24" i="10"/>
  <c r="CV24" i="10"/>
  <c r="CT24" i="10"/>
  <c r="CS24" i="10"/>
  <c r="CR24" i="10"/>
  <c r="CP24" i="10"/>
  <c r="CO24" i="10"/>
  <c r="CN24" i="10"/>
  <c r="CL24" i="10"/>
  <c r="CK24" i="10"/>
  <c r="CF24" i="10"/>
  <c r="CE24" i="10"/>
  <c r="CD24" i="10"/>
  <c r="CB24" i="10"/>
  <c r="CA24" i="10"/>
  <c r="BZ24" i="10"/>
  <c r="BY24" i="10"/>
  <c r="BX24" i="10"/>
  <c r="BW24" i="10"/>
  <c r="BV24" i="10"/>
  <c r="BU24" i="10"/>
  <c r="BT24" i="10"/>
  <c r="BS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CZ23" i="10"/>
  <c r="CX23" i="10"/>
  <c r="CW23" i="10"/>
  <c r="CV23" i="10"/>
  <c r="CT23" i="10"/>
  <c r="CS23" i="10"/>
  <c r="CR23" i="10"/>
  <c r="CP23" i="10"/>
  <c r="CO23" i="10"/>
  <c r="CN23" i="10"/>
  <c r="CL23" i="10"/>
  <c r="CK23" i="10"/>
  <c r="CF23" i="10"/>
  <c r="CE23" i="10"/>
  <c r="CD23" i="10"/>
  <c r="CB23" i="10"/>
  <c r="CA23" i="10"/>
  <c r="BZ23" i="10"/>
  <c r="BY23" i="10"/>
  <c r="BX23" i="10"/>
  <c r="BW23" i="10"/>
  <c r="BV23" i="10"/>
  <c r="BU23" i="10"/>
  <c r="BT23" i="10"/>
  <c r="BS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CZ22" i="10"/>
  <c r="CX22" i="10"/>
  <c r="CW22" i="10"/>
  <c r="CV22" i="10"/>
  <c r="CT22" i="10"/>
  <c r="CS22" i="10"/>
  <c r="CR22" i="10"/>
  <c r="CP22" i="10"/>
  <c r="CO22" i="10"/>
  <c r="CN22" i="10"/>
  <c r="CL22" i="10"/>
  <c r="CK22" i="10"/>
  <c r="CF22" i="10"/>
  <c r="CE22" i="10"/>
  <c r="CD22" i="10"/>
  <c r="CB22" i="10"/>
  <c r="CA22" i="10"/>
  <c r="BZ22" i="10"/>
  <c r="BY22" i="10"/>
  <c r="BX22" i="10"/>
  <c r="BW22" i="10"/>
  <c r="BV22" i="10"/>
  <c r="BU22" i="10"/>
  <c r="BT22" i="10"/>
  <c r="BS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CZ21" i="10"/>
  <c r="CX21" i="10"/>
  <c r="CW21" i="10"/>
  <c r="CV21" i="10"/>
  <c r="CT21" i="10"/>
  <c r="CS21" i="10"/>
  <c r="CR21" i="10"/>
  <c r="CP21" i="10"/>
  <c r="CO21" i="10"/>
  <c r="CN21" i="10"/>
  <c r="CL21" i="10"/>
  <c r="CK21" i="10"/>
  <c r="CF21" i="10"/>
  <c r="CE21" i="10"/>
  <c r="CD21" i="10"/>
  <c r="CB21" i="10"/>
  <c r="CA21" i="10"/>
  <c r="BZ21" i="10"/>
  <c r="BY21" i="10"/>
  <c r="BX21" i="10"/>
  <c r="BW21" i="10"/>
  <c r="BV21" i="10"/>
  <c r="BU21" i="10"/>
  <c r="BT21" i="10"/>
  <c r="BS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CZ20" i="10"/>
  <c r="CX20" i="10"/>
  <c r="CW20" i="10"/>
  <c r="CV20" i="10"/>
  <c r="CT20" i="10"/>
  <c r="CS20" i="10"/>
  <c r="CR20" i="10"/>
  <c r="CP20" i="10"/>
  <c r="CO20" i="10"/>
  <c r="CN20" i="10"/>
  <c r="CL20" i="10"/>
  <c r="CK20" i="10"/>
  <c r="CF20" i="10"/>
  <c r="CE20" i="10"/>
  <c r="CD20" i="10"/>
  <c r="CB20" i="10"/>
  <c r="CA20" i="10"/>
  <c r="BZ20" i="10"/>
  <c r="BY20" i="10"/>
  <c r="BX20" i="10"/>
  <c r="BW20" i="10"/>
  <c r="BV20" i="10"/>
  <c r="BU20" i="10"/>
  <c r="BT20" i="10"/>
  <c r="BS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CZ19" i="10"/>
  <c r="CX19" i="10"/>
  <c r="CW19" i="10"/>
  <c r="CV19" i="10"/>
  <c r="CT19" i="10"/>
  <c r="CS19" i="10"/>
  <c r="CR19" i="10"/>
  <c r="CP19" i="10"/>
  <c r="CO19" i="10"/>
  <c r="CN19" i="10"/>
  <c r="CL19" i="10"/>
  <c r="CK19" i="10"/>
  <c r="CF19" i="10"/>
  <c r="CE19" i="10"/>
  <c r="CD19" i="10"/>
  <c r="CB19" i="10"/>
  <c r="CA19" i="10"/>
  <c r="BZ19" i="10"/>
  <c r="BY19" i="10"/>
  <c r="BX19" i="10"/>
  <c r="BW19" i="10"/>
  <c r="BV19" i="10"/>
  <c r="BU19" i="10"/>
  <c r="BT19" i="10"/>
  <c r="BS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CZ18" i="10"/>
  <c r="CX18" i="10"/>
  <c r="CW18" i="10"/>
  <c r="CV18" i="10"/>
  <c r="CT18" i="10"/>
  <c r="CS18" i="10"/>
  <c r="CR18" i="10"/>
  <c r="CP18" i="10"/>
  <c r="CO18" i="10"/>
  <c r="CN18" i="10"/>
  <c r="CL18" i="10"/>
  <c r="CK18" i="10"/>
  <c r="CF18" i="10"/>
  <c r="CE18" i="10"/>
  <c r="CD18" i="10"/>
  <c r="CB18" i="10"/>
  <c r="CA18" i="10"/>
  <c r="BZ18" i="10"/>
  <c r="BY18" i="10"/>
  <c r="BX18" i="10"/>
  <c r="BW18" i="10"/>
  <c r="BV18" i="10"/>
  <c r="BU18" i="10"/>
  <c r="BT18" i="10"/>
  <c r="BS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CZ17" i="10"/>
  <c r="CX17" i="10"/>
  <c r="CW17" i="10"/>
  <c r="CV17" i="10"/>
  <c r="CT17" i="10"/>
  <c r="CS17" i="10"/>
  <c r="CR17" i="10"/>
  <c r="CP17" i="10"/>
  <c r="CO17" i="10"/>
  <c r="CN17" i="10"/>
  <c r="CL17" i="10"/>
  <c r="CK17" i="10"/>
  <c r="CF17" i="10"/>
  <c r="CE17" i="10"/>
  <c r="CD17" i="10"/>
  <c r="CB17" i="10"/>
  <c r="CA17" i="10"/>
  <c r="BZ17" i="10"/>
  <c r="BY17" i="10"/>
  <c r="BX17" i="10"/>
  <c r="BW17" i="10"/>
  <c r="BV17" i="10"/>
  <c r="BU17" i="10"/>
  <c r="BT17" i="10"/>
  <c r="BS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CZ16" i="10"/>
  <c r="CX16" i="10"/>
  <c r="CW16" i="10"/>
  <c r="CV16" i="10"/>
  <c r="CT16" i="10"/>
  <c r="CS16" i="10"/>
  <c r="CR16" i="10"/>
  <c r="CP16" i="10"/>
  <c r="CO16" i="10"/>
  <c r="CN16" i="10"/>
  <c r="CL16" i="10"/>
  <c r="CK16" i="10"/>
  <c r="CF16" i="10"/>
  <c r="CE16" i="10"/>
  <c r="CD16" i="10"/>
  <c r="CB16" i="10"/>
  <c r="CA16" i="10"/>
  <c r="BZ16" i="10"/>
  <c r="BY16" i="10"/>
  <c r="BX16" i="10"/>
  <c r="BW16" i="10"/>
  <c r="BV16" i="10"/>
  <c r="BU16" i="10"/>
  <c r="BT16" i="10"/>
  <c r="BS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CZ15" i="10"/>
  <c r="CX15" i="10"/>
  <c r="CW15" i="10"/>
  <c r="CV15" i="10"/>
  <c r="CT15" i="10"/>
  <c r="CS15" i="10"/>
  <c r="CR15" i="10"/>
  <c r="CP15" i="10"/>
  <c r="CO15" i="10"/>
  <c r="CN15" i="10"/>
  <c r="CL15" i="10"/>
  <c r="CK15" i="10"/>
  <c r="CF15" i="10"/>
  <c r="CE15" i="10"/>
  <c r="CD15" i="10"/>
  <c r="CB15" i="10"/>
  <c r="CA15" i="10"/>
  <c r="BZ15" i="10"/>
  <c r="BY15" i="10"/>
  <c r="BX15" i="10"/>
  <c r="BW15" i="10"/>
  <c r="BV15" i="10"/>
  <c r="BU15" i="10"/>
  <c r="BT15" i="10"/>
  <c r="BS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CZ14" i="10"/>
  <c r="CX14" i="10"/>
  <c r="CW14" i="10"/>
  <c r="CV14" i="10"/>
  <c r="CT14" i="10"/>
  <c r="CS14" i="10"/>
  <c r="CR14" i="10"/>
  <c r="CP14" i="10"/>
  <c r="CO14" i="10"/>
  <c r="CN14" i="10"/>
  <c r="CL14" i="10"/>
  <c r="CK14" i="10"/>
  <c r="CF14" i="10"/>
  <c r="CE14" i="10"/>
  <c r="CD14" i="10"/>
  <c r="CB14" i="10"/>
  <c r="CA14" i="10"/>
  <c r="BZ14" i="10"/>
  <c r="BY14" i="10"/>
  <c r="BX14" i="10"/>
  <c r="BW14" i="10"/>
  <c r="BV14" i="10"/>
  <c r="BU14" i="10"/>
  <c r="BT14" i="10"/>
  <c r="BS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CZ13" i="10"/>
  <c r="CX13" i="10"/>
  <c r="CW13" i="10"/>
  <c r="CV13" i="10"/>
  <c r="CT13" i="10"/>
  <c r="CS13" i="10"/>
  <c r="CR13" i="10"/>
  <c r="CP13" i="10"/>
  <c r="CO13" i="10"/>
  <c r="CN13" i="10"/>
  <c r="CL13" i="10"/>
  <c r="CK13" i="10"/>
  <c r="CF13" i="10"/>
  <c r="CE13" i="10"/>
  <c r="CD13" i="10"/>
  <c r="CB13" i="10"/>
  <c r="CA13" i="10"/>
  <c r="BZ13" i="10"/>
  <c r="BY13" i="10"/>
  <c r="BX13" i="10"/>
  <c r="BW13" i="10"/>
  <c r="BV13" i="10"/>
  <c r="BU13" i="10"/>
  <c r="BT13" i="10"/>
  <c r="BS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CZ12" i="10"/>
  <c r="CX12" i="10"/>
  <c r="CW12" i="10"/>
  <c r="CV12" i="10"/>
  <c r="CT12" i="10"/>
  <c r="CS12" i="10"/>
  <c r="CR12" i="10"/>
  <c r="CP12" i="10"/>
  <c r="CO12" i="10"/>
  <c r="CN12" i="10"/>
  <c r="CL12" i="10"/>
  <c r="CK12" i="10"/>
  <c r="CF12" i="10"/>
  <c r="CE12" i="10"/>
  <c r="CD12" i="10"/>
  <c r="CB12" i="10"/>
  <c r="CA12" i="10"/>
  <c r="BZ12" i="10"/>
  <c r="BY12" i="10"/>
  <c r="BX12" i="10"/>
  <c r="BW12" i="10"/>
  <c r="BV12" i="10"/>
  <c r="BU12" i="10"/>
  <c r="BT12" i="10"/>
  <c r="BS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CZ11" i="10"/>
  <c r="CX11" i="10"/>
  <c r="CW11" i="10"/>
  <c r="CV11" i="10"/>
  <c r="CT11" i="10"/>
  <c r="CS11" i="10"/>
  <c r="CR11" i="10"/>
  <c r="CP11" i="10"/>
  <c r="CO11" i="10"/>
  <c r="CN11" i="10"/>
  <c r="CL11" i="10"/>
  <c r="CK11" i="10"/>
  <c r="CF11" i="10"/>
  <c r="CE11" i="10"/>
  <c r="CD11" i="10"/>
  <c r="CB11" i="10"/>
  <c r="CA11" i="10"/>
  <c r="BZ11" i="10"/>
  <c r="BY11" i="10"/>
  <c r="BX11" i="10"/>
  <c r="BW11" i="10"/>
  <c r="BV11" i="10"/>
  <c r="BU11" i="10"/>
  <c r="BT11" i="10"/>
  <c r="BS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CZ10" i="10"/>
  <c r="CX10" i="10"/>
  <c r="CW10" i="10"/>
  <c r="CV10" i="10"/>
  <c r="CT10" i="10"/>
  <c r="CS10" i="10"/>
  <c r="CR10" i="10"/>
  <c r="CP10" i="10"/>
  <c r="CO10" i="10"/>
  <c r="CN10" i="10"/>
  <c r="CL10" i="10"/>
  <c r="CK10" i="10"/>
  <c r="CF10" i="10"/>
  <c r="CE10" i="10"/>
  <c r="CD10" i="10"/>
  <c r="CB10" i="10"/>
  <c r="CA10" i="10"/>
  <c r="BZ10" i="10"/>
  <c r="BY10" i="10"/>
  <c r="BX10" i="10"/>
  <c r="BW10" i="10"/>
  <c r="BV10" i="10"/>
  <c r="BU10" i="10"/>
  <c r="BT10" i="10"/>
  <c r="BS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CZ9" i="10"/>
  <c r="CX9" i="10"/>
  <c r="CW9" i="10"/>
  <c r="CV9" i="10"/>
  <c r="CT9" i="10"/>
  <c r="CS9" i="10"/>
  <c r="CR9" i="10"/>
  <c r="CP9" i="10"/>
  <c r="CO9" i="10"/>
  <c r="CN9" i="10"/>
  <c r="CL9" i="10"/>
  <c r="CK9" i="10"/>
  <c r="CF9" i="10"/>
  <c r="CE9" i="10"/>
  <c r="CD9" i="10"/>
  <c r="CB9" i="10"/>
  <c r="CA9" i="10"/>
  <c r="BZ9" i="10"/>
  <c r="BY9" i="10"/>
  <c r="BX9" i="10"/>
  <c r="BW9" i="10"/>
  <c r="BV9" i="10"/>
  <c r="BU9" i="10"/>
  <c r="BT9" i="10"/>
  <c r="BS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CZ8" i="10"/>
  <c r="CX8" i="10"/>
  <c r="CW8" i="10"/>
  <c r="CV8" i="10"/>
  <c r="CT8" i="10"/>
  <c r="CS8" i="10"/>
  <c r="CR8" i="10"/>
  <c r="CP8" i="10"/>
  <c r="CO8" i="10"/>
  <c r="CN8" i="10"/>
  <c r="CL8" i="10"/>
  <c r="CK8" i="10"/>
  <c r="CF8" i="10"/>
  <c r="CE8" i="10"/>
  <c r="CD8" i="10"/>
  <c r="CB8" i="10"/>
  <c r="CA8" i="10"/>
  <c r="BZ8" i="10"/>
  <c r="BY8" i="10"/>
  <c r="BX8" i="10"/>
  <c r="BW8" i="10"/>
  <c r="BV8" i="10"/>
  <c r="BU8" i="10"/>
  <c r="BT8" i="10"/>
  <c r="BS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CZ7" i="10"/>
  <c r="CX7" i="10"/>
  <c r="CW7" i="10"/>
  <c r="CV7" i="10"/>
  <c r="CT7" i="10"/>
  <c r="CS7" i="10"/>
  <c r="CR7" i="10"/>
  <c r="CP7" i="10"/>
  <c r="CO7" i="10"/>
  <c r="CN7" i="10"/>
  <c r="CL7" i="10"/>
  <c r="CK7" i="10"/>
  <c r="CF7" i="10"/>
  <c r="CE7" i="10"/>
  <c r="CD7" i="10"/>
  <c r="CB7" i="10"/>
  <c r="CA7" i="10"/>
  <c r="BZ7" i="10"/>
  <c r="BY7" i="10"/>
  <c r="BX7" i="10"/>
  <c r="BW7" i="10"/>
  <c r="BV7" i="10"/>
  <c r="BU7" i="10"/>
  <c r="BT7" i="10"/>
  <c r="BS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CZ6" i="10"/>
  <c r="CX6" i="10"/>
  <c r="CW6" i="10"/>
  <c r="CV6" i="10"/>
  <c r="CT6" i="10"/>
  <c r="CS6" i="10"/>
  <c r="CR6" i="10"/>
  <c r="CP6" i="10"/>
  <c r="CO6" i="10"/>
  <c r="CN6" i="10"/>
  <c r="CL6" i="10"/>
  <c r="CK6" i="10"/>
  <c r="CF6" i="10"/>
  <c r="CE6" i="10"/>
  <c r="CD6" i="10"/>
  <c r="CB6" i="10"/>
  <c r="CA6" i="10"/>
  <c r="BZ6" i="10"/>
  <c r="BY6" i="10"/>
  <c r="BX6" i="10"/>
  <c r="BW6" i="10"/>
  <c r="BV6" i="10"/>
  <c r="BU6" i="10"/>
  <c r="BT6" i="10"/>
  <c r="BS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CZ5" i="10"/>
  <c r="CX5" i="10"/>
  <c r="CW5" i="10"/>
  <c r="CV5" i="10"/>
  <c r="CT5" i="10"/>
  <c r="CS5" i="10"/>
  <c r="CR5" i="10"/>
  <c r="CP5" i="10"/>
  <c r="CO5" i="10"/>
  <c r="CN5" i="10"/>
  <c r="CL5" i="10"/>
  <c r="CK5" i="10"/>
  <c r="CF5" i="10"/>
  <c r="CE5" i="10"/>
  <c r="CD5" i="10"/>
  <c r="CB5" i="10"/>
  <c r="CA5" i="10"/>
  <c r="BZ5" i="10"/>
  <c r="BY5" i="10"/>
  <c r="BX5" i="10"/>
  <c r="BW5" i="10"/>
  <c r="BV5" i="10"/>
  <c r="BU5" i="10"/>
  <c r="BT5" i="10"/>
  <c r="BS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CZ4" i="10"/>
  <c r="CX4" i="10"/>
  <c r="CW4" i="10"/>
  <c r="CV4" i="10"/>
  <c r="CT4" i="10"/>
  <c r="CS4" i="10"/>
  <c r="CR4" i="10"/>
  <c r="CP4" i="10"/>
  <c r="CO4" i="10"/>
  <c r="CN4" i="10"/>
  <c r="CL4" i="10"/>
  <c r="CK4" i="10"/>
  <c r="CF4" i="10"/>
  <c r="CE4" i="10"/>
  <c r="CD4" i="10"/>
  <c r="CA4" i="10"/>
  <c r="BZ4" i="10"/>
  <c r="BY4" i="10"/>
  <c r="BX4" i="10"/>
  <c r="BW4" i="10"/>
  <c r="BV4" i="10"/>
  <c r="BU4" i="10"/>
  <c r="BT4" i="10"/>
  <c r="BS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CZ44" i="5"/>
  <c r="CX44" i="5"/>
  <c r="CW44" i="5"/>
  <c r="CV44" i="5"/>
  <c r="CT44" i="5"/>
  <c r="CS44" i="5"/>
  <c r="CR44" i="5"/>
  <c r="CP44" i="5"/>
  <c r="CO44" i="5"/>
  <c r="CN44" i="5"/>
  <c r="CL44" i="5"/>
  <c r="CK44" i="5"/>
  <c r="CF44" i="5"/>
  <c r="CE44" i="5"/>
  <c r="CD44" i="5"/>
  <c r="CB44" i="5"/>
  <c r="CA44" i="5"/>
  <c r="BZ44" i="5"/>
  <c r="BY44" i="5"/>
  <c r="BX44" i="5"/>
  <c r="BW44" i="5"/>
  <c r="BV44" i="5"/>
  <c r="BU44" i="5"/>
  <c r="BT44" i="5"/>
  <c r="BS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CZ43" i="5"/>
  <c r="CX43" i="5"/>
  <c r="CW43" i="5"/>
  <c r="CV43" i="5"/>
  <c r="CT43" i="5"/>
  <c r="CS43" i="5"/>
  <c r="CR43" i="5"/>
  <c r="CP43" i="5"/>
  <c r="CO43" i="5"/>
  <c r="CN43" i="5"/>
  <c r="CL43" i="5"/>
  <c r="CK43" i="5"/>
  <c r="CF43" i="5"/>
  <c r="CE43" i="5"/>
  <c r="CD43" i="5"/>
  <c r="CB43" i="5"/>
  <c r="CA43" i="5"/>
  <c r="BZ43" i="5"/>
  <c r="BY43" i="5"/>
  <c r="BX43" i="5"/>
  <c r="BW43" i="5"/>
  <c r="BV43" i="5"/>
  <c r="BU43" i="5"/>
  <c r="BT43" i="5"/>
  <c r="BS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CZ42" i="5"/>
  <c r="CX42" i="5"/>
  <c r="CW42" i="5"/>
  <c r="CV42" i="5"/>
  <c r="CT42" i="5"/>
  <c r="CS42" i="5"/>
  <c r="CR42" i="5"/>
  <c r="CP42" i="5"/>
  <c r="CO42" i="5"/>
  <c r="CN42" i="5"/>
  <c r="CL42" i="5"/>
  <c r="CK42" i="5"/>
  <c r="CF42" i="5"/>
  <c r="CE42" i="5"/>
  <c r="CD42" i="5"/>
  <c r="CB42" i="5"/>
  <c r="CA42" i="5"/>
  <c r="BZ42" i="5"/>
  <c r="BY42" i="5"/>
  <c r="BX42" i="5"/>
  <c r="BW42" i="5"/>
  <c r="BV42" i="5"/>
  <c r="BU42" i="5"/>
  <c r="BT42" i="5"/>
  <c r="BS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CZ41" i="5"/>
  <c r="CX41" i="5"/>
  <c r="CW41" i="5"/>
  <c r="CV41" i="5"/>
  <c r="CT41" i="5"/>
  <c r="CS41" i="5"/>
  <c r="CR41" i="5"/>
  <c r="CP41" i="5"/>
  <c r="CO41" i="5"/>
  <c r="CN41" i="5"/>
  <c r="CL41" i="5"/>
  <c r="CK41" i="5"/>
  <c r="CF41" i="5"/>
  <c r="CE41" i="5"/>
  <c r="CD41" i="5"/>
  <c r="CB41" i="5"/>
  <c r="CA41" i="5"/>
  <c r="BZ41" i="5"/>
  <c r="BY41" i="5"/>
  <c r="BX41" i="5"/>
  <c r="BW41" i="5"/>
  <c r="BV41" i="5"/>
  <c r="BU41" i="5"/>
  <c r="BT41" i="5"/>
  <c r="BS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CZ40" i="5"/>
  <c r="CX40" i="5"/>
  <c r="CW40" i="5"/>
  <c r="CV40" i="5"/>
  <c r="CT40" i="5"/>
  <c r="CS40" i="5"/>
  <c r="CR40" i="5"/>
  <c r="CP40" i="5"/>
  <c r="CO40" i="5"/>
  <c r="CN40" i="5"/>
  <c r="CL40" i="5"/>
  <c r="CK40" i="5"/>
  <c r="CF40" i="5"/>
  <c r="CE40" i="5"/>
  <c r="CD40" i="5"/>
  <c r="CB40" i="5"/>
  <c r="CA40" i="5"/>
  <c r="BZ40" i="5"/>
  <c r="BY40" i="5"/>
  <c r="BX40" i="5"/>
  <c r="BW40" i="5"/>
  <c r="BV40" i="5"/>
  <c r="BU40" i="5"/>
  <c r="BT40" i="5"/>
  <c r="BS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CZ39" i="5"/>
  <c r="CX39" i="5"/>
  <c r="CW39" i="5"/>
  <c r="CV39" i="5"/>
  <c r="CT39" i="5"/>
  <c r="CS39" i="5"/>
  <c r="CR39" i="5"/>
  <c r="CP39" i="5"/>
  <c r="CO39" i="5"/>
  <c r="CN39" i="5"/>
  <c r="CL39" i="5"/>
  <c r="CK39" i="5"/>
  <c r="CF39" i="5"/>
  <c r="CE39" i="5"/>
  <c r="CD39" i="5"/>
  <c r="CB39" i="5"/>
  <c r="CA39" i="5"/>
  <c r="BZ39" i="5"/>
  <c r="BY39" i="5"/>
  <c r="BX39" i="5"/>
  <c r="BW39" i="5"/>
  <c r="BV39" i="5"/>
  <c r="BU39" i="5"/>
  <c r="BT39" i="5"/>
  <c r="BS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CZ38" i="5"/>
  <c r="CX38" i="5"/>
  <c r="CW38" i="5"/>
  <c r="CV38" i="5"/>
  <c r="CT38" i="5"/>
  <c r="CS38" i="5"/>
  <c r="CR38" i="5"/>
  <c r="CP38" i="5"/>
  <c r="CO38" i="5"/>
  <c r="CN38" i="5"/>
  <c r="CL38" i="5"/>
  <c r="CK38" i="5"/>
  <c r="CF38" i="5"/>
  <c r="CE38" i="5"/>
  <c r="CD38" i="5"/>
  <c r="CB38" i="5"/>
  <c r="CA38" i="5"/>
  <c r="BZ38" i="5"/>
  <c r="BY38" i="5"/>
  <c r="BX38" i="5"/>
  <c r="BW38" i="5"/>
  <c r="BV38" i="5"/>
  <c r="BU38" i="5"/>
  <c r="BT38" i="5"/>
  <c r="BS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CZ37" i="5"/>
  <c r="CX37" i="5"/>
  <c r="CW37" i="5"/>
  <c r="CV37" i="5"/>
  <c r="CT37" i="5"/>
  <c r="CS37" i="5"/>
  <c r="CR37" i="5"/>
  <c r="CP37" i="5"/>
  <c r="CO37" i="5"/>
  <c r="CN37" i="5"/>
  <c r="CL37" i="5"/>
  <c r="CK37" i="5"/>
  <c r="CF37" i="5"/>
  <c r="CE37" i="5"/>
  <c r="CD37" i="5"/>
  <c r="CB37" i="5"/>
  <c r="CA37" i="5"/>
  <c r="BZ37" i="5"/>
  <c r="BY37" i="5"/>
  <c r="BX37" i="5"/>
  <c r="BW37" i="5"/>
  <c r="BV37" i="5"/>
  <c r="BU37" i="5"/>
  <c r="BT37" i="5"/>
  <c r="BS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CZ36" i="5"/>
  <c r="CX36" i="5"/>
  <c r="CW36" i="5"/>
  <c r="CV36" i="5"/>
  <c r="CT36" i="5"/>
  <c r="CS36" i="5"/>
  <c r="CR36" i="5"/>
  <c r="CP36" i="5"/>
  <c r="CO36" i="5"/>
  <c r="CN36" i="5"/>
  <c r="CL36" i="5"/>
  <c r="CK36" i="5"/>
  <c r="CF36" i="5"/>
  <c r="CE36" i="5"/>
  <c r="CD36" i="5"/>
  <c r="CB36" i="5"/>
  <c r="CA36" i="5"/>
  <c r="BZ36" i="5"/>
  <c r="BY36" i="5"/>
  <c r="BX36" i="5"/>
  <c r="BW36" i="5"/>
  <c r="BV36" i="5"/>
  <c r="BU36" i="5"/>
  <c r="BT36" i="5"/>
  <c r="BS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CZ35" i="5"/>
  <c r="CX35" i="5"/>
  <c r="CW35" i="5"/>
  <c r="CV35" i="5"/>
  <c r="CT35" i="5"/>
  <c r="CS35" i="5"/>
  <c r="CR35" i="5"/>
  <c r="CP35" i="5"/>
  <c r="CO35" i="5"/>
  <c r="CN35" i="5"/>
  <c r="CL35" i="5"/>
  <c r="CK35" i="5"/>
  <c r="CF35" i="5"/>
  <c r="CE35" i="5"/>
  <c r="CD35" i="5"/>
  <c r="CB35" i="5"/>
  <c r="CA35" i="5"/>
  <c r="BZ35" i="5"/>
  <c r="BY35" i="5"/>
  <c r="BX35" i="5"/>
  <c r="BW35" i="5"/>
  <c r="BV35" i="5"/>
  <c r="BU35" i="5"/>
  <c r="BT35" i="5"/>
  <c r="BS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CZ34" i="5"/>
  <c r="CX34" i="5"/>
  <c r="CW34" i="5"/>
  <c r="CV34" i="5"/>
  <c r="CT34" i="5"/>
  <c r="CS34" i="5"/>
  <c r="CR34" i="5"/>
  <c r="CP34" i="5"/>
  <c r="CO34" i="5"/>
  <c r="CN34" i="5"/>
  <c r="CL34" i="5"/>
  <c r="CK34" i="5"/>
  <c r="CF34" i="5"/>
  <c r="CE34" i="5"/>
  <c r="CD34" i="5"/>
  <c r="CB34" i="5"/>
  <c r="CA34" i="5"/>
  <c r="BZ34" i="5"/>
  <c r="BY34" i="5"/>
  <c r="BX34" i="5"/>
  <c r="BW34" i="5"/>
  <c r="BV34" i="5"/>
  <c r="BU34" i="5"/>
  <c r="BT34" i="5"/>
  <c r="BS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CZ33" i="5"/>
  <c r="CX33" i="5"/>
  <c r="CW33" i="5"/>
  <c r="CV33" i="5"/>
  <c r="CT33" i="5"/>
  <c r="CS33" i="5"/>
  <c r="CR33" i="5"/>
  <c r="CP33" i="5"/>
  <c r="CO33" i="5"/>
  <c r="CN33" i="5"/>
  <c r="CL33" i="5"/>
  <c r="CK33" i="5"/>
  <c r="CF33" i="5"/>
  <c r="CE33" i="5"/>
  <c r="CD33" i="5"/>
  <c r="CB33" i="5"/>
  <c r="CA33" i="5"/>
  <c r="BZ33" i="5"/>
  <c r="BY33" i="5"/>
  <c r="BX33" i="5"/>
  <c r="BW33" i="5"/>
  <c r="BV33" i="5"/>
  <c r="BU33" i="5"/>
  <c r="BT33" i="5"/>
  <c r="BS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CZ32" i="5"/>
  <c r="CX32" i="5"/>
  <c r="CW32" i="5"/>
  <c r="CV32" i="5"/>
  <c r="CT32" i="5"/>
  <c r="CS32" i="5"/>
  <c r="CR32" i="5"/>
  <c r="CP32" i="5"/>
  <c r="CO32" i="5"/>
  <c r="CN32" i="5"/>
  <c r="CL32" i="5"/>
  <c r="CK32" i="5"/>
  <c r="CF32" i="5"/>
  <c r="CE32" i="5"/>
  <c r="CD32" i="5"/>
  <c r="CB32" i="5"/>
  <c r="CA32" i="5"/>
  <c r="BZ32" i="5"/>
  <c r="BY32" i="5"/>
  <c r="BX32" i="5"/>
  <c r="BW32" i="5"/>
  <c r="BV32" i="5"/>
  <c r="BU32" i="5"/>
  <c r="BT32" i="5"/>
  <c r="BS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CZ31" i="5"/>
  <c r="CX31" i="5"/>
  <c r="CW31" i="5"/>
  <c r="CV31" i="5"/>
  <c r="CT31" i="5"/>
  <c r="CS31" i="5"/>
  <c r="CR31" i="5"/>
  <c r="CP31" i="5"/>
  <c r="CO31" i="5"/>
  <c r="CN31" i="5"/>
  <c r="CL31" i="5"/>
  <c r="CK31" i="5"/>
  <c r="CF31" i="5"/>
  <c r="CE31" i="5"/>
  <c r="CD31" i="5"/>
  <c r="CB31" i="5"/>
  <c r="CA31" i="5"/>
  <c r="BZ31" i="5"/>
  <c r="BY31" i="5"/>
  <c r="BX31" i="5"/>
  <c r="BW31" i="5"/>
  <c r="BV31" i="5"/>
  <c r="BU31" i="5"/>
  <c r="BT31" i="5"/>
  <c r="BS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CZ30" i="5"/>
  <c r="CX30" i="5"/>
  <c r="CW30" i="5"/>
  <c r="CV30" i="5"/>
  <c r="CT30" i="5"/>
  <c r="CS30" i="5"/>
  <c r="CR30" i="5"/>
  <c r="CP30" i="5"/>
  <c r="CO30" i="5"/>
  <c r="CN30" i="5"/>
  <c r="CL30" i="5"/>
  <c r="CK30" i="5"/>
  <c r="CF30" i="5"/>
  <c r="CE30" i="5"/>
  <c r="CD30" i="5"/>
  <c r="CB30" i="5"/>
  <c r="CA30" i="5"/>
  <c r="BZ30" i="5"/>
  <c r="BY30" i="5"/>
  <c r="BX30" i="5"/>
  <c r="BW30" i="5"/>
  <c r="BV30" i="5"/>
  <c r="BU30" i="5"/>
  <c r="BT30" i="5"/>
  <c r="BS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CZ29" i="5"/>
  <c r="CX29" i="5"/>
  <c r="CW29" i="5"/>
  <c r="CV29" i="5"/>
  <c r="CT29" i="5"/>
  <c r="CS29" i="5"/>
  <c r="CR29" i="5"/>
  <c r="CP29" i="5"/>
  <c r="CO29" i="5"/>
  <c r="CN29" i="5"/>
  <c r="CL29" i="5"/>
  <c r="CK29" i="5"/>
  <c r="CF29" i="5"/>
  <c r="CE29" i="5"/>
  <c r="CD29" i="5"/>
  <c r="CB29" i="5"/>
  <c r="CA29" i="5"/>
  <c r="BZ29" i="5"/>
  <c r="BY29" i="5"/>
  <c r="BX29" i="5"/>
  <c r="BW29" i="5"/>
  <c r="BV29" i="5"/>
  <c r="BU29" i="5"/>
  <c r="BT29" i="5"/>
  <c r="BS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CZ28" i="5"/>
  <c r="CX28" i="5"/>
  <c r="CW28" i="5"/>
  <c r="CV28" i="5"/>
  <c r="CT28" i="5"/>
  <c r="CS28" i="5"/>
  <c r="CR28" i="5"/>
  <c r="CP28" i="5"/>
  <c r="CO28" i="5"/>
  <c r="CN28" i="5"/>
  <c r="CL28" i="5"/>
  <c r="CK28" i="5"/>
  <c r="CF28" i="5"/>
  <c r="CE28" i="5"/>
  <c r="CD28" i="5"/>
  <c r="CB28" i="5"/>
  <c r="CA28" i="5"/>
  <c r="BZ28" i="5"/>
  <c r="BY28" i="5"/>
  <c r="BX28" i="5"/>
  <c r="BW28" i="5"/>
  <c r="BV28" i="5"/>
  <c r="BU28" i="5"/>
  <c r="BT28" i="5"/>
  <c r="BS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CZ27" i="5"/>
  <c r="CX27" i="5"/>
  <c r="CW27" i="5"/>
  <c r="CV27" i="5"/>
  <c r="CT27" i="5"/>
  <c r="CS27" i="5"/>
  <c r="CR27" i="5"/>
  <c r="CP27" i="5"/>
  <c r="CO27" i="5"/>
  <c r="CN27" i="5"/>
  <c r="CL27" i="5"/>
  <c r="CK27" i="5"/>
  <c r="CF27" i="5"/>
  <c r="CE27" i="5"/>
  <c r="CD27" i="5"/>
  <c r="CB27" i="5"/>
  <c r="CA27" i="5"/>
  <c r="BZ27" i="5"/>
  <c r="BY27" i="5"/>
  <c r="BX27" i="5"/>
  <c r="BW27" i="5"/>
  <c r="BV27" i="5"/>
  <c r="BU27" i="5"/>
  <c r="BT27" i="5"/>
  <c r="BS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CZ26" i="5"/>
  <c r="CX26" i="5"/>
  <c r="CW26" i="5"/>
  <c r="CV26" i="5"/>
  <c r="CT26" i="5"/>
  <c r="CS26" i="5"/>
  <c r="CR26" i="5"/>
  <c r="CP26" i="5"/>
  <c r="CO26" i="5"/>
  <c r="CN26" i="5"/>
  <c r="CL26" i="5"/>
  <c r="CK26" i="5"/>
  <c r="CF26" i="5"/>
  <c r="CE26" i="5"/>
  <c r="CD26" i="5"/>
  <c r="CB26" i="5"/>
  <c r="CA26" i="5"/>
  <c r="BZ26" i="5"/>
  <c r="BY26" i="5"/>
  <c r="BX26" i="5"/>
  <c r="BW26" i="5"/>
  <c r="BV26" i="5"/>
  <c r="BU26" i="5"/>
  <c r="BT26" i="5"/>
  <c r="BS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CZ25" i="5"/>
  <c r="CX25" i="5"/>
  <c r="CW25" i="5"/>
  <c r="CV25" i="5"/>
  <c r="CT25" i="5"/>
  <c r="CS25" i="5"/>
  <c r="CR25" i="5"/>
  <c r="CP25" i="5"/>
  <c r="CO25" i="5"/>
  <c r="CN25" i="5"/>
  <c r="CL25" i="5"/>
  <c r="CK25" i="5"/>
  <c r="CF25" i="5"/>
  <c r="CE25" i="5"/>
  <c r="CD25" i="5"/>
  <c r="CB25" i="5"/>
  <c r="CA25" i="5"/>
  <c r="BZ25" i="5"/>
  <c r="BY25" i="5"/>
  <c r="BX25" i="5"/>
  <c r="BW25" i="5"/>
  <c r="BV25" i="5"/>
  <c r="BU25" i="5"/>
  <c r="BT25" i="5"/>
  <c r="BS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CZ24" i="5"/>
  <c r="CX24" i="5"/>
  <c r="CW24" i="5"/>
  <c r="CV24" i="5"/>
  <c r="CT24" i="5"/>
  <c r="CS24" i="5"/>
  <c r="CR24" i="5"/>
  <c r="CP24" i="5"/>
  <c r="CO24" i="5"/>
  <c r="CN24" i="5"/>
  <c r="CL24" i="5"/>
  <c r="CK24" i="5"/>
  <c r="CF24" i="5"/>
  <c r="CE24" i="5"/>
  <c r="CD24" i="5"/>
  <c r="CB24" i="5"/>
  <c r="CA24" i="5"/>
  <c r="BZ24" i="5"/>
  <c r="BY24" i="5"/>
  <c r="BX24" i="5"/>
  <c r="BW24" i="5"/>
  <c r="BV24" i="5"/>
  <c r="BU24" i="5"/>
  <c r="BT24" i="5"/>
  <c r="BS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CZ23" i="5"/>
  <c r="CX23" i="5"/>
  <c r="CW23" i="5"/>
  <c r="CV23" i="5"/>
  <c r="CT23" i="5"/>
  <c r="CS23" i="5"/>
  <c r="CR23" i="5"/>
  <c r="CP23" i="5"/>
  <c r="CO23" i="5"/>
  <c r="CN23" i="5"/>
  <c r="CL23" i="5"/>
  <c r="CK23" i="5"/>
  <c r="CF23" i="5"/>
  <c r="CE23" i="5"/>
  <c r="CD23" i="5"/>
  <c r="CB23" i="5"/>
  <c r="CA23" i="5"/>
  <c r="BZ23" i="5"/>
  <c r="BY23" i="5"/>
  <c r="BX23" i="5"/>
  <c r="BW23" i="5"/>
  <c r="BV23" i="5"/>
  <c r="BU23" i="5"/>
  <c r="BT23" i="5"/>
  <c r="BS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CZ22" i="5"/>
  <c r="CX22" i="5"/>
  <c r="CW22" i="5"/>
  <c r="CV22" i="5"/>
  <c r="CT22" i="5"/>
  <c r="CS22" i="5"/>
  <c r="CR22" i="5"/>
  <c r="CP22" i="5"/>
  <c r="CO22" i="5"/>
  <c r="CN22" i="5"/>
  <c r="CL22" i="5"/>
  <c r="CK22" i="5"/>
  <c r="CF22" i="5"/>
  <c r="CE22" i="5"/>
  <c r="CD22" i="5"/>
  <c r="CB22" i="5"/>
  <c r="CA22" i="5"/>
  <c r="BZ22" i="5"/>
  <c r="BY22" i="5"/>
  <c r="BX22" i="5"/>
  <c r="BW22" i="5"/>
  <c r="BV22" i="5"/>
  <c r="BU22" i="5"/>
  <c r="BT22" i="5"/>
  <c r="BS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CZ21" i="5"/>
  <c r="CX21" i="5"/>
  <c r="CW21" i="5"/>
  <c r="CV21" i="5"/>
  <c r="CT21" i="5"/>
  <c r="CS21" i="5"/>
  <c r="CR21" i="5"/>
  <c r="CP21" i="5"/>
  <c r="CO21" i="5"/>
  <c r="CN21" i="5"/>
  <c r="CL21" i="5"/>
  <c r="CK21" i="5"/>
  <c r="CF21" i="5"/>
  <c r="CE21" i="5"/>
  <c r="CD21" i="5"/>
  <c r="CB21" i="5"/>
  <c r="CA21" i="5"/>
  <c r="BZ21" i="5"/>
  <c r="BY21" i="5"/>
  <c r="BX21" i="5"/>
  <c r="BW21" i="5"/>
  <c r="BV21" i="5"/>
  <c r="BU21" i="5"/>
  <c r="BT21" i="5"/>
  <c r="BS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CZ20" i="5"/>
  <c r="CX20" i="5"/>
  <c r="CW20" i="5"/>
  <c r="CV20" i="5"/>
  <c r="CT20" i="5"/>
  <c r="CS20" i="5"/>
  <c r="CR20" i="5"/>
  <c r="CP20" i="5"/>
  <c r="CO20" i="5"/>
  <c r="CN20" i="5"/>
  <c r="CL20" i="5"/>
  <c r="CK20" i="5"/>
  <c r="CF20" i="5"/>
  <c r="CE20" i="5"/>
  <c r="CD20" i="5"/>
  <c r="CB20" i="5"/>
  <c r="CA20" i="5"/>
  <c r="BZ20" i="5"/>
  <c r="BY20" i="5"/>
  <c r="BX20" i="5"/>
  <c r="BW20" i="5"/>
  <c r="BV20" i="5"/>
  <c r="BU20" i="5"/>
  <c r="BT20" i="5"/>
  <c r="BS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CZ19" i="5"/>
  <c r="CX19" i="5"/>
  <c r="CW19" i="5"/>
  <c r="CV19" i="5"/>
  <c r="CT19" i="5"/>
  <c r="CS19" i="5"/>
  <c r="CR19" i="5"/>
  <c r="CP19" i="5"/>
  <c r="CO19" i="5"/>
  <c r="CN19" i="5"/>
  <c r="CL19" i="5"/>
  <c r="CK19" i="5"/>
  <c r="CF19" i="5"/>
  <c r="CE19" i="5"/>
  <c r="CD19" i="5"/>
  <c r="CB19" i="5"/>
  <c r="CA19" i="5"/>
  <c r="BZ19" i="5"/>
  <c r="BY19" i="5"/>
  <c r="BX19" i="5"/>
  <c r="BW19" i="5"/>
  <c r="BV19" i="5"/>
  <c r="BU19" i="5"/>
  <c r="BT19" i="5"/>
  <c r="BS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CZ18" i="5"/>
  <c r="CX18" i="5"/>
  <c r="CW18" i="5"/>
  <c r="CV18" i="5"/>
  <c r="CT18" i="5"/>
  <c r="CS18" i="5"/>
  <c r="CR18" i="5"/>
  <c r="CP18" i="5"/>
  <c r="CO18" i="5"/>
  <c r="CN18" i="5"/>
  <c r="CL18" i="5"/>
  <c r="CK18" i="5"/>
  <c r="CF18" i="5"/>
  <c r="CE18" i="5"/>
  <c r="CD18" i="5"/>
  <c r="CB18" i="5"/>
  <c r="CA18" i="5"/>
  <c r="BZ18" i="5"/>
  <c r="BY18" i="5"/>
  <c r="BX18" i="5"/>
  <c r="BW18" i="5"/>
  <c r="BV18" i="5"/>
  <c r="BU18" i="5"/>
  <c r="BT18" i="5"/>
  <c r="BS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CZ17" i="5"/>
  <c r="CX17" i="5"/>
  <c r="CW17" i="5"/>
  <c r="CV17" i="5"/>
  <c r="CT17" i="5"/>
  <c r="CS17" i="5"/>
  <c r="CR17" i="5"/>
  <c r="CP17" i="5"/>
  <c r="CO17" i="5"/>
  <c r="CN17" i="5"/>
  <c r="CL17" i="5"/>
  <c r="CK17" i="5"/>
  <c r="CF17" i="5"/>
  <c r="CE17" i="5"/>
  <c r="CD17" i="5"/>
  <c r="CB17" i="5"/>
  <c r="CA17" i="5"/>
  <c r="BZ17" i="5"/>
  <c r="BY17" i="5"/>
  <c r="BX17" i="5"/>
  <c r="BW17" i="5"/>
  <c r="BV17" i="5"/>
  <c r="BU17" i="5"/>
  <c r="BT17" i="5"/>
  <c r="BS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CZ16" i="5"/>
  <c r="CX16" i="5"/>
  <c r="CW16" i="5"/>
  <c r="CV16" i="5"/>
  <c r="CT16" i="5"/>
  <c r="CS16" i="5"/>
  <c r="CR16" i="5"/>
  <c r="CP16" i="5"/>
  <c r="CO16" i="5"/>
  <c r="CN16" i="5"/>
  <c r="CL16" i="5"/>
  <c r="CK16" i="5"/>
  <c r="CF16" i="5"/>
  <c r="CE16" i="5"/>
  <c r="CD16" i="5"/>
  <c r="CB16" i="5"/>
  <c r="CA16" i="5"/>
  <c r="BZ16" i="5"/>
  <c r="BY16" i="5"/>
  <c r="BX16" i="5"/>
  <c r="BW16" i="5"/>
  <c r="BV16" i="5"/>
  <c r="BU16" i="5"/>
  <c r="BT16" i="5"/>
  <c r="BS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CZ15" i="5"/>
  <c r="CX15" i="5"/>
  <c r="CW15" i="5"/>
  <c r="CV15" i="5"/>
  <c r="CT15" i="5"/>
  <c r="CS15" i="5"/>
  <c r="CR15" i="5"/>
  <c r="CP15" i="5"/>
  <c r="CO15" i="5"/>
  <c r="CN15" i="5"/>
  <c r="CL15" i="5"/>
  <c r="CK15" i="5"/>
  <c r="CF15" i="5"/>
  <c r="CE15" i="5"/>
  <c r="CD15" i="5"/>
  <c r="CB15" i="5"/>
  <c r="CA15" i="5"/>
  <c r="BZ15" i="5"/>
  <c r="BY15" i="5"/>
  <c r="BX15" i="5"/>
  <c r="BW15" i="5"/>
  <c r="BV15" i="5"/>
  <c r="BU15" i="5"/>
  <c r="BT15" i="5"/>
  <c r="BS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CZ14" i="5"/>
  <c r="CX14" i="5"/>
  <c r="CW14" i="5"/>
  <c r="CV14" i="5"/>
  <c r="CT14" i="5"/>
  <c r="CS14" i="5"/>
  <c r="CR14" i="5"/>
  <c r="CP14" i="5"/>
  <c r="CO14" i="5"/>
  <c r="CN14" i="5"/>
  <c r="CL14" i="5"/>
  <c r="CK14" i="5"/>
  <c r="CF14" i="5"/>
  <c r="CE14" i="5"/>
  <c r="CD14" i="5"/>
  <c r="CB14" i="5"/>
  <c r="CA14" i="5"/>
  <c r="BZ14" i="5"/>
  <c r="BY14" i="5"/>
  <c r="BX14" i="5"/>
  <c r="BW14" i="5"/>
  <c r="BV14" i="5"/>
  <c r="BU14" i="5"/>
  <c r="BT14" i="5"/>
  <c r="BS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CZ13" i="5"/>
  <c r="CX13" i="5"/>
  <c r="CW13" i="5"/>
  <c r="CV13" i="5"/>
  <c r="CT13" i="5"/>
  <c r="CS13" i="5"/>
  <c r="CR13" i="5"/>
  <c r="CP13" i="5"/>
  <c r="CO13" i="5"/>
  <c r="CN13" i="5"/>
  <c r="CL13" i="5"/>
  <c r="CK13" i="5"/>
  <c r="CF13" i="5"/>
  <c r="CE13" i="5"/>
  <c r="CD13" i="5"/>
  <c r="CB13" i="5"/>
  <c r="CA13" i="5"/>
  <c r="BZ13" i="5"/>
  <c r="BY13" i="5"/>
  <c r="BX13" i="5"/>
  <c r="BW13" i="5"/>
  <c r="BV13" i="5"/>
  <c r="BU13" i="5"/>
  <c r="BT13" i="5"/>
  <c r="BS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CZ12" i="5"/>
  <c r="CX12" i="5"/>
  <c r="CW12" i="5"/>
  <c r="CV12" i="5"/>
  <c r="CT12" i="5"/>
  <c r="CS12" i="5"/>
  <c r="CR12" i="5"/>
  <c r="CP12" i="5"/>
  <c r="CO12" i="5"/>
  <c r="CN12" i="5"/>
  <c r="CL12" i="5"/>
  <c r="CK12" i="5"/>
  <c r="CF12" i="5"/>
  <c r="CE12" i="5"/>
  <c r="CD12" i="5"/>
  <c r="CB12" i="5"/>
  <c r="CA12" i="5"/>
  <c r="BZ12" i="5"/>
  <c r="BY12" i="5"/>
  <c r="BX12" i="5"/>
  <c r="BW12" i="5"/>
  <c r="BV12" i="5"/>
  <c r="BU12" i="5"/>
  <c r="BT12" i="5"/>
  <c r="BS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CZ11" i="5"/>
  <c r="CX11" i="5"/>
  <c r="CW11" i="5"/>
  <c r="CV11" i="5"/>
  <c r="CT11" i="5"/>
  <c r="CS11" i="5"/>
  <c r="CR11" i="5"/>
  <c r="CP11" i="5"/>
  <c r="CO11" i="5"/>
  <c r="CN11" i="5"/>
  <c r="CL11" i="5"/>
  <c r="CK11" i="5"/>
  <c r="CF11" i="5"/>
  <c r="CE11" i="5"/>
  <c r="CD11" i="5"/>
  <c r="CB11" i="5"/>
  <c r="CA11" i="5"/>
  <c r="BZ11" i="5"/>
  <c r="BY11" i="5"/>
  <c r="BX11" i="5"/>
  <c r="BW11" i="5"/>
  <c r="BV11" i="5"/>
  <c r="BU11" i="5"/>
  <c r="BT11" i="5"/>
  <c r="BS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CZ10" i="5"/>
  <c r="CX10" i="5"/>
  <c r="CW10" i="5"/>
  <c r="CV10" i="5"/>
  <c r="CT10" i="5"/>
  <c r="CS10" i="5"/>
  <c r="CR10" i="5"/>
  <c r="CP10" i="5"/>
  <c r="CO10" i="5"/>
  <c r="CN10" i="5"/>
  <c r="CL10" i="5"/>
  <c r="CK10" i="5"/>
  <c r="CF10" i="5"/>
  <c r="CE10" i="5"/>
  <c r="CD10" i="5"/>
  <c r="CB10" i="5"/>
  <c r="CA10" i="5"/>
  <c r="BZ10" i="5"/>
  <c r="BY10" i="5"/>
  <c r="BX10" i="5"/>
  <c r="BW10" i="5"/>
  <c r="BV10" i="5"/>
  <c r="BU10" i="5"/>
  <c r="BT10" i="5"/>
  <c r="BS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CZ9" i="5"/>
  <c r="CX9" i="5"/>
  <c r="CW9" i="5"/>
  <c r="CV9" i="5"/>
  <c r="CT9" i="5"/>
  <c r="CS9" i="5"/>
  <c r="CR9" i="5"/>
  <c r="CP9" i="5"/>
  <c r="CO9" i="5"/>
  <c r="CN9" i="5"/>
  <c r="CL9" i="5"/>
  <c r="CK9" i="5"/>
  <c r="CF9" i="5"/>
  <c r="CE9" i="5"/>
  <c r="CD9" i="5"/>
  <c r="CB9" i="5"/>
  <c r="CA9" i="5"/>
  <c r="BZ9" i="5"/>
  <c r="BY9" i="5"/>
  <c r="BX9" i="5"/>
  <c r="BW9" i="5"/>
  <c r="BV9" i="5"/>
  <c r="BU9" i="5"/>
  <c r="BT9" i="5"/>
  <c r="BS9" i="5"/>
  <c r="BQ9" i="5"/>
  <c r="BP9" i="5"/>
  <c r="BO9" i="5"/>
  <c r="BN9" i="5"/>
  <c r="BM9" i="5"/>
  <c r="BL9" i="5"/>
  <c r="BK9" i="5"/>
  <c r="BJ9" i="5"/>
  <c r="BI9" i="5"/>
  <c r="BH9" i="5"/>
  <c r="BG9" i="5"/>
  <c r="BF9" i="5"/>
  <c r="CZ8" i="5"/>
  <c r="CX8" i="5"/>
  <c r="CW8" i="5"/>
  <c r="CV8" i="5"/>
  <c r="CT8" i="5"/>
  <c r="CS8" i="5"/>
  <c r="CR8" i="5"/>
  <c r="CP8" i="5"/>
  <c r="CO8" i="5"/>
  <c r="CN8" i="5"/>
  <c r="CL8" i="5"/>
  <c r="CK8" i="5"/>
  <c r="CF8" i="5"/>
  <c r="CE8" i="5"/>
  <c r="CD8" i="5"/>
  <c r="CB8" i="5"/>
  <c r="CA8" i="5"/>
  <c r="BZ8" i="5"/>
  <c r="BY8" i="5"/>
  <c r="BX8" i="5"/>
  <c r="BW8" i="5"/>
  <c r="BV8" i="5"/>
  <c r="BU8" i="5"/>
  <c r="BT8" i="5"/>
  <c r="BS8" i="5"/>
  <c r="BQ8" i="5"/>
  <c r="BP8" i="5"/>
  <c r="BO8" i="5"/>
  <c r="BN8" i="5"/>
  <c r="BM8" i="5"/>
  <c r="BL8" i="5"/>
  <c r="BK8" i="5"/>
  <c r="BJ8" i="5"/>
  <c r="BI8" i="5"/>
  <c r="BH8" i="5"/>
  <c r="BG8" i="5"/>
  <c r="BF8" i="5"/>
  <c r="CZ7" i="5"/>
  <c r="CX7" i="5"/>
  <c r="CW7" i="5"/>
  <c r="CV7" i="5"/>
  <c r="CT7" i="5"/>
  <c r="CS7" i="5"/>
  <c r="CR7" i="5"/>
  <c r="CP7" i="5"/>
  <c r="CO7" i="5"/>
  <c r="CN7" i="5"/>
  <c r="CL7" i="5"/>
  <c r="CK7" i="5"/>
  <c r="CF7" i="5"/>
  <c r="CE7" i="5"/>
  <c r="CD7" i="5"/>
  <c r="CB7" i="5"/>
  <c r="CA7" i="5"/>
  <c r="BZ7" i="5"/>
  <c r="BY7" i="5"/>
  <c r="BX7" i="5"/>
  <c r="BW7" i="5"/>
  <c r="BV7" i="5"/>
  <c r="BU7" i="5"/>
  <c r="BT7" i="5"/>
  <c r="BS7" i="5"/>
  <c r="BQ7" i="5"/>
  <c r="BP7" i="5"/>
  <c r="BO7" i="5"/>
  <c r="BN7" i="5"/>
  <c r="BM7" i="5"/>
  <c r="BL7" i="5"/>
  <c r="BK7" i="5"/>
  <c r="BJ7" i="5"/>
  <c r="BI7" i="5"/>
  <c r="BH7" i="5"/>
  <c r="BG7" i="5"/>
  <c r="BF7" i="5"/>
  <c r="CZ6" i="5"/>
  <c r="CX6" i="5"/>
  <c r="CW6" i="5"/>
  <c r="CV6" i="5"/>
  <c r="CT6" i="5"/>
  <c r="CS6" i="5"/>
  <c r="CR6" i="5"/>
  <c r="CP6" i="5"/>
  <c r="CO6" i="5"/>
  <c r="CN6" i="5"/>
  <c r="CL6" i="5"/>
  <c r="CK6" i="5"/>
  <c r="CF6" i="5"/>
  <c r="CE6" i="5"/>
  <c r="CD6" i="5"/>
  <c r="CB6" i="5"/>
  <c r="CA6" i="5"/>
  <c r="BZ6" i="5"/>
  <c r="BY6" i="5"/>
  <c r="BX6" i="5"/>
  <c r="BW6" i="5"/>
  <c r="BV6" i="5"/>
  <c r="BU6" i="5"/>
  <c r="BT6" i="5"/>
  <c r="BS6" i="5"/>
  <c r="BQ6" i="5"/>
  <c r="BP6" i="5"/>
  <c r="BO6" i="5"/>
  <c r="BN6" i="5"/>
  <c r="BM6" i="5"/>
  <c r="BL6" i="5"/>
  <c r="BK6" i="5"/>
  <c r="BJ6" i="5"/>
  <c r="BI6" i="5"/>
  <c r="BH6" i="5"/>
  <c r="BG6" i="5"/>
  <c r="BF6" i="5"/>
  <c r="CZ5" i="5"/>
  <c r="CX5" i="5"/>
  <c r="CW5" i="5"/>
  <c r="CV5" i="5"/>
  <c r="CT5" i="5"/>
  <c r="CS5" i="5"/>
  <c r="CR5" i="5"/>
  <c r="CP5" i="5"/>
  <c r="CO5" i="5"/>
  <c r="CN5" i="5"/>
  <c r="CL5" i="5"/>
  <c r="CK5" i="5"/>
  <c r="CF5" i="5"/>
  <c r="CE5" i="5"/>
  <c r="CD5" i="5"/>
  <c r="CB5" i="5"/>
  <c r="CA5" i="5"/>
  <c r="BZ5" i="5"/>
  <c r="BY5" i="5"/>
  <c r="BX5" i="5"/>
  <c r="BW5" i="5"/>
  <c r="BV5" i="5"/>
  <c r="BU5" i="5"/>
  <c r="BT5" i="5"/>
  <c r="BS5" i="5"/>
  <c r="BQ5" i="5"/>
  <c r="BP5" i="5"/>
  <c r="BO5" i="5"/>
  <c r="BN5" i="5"/>
  <c r="BM5" i="5"/>
  <c r="BL5" i="5"/>
  <c r="BK5" i="5"/>
  <c r="BJ5" i="5"/>
  <c r="BI5" i="5"/>
  <c r="BH5" i="5"/>
  <c r="BG5" i="5"/>
  <c r="BF5" i="5"/>
  <c r="CZ4" i="5"/>
  <c r="CX4" i="5"/>
  <c r="CW4" i="5"/>
  <c r="CV4" i="5"/>
  <c r="CT4" i="5"/>
  <c r="CT45" i="5" s="1"/>
  <c r="CS4" i="5"/>
  <c r="CR4" i="5"/>
  <c r="CP4" i="5"/>
  <c r="CO4" i="5"/>
  <c r="CN4" i="5"/>
  <c r="CL4" i="5"/>
  <c r="CK4" i="5"/>
  <c r="CF4" i="5"/>
  <c r="CF45" i="5" s="1"/>
  <c r="CE4" i="5"/>
  <c r="CD4" i="5"/>
  <c r="CA4" i="5"/>
  <c r="BZ4" i="5"/>
  <c r="BY4" i="5"/>
  <c r="BX4" i="5"/>
  <c r="BW4" i="5"/>
  <c r="BV4" i="5"/>
  <c r="BV45" i="5" s="1"/>
  <c r="BU4" i="5"/>
  <c r="BT4" i="5"/>
  <c r="BS4" i="5"/>
  <c r="BQ4" i="5"/>
  <c r="BP4" i="5"/>
  <c r="BO4" i="5"/>
  <c r="BN4" i="5"/>
  <c r="BM4" i="5"/>
  <c r="BM45" i="5" s="1"/>
  <c r="BL4" i="5"/>
  <c r="BK4" i="5"/>
  <c r="BJ4" i="5"/>
  <c r="BI4" i="5"/>
  <c r="BH4" i="5"/>
  <c r="BG4" i="5"/>
  <c r="BF4" i="5"/>
  <c r="CY45" i="12"/>
  <c r="CU45" i="12"/>
  <c r="CQ45" i="12"/>
  <c r="CM45" i="12"/>
  <c r="CZ44" i="12"/>
  <c r="CX44" i="12"/>
  <c r="CW44" i="12"/>
  <c r="CV44" i="12"/>
  <c r="CT44" i="12"/>
  <c r="CS44" i="12"/>
  <c r="CR44" i="12"/>
  <c r="CP44" i="12"/>
  <c r="CO44" i="12"/>
  <c r="CN44" i="12"/>
  <c r="CL44" i="12"/>
  <c r="CK44" i="12"/>
  <c r="CF44" i="12"/>
  <c r="CE44" i="12"/>
  <c r="CD44" i="12"/>
  <c r="CB44" i="12"/>
  <c r="CA44" i="12"/>
  <c r="BZ44" i="12"/>
  <c r="BY44" i="12"/>
  <c r="BX44" i="12"/>
  <c r="BW44" i="12"/>
  <c r="BV44" i="12"/>
  <c r="BU44" i="12"/>
  <c r="BT44" i="12"/>
  <c r="BS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CZ43" i="12"/>
  <c r="CX43" i="12"/>
  <c r="CW43" i="12"/>
  <c r="CV43" i="12"/>
  <c r="CT43" i="12"/>
  <c r="CS43" i="12"/>
  <c r="CR43" i="12"/>
  <c r="CP43" i="12"/>
  <c r="CO43" i="12"/>
  <c r="CN43" i="12"/>
  <c r="CL43" i="12"/>
  <c r="CK43" i="12"/>
  <c r="CF43" i="12"/>
  <c r="CE43" i="12"/>
  <c r="CD43" i="12"/>
  <c r="CB43" i="12"/>
  <c r="CA43" i="12"/>
  <c r="BZ43" i="12"/>
  <c r="BY43" i="12"/>
  <c r="BX43" i="12"/>
  <c r="BW43" i="12"/>
  <c r="BV43" i="12"/>
  <c r="BU43" i="12"/>
  <c r="BT43" i="12"/>
  <c r="BS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CZ42" i="12"/>
  <c r="CX42" i="12"/>
  <c r="CW42" i="12"/>
  <c r="CV42" i="12"/>
  <c r="CT42" i="12"/>
  <c r="CS42" i="12"/>
  <c r="CR42" i="12"/>
  <c r="CP42" i="12"/>
  <c r="CO42" i="12"/>
  <c r="CN42" i="12"/>
  <c r="CL42" i="12"/>
  <c r="CK42" i="12"/>
  <c r="CF42" i="12"/>
  <c r="CE42" i="12"/>
  <c r="CD42" i="12"/>
  <c r="CB42" i="12"/>
  <c r="CA42" i="12"/>
  <c r="BZ42" i="12"/>
  <c r="BY42" i="12"/>
  <c r="BX42" i="12"/>
  <c r="BW42" i="12"/>
  <c r="BV42" i="12"/>
  <c r="BU42" i="12"/>
  <c r="BT42" i="12"/>
  <c r="BS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CZ41" i="12"/>
  <c r="CX41" i="12"/>
  <c r="CW41" i="12"/>
  <c r="CV41" i="12"/>
  <c r="CT41" i="12"/>
  <c r="CS41" i="12"/>
  <c r="CR41" i="12"/>
  <c r="CP41" i="12"/>
  <c r="CO41" i="12"/>
  <c r="CN41" i="12"/>
  <c r="CL41" i="12"/>
  <c r="CK41" i="12"/>
  <c r="CF41" i="12"/>
  <c r="CE41" i="12"/>
  <c r="CD41" i="12"/>
  <c r="CB41" i="12"/>
  <c r="CA41" i="12"/>
  <c r="BZ41" i="12"/>
  <c r="BY41" i="12"/>
  <c r="BX41" i="12"/>
  <c r="BW41" i="12"/>
  <c r="BV41" i="12"/>
  <c r="BU41" i="12"/>
  <c r="BT41" i="12"/>
  <c r="BS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CZ40" i="12"/>
  <c r="CX40" i="12"/>
  <c r="CW40" i="12"/>
  <c r="CV40" i="12"/>
  <c r="CT40" i="12"/>
  <c r="CS40" i="12"/>
  <c r="CR40" i="12"/>
  <c r="CP40" i="12"/>
  <c r="CO40" i="12"/>
  <c r="CN40" i="12"/>
  <c r="CL40" i="12"/>
  <c r="CK40" i="12"/>
  <c r="CF40" i="12"/>
  <c r="CE40" i="12"/>
  <c r="CD40" i="12"/>
  <c r="CB40" i="12"/>
  <c r="CA40" i="12"/>
  <c r="BZ40" i="12"/>
  <c r="BY40" i="12"/>
  <c r="BX40" i="12"/>
  <c r="BW40" i="12"/>
  <c r="BV40" i="12"/>
  <c r="BU40" i="12"/>
  <c r="BT40" i="12"/>
  <c r="BS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CZ39" i="12"/>
  <c r="CX39" i="12"/>
  <c r="CW39" i="12"/>
  <c r="CV39" i="12"/>
  <c r="CT39" i="12"/>
  <c r="CS39" i="12"/>
  <c r="CR39" i="12"/>
  <c r="CP39" i="12"/>
  <c r="CO39" i="12"/>
  <c r="CN39" i="12"/>
  <c r="CL39" i="12"/>
  <c r="CK39" i="12"/>
  <c r="CF39" i="12"/>
  <c r="CE39" i="12"/>
  <c r="CD39" i="12"/>
  <c r="CB39" i="12"/>
  <c r="CA39" i="12"/>
  <c r="BZ39" i="12"/>
  <c r="BY39" i="12"/>
  <c r="BX39" i="12"/>
  <c r="BW39" i="12"/>
  <c r="BV39" i="12"/>
  <c r="BU39" i="12"/>
  <c r="BT39" i="12"/>
  <c r="BS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CZ38" i="12"/>
  <c r="CX38" i="12"/>
  <c r="CW38" i="12"/>
  <c r="CV38" i="12"/>
  <c r="CT38" i="12"/>
  <c r="CS38" i="12"/>
  <c r="CR38" i="12"/>
  <c r="CP38" i="12"/>
  <c r="CO38" i="12"/>
  <c r="CN38" i="12"/>
  <c r="CL38" i="12"/>
  <c r="CK38" i="12"/>
  <c r="CF38" i="12"/>
  <c r="CE38" i="12"/>
  <c r="CD38" i="12"/>
  <c r="CB38" i="12"/>
  <c r="CA38" i="12"/>
  <c r="BZ38" i="12"/>
  <c r="BY38" i="12"/>
  <c r="BX38" i="12"/>
  <c r="BW38" i="12"/>
  <c r="BV38" i="12"/>
  <c r="BU38" i="12"/>
  <c r="BT38" i="12"/>
  <c r="BS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CZ37" i="12"/>
  <c r="CX37" i="12"/>
  <c r="CW37" i="12"/>
  <c r="CV37" i="12"/>
  <c r="CT37" i="12"/>
  <c r="CS37" i="12"/>
  <c r="CR37" i="12"/>
  <c r="CP37" i="12"/>
  <c r="CO37" i="12"/>
  <c r="CN37" i="12"/>
  <c r="CL37" i="12"/>
  <c r="CK37" i="12"/>
  <c r="CF37" i="12"/>
  <c r="CE37" i="12"/>
  <c r="CD37" i="12"/>
  <c r="CB37" i="12"/>
  <c r="CA37" i="12"/>
  <c r="BZ37" i="12"/>
  <c r="BY37" i="12"/>
  <c r="BX37" i="12"/>
  <c r="BW37" i="12"/>
  <c r="BV37" i="12"/>
  <c r="BU37" i="12"/>
  <c r="BT37" i="12"/>
  <c r="BS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CZ36" i="12"/>
  <c r="CX36" i="12"/>
  <c r="CW36" i="12"/>
  <c r="CV36" i="12"/>
  <c r="CT36" i="12"/>
  <c r="CS36" i="12"/>
  <c r="CR36" i="12"/>
  <c r="CP36" i="12"/>
  <c r="CO36" i="12"/>
  <c r="CN36" i="12"/>
  <c r="CL36" i="12"/>
  <c r="CK36" i="12"/>
  <c r="CF36" i="12"/>
  <c r="CE36" i="12"/>
  <c r="CD36" i="12"/>
  <c r="CB36" i="12"/>
  <c r="CA36" i="12"/>
  <c r="BZ36" i="12"/>
  <c r="BY36" i="12"/>
  <c r="BX36" i="12"/>
  <c r="BW36" i="12"/>
  <c r="BV36" i="12"/>
  <c r="BU36" i="12"/>
  <c r="BT36" i="12"/>
  <c r="BS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CZ35" i="12"/>
  <c r="CX35" i="12"/>
  <c r="CW35" i="12"/>
  <c r="CV35" i="12"/>
  <c r="CT35" i="12"/>
  <c r="CS35" i="12"/>
  <c r="CR35" i="12"/>
  <c r="CP35" i="12"/>
  <c r="CO35" i="12"/>
  <c r="CN35" i="12"/>
  <c r="CL35" i="12"/>
  <c r="CK35" i="12"/>
  <c r="CF35" i="12"/>
  <c r="CE35" i="12"/>
  <c r="CD35" i="12"/>
  <c r="CB35" i="12"/>
  <c r="CA35" i="12"/>
  <c r="BZ35" i="12"/>
  <c r="BY35" i="12"/>
  <c r="BX35" i="12"/>
  <c r="BW35" i="12"/>
  <c r="BV35" i="12"/>
  <c r="BU35" i="12"/>
  <c r="BT35" i="12"/>
  <c r="BS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CZ34" i="12"/>
  <c r="CX34" i="12"/>
  <c r="CW34" i="12"/>
  <c r="CV34" i="12"/>
  <c r="CT34" i="12"/>
  <c r="CS34" i="12"/>
  <c r="CR34" i="12"/>
  <c r="CP34" i="12"/>
  <c r="CO34" i="12"/>
  <c r="CN34" i="12"/>
  <c r="CL34" i="12"/>
  <c r="CK34" i="12"/>
  <c r="CF34" i="12"/>
  <c r="CE34" i="12"/>
  <c r="CD34" i="12"/>
  <c r="CB34" i="12"/>
  <c r="CA34" i="12"/>
  <c r="BZ34" i="12"/>
  <c r="BY34" i="12"/>
  <c r="BX34" i="12"/>
  <c r="BW34" i="12"/>
  <c r="BV34" i="12"/>
  <c r="BU34" i="12"/>
  <c r="BT34" i="12"/>
  <c r="BS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CZ33" i="12"/>
  <c r="CX33" i="12"/>
  <c r="CW33" i="12"/>
  <c r="CV33" i="12"/>
  <c r="CT33" i="12"/>
  <c r="CS33" i="12"/>
  <c r="CR33" i="12"/>
  <c r="CP33" i="12"/>
  <c r="CO33" i="12"/>
  <c r="CN33" i="12"/>
  <c r="CL33" i="12"/>
  <c r="CK33" i="12"/>
  <c r="CF33" i="12"/>
  <c r="CE33" i="12"/>
  <c r="CD33" i="12"/>
  <c r="CB33" i="12"/>
  <c r="CA33" i="12"/>
  <c r="BZ33" i="12"/>
  <c r="BY33" i="12"/>
  <c r="BX33" i="12"/>
  <c r="BW33" i="12"/>
  <c r="BV33" i="12"/>
  <c r="BU33" i="12"/>
  <c r="BT33" i="12"/>
  <c r="BS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CZ32" i="12"/>
  <c r="CX32" i="12"/>
  <c r="CW32" i="12"/>
  <c r="CV32" i="12"/>
  <c r="CT32" i="12"/>
  <c r="CS32" i="12"/>
  <c r="CR32" i="12"/>
  <c r="CP32" i="12"/>
  <c r="CO32" i="12"/>
  <c r="CN32" i="12"/>
  <c r="CL32" i="12"/>
  <c r="CK32" i="12"/>
  <c r="CF32" i="12"/>
  <c r="CE32" i="12"/>
  <c r="CD32" i="12"/>
  <c r="CB32" i="12"/>
  <c r="CA32" i="12"/>
  <c r="BZ32" i="12"/>
  <c r="BY32" i="12"/>
  <c r="BX32" i="12"/>
  <c r="BW32" i="12"/>
  <c r="BV32" i="12"/>
  <c r="BU32" i="12"/>
  <c r="BT32" i="12"/>
  <c r="BS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CZ31" i="12"/>
  <c r="CX31" i="12"/>
  <c r="CW31" i="12"/>
  <c r="CV31" i="12"/>
  <c r="CT31" i="12"/>
  <c r="CS31" i="12"/>
  <c r="CR31" i="12"/>
  <c r="CP31" i="12"/>
  <c r="CO31" i="12"/>
  <c r="CN31" i="12"/>
  <c r="CL31" i="12"/>
  <c r="CK31" i="12"/>
  <c r="CF31" i="12"/>
  <c r="CE31" i="12"/>
  <c r="CD31" i="12"/>
  <c r="CB31" i="12"/>
  <c r="CA31" i="12"/>
  <c r="BZ31" i="12"/>
  <c r="BY31" i="12"/>
  <c r="BX31" i="12"/>
  <c r="BW31" i="12"/>
  <c r="BV31" i="12"/>
  <c r="BU31" i="12"/>
  <c r="BT31" i="12"/>
  <c r="BS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CZ30" i="12"/>
  <c r="CX30" i="12"/>
  <c r="CW30" i="12"/>
  <c r="CV30" i="12"/>
  <c r="CT30" i="12"/>
  <c r="CS30" i="12"/>
  <c r="CR30" i="12"/>
  <c r="CP30" i="12"/>
  <c r="CO30" i="12"/>
  <c r="CN30" i="12"/>
  <c r="CL30" i="12"/>
  <c r="CK30" i="12"/>
  <c r="CF30" i="12"/>
  <c r="CE30" i="12"/>
  <c r="CD30" i="12"/>
  <c r="CB30" i="12"/>
  <c r="CA30" i="12"/>
  <c r="BZ30" i="12"/>
  <c r="BY30" i="12"/>
  <c r="BX30" i="12"/>
  <c r="BW30" i="12"/>
  <c r="BV30" i="12"/>
  <c r="BU30" i="12"/>
  <c r="BT30" i="12"/>
  <c r="BS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CZ29" i="12"/>
  <c r="CX29" i="12"/>
  <c r="CW29" i="12"/>
  <c r="CV29" i="12"/>
  <c r="CT29" i="12"/>
  <c r="CS29" i="12"/>
  <c r="CR29" i="12"/>
  <c r="CP29" i="12"/>
  <c r="CO29" i="12"/>
  <c r="CN29" i="12"/>
  <c r="CL29" i="12"/>
  <c r="CK29" i="12"/>
  <c r="CF29" i="12"/>
  <c r="CE29" i="12"/>
  <c r="CD29" i="12"/>
  <c r="CB29" i="12"/>
  <c r="CA29" i="12"/>
  <c r="BZ29" i="12"/>
  <c r="BY29" i="12"/>
  <c r="BX29" i="12"/>
  <c r="BW29" i="12"/>
  <c r="BV29" i="12"/>
  <c r="BU29" i="12"/>
  <c r="BT29" i="12"/>
  <c r="BS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CZ28" i="12"/>
  <c r="CX28" i="12"/>
  <c r="CW28" i="12"/>
  <c r="CV28" i="12"/>
  <c r="CT28" i="12"/>
  <c r="CS28" i="12"/>
  <c r="CR28" i="12"/>
  <c r="CP28" i="12"/>
  <c r="CO28" i="12"/>
  <c r="CN28" i="12"/>
  <c r="CL28" i="12"/>
  <c r="CK28" i="12"/>
  <c r="CF28" i="12"/>
  <c r="CE28" i="12"/>
  <c r="CD28" i="12"/>
  <c r="CB28" i="12"/>
  <c r="CA28" i="12"/>
  <c r="BZ28" i="12"/>
  <c r="BY28" i="12"/>
  <c r="BX28" i="12"/>
  <c r="BW28" i="12"/>
  <c r="BV28" i="12"/>
  <c r="BU28" i="12"/>
  <c r="BT28" i="12"/>
  <c r="BS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CZ27" i="12"/>
  <c r="CX27" i="12"/>
  <c r="CW27" i="12"/>
  <c r="CV27" i="12"/>
  <c r="CT27" i="12"/>
  <c r="CS27" i="12"/>
  <c r="CR27" i="12"/>
  <c r="CP27" i="12"/>
  <c r="CO27" i="12"/>
  <c r="CN27" i="12"/>
  <c r="CL27" i="12"/>
  <c r="CK27" i="12"/>
  <c r="CF27" i="12"/>
  <c r="CE27" i="12"/>
  <c r="CD27" i="12"/>
  <c r="CB27" i="12"/>
  <c r="CA27" i="12"/>
  <c r="BZ27" i="12"/>
  <c r="BY27" i="12"/>
  <c r="BX27" i="12"/>
  <c r="BW27" i="12"/>
  <c r="BV27" i="12"/>
  <c r="BU27" i="12"/>
  <c r="BT27" i="12"/>
  <c r="BS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CZ26" i="12"/>
  <c r="CX26" i="12"/>
  <c r="CW26" i="12"/>
  <c r="CV26" i="12"/>
  <c r="CT26" i="12"/>
  <c r="CS26" i="12"/>
  <c r="CR26" i="12"/>
  <c r="CP26" i="12"/>
  <c r="CO26" i="12"/>
  <c r="CN26" i="12"/>
  <c r="CL26" i="12"/>
  <c r="CK26" i="12"/>
  <c r="CF26" i="12"/>
  <c r="CE26" i="12"/>
  <c r="CD26" i="12"/>
  <c r="CB26" i="12"/>
  <c r="CA26" i="12"/>
  <c r="BZ26" i="12"/>
  <c r="BY26" i="12"/>
  <c r="BX26" i="12"/>
  <c r="BW26" i="12"/>
  <c r="BV26" i="12"/>
  <c r="BU26" i="12"/>
  <c r="BT26" i="12"/>
  <c r="BS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CZ25" i="12"/>
  <c r="CX25" i="12"/>
  <c r="CW25" i="12"/>
  <c r="CV25" i="12"/>
  <c r="CT25" i="12"/>
  <c r="CS25" i="12"/>
  <c r="CR25" i="12"/>
  <c r="CP25" i="12"/>
  <c r="CO25" i="12"/>
  <c r="CN25" i="12"/>
  <c r="CL25" i="12"/>
  <c r="CK25" i="12"/>
  <c r="CF25" i="12"/>
  <c r="CE25" i="12"/>
  <c r="CD25" i="12"/>
  <c r="CB25" i="12"/>
  <c r="CA25" i="12"/>
  <c r="BZ25" i="12"/>
  <c r="BY25" i="12"/>
  <c r="BX25" i="12"/>
  <c r="BW25" i="12"/>
  <c r="BV25" i="12"/>
  <c r="BU25" i="12"/>
  <c r="BT25" i="12"/>
  <c r="BS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CZ24" i="12"/>
  <c r="CX24" i="12"/>
  <c r="CW24" i="12"/>
  <c r="CV24" i="12"/>
  <c r="CT24" i="12"/>
  <c r="CS24" i="12"/>
  <c r="CR24" i="12"/>
  <c r="CP24" i="12"/>
  <c r="CO24" i="12"/>
  <c r="CN24" i="12"/>
  <c r="CL24" i="12"/>
  <c r="CK24" i="12"/>
  <c r="CF24" i="12"/>
  <c r="CE24" i="12"/>
  <c r="CD24" i="12"/>
  <c r="CB24" i="12"/>
  <c r="CA24" i="12"/>
  <c r="BZ24" i="12"/>
  <c r="BY24" i="12"/>
  <c r="BX24" i="12"/>
  <c r="BW24" i="12"/>
  <c r="BV24" i="12"/>
  <c r="BU24" i="12"/>
  <c r="BT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CZ23" i="12"/>
  <c r="CX23" i="12"/>
  <c r="CW23" i="12"/>
  <c r="CV23" i="12"/>
  <c r="CT23" i="12"/>
  <c r="CS23" i="12"/>
  <c r="CR23" i="12"/>
  <c r="CP23" i="12"/>
  <c r="CO23" i="12"/>
  <c r="CN23" i="12"/>
  <c r="CL23" i="12"/>
  <c r="CK23" i="12"/>
  <c r="CF23" i="12"/>
  <c r="CE23" i="12"/>
  <c r="CD23" i="12"/>
  <c r="CB23" i="12"/>
  <c r="CA23" i="12"/>
  <c r="BZ23" i="12"/>
  <c r="BY23" i="12"/>
  <c r="BX23" i="12"/>
  <c r="BW23" i="12"/>
  <c r="BV23" i="12"/>
  <c r="BU23" i="12"/>
  <c r="BT23" i="12"/>
  <c r="BS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CZ22" i="12"/>
  <c r="CX22" i="12"/>
  <c r="CW22" i="12"/>
  <c r="CV22" i="12"/>
  <c r="CT22" i="12"/>
  <c r="CS22" i="12"/>
  <c r="CR22" i="12"/>
  <c r="CP22" i="12"/>
  <c r="CO22" i="12"/>
  <c r="CN22" i="12"/>
  <c r="CL22" i="12"/>
  <c r="CK22" i="12"/>
  <c r="CF22" i="12"/>
  <c r="CE22" i="12"/>
  <c r="CD22" i="12"/>
  <c r="CB22" i="12"/>
  <c r="CA22" i="12"/>
  <c r="BZ22" i="12"/>
  <c r="BY22" i="12"/>
  <c r="BX22" i="12"/>
  <c r="BW22" i="12"/>
  <c r="BV22" i="12"/>
  <c r="BU22" i="12"/>
  <c r="BT22" i="12"/>
  <c r="BS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CZ21" i="12"/>
  <c r="CX21" i="12"/>
  <c r="CW21" i="12"/>
  <c r="CV21" i="12"/>
  <c r="CT21" i="12"/>
  <c r="CS21" i="12"/>
  <c r="CR21" i="12"/>
  <c r="CP21" i="12"/>
  <c r="CO21" i="12"/>
  <c r="CN21" i="12"/>
  <c r="CL21" i="12"/>
  <c r="CK21" i="12"/>
  <c r="CF21" i="12"/>
  <c r="CE21" i="12"/>
  <c r="CD21" i="12"/>
  <c r="CB21" i="12"/>
  <c r="CA21" i="12"/>
  <c r="BZ21" i="12"/>
  <c r="BY21" i="12"/>
  <c r="BX21" i="12"/>
  <c r="BW21" i="12"/>
  <c r="BV21" i="12"/>
  <c r="BU21" i="12"/>
  <c r="BT21" i="12"/>
  <c r="BS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CZ20" i="12"/>
  <c r="CX20" i="12"/>
  <c r="CW20" i="12"/>
  <c r="CV20" i="12"/>
  <c r="CT20" i="12"/>
  <c r="CS20" i="12"/>
  <c r="CR20" i="12"/>
  <c r="CP20" i="12"/>
  <c r="CO20" i="12"/>
  <c r="CN20" i="12"/>
  <c r="CL20" i="12"/>
  <c r="CK20" i="12"/>
  <c r="CF20" i="12"/>
  <c r="CE20" i="12"/>
  <c r="CD20" i="12"/>
  <c r="CB20" i="12"/>
  <c r="CA20" i="12"/>
  <c r="BZ20" i="12"/>
  <c r="BY20" i="12"/>
  <c r="BX20" i="12"/>
  <c r="BW20" i="12"/>
  <c r="BV20" i="12"/>
  <c r="BU20" i="12"/>
  <c r="BT20" i="12"/>
  <c r="BS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CZ19" i="12"/>
  <c r="CX19" i="12"/>
  <c r="CW19" i="12"/>
  <c r="CV19" i="12"/>
  <c r="CT19" i="12"/>
  <c r="CS19" i="12"/>
  <c r="CR19" i="12"/>
  <c r="CP19" i="12"/>
  <c r="CO19" i="12"/>
  <c r="CN19" i="12"/>
  <c r="CL19" i="12"/>
  <c r="CK19" i="12"/>
  <c r="CF19" i="12"/>
  <c r="CE19" i="12"/>
  <c r="CD19" i="12"/>
  <c r="CB19" i="12"/>
  <c r="CA19" i="12"/>
  <c r="BZ19" i="12"/>
  <c r="BY19" i="12"/>
  <c r="BX19" i="12"/>
  <c r="BW19" i="12"/>
  <c r="BV19" i="12"/>
  <c r="BU19" i="12"/>
  <c r="BT19" i="12"/>
  <c r="BS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CZ18" i="12"/>
  <c r="CX18" i="12"/>
  <c r="CW18" i="12"/>
  <c r="CV18" i="12"/>
  <c r="CT18" i="12"/>
  <c r="CS18" i="12"/>
  <c r="CR18" i="12"/>
  <c r="CP18" i="12"/>
  <c r="CO18" i="12"/>
  <c r="CN18" i="12"/>
  <c r="CL18" i="12"/>
  <c r="CK18" i="12"/>
  <c r="CF18" i="12"/>
  <c r="CE18" i="12"/>
  <c r="CD18" i="12"/>
  <c r="CB18" i="12"/>
  <c r="CA18" i="12"/>
  <c r="BZ18" i="12"/>
  <c r="BY18" i="12"/>
  <c r="BX18" i="12"/>
  <c r="BW18" i="12"/>
  <c r="BV18" i="12"/>
  <c r="BU18" i="12"/>
  <c r="BT18" i="12"/>
  <c r="BS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CZ17" i="12"/>
  <c r="CX17" i="12"/>
  <c r="CW17" i="12"/>
  <c r="CV17" i="12"/>
  <c r="CT17" i="12"/>
  <c r="CS17" i="12"/>
  <c r="CR17" i="12"/>
  <c r="CP17" i="12"/>
  <c r="CO17" i="12"/>
  <c r="CN17" i="12"/>
  <c r="CL17" i="12"/>
  <c r="CK17" i="12"/>
  <c r="CF17" i="12"/>
  <c r="CE17" i="12"/>
  <c r="CD17" i="12"/>
  <c r="CB17" i="12"/>
  <c r="CA17" i="12"/>
  <c r="BZ17" i="12"/>
  <c r="BY17" i="12"/>
  <c r="BX17" i="12"/>
  <c r="BW17" i="12"/>
  <c r="BV17" i="12"/>
  <c r="BU17" i="12"/>
  <c r="BT17" i="12"/>
  <c r="BS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CZ16" i="12"/>
  <c r="CX16" i="12"/>
  <c r="CW16" i="12"/>
  <c r="CV16" i="12"/>
  <c r="CT16" i="12"/>
  <c r="CS16" i="12"/>
  <c r="CR16" i="12"/>
  <c r="CP16" i="12"/>
  <c r="CO16" i="12"/>
  <c r="CN16" i="12"/>
  <c r="CL16" i="12"/>
  <c r="CK16" i="12"/>
  <c r="CF16" i="12"/>
  <c r="CE16" i="12"/>
  <c r="CD16" i="12"/>
  <c r="CB16" i="12"/>
  <c r="CA16" i="12"/>
  <c r="BZ16" i="12"/>
  <c r="BY16" i="12"/>
  <c r="BX16" i="12"/>
  <c r="BW16" i="12"/>
  <c r="BV16" i="12"/>
  <c r="BU16" i="12"/>
  <c r="BT16" i="12"/>
  <c r="BS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CZ15" i="12"/>
  <c r="CX15" i="12"/>
  <c r="CW15" i="12"/>
  <c r="CV15" i="12"/>
  <c r="CT15" i="12"/>
  <c r="CS15" i="12"/>
  <c r="CR15" i="12"/>
  <c r="CP15" i="12"/>
  <c r="CO15" i="12"/>
  <c r="CN15" i="12"/>
  <c r="CL15" i="12"/>
  <c r="CK15" i="12"/>
  <c r="CF15" i="12"/>
  <c r="CE15" i="12"/>
  <c r="CD15" i="12"/>
  <c r="CB15" i="12"/>
  <c r="CA15" i="12"/>
  <c r="BZ15" i="12"/>
  <c r="BY15" i="12"/>
  <c r="BX15" i="12"/>
  <c r="BW15" i="12"/>
  <c r="BV15" i="12"/>
  <c r="BU15" i="12"/>
  <c r="BT15" i="12"/>
  <c r="BS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CZ14" i="12"/>
  <c r="CX14" i="12"/>
  <c r="CW14" i="12"/>
  <c r="CV14" i="12"/>
  <c r="CT14" i="12"/>
  <c r="CS14" i="12"/>
  <c r="CR14" i="12"/>
  <c r="CP14" i="12"/>
  <c r="CO14" i="12"/>
  <c r="CN14" i="12"/>
  <c r="CL14" i="12"/>
  <c r="CK14" i="12"/>
  <c r="CF14" i="12"/>
  <c r="CE14" i="12"/>
  <c r="CD14" i="12"/>
  <c r="CB14" i="12"/>
  <c r="CA14" i="12"/>
  <c r="BZ14" i="12"/>
  <c r="BY14" i="12"/>
  <c r="BX14" i="12"/>
  <c r="BW14" i="12"/>
  <c r="BV14" i="12"/>
  <c r="BU14" i="12"/>
  <c r="BT14" i="12"/>
  <c r="BS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CZ13" i="12"/>
  <c r="CX13" i="12"/>
  <c r="CW13" i="12"/>
  <c r="CV13" i="12"/>
  <c r="CT13" i="12"/>
  <c r="CS13" i="12"/>
  <c r="CR13" i="12"/>
  <c r="CP13" i="12"/>
  <c r="CO13" i="12"/>
  <c r="CN13" i="12"/>
  <c r="CL13" i="12"/>
  <c r="CK13" i="12"/>
  <c r="CF13" i="12"/>
  <c r="CE13" i="12"/>
  <c r="CD13" i="12"/>
  <c r="CB13" i="12"/>
  <c r="CA13" i="12"/>
  <c r="BZ13" i="12"/>
  <c r="BY13" i="12"/>
  <c r="BX13" i="12"/>
  <c r="BW13" i="12"/>
  <c r="BV13" i="12"/>
  <c r="BU13" i="12"/>
  <c r="BT13" i="12"/>
  <c r="BS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CZ12" i="12"/>
  <c r="CX12" i="12"/>
  <c r="CW12" i="12"/>
  <c r="CV12" i="12"/>
  <c r="CT12" i="12"/>
  <c r="CS12" i="12"/>
  <c r="CR12" i="12"/>
  <c r="CP12" i="12"/>
  <c r="CO12" i="12"/>
  <c r="CN12" i="12"/>
  <c r="CL12" i="12"/>
  <c r="CK12" i="12"/>
  <c r="CF12" i="12"/>
  <c r="CE12" i="12"/>
  <c r="CD12" i="12"/>
  <c r="CB12" i="12"/>
  <c r="CA12" i="12"/>
  <c r="BZ12" i="12"/>
  <c r="BY12" i="12"/>
  <c r="BX12" i="12"/>
  <c r="BW12" i="12"/>
  <c r="BV12" i="12"/>
  <c r="BU12" i="12"/>
  <c r="BT12" i="12"/>
  <c r="BS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CZ11" i="12"/>
  <c r="CX11" i="12"/>
  <c r="CW11" i="12"/>
  <c r="CV11" i="12"/>
  <c r="CT11" i="12"/>
  <c r="CS11" i="12"/>
  <c r="CR11" i="12"/>
  <c r="CP11" i="12"/>
  <c r="CO11" i="12"/>
  <c r="CN11" i="12"/>
  <c r="CL11" i="12"/>
  <c r="CK11" i="12"/>
  <c r="CF11" i="12"/>
  <c r="CE11" i="12"/>
  <c r="CD11" i="12"/>
  <c r="CB11" i="12"/>
  <c r="CA11" i="12"/>
  <c r="BZ11" i="12"/>
  <c r="BY11" i="12"/>
  <c r="BX11" i="12"/>
  <c r="BW11" i="12"/>
  <c r="BV11" i="12"/>
  <c r="BU11" i="12"/>
  <c r="BT11" i="12"/>
  <c r="BS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CZ10" i="12"/>
  <c r="CX10" i="12"/>
  <c r="CW10" i="12"/>
  <c r="CV10" i="12"/>
  <c r="CT10" i="12"/>
  <c r="CS10" i="12"/>
  <c r="CR10" i="12"/>
  <c r="CP10" i="12"/>
  <c r="CO10" i="12"/>
  <c r="CN10" i="12"/>
  <c r="CL10" i="12"/>
  <c r="CK10" i="12"/>
  <c r="CF10" i="12"/>
  <c r="CE10" i="12"/>
  <c r="CD10" i="12"/>
  <c r="CB10" i="12"/>
  <c r="CA10" i="12"/>
  <c r="BZ10" i="12"/>
  <c r="BY10" i="12"/>
  <c r="BX10" i="12"/>
  <c r="BW10" i="12"/>
  <c r="BV10" i="12"/>
  <c r="BU10" i="12"/>
  <c r="BT10" i="12"/>
  <c r="BS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CZ9" i="12"/>
  <c r="CX9" i="12"/>
  <c r="CW9" i="12"/>
  <c r="CV9" i="12"/>
  <c r="CT9" i="12"/>
  <c r="CS9" i="12"/>
  <c r="CR9" i="12"/>
  <c r="CP9" i="12"/>
  <c r="CO9" i="12"/>
  <c r="CN9" i="12"/>
  <c r="CL9" i="12"/>
  <c r="CK9" i="12"/>
  <c r="CF9" i="12"/>
  <c r="CE9" i="12"/>
  <c r="CD9" i="12"/>
  <c r="CB9" i="12"/>
  <c r="CA9" i="12"/>
  <c r="BZ9" i="12"/>
  <c r="BY9" i="12"/>
  <c r="BX9" i="12"/>
  <c r="BW9" i="12"/>
  <c r="BV9" i="12"/>
  <c r="BU9" i="12"/>
  <c r="BT9" i="12"/>
  <c r="BS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CZ8" i="12"/>
  <c r="CX8" i="12"/>
  <c r="CW8" i="12"/>
  <c r="CV8" i="12"/>
  <c r="CT8" i="12"/>
  <c r="CS8" i="12"/>
  <c r="CR8" i="12"/>
  <c r="CP8" i="12"/>
  <c r="CO8" i="12"/>
  <c r="CN8" i="12"/>
  <c r="CL8" i="12"/>
  <c r="CK8" i="12"/>
  <c r="CF8" i="12"/>
  <c r="CE8" i="12"/>
  <c r="CD8" i="12"/>
  <c r="CB8" i="12"/>
  <c r="CA8" i="12"/>
  <c r="BZ8" i="12"/>
  <c r="BY8" i="12"/>
  <c r="BX8" i="12"/>
  <c r="BW8" i="12"/>
  <c r="BV8" i="12"/>
  <c r="BU8" i="12"/>
  <c r="BT8" i="12"/>
  <c r="BS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CZ7" i="12"/>
  <c r="CX7" i="12"/>
  <c r="CW7" i="12"/>
  <c r="CV7" i="12"/>
  <c r="CT7" i="12"/>
  <c r="CS7" i="12"/>
  <c r="CR7" i="12"/>
  <c r="CP7" i="12"/>
  <c r="CO7" i="12"/>
  <c r="CN7" i="12"/>
  <c r="CL7" i="12"/>
  <c r="CK7" i="12"/>
  <c r="CF7" i="12"/>
  <c r="CE7" i="12"/>
  <c r="CD7" i="12"/>
  <c r="CB7" i="12"/>
  <c r="CA7" i="12"/>
  <c r="BZ7" i="12"/>
  <c r="BY7" i="12"/>
  <c r="BX7" i="12"/>
  <c r="BW7" i="12"/>
  <c r="BV7" i="12"/>
  <c r="BU7" i="12"/>
  <c r="BT7" i="12"/>
  <c r="BS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CZ6" i="12"/>
  <c r="CX6" i="12"/>
  <c r="CW6" i="12"/>
  <c r="CV6" i="12"/>
  <c r="CT6" i="12"/>
  <c r="CS6" i="12"/>
  <c r="CR6" i="12"/>
  <c r="CP6" i="12"/>
  <c r="CO6" i="12"/>
  <c r="CN6" i="12"/>
  <c r="CL6" i="12"/>
  <c r="CK6" i="12"/>
  <c r="CF6" i="12"/>
  <c r="CE6" i="12"/>
  <c r="CD6" i="12"/>
  <c r="CB6" i="12"/>
  <c r="CA6" i="12"/>
  <c r="BZ6" i="12"/>
  <c r="BY6" i="12"/>
  <c r="BX6" i="12"/>
  <c r="BW6" i="12"/>
  <c r="BV6" i="12"/>
  <c r="BU6" i="12"/>
  <c r="BT6" i="12"/>
  <c r="BS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CZ5" i="12"/>
  <c r="CX5" i="12"/>
  <c r="CW5" i="12"/>
  <c r="CV5" i="12"/>
  <c r="CT5" i="12"/>
  <c r="CS5" i="12"/>
  <c r="CR5" i="12"/>
  <c r="CP5" i="12"/>
  <c r="CO5" i="12"/>
  <c r="CN5" i="12"/>
  <c r="CL5" i="12"/>
  <c r="CK5" i="12"/>
  <c r="CF5" i="12"/>
  <c r="CE5" i="12"/>
  <c r="CD5" i="12"/>
  <c r="CB5" i="12"/>
  <c r="CA5" i="12"/>
  <c r="BZ5" i="12"/>
  <c r="BY5" i="12"/>
  <c r="BX5" i="12"/>
  <c r="BW5" i="12"/>
  <c r="BV5" i="12"/>
  <c r="BU5" i="12"/>
  <c r="BT5" i="12"/>
  <c r="BS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CZ4" i="12"/>
  <c r="CX4" i="12"/>
  <c r="CW4" i="12"/>
  <c r="CV4" i="12"/>
  <c r="CT4" i="12"/>
  <c r="CS4" i="12"/>
  <c r="CR4" i="12"/>
  <c r="CP4" i="12"/>
  <c r="CO4" i="12"/>
  <c r="CL4" i="12"/>
  <c r="CK4" i="12"/>
  <c r="CF4" i="12"/>
  <c r="CE4" i="12"/>
  <c r="CD4" i="12"/>
  <c r="CB4" i="12"/>
  <c r="CA4" i="12"/>
  <c r="BZ4" i="12"/>
  <c r="BY4" i="12"/>
  <c r="BX4" i="12"/>
  <c r="BW4" i="12"/>
  <c r="BV4" i="12"/>
  <c r="BU4" i="12"/>
  <c r="BT4" i="12"/>
  <c r="BS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I31" i="14"/>
  <c r="F31" i="14"/>
  <c r="E31" i="14"/>
  <c r="D31" i="14"/>
  <c r="C31" i="14"/>
  <c r="J30" i="14"/>
  <c r="G30" i="14"/>
  <c r="M29" i="14"/>
  <c r="BF45" i="5" l="1"/>
  <c r="BN45" i="5"/>
  <c r="BG45" i="5"/>
  <c r="BO45" i="5"/>
  <c r="BQ45" i="5"/>
  <c r="BJ45" i="5"/>
  <c r="BP45" i="5"/>
  <c r="BK45" i="5"/>
  <c r="BH45" i="5"/>
  <c r="BI45" i="5"/>
  <c r="BL45" i="5"/>
  <c r="BW45" i="5"/>
  <c r="CK45" i="5"/>
  <c r="CV45" i="5"/>
  <c r="BX45" i="5"/>
  <c r="CL45" i="5"/>
  <c r="CW45" i="5"/>
  <c r="CB45" i="5"/>
  <c r="BY45" i="5"/>
  <c r="CO45" i="5"/>
  <c r="BS45" i="5"/>
  <c r="CA45" i="5"/>
  <c r="CP45" i="5"/>
  <c r="CN45" i="5"/>
  <c r="CZ45" i="5"/>
  <c r="BT45" i="5"/>
  <c r="CD45" i="5"/>
  <c r="CR45" i="5"/>
  <c r="CX45" i="5"/>
  <c r="BZ45" i="5"/>
  <c r="BU45" i="5"/>
  <c r="CE45" i="5"/>
  <c r="CS45" i="5"/>
  <c r="BL45" i="13"/>
  <c r="CR45" i="13"/>
  <c r="CD45" i="13"/>
  <c r="K30" i="14"/>
  <c r="K31" i="14" s="1"/>
  <c r="M31" i="14"/>
  <c r="L31" i="14"/>
  <c r="H30" i="14"/>
  <c r="N30" i="14" s="1"/>
  <c r="M30" i="14"/>
  <c r="BV45" i="7"/>
  <c r="CE45" i="7"/>
  <c r="BW45" i="7"/>
  <c r="CF45" i="7"/>
  <c r="CP45" i="12"/>
  <c r="CT45" i="7"/>
  <c r="BZ45" i="7"/>
  <c r="CN45" i="7"/>
  <c r="CX45" i="7"/>
  <c r="CO45" i="7"/>
  <c r="CZ45" i="7"/>
  <c r="BI45" i="13"/>
  <c r="BQ45" i="13"/>
  <c r="BZ45" i="13"/>
  <c r="CN45" i="13"/>
  <c r="CX45" i="13"/>
  <c r="CS45" i="13"/>
  <c r="BV45" i="13"/>
  <c r="BU45" i="13"/>
  <c r="BM45" i="13"/>
  <c r="CE45" i="13"/>
  <c r="BH45" i="13"/>
  <c r="BP45" i="13"/>
  <c r="BY45" i="13"/>
  <c r="CL45" i="13"/>
  <c r="CW45" i="13"/>
  <c r="CV45" i="12"/>
  <c r="CK45" i="12"/>
  <c r="BY45" i="10"/>
  <c r="CE45" i="10"/>
  <c r="BJ45" i="13"/>
  <c r="BS45" i="13"/>
  <c r="BW45" i="13"/>
  <c r="CA45" i="13"/>
  <c r="CF45" i="13"/>
  <c r="CO45" i="13"/>
  <c r="CT45" i="13"/>
  <c r="CZ45" i="13"/>
  <c r="BF45" i="13"/>
  <c r="BN45" i="13"/>
  <c r="BG45" i="13"/>
  <c r="BK45" i="13"/>
  <c r="BO45" i="13"/>
  <c r="BT45" i="13"/>
  <c r="BX45" i="13"/>
  <c r="CB45" i="13"/>
  <c r="CK45" i="13"/>
  <c r="CP45" i="13"/>
  <c r="CV45" i="13"/>
  <c r="C15" i="14"/>
  <c r="D15" i="14" s="1"/>
  <c r="J31" i="14"/>
  <c r="BV45" i="12"/>
  <c r="BZ45" i="12"/>
  <c r="CE45" i="12"/>
  <c r="CA45" i="12"/>
  <c r="CR45" i="12"/>
  <c r="BV45" i="10"/>
  <c r="BX45" i="12"/>
  <c r="CX45" i="12"/>
  <c r="BT45" i="7"/>
  <c r="BX45" i="7"/>
  <c r="CB45" i="7"/>
  <c r="CP45" i="7"/>
  <c r="CV45" i="7"/>
  <c r="CB45" i="10"/>
  <c r="BS45" i="12"/>
  <c r="BW45" i="12"/>
  <c r="CF45" i="12"/>
  <c r="CL45" i="12"/>
  <c r="CW45" i="12"/>
  <c r="BT45" i="12"/>
  <c r="CB45" i="12"/>
  <c r="CN45" i="12"/>
  <c r="CS45" i="12"/>
  <c r="BU45" i="12"/>
  <c r="BY45" i="12"/>
  <c r="CD45" i="12"/>
  <c r="CO45" i="12"/>
  <c r="CT45" i="12"/>
  <c r="CZ45" i="12"/>
  <c r="CL45" i="10"/>
  <c r="CW45" i="10"/>
  <c r="BU45" i="7"/>
  <c r="BY45" i="7"/>
  <c r="CD45" i="7"/>
  <c r="CL45" i="7"/>
  <c r="CR45" i="7"/>
  <c r="CW45" i="7"/>
  <c r="BT45" i="10"/>
  <c r="CP45" i="10"/>
  <c r="BU45" i="10"/>
  <c r="CD45" i="10"/>
  <c r="CR45" i="10"/>
  <c r="BW45" i="10"/>
  <c r="CF45" i="10"/>
  <c r="CT45" i="10"/>
  <c r="BX45" i="10"/>
  <c r="CV45" i="10"/>
  <c r="BZ45" i="10"/>
  <c r="CN45" i="10"/>
  <c r="CX45" i="10"/>
  <c r="CO45" i="10"/>
  <c r="CZ45" i="10"/>
  <c r="CK45" i="7"/>
  <c r="CA45" i="7"/>
  <c r="CS45" i="7"/>
  <c r="BS45" i="7"/>
  <c r="CK45" i="10"/>
  <c r="BS45" i="10"/>
  <c r="CA45" i="10"/>
  <c r="CS45" i="10"/>
  <c r="G31" i="14"/>
  <c r="H26" i="14" l="1"/>
  <c r="C27" i="14"/>
  <c r="F16" i="14"/>
  <c r="L27" i="14"/>
  <c r="N27" i="14"/>
  <c r="H27" i="14"/>
  <c r="G27" i="14"/>
  <c r="E16" i="14"/>
  <c r="J16" i="14" s="1"/>
  <c r="D27" i="14"/>
  <c r="M27" i="14"/>
  <c r="I27" i="14"/>
  <c r="C16" i="14"/>
  <c r="D16" i="14" s="1"/>
  <c r="H8" i="14"/>
  <c r="E27" i="14"/>
  <c r="E8" i="14"/>
  <c r="K27" i="14"/>
  <c r="G8" i="14"/>
  <c r="F27" i="14"/>
  <c r="C8" i="14"/>
  <c r="O8" i="14"/>
  <c r="F8" i="14"/>
  <c r="K8" i="14"/>
  <c r="I8" i="14"/>
  <c r="D8" i="14"/>
  <c r="J8" i="14"/>
  <c r="J27" i="14"/>
  <c r="F7" i="14"/>
  <c r="G7" i="14"/>
  <c r="H7" i="14"/>
  <c r="E15" i="14"/>
  <c r="D7" i="14"/>
  <c r="F26" i="14"/>
  <c r="F15" i="14"/>
  <c r="E7" i="14"/>
  <c r="L26" i="14"/>
  <c r="I26" i="14"/>
  <c r="I7" i="14"/>
  <c r="M26" i="14"/>
  <c r="C26" i="14"/>
  <c r="E26" i="14"/>
  <c r="K7" i="14"/>
  <c r="L15" i="14" s="1"/>
  <c r="K26" i="14"/>
  <c r="D26" i="14"/>
  <c r="G26" i="14"/>
  <c r="C7" i="14"/>
  <c r="L7" i="14" s="1"/>
  <c r="J26" i="14"/>
  <c r="O7" i="14"/>
  <c r="N26" i="14"/>
  <c r="J7" i="14"/>
  <c r="K6" i="14"/>
  <c r="L14" i="14" s="1"/>
  <c r="H6" i="14"/>
  <c r="D6" i="14"/>
  <c r="L25" i="14"/>
  <c r="I6" i="14"/>
  <c r="C6" i="14"/>
  <c r="J25" i="14"/>
  <c r="D25" i="14"/>
  <c r="O6" i="14"/>
  <c r="F6" i="14"/>
  <c r="C25" i="14"/>
  <c r="N25" i="14"/>
  <c r="F14" i="14"/>
  <c r="F25" i="14"/>
  <c r="G6" i="14"/>
  <c r="M25" i="14"/>
  <c r="H25" i="14"/>
  <c r="E25" i="14"/>
  <c r="C14" i="14"/>
  <c r="D14" i="14" s="1"/>
  <c r="J6" i="14"/>
  <c r="E6" i="14"/>
  <c r="I25" i="14"/>
  <c r="K25" i="14"/>
  <c r="G25" i="14"/>
  <c r="E14" i="14"/>
  <c r="G14" i="14" s="1"/>
  <c r="L24" i="14"/>
  <c r="F5" i="14"/>
  <c r="N24" i="14"/>
  <c r="D24" i="14"/>
  <c r="H24" i="14"/>
  <c r="F24" i="14"/>
  <c r="I5" i="14"/>
  <c r="C13" i="14"/>
  <c r="D13" i="14" s="1"/>
  <c r="J24" i="14"/>
  <c r="K5" i="14"/>
  <c r="L13" i="14" s="1"/>
  <c r="K24" i="14"/>
  <c r="E5" i="14"/>
  <c r="F13" i="14"/>
  <c r="C5" i="14"/>
  <c r="C24" i="14"/>
  <c r="G24" i="14"/>
  <c r="G5" i="14"/>
  <c r="M24" i="14"/>
  <c r="H5" i="14"/>
  <c r="O5" i="14"/>
  <c r="E24" i="14"/>
  <c r="I24" i="14"/>
  <c r="D5" i="14"/>
  <c r="J5" i="14"/>
  <c r="E13" i="14"/>
  <c r="G13" i="14" s="1"/>
  <c r="E12" i="14"/>
  <c r="M23" i="14"/>
  <c r="I23" i="14"/>
  <c r="G23" i="14"/>
  <c r="N23" i="14"/>
  <c r="O4" i="14"/>
  <c r="H23" i="14"/>
  <c r="K23" i="14"/>
  <c r="F12" i="14"/>
  <c r="J4" i="14"/>
  <c r="F4" i="14"/>
  <c r="C23" i="14"/>
  <c r="J23" i="14"/>
  <c r="D4" i="14"/>
  <c r="K4" i="14"/>
  <c r="L12" i="14" s="1"/>
  <c r="I4" i="14"/>
  <c r="E4" i="14"/>
  <c r="H4" i="14"/>
  <c r="E23" i="14"/>
  <c r="F23" i="14"/>
  <c r="L23" i="14"/>
  <c r="G4" i="14"/>
  <c r="C12" i="14"/>
  <c r="D12" i="14" s="1"/>
  <c r="D23" i="14"/>
  <c r="C4" i="14"/>
  <c r="N31" i="14"/>
  <c r="J15" i="14"/>
  <c r="J12" i="14"/>
  <c r="H31" i="14"/>
  <c r="I12" i="14" l="1"/>
  <c r="P4" i="14"/>
  <c r="D36" i="14" s="1"/>
  <c r="I16" i="14"/>
  <c r="I14" i="14"/>
  <c r="G12" i="14"/>
  <c r="M4" i="14"/>
  <c r="J13" i="14"/>
  <c r="M5" i="14"/>
  <c r="G16" i="14"/>
  <c r="M8" i="14"/>
  <c r="P8" i="14"/>
  <c r="L8" i="14"/>
  <c r="N8" i="14" s="1"/>
  <c r="G15" i="14"/>
  <c r="I15" i="14"/>
  <c r="P7" i="14" s="1"/>
  <c r="D38" i="14" s="1"/>
  <c r="M7" i="14"/>
  <c r="N7" i="14" s="1"/>
  <c r="J14" i="14"/>
  <c r="L6" i="14"/>
  <c r="M6" i="14"/>
  <c r="I13" i="14"/>
  <c r="L5" i="14"/>
  <c r="P5" i="14"/>
  <c r="D39" i="14" s="1"/>
  <c r="L4" i="14"/>
  <c r="N4" i="14"/>
  <c r="CG19" i="5"/>
  <c r="CG17" i="5"/>
  <c r="CG15" i="5"/>
  <c r="CG13" i="5"/>
  <c r="CG11" i="5"/>
  <c r="CG9" i="5"/>
  <c r="CG7" i="5"/>
  <c r="CG5" i="5"/>
  <c r="CG4" i="5"/>
  <c r="G39" i="14" l="1"/>
  <c r="P6" i="14"/>
  <c r="N5" i="14"/>
  <c r="N6" i="14"/>
  <c r="CI10" i="5"/>
  <c r="CG10" i="5"/>
  <c r="CI14" i="5"/>
  <c r="CG14" i="5"/>
  <c r="CI22" i="5"/>
  <c r="CG22" i="5"/>
  <c r="CI30" i="5"/>
  <c r="CG30" i="5"/>
  <c r="CI38" i="5"/>
  <c r="CG38" i="5"/>
  <c r="CI27" i="5"/>
  <c r="CG27" i="5"/>
  <c r="CI31" i="5"/>
  <c r="CG31" i="5"/>
  <c r="CI35" i="5"/>
  <c r="CG35" i="5"/>
  <c r="CI39" i="5"/>
  <c r="CG39" i="5"/>
  <c r="CI43" i="5"/>
  <c r="CG43" i="5"/>
  <c r="CI8" i="5"/>
  <c r="CG8" i="5"/>
  <c r="CI12" i="5"/>
  <c r="CG12" i="5"/>
  <c r="CI16" i="5"/>
  <c r="CG16" i="5"/>
  <c r="CI20" i="5"/>
  <c r="CG20" i="5"/>
  <c r="CI24" i="5"/>
  <c r="CG24" i="5"/>
  <c r="CI28" i="5"/>
  <c r="CG28" i="5"/>
  <c r="CI32" i="5"/>
  <c r="CG32" i="5"/>
  <c r="CI36" i="5"/>
  <c r="CG36" i="5"/>
  <c r="CI40" i="5"/>
  <c r="CG40" i="5"/>
  <c r="CI44" i="5"/>
  <c r="CG44" i="5"/>
  <c r="CI6" i="5"/>
  <c r="CG6" i="5"/>
  <c r="CI18" i="5"/>
  <c r="CG18" i="5"/>
  <c r="CI26" i="5"/>
  <c r="CG26" i="5"/>
  <c r="CI34" i="5"/>
  <c r="CG34" i="5"/>
  <c r="CI42" i="5"/>
  <c r="CG42" i="5"/>
  <c r="CI23" i="5"/>
  <c r="CG23" i="5"/>
  <c r="CI21" i="5"/>
  <c r="CG21" i="5"/>
  <c r="CI25" i="5"/>
  <c r="CG25" i="5"/>
  <c r="CI29" i="5"/>
  <c r="CG29" i="5"/>
  <c r="CI33" i="5"/>
  <c r="CG33" i="5"/>
  <c r="CI37" i="5"/>
  <c r="CG37" i="5"/>
  <c r="CI41" i="5"/>
  <c r="CG41" i="5"/>
  <c r="CH7" i="5"/>
  <c r="CH11" i="5"/>
  <c r="CH15" i="5"/>
  <c r="CH19" i="5"/>
  <c r="CH23" i="5"/>
  <c r="CH27" i="5"/>
  <c r="CH31" i="5"/>
  <c r="CH35" i="5"/>
  <c r="CH39" i="5"/>
  <c r="CH43" i="5"/>
  <c r="CH4" i="5"/>
  <c r="CH8" i="5"/>
  <c r="CH12" i="5"/>
  <c r="CH16" i="5"/>
  <c r="CH20" i="5"/>
  <c r="CH24" i="5"/>
  <c r="CH28" i="5"/>
  <c r="CH32" i="5"/>
  <c r="CH36" i="5"/>
  <c r="CH40" i="5"/>
  <c r="CH44" i="5"/>
  <c r="CH5" i="5"/>
  <c r="CH9" i="5"/>
  <c r="CH13" i="5"/>
  <c r="CH17" i="5"/>
  <c r="CH21" i="5"/>
  <c r="CH25" i="5"/>
  <c r="CH29" i="5"/>
  <c r="CH33" i="5"/>
  <c r="CH37" i="5"/>
  <c r="CH41" i="5"/>
  <c r="CH6" i="5"/>
  <c r="CH10" i="5"/>
  <c r="CH14" i="5"/>
  <c r="CH18" i="5"/>
  <c r="CH22" i="5"/>
  <c r="CH26" i="5"/>
  <c r="CH30" i="5"/>
  <c r="CH34" i="5"/>
  <c r="CH38" i="5"/>
  <c r="CH42" i="5"/>
  <c r="CI5" i="5"/>
  <c r="CI7" i="5"/>
  <c r="CI9" i="5"/>
  <c r="CI11" i="5"/>
  <c r="CI13" i="5"/>
  <c r="CI15" i="5"/>
  <c r="CI17" i="5"/>
  <c r="CI19" i="5"/>
  <c r="CI4" i="5"/>
  <c r="CG45" i="5" l="1"/>
  <c r="CH45" i="5"/>
  <c r="CI45" i="5"/>
  <c r="K13" i="14"/>
  <c r="CG4" i="12" l="1"/>
  <c r="AT45" i="12"/>
  <c r="AP45" i="12"/>
  <c r="AK45" i="12"/>
  <c r="AF45" i="12"/>
  <c r="AA45" i="12"/>
  <c r="V45" i="12"/>
  <c r="Q45" i="12"/>
  <c r="L45" i="12"/>
  <c r="G45" i="12"/>
  <c r="B45" i="12"/>
  <c r="CG44" i="12"/>
  <c r="CG43" i="12"/>
  <c r="CG42" i="12"/>
  <c r="CG41" i="12"/>
  <c r="CG40" i="12"/>
  <c r="CG39" i="12"/>
  <c r="CG38" i="12"/>
  <c r="CG37" i="12"/>
  <c r="CG36" i="12"/>
  <c r="CG35" i="12"/>
  <c r="CG34" i="12"/>
  <c r="CG33" i="12"/>
  <c r="CG32" i="12"/>
  <c r="CG31" i="12"/>
  <c r="CG30" i="12"/>
  <c r="CG29" i="12"/>
  <c r="CG28" i="12"/>
  <c r="CG27" i="12"/>
  <c r="CG26" i="12"/>
  <c r="CG25" i="12"/>
  <c r="CG24" i="12"/>
  <c r="CG23" i="12"/>
  <c r="CG22" i="12"/>
  <c r="CG21" i="12"/>
  <c r="CG20" i="12"/>
  <c r="CG19" i="12"/>
  <c r="CG18" i="12"/>
  <c r="CG17" i="12"/>
  <c r="CG16" i="12"/>
  <c r="CG15" i="12"/>
  <c r="CG14" i="12"/>
  <c r="CG13" i="12"/>
  <c r="CG12" i="12"/>
  <c r="CG11" i="12"/>
  <c r="CG10" i="12"/>
  <c r="CG9" i="12"/>
  <c r="CG8" i="12"/>
  <c r="CG7" i="12"/>
  <c r="CG6" i="12"/>
  <c r="CG5" i="12"/>
  <c r="CG44" i="13"/>
  <c r="CG43" i="13"/>
  <c r="CG42" i="13"/>
  <c r="CG41" i="13"/>
  <c r="CG40" i="13"/>
  <c r="CG39" i="13"/>
  <c r="CG38" i="13"/>
  <c r="CG37" i="13"/>
  <c r="CG36" i="13"/>
  <c r="CG35" i="13"/>
  <c r="CG34" i="13"/>
  <c r="CG33" i="13"/>
  <c r="CG32" i="13"/>
  <c r="CG31" i="13"/>
  <c r="CG30" i="13"/>
  <c r="CG29" i="13"/>
  <c r="CG28" i="13"/>
  <c r="CG27" i="13"/>
  <c r="CG26" i="13"/>
  <c r="CG25" i="13"/>
  <c r="CG24" i="13"/>
  <c r="CG23" i="13"/>
  <c r="CG22" i="13"/>
  <c r="CG21" i="13"/>
  <c r="CG20" i="13"/>
  <c r="CG19" i="13"/>
  <c r="CG18" i="13"/>
  <c r="CG17" i="13"/>
  <c r="CG16" i="13"/>
  <c r="CG15" i="13"/>
  <c r="CG14" i="13"/>
  <c r="CG13" i="13"/>
  <c r="CG12" i="13"/>
  <c r="CG11" i="13"/>
  <c r="CG10" i="13"/>
  <c r="CG9" i="13"/>
  <c r="CG8" i="13"/>
  <c r="CG7" i="13"/>
  <c r="CG6" i="13"/>
  <c r="CG5" i="13"/>
  <c r="CG44" i="7"/>
  <c r="CG43" i="7"/>
  <c r="CG42" i="7"/>
  <c r="CG41" i="7"/>
  <c r="CG40" i="7"/>
  <c r="CG39" i="7"/>
  <c r="CG38" i="7"/>
  <c r="CG37" i="7"/>
  <c r="CG36" i="7"/>
  <c r="CG35" i="7"/>
  <c r="CG34" i="7"/>
  <c r="CG33" i="7"/>
  <c r="CG32" i="7"/>
  <c r="CG31" i="7"/>
  <c r="CG30" i="7"/>
  <c r="CG29" i="7"/>
  <c r="CG28" i="7"/>
  <c r="CG27" i="7"/>
  <c r="CG26" i="7"/>
  <c r="CG25" i="7"/>
  <c r="CG24" i="7"/>
  <c r="CG23" i="7"/>
  <c r="CG22" i="7"/>
  <c r="CG21" i="7"/>
  <c r="CG20" i="7"/>
  <c r="CG19" i="7"/>
  <c r="CG18" i="7"/>
  <c r="CG17" i="7"/>
  <c r="CG16" i="7"/>
  <c r="CG15" i="7"/>
  <c r="CG14" i="7"/>
  <c r="CG13" i="7"/>
  <c r="CG12" i="7"/>
  <c r="CG11" i="7"/>
  <c r="CG10" i="7"/>
  <c r="CG9" i="7"/>
  <c r="CG8" i="7"/>
  <c r="CG7" i="7"/>
  <c r="CG6" i="7"/>
  <c r="CG5" i="7"/>
  <c r="CG4" i="7"/>
  <c r="CG44" i="10"/>
  <c r="CG43" i="10"/>
  <c r="CG42" i="10"/>
  <c r="CG41" i="10"/>
  <c r="CG40" i="10"/>
  <c r="CG39" i="10"/>
  <c r="CG38" i="10"/>
  <c r="CG37" i="10"/>
  <c r="CG36" i="10"/>
  <c r="CG35" i="10"/>
  <c r="CG34" i="10"/>
  <c r="CG33" i="10"/>
  <c r="CG32" i="10"/>
  <c r="CG31" i="10"/>
  <c r="CG30" i="10"/>
  <c r="CG29" i="10"/>
  <c r="CG28" i="10"/>
  <c r="CG27" i="10"/>
  <c r="CG26" i="10"/>
  <c r="CG25" i="10"/>
  <c r="CG24" i="10"/>
  <c r="CG23" i="10"/>
  <c r="CG22" i="10"/>
  <c r="CG21" i="10"/>
  <c r="CG20" i="10"/>
  <c r="CG19" i="10"/>
  <c r="CG18" i="10"/>
  <c r="CG17" i="10"/>
  <c r="CG16" i="10"/>
  <c r="CG15" i="10"/>
  <c r="CG14" i="10"/>
  <c r="CG13" i="10"/>
  <c r="CG12" i="10"/>
  <c r="CG11" i="10"/>
  <c r="CG10" i="10"/>
  <c r="CG9" i="10"/>
  <c r="CG8" i="10"/>
  <c r="CG7" i="10"/>
  <c r="CG6" i="10"/>
  <c r="CG5" i="10"/>
  <c r="CG4" i="10"/>
  <c r="CG4" i="13" l="1"/>
  <c r="CG45" i="13" s="1"/>
  <c r="CH4" i="13"/>
  <c r="CI4" i="12"/>
  <c r="CG45" i="12"/>
  <c r="CG45" i="7"/>
  <c r="CG45" i="10"/>
  <c r="CH9" i="10"/>
  <c r="CH21" i="10"/>
  <c r="CH37" i="10"/>
  <c r="CH12" i="7"/>
  <c r="CH36" i="7"/>
  <c r="CH18" i="12"/>
  <c r="CH4" i="10"/>
  <c r="CH8" i="10"/>
  <c r="CH12" i="10"/>
  <c r="CH16" i="10"/>
  <c r="CH20" i="10"/>
  <c r="CH24" i="10"/>
  <c r="CH28" i="10"/>
  <c r="CH32" i="10"/>
  <c r="CH36" i="10"/>
  <c r="CH40" i="10"/>
  <c r="CH44" i="10"/>
  <c r="CH7" i="7"/>
  <c r="CH11" i="7"/>
  <c r="CH15" i="7"/>
  <c r="CH19" i="7"/>
  <c r="CH23" i="7"/>
  <c r="CH27" i="7"/>
  <c r="CH31" i="7"/>
  <c r="CH35" i="7"/>
  <c r="CH39" i="7"/>
  <c r="CH43" i="7"/>
  <c r="CH6" i="13"/>
  <c r="CH10" i="13"/>
  <c r="CH14" i="13"/>
  <c r="CH18" i="13"/>
  <c r="CH22" i="13"/>
  <c r="CH26" i="13"/>
  <c r="CH30" i="13"/>
  <c r="CH34" i="13"/>
  <c r="CH38" i="13"/>
  <c r="CH42" i="13"/>
  <c r="CH5" i="12"/>
  <c r="CH9" i="12"/>
  <c r="CH13" i="12"/>
  <c r="CH17" i="12"/>
  <c r="CH21" i="12"/>
  <c r="CH25" i="12"/>
  <c r="CH29" i="12"/>
  <c r="CH33" i="12"/>
  <c r="CH37" i="12"/>
  <c r="CH41" i="12"/>
  <c r="CH5" i="10"/>
  <c r="CH25" i="10"/>
  <c r="CH41" i="10"/>
  <c r="CH16" i="7"/>
  <c r="CH24" i="7"/>
  <c r="CH40" i="7"/>
  <c r="CH15" i="13"/>
  <c r="CH31" i="13"/>
  <c r="CH6" i="12"/>
  <c r="CH22" i="12"/>
  <c r="CH42" i="12"/>
  <c r="CH10" i="10"/>
  <c r="CH26" i="10"/>
  <c r="CH42" i="10"/>
  <c r="CH21" i="7"/>
  <c r="CH29" i="7"/>
  <c r="CH41" i="7"/>
  <c r="CH16" i="13"/>
  <c r="CH20" i="13"/>
  <c r="CH24" i="13"/>
  <c r="CH28" i="13"/>
  <c r="CH32" i="13"/>
  <c r="CH36" i="13"/>
  <c r="CH40" i="13"/>
  <c r="CH44" i="13"/>
  <c r="CH7" i="12"/>
  <c r="CH11" i="12"/>
  <c r="CH15" i="12"/>
  <c r="CH19" i="12"/>
  <c r="CH23" i="12"/>
  <c r="CH27" i="12"/>
  <c r="CH31" i="12"/>
  <c r="CH35" i="12"/>
  <c r="CH39" i="12"/>
  <c r="CH43" i="12"/>
  <c r="CH13" i="10"/>
  <c r="CH33" i="10"/>
  <c r="CH8" i="7"/>
  <c r="CH28" i="7"/>
  <c r="CH7" i="13"/>
  <c r="CH23" i="13"/>
  <c r="CH35" i="13"/>
  <c r="CH43" i="13"/>
  <c r="CH14" i="12"/>
  <c r="CH26" i="12"/>
  <c r="CH34" i="12"/>
  <c r="CH6" i="10"/>
  <c r="CH18" i="10"/>
  <c r="CH30" i="10"/>
  <c r="CH34" i="10"/>
  <c r="CH5" i="7"/>
  <c r="CH17" i="7"/>
  <c r="CH33" i="7"/>
  <c r="CH8" i="13"/>
  <c r="CH11" i="10"/>
  <c r="CH19" i="10"/>
  <c r="CH31" i="10"/>
  <c r="CH43" i="10"/>
  <c r="CH10" i="7"/>
  <c r="CH22" i="7"/>
  <c r="CH30" i="7"/>
  <c r="CH42" i="7"/>
  <c r="CH13" i="13"/>
  <c r="CH21" i="13"/>
  <c r="CH29" i="13"/>
  <c r="CH37" i="13"/>
  <c r="CH41" i="13"/>
  <c r="CH4" i="12"/>
  <c r="CH8" i="12"/>
  <c r="CH12" i="12"/>
  <c r="CH20" i="12"/>
  <c r="CH24" i="12"/>
  <c r="CH28" i="12"/>
  <c r="CH32" i="12"/>
  <c r="CH36" i="12"/>
  <c r="CH40" i="12"/>
  <c r="CH44" i="12"/>
  <c r="CH17" i="10"/>
  <c r="CH29" i="10"/>
  <c r="CH4" i="7"/>
  <c r="CH20" i="7"/>
  <c r="CH32" i="7"/>
  <c r="CH44" i="7"/>
  <c r="CH11" i="13"/>
  <c r="CH19" i="13"/>
  <c r="CH27" i="13"/>
  <c r="CH39" i="13"/>
  <c r="CH10" i="12"/>
  <c r="CH30" i="12"/>
  <c r="CH38" i="12"/>
  <c r="CH14" i="10"/>
  <c r="CH22" i="10"/>
  <c r="CH38" i="10"/>
  <c r="CH9" i="7"/>
  <c r="CH13" i="7"/>
  <c r="CH25" i="7"/>
  <c r="CH37" i="7"/>
  <c r="CH12" i="13"/>
  <c r="CH7" i="10"/>
  <c r="CH15" i="10"/>
  <c r="CH23" i="10"/>
  <c r="CH27" i="10"/>
  <c r="CH35" i="10"/>
  <c r="CH39" i="10"/>
  <c r="CH6" i="7"/>
  <c r="CH14" i="7"/>
  <c r="CH18" i="7"/>
  <c r="CH26" i="7"/>
  <c r="CH34" i="7"/>
  <c r="CH38" i="7"/>
  <c r="CH5" i="13"/>
  <c r="CH9" i="13"/>
  <c r="CH17" i="13"/>
  <c r="CH25" i="13"/>
  <c r="CH33" i="13"/>
  <c r="CH16" i="12"/>
  <c r="CI26" i="7"/>
  <c r="CI11" i="7"/>
  <c r="CI30" i="7"/>
  <c r="CI23" i="7"/>
  <c r="CI4" i="7"/>
  <c r="CI8" i="7"/>
  <c r="CI12" i="7"/>
  <c r="CI27" i="7"/>
  <c r="CI31" i="7"/>
  <c r="CI35" i="7"/>
  <c r="CI39" i="7"/>
  <c r="CI43" i="7"/>
  <c r="CI15" i="7"/>
  <c r="CI34" i="7"/>
  <c r="CI19" i="7"/>
  <c r="CI20" i="7"/>
  <c r="CI24" i="7"/>
  <c r="CI42" i="7"/>
  <c r="CI5" i="7"/>
  <c r="CI9" i="7"/>
  <c r="CI13" i="7"/>
  <c r="CI16" i="7"/>
  <c r="CI28" i="7"/>
  <c r="CI32" i="7"/>
  <c r="CI36" i="7"/>
  <c r="CI40" i="7"/>
  <c r="CI44" i="7"/>
  <c r="CI17" i="7"/>
  <c r="CI21" i="7"/>
  <c r="CI25" i="7"/>
  <c r="CI7" i="7"/>
  <c r="CI6" i="7"/>
  <c r="CI10" i="7"/>
  <c r="CI14" i="7"/>
  <c r="CI29" i="7"/>
  <c r="CI33" i="7"/>
  <c r="CI37" i="7"/>
  <c r="CI41" i="7"/>
  <c r="CI38" i="7"/>
  <c r="CI18" i="7"/>
  <c r="CI22" i="7"/>
  <c r="CI5" i="13"/>
  <c r="CI29" i="13"/>
  <c r="CI6" i="13"/>
  <c r="CI10" i="13"/>
  <c r="CI14" i="13"/>
  <c r="CI18" i="13"/>
  <c r="CI22" i="13"/>
  <c r="CI26" i="13"/>
  <c r="CI30" i="13"/>
  <c r="CI34" i="13"/>
  <c r="CI38" i="13"/>
  <c r="CI42" i="13"/>
  <c r="CI9" i="13"/>
  <c r="CI33" i="13"/>
  <c r="CI21" i="13"/>
  <c r="CI7" i="13"/>
  <c r="CI11" i="13"/>
  <c r="CI15" i="13"/>
  <c r="CI19" i="13"/>
  <c r="CI23" i="13"/>
  <c r="CI27" i="13"/>
  <c r="CI31" i="13"/>
  <c r="CI35" i="13"/>
  <c r="CI39" i="13"/>
  <c r="CI43" i="13"/>
  <c r="CI17" i="13"/>
  <c r="CI41" i="13"/>
  <c r="CI25" i="13"/>
  <c r="CI8" i="13"/>
  <c r="CI12" i="13"/>
  <c r="CI16" i="13"/>
  <c r="CI20" i="13"/>
  <c r="CI24" i="13"/>
  <c r="CI28" i="13"/>
  <c r="CI32" i="13"/>
  <c r="CI36" i="13"/>
  <c r="CI40" i="13"/>
  <c r="CI44" i="13"/>
  <c r="CI13" i="13"/>
  <c r="CI37" i="13"/>
  <c r="CI5" i="10"/>
  <c r="CI37" i="10"/>
  <c r="CI25" i="10"/>
  <c r="CI6" i="10"/>
  <c r="CI10" i="10"/>
  <c r="CI14" i="10"/>
  <c r="CI18" i="10"/>
  <c r="CI22" i="10"/>
  <c r="CI26" i="10"/>
  <c r="CI30" i="10"/>
  <c r="CI34" i="10"/>
  <c r="CI38" i="10"/>
  <c r="CI42" i="10"/>
  <c r="CI17" i="10"/>
  <c r="CI41" i="10"/>
  <c r="CI13" i="10"/>
  <c r="CI7" i="10"/>
  <c r="CI11" i="10"/>
  <c r="CI15" i="10"/>
  <c r="CI19" i="10"/>
  <c r="CI27" i="10"/>
  <c r="CI31" i="10"/>
  <c r="CI35" i="10"/>
  <c r="CI39" i="10"/>
  <c r="CI43" i="10"/>
  <c r="CI9" i="10"/>
  <c r="CI33" i="10"/>
  <c r="CI21" i="10"/>
  <c r="CI4" i="10"/>
  <c r="CI8" i="10"/>
  <c r="CI12" i="10"/>
  <c r="CI16" i="10"/>
  <c r="CI20" i="10"/>
  <c r="CI24" i="10"/>
  <c r="CI28" i="10"/>
  <c r="CI32" i="10"/>
  <c r="CI36" i="10"/>
  <c r="CI40" i="10"/>
  <c r="CI44" i="10"/>
  <c r="CI29" i="10"/>
  <c r="CI8" i="12"/>
  <c r="CI10" i="12"/>
  <c r="CI12" i="12"/>
  <c r="CI14" i="12"/>
  <c r="CI16" i="12"/>
  <c r="CI18" i="12"/>
  <c r="CI20" i="12"/>
  <c r="CI22" i="12"/>
  <c r="CI26" i="12"/>
  <c r="CI28" i="12"/>
  <c r="CI30" i="12"/>
  <c r="CI32" i="12"/>
  <c r="CI34" i="12"/>
  <c r="CI36" i="12"/>
  <c r="CI38" i="12"/>
  <c r="CI40" i="12"/>
  <c r="CI42" i="12"/>
  <c r="CI44" i="12"/>
  <c r="CI7" i="12"/>
  <c r="CI9" i="12"/>
  <c r="CI11" i="12"/>
  <c r="CI13" i="12"/>
  <c r="CI15" i="12"/>
  <c r="CI17" i="12"/>
  <c r="CI19" i="12"/>
  <c r="CI21" i="12"/>
  <c r="CI23" i="12"/>
  <c r="CI25" i="12"/>
  <c r="CI27" i="12"/>
  <c r="CI29" i="12"/>
  <c r="CI31" i="12"/>
  <c r="CI33" i="12"/>
  <c r="CI35" i="12"/>
  <c r="CI37" i="12"/>
  <c r="CI39" i="12"/>
  <c r="CI41" i="12"/>
  <c r="CI43" i="12"/>
  <c r="CI24" i="12"/>
  <c r="CI5" i="12"/>
  <c r="CI6" i="12"/>
  <c r="CI23" i="10"/>
  <c r="CI4" i="13" l="1"/>
  <c r="CI45" i="13" s="1"/>
  <c r="CH45" i="13"/>
  <c r="CI45" i="12"/>
  <c r="CI45" i="7"/>
  <c r="CI45" i="10"/>
  <c r="CH45" i="7"/>
  <c r="CH45" i="12"/>
  <c r="CH45" i="10"/>
  <c r="K14" i="14" s="1"/>
  <c r="K12" i="14" l="1"/>
  <c r="P23" i="14" s="1"/>
  <c r="D37" i="14"/>
  <c r="G38" i="14" s="1"/>
  <c r="K16" i="14"/>
  <c r="D40" i="14"/>
  <c r="G40" i="14" s="1"/>
  <c r="G37" i="14" l="1"/>
  <c r="C36" i="14" l="1"/>
  <c r="P25" i="14"/>
  <c r="C37" i="14" s="1"/>
  <c r="F38" i="14" s="1"/>
  <c r="H38" i="14" s="1"/>
  <c r="P24" i="14"/>
  <c r="C39" i="14" s="1"/>
  <c r="F39" i="14" s="1"/>
  <c r="P27" i="14"/>
  <c r="C40" i="14" s="1"/>
  <c r="F40" i="14" s="1"/>
  <c r="H40" i="14" s="1"/>
  <c r="F37" i="14" l="1"/>
  <c r="H37" i="14" s="1"/>
</calcChain>
</file>

<file path=xl/comments1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comments2.xml><?xml version="1.0" encoding="utf-8"?>
<comments xmlns="http://schemas.openxmlformats.org/spreadsheetml/2006/main">
  <authors>
    <author>S. Kroep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On average in the first 2 years of initial RFA period: 3.55 treatments (RFA + touch ups) + 0.55 EMR treatment = 4.1 treatments</t>
        </r>
      </text>
    </comment>
  </commentList>
</comments>
</file>

<file path=xl/sharedStrings.xml><?xml version="1.0" encoding="utf-8"?>
<sst xmlns="http://schemas.openxmlformats.org/spreadsheetml/2006/main" count="760" uniqueCount="122">
  <si>
    <t>No Intervention</t>
  </si>
  <si>
    <t>All Males</t>
  </si>
  <si>
    <t>Screen age 60</t>
  </si>
  <si>
    <t>1950 Birth cohort</t>
  </si>
  <si>
    <t>Year</t>
  </si>
  <si>
    <t>EAC Incidence Local</t>
  </si>
  <si>
    <t>EAC Incidence Regional</t>
  </si>
  <si>
    <t>EAC Incidence Distant</t>
  </si>
  <si>
    <t>Results per 1000 BE patients at screening age 60</t>
  </si>
  <si>
    <t>Number of Endoscopies</t>
  </si>
  <si>
    <t>Number of Initial RFA</t>
  </si>
  <si>
    <t>Number of Touch Ups</t>
  </si>
  <si>
    <t>Nr of lifeyears</t>
  </si>
  <si>
    <t>Costs 2015($)</t>
  </si>
  <si>
    <t>EMR</t>
  </si>
  <si>
    <t>Initial RFA</t>
  </si>
  <si>
    <t>Touch up RFA</t>
  </si>
  <si>
    <t>Endoscopy</t>
  </si>
  <si>
    <t>Dilation</t>
  </si>
  <si>
    <t>Stricture</t>
  </si>
  <si>
    <t>Perforation</t>
  </si>
  <si>
    <t>Complication resulting from stricture</t>
  </si>
  <si>
    <t>First year of EAC Local</t>
  </si>
  <si>
    <t>First year of EAC Regional</t>
  </si>
  <si>
    <t>First year of EAC Distant</t>
  </si>
  <si>
    <t>Continuing care, yearly costs from second year on (Loc/Reg/Dis)</t>
  </si>
  <si>
    <t>Last year of EAC Local</t>
  </si>
  <si>
    <t>Last year of EAC Regional</t>
  </si>
  <si>
    <t>Last year of EAC Distant</t>
  </si>
  <si>
    <t>Variable</t>
  </si>
  <si>
    <t>EAC local diagnosis</t>
  </si>
  <si>
    <t>Penalty = Survival * (1- utility)</t>
  </si>
  <si>
    <t>EAC regional diagnosis</t>
  </si>
  <si>
    <t>EAC distant diagnosis</t>
  </si>
  <si>
    <t>0.7 per day</t>
  </si>
  <si>
    <t>RFA/EMR/Touch ups Treatment</t>
  </si>
  <si>
    <t>Total</t>
  </si>
  <si>
    <t>NH</t>
  </si>
  <si>
    <t>S</t>
  </si>
  <si>
    <t>HGD</t>
  </si>
  <si>
    <t>LGD</t>
  </si>
  <si>
    <t>BE</t>
  </si>
  <si>
    <t>False-Positive EAC</t>
  </si>
  <si>
    <t>Clinically diagnosed</t>
  </si>
  <si>
    <t>Surveillance detected</t>
  </si>
  <si>
    <t>Incremental</t>
  </si>
  <si>
    <t>PY in Survival (Discounted)</t>
  </si>
  <si>
    <t>EAC Incidence Local (NOT Discounted)</t>
  </si>
  <si>
    <t>PY in initial care  (NOT Discounted)</t>
  </si>
  <si>
    <t>PY in continuous care  (NOT Discounted)</t>
  </si>
  <si>
    <t>PY in terminal care  (NOT Discounted)</t>
  </si>
  <si>
    <t>EAC Incidence Unstaged</t>
  </si>
  <si>
    <t>Loc Init</t>
  </si>
  <si>
    <t>Loc Ctng</t>
  </si>
  <si>
    <t>Loc Last</t>
  </si>
  <si>
    <t>Reg Init</t>
  </si>
  <si>
    <t>Reg Ctng</t>
  </si>
  <si>
    <t>Reg Last</t>
  </si>
  <si>
    <t>Dist Init</t>
  </si>
  <si>
    <t>Dist Ctng</t>
  </si>
  <si>
    <t>Dist Last</t>
  </si>
  <si>
    <t>EAC unstaged</t>
  </si>
  <si>
    <t>Unst Init</t>
  </si>
  <si>
    <t>Unst Ctng</t>
  </si>
  <si>
    <t>Unst Last</t>
  </si>
  <si>
    <t>EAC incidence</t>
  </si>
  <si>
    <t>Localized</t>
  </si>
  <si>
    <t>Clinical</t>
  </si>
  <si>
    <t>Detected</t>
  </si>
  <si>
    <t>Regional</t>
  </si>
  <si>
    <t>Distant</t>
  </si>
  <si>
    <t>False-Positives</t>
  </si>
  <si>
    <t>LifeYears</t>
  </si>
  <si>
    <t>Endoscopies</t>
  </si>
  <si>
    <t>Treatments</t>
  </si>
  <si>
    <t>Touchups</t>
  </si>
  <si>
    <t>Complications</t>
  </si>
  <si>
    <t>Perforations</t>
  </si>
  <si>
    <t>Stricture Complication</t>
  </si>
  <si>
    <t>Lifeyears in phases of cancer care</t>
  </si>
  <si>
    <t>Initial Care</t>
  </si>
  <si>
    <t>Continuous care</t>
  </si>
  <si>
    <t>Terminal care, other causes mortality</t>
  </si>
  <si>
    <t>Terminal care, EAC mortality</t>
  </si>
  <si>
    <t>MALE - 60 to 100</t>
  </si>
  <si>
    <t>EAC Incidence</t>
  </si>
  <si>
    <t>(3% Discounted results)</t>
  </si>
  <si>
    <t>Strategy</t>
  </si>
  <si>
    <t>Unstaged</t>
  </si>
  <si>
    <t>False-Postivies</t>
  </si>
  <si>
    <t>Lifeyears</t>
  </si>
  <si>
    <t>QALYs</t>
  </si>
  <si>
    <t>1000 BE patients</t>
  </si>
  <si>
    <t>EAC diagnosis</t>
  </si>
  <si>
    <t>No intervention</t>
  </si>
  <si>
    <t>Only surveillance (3y)</t>
  </si>
  <si>
    <t>Treatment at HGD development</t>
  </si>
  <si>
    <t>Treatment at LGD development</t>
  </si>
  <si>
    <t>Immediate treatment</t>
  </si>
  <si>
    <t>False Positives</t>
  </si>
  <si>
    <t>Costs</t>
  </si>
  <si>
    <t>Touch Ups</t>
  </si>
  <si>
    <t>UNIT COSTS</t>
  </si>
  <si>
    <t>UNIT PENALTY UTILITY</t>
  </si>
  <si>
    <t>Treatment Costs</t>
  </si>
  <si>
    <t>Utility</t>
  </si>
  <si>
    <t>Parameter</t>
  </si>
  <si>
    <t>Penalty</t>
  </si>
  <si>
    <t xml:space="preserve"> -0.3 for 1 day</t>
  </si>
  <si>
    <t>0.7 per treatment per week</t>
  </si>
  <si>
    <t xml:space="preserve"> -0.3 for 4.1 weeks for initial RFA treatment, -0.3 for 1 week for touch up</t>
  </si>
  <si>
    <t>Stricture, Perforation</t>
  </si>
  <si>
    <t>0.7 for 8 weeks</t>
  </si>
  <si>
    <t xml:space="preserve"> -0.3 for 8 weeks</t>
  </si>
  <si>
    <t>Bleeding (1% total over treatment period)</t>
  </si>
  <si>
    <t>0.7 for 1 week</t>
  </si>
  <si>
    <t xml:space="preserve"> -0.3 for 1 week</t>
  </si>
  <si>
    <t>Localized terminal care</t>
  </si>
  <si>
    <t xml:space="preserve">Penalty   </t>
  </si>
  <si>
    <t>Bleeding</t>
  </si>
  <si>
    <t>terminal care</t>
  </si>
  <si>
    <t>Terminal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</si>
</sst>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-* #,##0_-;_-* &quot;-&quot;??_-;_-@_-"/>
    <numFmt numFmtId="167" formatCode="_-[$$-409]* #,##0.00_ ;_-[$$-409]* \-#,##0.00\ ;_-[$$-409]* &quot;-&quot;??_ ;_-@_ "/>
    <numFmt numFmtId="168" formatCode="_-[$$-409]* #,##0_ ;_-[$$-409]* \-#,##0\ ;_-[$$-409]* &quot;-&quot;??_ ;_-@_ "/>
    <numFmt numFmtId="169" formatCode="0.00000"/>
    <numFmt numFmtId="170" formatCode="_-* #,##0.0_-;\-* #,##0.0_-;_-* &quot;-&quot;??_-;_-@_-"/>
    <numFmt numFmtId="171" formatCode="_-* #,##0.0000_-;\-* #,##0.0000_-;_-* &quot;-&quot;??_-;_-@_-"/>
    <numFmt numFmtId="172" formatCode="0.0"/>
    <numFmt numFmtId="173" formatCode="_(&quot;$&quot;* #,##0_);_(&quot;$&quot;* \(#,##0\);_(&quot;$&quot;* &quot;-&quot;??_);_(@_)"/>
    <numFmt numFmtId="174" formatCode="0.0%"/>
    <numFmt numFmtId="175" formatCode="_(* #,##0_);_(* \(#,##0\);_(* &quot;-&quot;??_);_(@_)"/>
    <numFmt numFmtId="176" formatCode="0.0E+00"/>
    <numFmt numFmtId="177" formatCode="_-* #,##0.00000000_-;\-* #,##0.00000000_-;_-* &quot;-&quot;??_-;_-@_-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21">
    <xf numFmtId="0" fontId="0" fillId="0" borderId="0" xfId="0"/>
    <xf numFmtId="166" fontId="4" fillId="0" borderId="0" xfId="0" applyNumberFormat="1" applyFont="1"/>
    <xf numFmtId="43" fontId="4" fillId="0" borderId="0" xfId="0" applyNumberFormat="1" applyFont="1"/>
    <xf numFmtId="2" fontId="2" fillId="0" borderId="1" xfId="0" applyNumberFormat="1" applyFont="1" applyBorder="1"/>
    <xf numFmtId="169" fontId="2" fillId="0" borderId="4" xfId="0" applyNumberFormat="1" applyFont="1" applyBorder="1"/>
    <xf numFmtId="169" fontId="7" fillId="4" borderId="4" xfId="0" applyNumberFormat="1" applyFont="1" applyFill="1" applyBorder="1" applyAlignment="1">
      <alignment wrapText="1"/>
    </xf>
    <xf numFmtId="169" fontId="1" fillId="0" borderId="0" xfId="0" applyNumberFormat="1" applyFont="1"/>
    <xf numFmtId="169" fontId="1" fillId="0" borderId="3" xfId="0" applyNumberFormat="1" applyFont="1" applyBorder="1"/>
    <xf numFmtId="169" fontId="1" fillId="0" borderId="2" xfId="0" applyNumberFormat="1" applyFont="1" applyBorder="1"/>
    <xf numFmtId="0" fontId="1" fillId="0" borderId="0" xfId="0" applyFont="1"/>
    <xf numFmtId="0" fontId="2" fillId="0" borderId="1" xfId="0" applyFont="1" applyBorder="1"/>
    <xf numFmtId="43" fontId="2" fillId="0" borderId="1" xfId="0" applyNumberFormat="1" applyFont="1" applyBorder="1"/>
    <xf numFmtId="166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6" fontId="2" fillId="0" borderId="3" xfId="0" applyNumberFormat="1" applyFont="1" applyBorder="1"/>
    <xf numFmtId="166" fontId="2" fillId="0" borderId="2" xfId="0" applyNumberFormat="1" applyFont="1" applyBorder="1"/>
    <xf numFmtId="167" fontId="2" fillId="0" borderId="3" xfId="0" applyNumberFormat="1" applyFont="1" applyBorder="1"/>
    <xf numFmtId="167" fontId="2" fillId="0" borderId="3" xfId="1" applyNumberFormat="1" applyFont="1" applyBorder="1"/>
    <xf numFmtId="0" fontId="1" fillId="0" borderId="3" xfId="0" applyFont="1" applyBorder="1" applyAlignment="1">
      <alignment horizontal="right"/>
    </xf>
    <xf numFmtId="167" fontId="2" fillId="3" borderId="2" xfId="1" applyNumberFormat="1" applyFont="1" applyFill="1" applyBorder="1"/>
    <xf numFmtId="167" fontId="2" fillId="3" borderId="2" xfId="0" applyNumberFormat="1" applyFont="1" applyFill="1" applyBorder="1"/>
    <xf numFmtId="168" fontId="2" fillId="0" borderId="1" xfId="0" applyNumberFormat="1" applyFont="1" applyBorder="1"/>
    <xf numFmtId="168" fontId="2" fillId="0" borderId="3" xfId="0" applyNumberFormat="1" applyFont="1" applyBorder="1"/>
    <xf numFmtId="168" fontId="2" fillId="0" borderId="2" xfId="0" applyNumberFormat="1" applyFont="1" applyBorder="1"/>
    <xf numFmtId="2" fontId="1" fillId="0" borderId="0" xfId="0" applyNumberFormat="1" applyFont="1"/>
    <xf numFmtId="0" fontId="2" fillId="0" borderId="4" xfId="0" applyFont="1" applyBorder="1"/>
    <xf numFmtId="0" fontId="1" fillId="0" borderId="4" xfId="0" applyFont="1" applyBorder="1"/>
    <xf numFmtId="0" fontId="7" fillId="4" borderId="4" xfId="0" applyFont="1" applyFill="1" applyBorder="1"/>
    <xf numFmtId="43" fontId="1" fillId="2" borderId="4" xfId="0" applyNumberFormat="1" applyFont="1" applyFill="1" applyBorder="1"/>
    <xf numFmtId="0" fontId="7" fillId="4" borderId="4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43" fontId="1" fillId="0" borderId="0" xfId="0" applyNumberFormat="1" applyFont="1"/>
    <xf numFmtId="0" fontId="1" fillId="0" borderId="0" xfId="0" applyFont="1"/>
    <xf numFmtId="0" fontId="2" fillId="0" borderId="1" xfId="0" applyFont="1" applyBorder="1"/>
    <xf numFmtId="43" fontId="2" fillId="0" borderId="1" xfId="0" applyNumberFormat="1" applyFont="1" applyBorder="1"/>
    <xf numFmtId="0" fontId="2" fillId="0" borderId="0" xfId="0" applyFont="1"/>
    <xf numFmtId="166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166" fontId="2" fillId="0" borderId="3" xfId="0" applyNumberFormat="1" applyFont="1" applyBorder="1"/>
    <xf numFmtId="166" fontId="2" fillId="0" borderId="2" xfId="0" applyNumberFormat="1" applyFont="1" applyBorder="1"/>
    <xf numFmtId="167" fontId="2" fillId="0" borderId="3" xfId="0" applyNumberFormat="1" applyFont="1" applyBorder="1"/>
    <xf numFmtId="167" fontId="2" fillId="0" borderId="3" xfId="1" applyNumberFormat="1" applyFont="1" applyBorder="1"/>
    <xf numFmtId="0" fontId="1" fillId="0" borderId="3" xfId="0" applyFont="1" applyBorder="1" applyAlignment="1">
      <alignment horizontal="right"/>
    </xf>
    <xf numFmtId="167" fontId="2" fillId="3" borderId="2" xfId="1" applyNumberFormat="1" applyFont="1" applyFill="1" applyBorder="1"/>
    <xf numFmtId="167" fontId="2" fillId="3" borderId="2" xfId="0" applyNumberFormat="1" applyFont="1" applyFill="1" applyBorder="1"/>
    <xf numFmtId="168" fontId="2" fillId="0" borderId="3" xfId="0" applyNumberFormat="1" applyFont="1" applyBorder="1"/>
    <xf numFmtId="168" fontId="2" fillId="0" borderId="2" xfId="0" applyNumberFormat="1" applyFont="1" applyBorder="1"/>
    <xf numFmtId="0" fontId="4" fillId="0" borderId="0" xfId="0" applyFont="1"/>
    <xf numFmtId="166" fontId="4" fillId="0" borderId="0" xfId="1" applyNumberFormat="1" applyFont="1"/>
    <xf numFmtId="1" fontId="4" fillId="0" borderId="0" xfId="0" applyNumberFormat="1" applyFont="1"/>
    <xf numFmtId="0" fontId="5" fillId="0" borderId="0" xfId="0" applyFont="1"/>
    <xf numFmtId="43" fontId="6" fillId="0" borderId="0" xfId="1" applyFont="1"/>
    <xf numFmtId="43" fontId="1" fillId="2" borderId="4" xfId="0" applyNumberFormat="1" applyFont="1" applyFill="1" applyBorder="1"/>
    <xf numFmtId="0" fontId="0" fillId="0" borderId="0" xfId="0"/>
    <xf numFmtId="0" fontId="1" fillId="0" borderId="0" xfId="0" applyFont="1"/>
    <xf numFmtId="166" fontId="1" fillId="0" borderId="0" xfId="1" applyNumberFormat="1" applyFont="1"/>
    <xf numFmtId="165" fontId="1" fillId="0" borderId="0" xfId="0" applyNumberFormat="1" applyFont="1"/>
    <xf numFmtId="171" fontId="2" fillId="0" borderId="1" xfId="0" applyNumberFormat="1" applyFont="1" applyBorder="1"/>
    <xf numFmtId="0" fontId="5" fillId="0" borderId="7" xfId="0" applyFont="1" applyBorder="1"/>
    <xf numFmtId="0" fontId="4" fillId="0" borderId="8" xfId="0" applyFont="1" applyBorder="1"/>
    <xf numFmtId="0" fontId="4" fillId="0" borderId="3" xfId="0" applyFont="1" applyBorder="1"/>
    <xf numFmtId="0" fontId="4" fillId="0" borderId="7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2" xfId="0" applyFont="1" applyBorder="1"/>
    <xf numFmtId="0" fontId="5" fillId="0" borderId="2" xfId="0" applyFont="1" applyBorder="1"/>
    <xf numFmtId="0" fontId="8" fillId="0" borderId="3" xfId="0" applyFont="1" applyBorder="1"/>
    <xf numFmtId="0" fontId="5" fillId="0" borderId="3" xfId="0" applyFont="1" applyBorder="1"/>
    <xf numFmtId="0" fontId="4" fillId="0" borderId="9" xfId="0" applyFont="1" applyBorder="1"/>
    <xf numFmtId="0" fontId="4" fillId="0" borderId="7" xfId="0" applyFont="1" applyBorder="1"/>
    <xf numFmtId="0" fontId="4" fillId="0" borderId="0" xfId="0" applyFont="1" applyBorder="1"/>
    <xf numFmtId="0" fontId="8" fillId="0" borderId="0" xfId="0" applyFont="1" applyBorder="1"/>
    <xf numFmtId="0" fontId="5" fillId="0" borderId="0" xfId="0" applyFont="1" applyBorder="1"/>
    <xf numFmtId="0" fontId="4" fillId="0" borderId="10" xfId="0" applyFont="1" applyBorder="1"/>
    <xf numFmtId="172" fontId="4" fillId="0" borderId="7" xfId="0" applyNumberFormat="1" applyFont="1" applyBorder="1"/>
    <xf numFmtId="172" fontId="4" fillId="0" borderId="0" xfId="0" applyNumberFormat="1" applyFont="1" applyBorder="1"/>
    <xf numFmtId="170" fontId="5" fillId="0" borderId="0" xfId="1" applyNumberFormat="1" applyFont="1" applyBorder="1"/>
    <xf numFmtId="166" fontId="4" fillId="0" borderId="0" xfId="1" applyNumberFormat="1" applyFont="1" applyBorder="1"/>
    <xf numFmtId="43" fontId="4" fillId="7" borderId="10" xfId="1" applyNumberFormat="1" applyFont="1" applyFill="1" applyBorder="1"/>
    <xf numFmtId="173" fontId="4" fillId="0" borderId="0" xfId="2" applyNumberFormat="1" applyFont="1"/>
    <xf numFmtId="2" fontId="5" fillId="0" borderId="0" xfId="0" applyNumberFormat="1" applyFont="1"/>
    <xf numFmtId="173" fontId="4" fillId="0" borderId="0" xfId="0" applyNumberFormat="1" applyFont="1"/>
    <xf numFmtId="172" fontId="4" fillId="0" borderId="11" xfId="0" applyNumberFormat="1" applyFont="1" applyBorder="1"/>
    <xf numFmtId="172" fontId="4" fillId="0" borderId="2" xfId="0" applyNumberFormat="1" applyFont="1" applyBorder="1"/>
    <xf numFmtId="170" fontId="5" fillId="0" borderId="2" xfId="1" applyNumberFormat="1" applyFont="1" applyBorder="1"/>
    <xf numFmtId="166" fontId="4" fillId="0" borderId="2" xfId="1" applyNumberFormat="1" applyFont="1" applyBorder="1"/>
    <xf numFmtId="0" fontId="4" fillId="0" borderId="13" xfId="0" applyFont="1" applyBorder="1"/>
    <xf numFmtId="0" fontId="5" fillId="0" borderId="11" xfId="0" applyFont="1" applyBorder="1"/>
    <xf numFmtId="0" fontId="8" fillId="0" borderId="12" xfId="0" applyFont="1" applyBorder="1"/>
    <xf numFmtId="0" fontId="8" fillId="0" borderId="14" xfId="0" applyFont="1" applyBorder="1"/>
    <xf numFmtId="165" fontId="4" fillId="0" borderId="7" xfId="0" applyNumberFormat="1" applyFont="1" applyBorder="1"/>
    <xf numFmtId="173" fontId="4" fillId="0" borderId="10" xfId="0" applyNumberFormat="1" applyFont="1" applyBorder="1"/>
    <xf numFmtId="168" fontId="4" fillId="0" borderId="0" xfId="0" applyNumberFormat="1" applyFont="1" applyBorder="1"/>
    <xf numFmtId="168" fontId="4" fillId="0" borderId="10" xfId="0" applyNumberFormat="1" applyFont="1" applyBorder="1"/>
    <xf numFmtId="168" fontId="4" fillId="0" borderId="13" xfId="0" applyNumberFormat="1" applyFont="1" applyBorder="1"/>
    <xf numFmtId="170" fontId="4" fillId="0" borderId="7" xfId="1" applyNumberFormat="1" applyFont="1" applyBorder="1"/>
    <xf numFmtId="9" fontId="4" fillId="0" borderId="0" xfId="3" applyFont="1"/>
    <xf numFmtId="1" fontId="4" fillId="0" borderId="7" xfId="0" applyNumberFormat="1" applyFont="1" applyBorder="1"/>
    <xf numFmtId="0" fontId="0" fillId="0" borderId="0" xfId="0" applyBorder="1"/>
    <xf numFmtId="0" fontId="0" fillId="0" borderId="10" xfId="0" applyBorder="1"/>
    <xf numFmtId="174" fontId="4" fillId="0" borderId="7" xfId="3" applyNumberFormat="1" applyFont="1" applyBorder="1"/>
    <xf numFmtId="0" fontId="4" fillId="8" borderId="0" xfId="0" applyFont="1" applyFill="1" applyBorder="1"/>
    <xf numFmtId="173" fontId="4" fillId="9" borderId="7" xfId="2" applyNumberFormat="1" applyFont="1" applyFill="1" applyBorder="1"/>
    <xf numFmtId="173" fontId="4" fillId="9" borderId="10" xfId="2" applyNumberFormat="1" applyFont="1" applyFill="1" applyBorder="1"/>
    <xf numFmtId="168" fontId="4" fillId="9" borderId="7" xfId="0" applyNumberFormat="1" applyFont="1" applyFill="1" applyBorder="1"/>
    <xf numFmtId="168" fontId="4" fillId="9" borderId="0" xfId="0" applyNumberFormat="1" applyFont="1" applyFill="1" applyBorder="1"/>
    <xf numFmtId="0" fontId="0" fillId="9" borderId="10" xfId="0" applyFill="1" applyBorder="1"/>
    <xf numFmtId="0" fontId="4" fillId="9" borderId="10" xfId="0" applyFont="1" applyFill="1" applyBorder="1"/>
    <xf numFmtId="175" fontId="4" fillId="0" borderId="0" xfId="0" applyNumberFormat="1" applyFont="1"/>
    <xf numFmtId="0" fontId="4" fillId="8" borderId="2" xfId="0" applyFont="1" applyFill="1" applyBorder="1"/>
    <xf numFmtId="176" fontId="4" fillId="2" borderId="11" xfId="0" applyNumberFormat="1" applyFont="1" applyFill="1" applyBorder="1"/>
    <xf numFmtId="0" fontId="4" fillId="2" borderId="12" xfId="0" applyFont="1" applyFill="1" applyBorder="1"/>
    <xf numFmtId="176" fontId="4" fillId="2" borderId="2" xfId="0" applyNumberFormat="1" applyFont="1" applyFill="1" applyBorder="1"/>
    <xf numFmtId="0" fontId="0" fillId="2" borderId="12" xfId="0" applyFill="1" applyBorder="1"/>
    <xf numFmtId="0" fontId="4" fillId="9" borderId="12" xfId="0" applyFont="1" applyFill="1" applyBorder="1"/>
    <xf numFmtId="0" fontId="4" fillId="9" borderId="14" xfId="0" applyFont="1" applyFill="1" applyBorder="1"/>
    <xf numFmtId="43" fontId="4" fillId="0" borderId="0" xfId="1" applyFont="1"/>
    <xf numFmtId="0" fontId="8" fillId="0" borderId="9" xfId="0" applyFont="1" applyBorder="1"/>
    <xf numFmtId="0" fontId="4" fillId="0" borderId="15" xfId="0" applyFont="1" applyBorder="1"/>
    <xf numFmtId="0" fontId="4" fillId="0" borderId="10" xfId="0" applyFont="1" applyBorder="1" applyAlignment="1">
      <alignment wrapText="1"/>
    </xf>
    <xf numFmtId="0" fontId="4" fillId="0" borderId="0" xfId="0" applyFont="1" applyFill="1" applyBorder="1"/>
    <xf numFmtId="173" fontId="4" fillId="0" borderId="10" xfId="2" applyNumberFormat="1" applyFont="1" applyBorder="1"/>
    <xf numFmtId="173" fontId="4" fillId="0" borderId="13" xfId="0" applyNumberFormat="1" applyFont="1" applyBorder="1"/>
    <xf numFmtId="166" fontId="4" fillId="0" borderId="0" xfId="0" applyNumberFormat="1" applyFont="1" applyFill="1" applyBorder="1"/>
    <xf numFmtId="172" fontId="4" fillId="0" borderId="0" xfId="0" applyNumberFormat="1" applyFont="1" applyFill="1" applyBorder="1"/>
    <xf numFmtId="170" fontId="4" fillId="0" borderId="0" xfId="0" applyNumberFormat="1" applyFont="1" applyFill="1" applyBorder="1"/>
    <xf numFmtId="43" fontId="4" fillId="0" borderId="0" xfId="0" applyNumberFormat="1" applyFont="1" applyFill="1" applyBorder="1"/>
    <xf numFmtId="166" fontId="8" fillId="0" borderId="0" xfId="0" applyNumberFormat="1" applyFont="1" applyFill="1" applyBorder="1"/>
    <xf numFmtId="173" fontId="4" fillId="9" borderId="0" xfId="2" applyNumberFormat="1" applyFont="1" applyFill="1" applyBorder="1"/>
    <xf numFmtId="0" fontId="1" fillId="9" borderId="10" xfId="0" applyFont="1" applyFill="1" applyBorder="1"/>
    <xf numFmtId="0" fontId="4" fillId="9" borderId="11" xfId="0" applyFont="1" applyFill="1" applyBorder="1"/>
    <xf numFmtId="0" fontId="4" fillId="9" borderId="2" xfId="0" applyFont="1" applyFill="1" applyBorder="1"/>
    <xf numFmtId="0" fontId="4" fillId="0" borderId="14" xfId="0" applyFont="1" applyBorder="1"/>
    <xf numFmtId="0" fontId="4" fillId="0" borderId="4" xfId="0" applyFont="1" applyBorder="1"/>
    <xf numFmtId="0" fontId="5" fillId="0" borderId="4" xfId="0" applyFont="1" applyBorder="1"/>
    <xf numFmtId="43" fontId="4" fillId="0" borderId="4" xfId="0" applyNumberFormat="1" applyFont="1" applyBorder="1"/>
    <xf numFmtId="2" fontId="4" fillId="0" borderId="4" xfId="0" applyNumberFormat="1" applyFont="1" applyBorder="1"/>
    <xf numFmtId="43" fontId="5" fillId="0" borderId="4" xfId="0" applyNumberFormat="1" applyFont="1" applyFill="1" applyBorder="1"/>
    <xf numFmtId="173" fontId="4" fillId="0" borderId="4" xfId="0" applyNumberFormat="1" applyFont="1" applyFill="1" applyBorder="1"/>
    <xf numFmtId="43" fontId="4" fillId="0" borderId="4" xfId="1" applyFont="1" applyFill="1" applyBorder="1"/>
    <xf numFmtId="0" fontId="4" fillId="0" borderId="4" xfId="0" applyFont="1" applyFill="1" applyBorder="1"/>
    <xf numFmtId="2" fontId="4" fillId="0" borderId="4" xfId="0" applyNumberFormat="1" applyFont="1" applyFill="1" applyBorder="1"/>
    <xf numFmtId="168" fontId="4" fillId="0" borderId="4" xfId="0" applyNumberFormat="1" applyFont="1" applyBorder="1"/>
    <xf numFmtId="43" fontId="5" fillId="0" borderId="5" xfId="0" applyNumberFormat="1" applyFont="1" applyFill="1" applyBorder="1"/>
    <xf numFmtId="173" fontId="4" fillId="0" borderId="6" xfId="0" applyNumberFormat="1" applyFont="1" applyFill="1" applyBorder="1"/>
    <xf numFmtId="166" fontId="4" fillId="0" borderId="4" xfId="0" applyNumberFormat="1" applyFont="1" applyFill="1" applyBorder="1"/>
    <xf numFmtId="0" fontId="4" fillId="0" borderId="0" xfId="0" applyFont="1" applyFill="1"/>
    <xf numFmtId="0" fontId="4" fillId="0" borderId="5" xfId="0" applyFont="1" applyFill="1" applyBorder="1"/>
    <xf numFmtId="0" fontId="4" fillId="0" borderId="6" xfId="0" applyFont="1" applyFill="1" applyBorder="1"/>
    <xf numFmtId="173" fontId="4" fillId="0" borderId="4" xfId="0" applyNumberFormat="1" applyFont="1" applyBorder="1"/>
    <xf numFmtId="43" fontId="4" fillId="0" borderId="4" xfId="1" applyFont="1" applyBorder="1"/>
    <xf numFmtId="0" fontId="5" fillId="0" borderId="5" xfId="0" applyFont="1" applyBorder="1"/>
    <xf numFmtId="43" fontId="4" fillId="0" borderId="6" xfId="1" applyFont="1" applyBorder="1"/>
    <xf numFmtId="168" fontId="4" fillId="0" borderId="4" xfId="1" applyNumberFormat="1" applyFont="1" applyBorder="1"/>
    <xf numFmtId="0" fontId="4" fillId="0" borderId="5" xfId="0" applyFont="1" applyBorder="1"/>
    <xf numFmtId="165" fontId="4" fillId="0" borderId="4" xfId="0" applyNumberFormat="1" applyFont="1" applyBorder="1"/>
    <xf numFmtId="165" fontId="5" fillId="0" borderId="0" xfId="0" applyNumberFormat="1" applyFont="1"/>
    <xf numFmtId="171" fontId="1" fillId="0" borderId="0" xfId="1" applyNumberFormat="1" applyFont="1" applyBorder="1"/>
    <xf numFmtId="171" fontId="1" fillId="0" borderId="0" xfId="1" applyNumberFormat="1" applyFont="1"/>
    <xf numFmtId="2" fontId="4" fillId="0" borderId="0" xfId="0" applyNumberFormat="1" applyFont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1" fillId="0" borderId="4" xfId="0" applyFont="1" applyBorder="1"/>
    <xf numFmtId="0" fontId="2" fillId="0" borderId="1" xfId="0" applyFont="1" applyBorder="1"/>
    <xf numFmtId="43" fontId="2" fillId="0" borderId="1" xfId="0" applyNumberFormat="1" applyFont="1" applyBorder="1"/>
    <xf numFmtId="0" fontId="2" fillId="0" borderId="4" xfId="0" applyFont="1" applyBorder="1"/>
    <xf numFmtId="169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9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2" fillId="0" borderId="1" xfId="0" applyFont="1" applyBorder="1"/>
    <xf numFmtId="43" fontId="2" fillId="0" borderId="1" xfId="0" applyNumberFormat="1" applyFont="1" applyBorder="1"/>
    <xf numFmtId="166" fontId="2" fillId="0" borderId="1" xfId="0" applyNumberFormat="1" applyFont="1" applyBorder="1"/>
    <xf numFmtId="0" fontId="2" fillId="0" borderId="4" xfId="0" applyFont="1" applyBorder="1"/>
    <xf numFmtId="169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9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2" fillId="0" borderId="4" xfId="0" applyFont="1" applyBorder="1"/>
    <xf numFmtId="169" fontId="2" fillId="0" borderId="4" xfId="0" applyNumberFormat="1" applyFont="1" applyBorder="1"/>
    <xf numFmtId="0" fontId="1" fillId="0" borderId="0" xfId="0" applyFont="1"/>
    <xf numFmtId="0" fontId="1" fillId="0" borderId="4" xfId="0" applyFont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69" fontId="7" fillId="4" borderId="4" xfId="0" applyNumberFormat="1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43" fontId="1" fillId="2" borderId="4" xfId="0" applyNumberFormat="1" applyFont="1" applyFill="1" applyBorder="1"/>
    <xf numFmtId="0" fontId="2" fillId="0" borderId="1" xfId="0" applyFont="1" applyBorder="1"/>
    <xf numFmtId="43" fontId="2" fillId="0" borderId="1" xfId="0" applyNumberFormat="1" applyFont="1" applyBorder="1"/>
    <xf numFmtId="166" fontId="2" fillId="0" borderId="1" xfId="0" applyNumberFormat="1" applyFont="1" applyBorder="1"/>
    <xf numFmtId="177" fontId="4" fillId="0" borderId="0" xfId="1" applyNumberFormat="1" applyFont="1" applyFill="1" applyBorder="1"/>
    <xf numFmtId="2" fontId="4" fillId="9" borderId="2" xfId="2" applyNumberFormat="1" applyFont="1" applyFill="1" applyBorder="1"/>
    <xf numFmtId="11" fontId="1" fillId="2" borderId="4" xfId="0" applyNumberFormat="1" applyFont="1" applyFill="1" applyBorder="1"/>
    <xf numFmtId="168" fontId="4" fillId="0" borderId="6" xfId="0" applyNumberFormat="1" applyFont="1" applyBorder="1"/>
    <xf numFmtId="43" fontId="4" fillId="0" borderId="15" xfId="0" applyNumberFormat="1" applyFont="1" applyBorder="1"/>
    <xf numFmtId="2" fontId="4" fillId="0" borderId="15" xfId="0" applyNumberFormat="1" applyFont="1" applyBorder="1"/>
    <xf numFmtId="173" fontId="4" fillId="0" borderId="15" xfId="0" applyNumberFormat="1" applyFont="1" applyFill="1" applyBorder="1"/>
    <xf numFmtId="2" fontId="4" fillId="0" borderId="15" xfId="0" applyNumberFormat="1" applyFont="1" applyFill="1" applyBorder="1"/>
    <xf numFmtId="166" fontId="5" fillId="10" borderId="15" xfId="0" applyNumberFormat="1" applyFont="1" applyFill="1" applyBorder="1"/>
    <xf numFmtId="43" fontId="4" fillId="0" borderId="14" xfId="0" applyNumberFormat="1" applyFont="1" applyBorder="1"/>
    <xf numFmtId="2" fontId="4" fillId="0" borderId="14" xfId="0" applyNumberFormat="1" applyFont="1" applyBorder="1"/>
    <xf numFmtId="166" fontId="5" fillId="10" borderId="15" xfId="1" applyNumberFormat="1" applyFont="1" applyFill="1" applyBorder="1"/>
    <xf numFmtId="0" fontId="7" fillId="4" borderId="5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</cellXfs>
  <cellStyles count="5">
    <cellStyle name="Comma" xfId="1" builtinId="3"/>
    <cellStyle name="Comma 2" xfId="4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Z60"/>
  <sheetViews>
    <sheetView workbookViewId="0">
      <selection activeCell="B4" sqref="B4:AT44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9" bestFit="1" customWidth="1"/>
    <col min="52" max="52" width="13.7109375" style="9" bestFit="1" customWidth="1"/>
    <col min="53" max="53" width="16.42578125" style="9" bestFit="1" customWidth="1"/>
    <col min="54" max="54" width="15.42578125" style="9" bestFit="1" customWidth="1"/>
    <col min="55" max="60" width="9.140625" style="9"/>
    <col min="61" max="61" width="11.7109375" style="9" bestFit="1" customWidth="1"/>
    <col min="62" max="66" width="9.140625" style="9"/>
    <col min="67" max="67" width="14.7109375" style="9" bestFit="1" customWidth="1"/>
    <col min="68" max="68" width="14.28515625" style="9" bestFit="1" customWidth="1"/>
    <col min="69" max="69" width="13.42578125" style="9" bestFit="1" customWidth="1"/>
    <col min="70" max="16384" width="9.140625" style="9"/>
  </cols>
  <sheetData>
    <row r="1" spans="1:104" ht="12.75" x14ac:dyDescent="0.2">
      <c r="A1" s="26" t="s">
        <v>0</v>
      </c>
      <c r="B1" s="26" t="s">
        <v>1</v>
      </c>
      <c r="C1" s="26" t="s">
        <v>3</v>
      </c>
      <c r="D1" s="26" t="s">
        <v>8</v>
      </c>
      <c r="E1" s="4"/>
      <c r="F1" s="26"/>
      <c r="G1" s="26" t="s">
        <v>2</v>
      </c>
      <c r="I1" s="26"/>
      <c r="J1" s="26"/>
      <c r="K1" s="26"/>
      <c r="N1" s="26"/>
      <c r="O1" s="26"/>
      <c r="P1" s="26"/>
      <c r="S1" s="26"/>
      <c r="T1" s="26"/>
      <c r="U1" s="26"/>
      <c r="V1" s="27"/>
      <c r="X1" s="26"/>
      <c r="Y1" s="26"/>
      <c r="Z1" s="26"/>
      <c r="AA1" s="27"/>
      <c r="AC1" s="26"/>
      <c r="AD1" s="26"/>
      <c r="AE1" s="26"/>
      <c r="AF1" s="27"/>
      <c r="AH1" s="26"/>
      <c r="AI1" s="26"/>
      <c r="AJ1" s="26"/>
      <c r="AK1" s="27"/>
      <c r="AM1" s="26"/>
      <c r="AN1" s="26"/>
      <c r="AO1" s="26"/>
      <c r="AP1" s="27"/>
      <c r="AQ1" s="27"/>
      <c r="AR1" s="27"/>
      <c r="AS1" s="27"/>
      <c r="AT1" s="2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28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32"/>
      <c r="AQ2" s="32"/>
      <c r="AR2" s="32"/>
      <c r="AS2" s="32"/>
      <c r="AT2" s="32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45" x14ac:dyDescent="0.2">
      <c r="A3" s="28" t="s">
        <v>4</v>
      </c>
      <c r="B3" s="30" t="s">
        <v>47</v>
      </c>
      <c r="C3" s="30" t="s">
        <v>48</v>
      </c>
      <c r="D3" s="30" t="s">
        <v>49</v>
      </c>
      <c r="E3" s="5" t="s">
        <v>50</v>
      </c>
      <c r="F3" s="30" t="s">
        <v>46</v>
      </c>
      <c r="G3" s="31" t="s">
        <v>5</v>
      </c>
      <c r="H3" s="31" t="s">
        <v>48</v>
      </c>
      <c r="I3" s="31" t="s">
        <v>49</v>
      </c>
      <c r="J3" s="31" t="s">
        <v>50</v>
      </c>
      <c r="K3" s="31" t="s">
        <v>46</v>
      </c>
      <c r="L3" s="30" t="s">
        <v>6</v>
      </c>
      <c r="M3" s="30" t="s">
        <v>48</v>
      </c>
      <c r="N3" s="30" t="s">
        <v>49</v>
      </c>
      <c r="O3" s="30" t="s">
        <v>50</v>
      </c>
      <c r="P3" s="30" t="s">
        <v>46</v>
      </c>
      <c r="Q3" s="31" t="s">
        <v>6</v>
      </c>
      <c r="R3" s="31" t="s">
        <v>48</v>
      </c>
      <c r="S3" s="31" t="s">
        <v>49</v>
      </c>
      <c r="T3" s="31" t="s">
        <v>50</v>
      </c>
      <c r="U3" s="31" t="s">
        <v>46</v>
      </c>
      <c r="V3" s="30" t="s">
        <v>7</v>
      </c>
      <c r="W3" s="30" t="s">
        <v>48</v>
      </c>
      <c r="X3" s="30" t="s">
        <v>49</v>
      </c>
      <c r="Y3" s="30" t="s">
        <v>50</v>
      </c>
      <c r="Z3" s="30" t="s">
        <v>46</v>
      </c>
      <c r="AA3" s="31" t="s">
        <v>7</v>
      </c>
      <c r="AB3" s="31" t="s">
        <v>48</v>
      </c>
      <c r="AC3" s="31" t="s">
        <v>49</v>
      </c>
      <c r="AD3" s="31" t="s">
        <v>50</v>
      </c>
      <c r="AE3" s="31" t="s">
        <v>46</v>
      </c>
      <c r="AF3" s="30" t="s">
        <v>51</v>
      </c>
      <c r="AG3" s="30" t="s">
        <v>48</v>
      </c>
      <c r="AH3" s="30" t="s">
        <v>49</v>
      </c>
      <c r="AI3" s="30" t="s">
        <v>50</v>
      </c>
      <c r="AJ3" s="30" t="s">
        <v>46</v>
      </c>
      <c r="AK3" s="31" t="s">
        <v>51</v>
      </c>
      <c r="AL3" s="31" t="s">
        <v>48</v>
      </c>
      <c r="AM3" s="31" t="s">
        <v>49</v>
      </c>
      <c r="AN3" s="31" t="s">
        <v>50</v>
      </c>
      <c r="AO3" s="31" t="s">
        <v>46</v>
      </c>
      <c r="AP3" s="32" t="s">
        <v>42</v>
      </c>
      <c r="AQ3" s="32" t="s">
        <v>9</v>
      </c>
      <c r="AR3" s="32" t="s">
        <v>10</v>
      </c>
      <c r="AS3" s="32" t="s">
        <v>11</v>
      </c>
      <c r="AT3" s="32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/>
      <c r="CN3" s="65" t="s">
        <v>121</v>
      </c>
      <c r="CO3" s="65" t="s">
        <v>80</v>
      </c>
      <c r="CP3" s="65" t="s">
        <v>81</v>
      </c>
      <c r="CQ3" s="65"/>
      <c r="CR3" s="65" t="s">
        <v>121</v>
      </c>
      <c r="CS3" s="65" t="s">
        <v>80</v>
      </c>
      <c r="CT3" s="65" t="s">
        <v>81</v>
      </c>
      <c r="CU3" s="65"/>
      <c r="CV3" s="65" t="s">
        <v>83</v>
      </c>
      <c r="CW3" s="65" t="s">
        <v>80</v>
      </c>
      <c r="CX3" s="65" t="s">
        <v>81</v>
      </c>
      <c r="CY3" s="65"/>
      <c r="CZ3" s="65" t="s">
        <v>121</v>
      </c>
    </row>
    <row r="4" spans="1:104" x14ac:dyDescent="0.2">
      <c r="A4" s="27">
        <v>2010</v>
      </c>
      <c r="B4" s="55">
        <v>0.10455339193214667</v>
      </c>
      <c r="C4" s="199">
        <v>3.7052254684725665E-2</v>
      </c>
      <c r="D4" s="199">
        <v>0</v>
      </c>
      <c r="E4" s="199">
        <v>9.5382041762660137E-3</v>
      </c>
      <c r="F4" s="199"/>
      <c r="G4" s="199">
        <v>0</v>
      </c>
      <c r="H4" s="199">
        <v>0</v>
      </c>
      <c r="I4" s="199">
        <v>0</v>
      </c>
      <c r="J4" s="199">
        <v>0</v>
      </c>
      <c r="K4" s="199">
        <v>0</v>
      </c>
      <c r="L4" s="199">
        <v>3.6685400677946207E-3</v>
      </c>
      <c r="M4" s="199">
        <v>3.6685400677946209E-4</v>
      </c>
      <c r="N4" s="199">
        <v>0</v>
      </c>
      <c r="O4" s="199">
        <v>0</v>
      </c>
      <c r="P4" s="199"/>
      <c r="Q4" s="199">
        <v>0</v>
      </c>
      <c r="R4" s="199">
        <v>0</v>
      </c>
      <c r="S4" s="199">
        <v>0</v>
      </c>
      <c r="T4" s="199">
        <v>0</v>
      </c>
      <c r="U4" s="199">
        <v>0</v>
      </c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>
        <v>0</v>
      </c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</v>
      </c>
      <c r="AQ4" s="199">
        <v>0</v>
      </c>
      <c r="AR4" s="199">
        <v>0</v>
      </c>
      <c r="AS4" s="199">
        <v>0</v>
      </c>
      <c r="AT4" s="199">
        <v>994.7046458391419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 t="shared" ref="BF4:BF44" si="0">C4+H4</f>
        <v>3.7052254684725665E-2</v>
      </c>
      <c r="BG4" s="54">
        <f t="shared" ref="BG4:BG44" si="1">D4+I4</f>
        <v>0</v>
      </c>
      <c r="BH4" s="54">
        <f t="shared" ref="BH4:BH44" si="2">E4+J4</f>
        <v>9.5382041762660137E-3</v>
      </c>
      <c r="BI4" s="54">
        <f t="shared" ref="BI4:BI44" si="3">M4+R4</f>
        <v>3.6685400677946209E-4</v>
      </c>
      <c r="BJ4" s="54">
        <f t="shared" ref="BJ4:BJ44" si="4">N4+S4</f>
        <v>0</v>
      </c>
      <c r="BK4" s="54">
        <f t="shared" ref="BK4:BK44" si="5">O4+T4</f>
        <v>0</v>
      </c>
      <c r="BL4" s="54">
        <f t="shared" ref="BL4:BL44" si="6">W4+AB4</f>
        <v>0</v>
      </c>
      <c r="BM4" s="54">
        <f t="shared" ref="BM4:BM44" si="7">X4+AC4</f>
        <v>0</v>
      </c>
      <c r="BN4" s="54">
        <f t="shared" ref="BN4:BN44" si="8">Y4+AD4</f>
        <v>0</v>
      </c>
      <c r="BO4" s="33">
        <f t="shared" ref="BO4:BO44" si="9">AF4+AK4</f>
        <v>0</v>
      </c>
      <c r="BP4" s="33">
        <f t="shared" ref="BP4:BP44" si="10">AG4+AL4</f>
        <v>0</v>
      </c>
      <c r="BQ4" s="33">
        <f t="shared" ref="BQ4:BQ44" si="11">AH4+AM4</f>
        <v>0</v>
      </c>
      <c r="BR4" s="57"/>
      <c r="BS4" s="33">
        <f t="shared" ref="BS4:BS44" si="12">(1/(1+$AZ$3))^($A4-$A$4)*B4</f>
        <v>0.10455339193214667</v>
      </c>
      <c r="BT4" s="33">
        <f t="shared" ref="BT4:BT44" si="13">(1/(1+$AZ$3))^($A4-$A$4)*G4</f>
        <v>0</v>
      </c>
      <c r="BU4" s="33">
        <f t="shared" ref="BU4:BU44" si="14">(1/(1+$AZ$3))^($A4-$A$4)*L4</f>
        <v>3.6685400677946207E-3</v>
      </c>
      <c r="BV4" s="33">
        <f t="shared" ref="BV4:BV44" si="15">(1/(1+$AZ$3))^($A4-$A$4)*Q4</f>
        <v>0</v>
      </c>
      <c r="BW4" s="33">
        <f t="shared" ref="BW4:BW44" si="16">(1/(1+$AZ$3))^($A4-$A$4)*V4</f>
        <v>0</v>
      </c>
      <c r="BX4" s="33">
        <f t="shared" ref="BX4:BX44" si="17">(1/(1+$AZ$3))^($A4-$A$4)*AA4</f>
        <v>0</v>
      </c>
      <c r="BY4" s="33">
        <f t="shared" ref="BY4:BY44" si="18">(1/(1+$AZ$3))^($A4-$A$4)*AF4</f>
        <v>0</v>
      </c>
      <c r="BZ4" s="33">
        <f t="shared" ref="BZ4:BZ44" si="19">(1/(1+$AZ$3))^($A4-$A$4)*AK4</f>
        <v>0</v>
      </c>
      <c r="CA4" s="33">
        <f t="shared" ref="CA4:CA44" si="20">(1/(1+$AZ$3))^($A4-$A$4)*AP4</f>
        <v>0</v>
      </c>
      <c r="CB4" s="59">
        <f t="shared" ref="CB4:CB44" si="21">(1/(1+$AZ$3))^($A4-$A$4)*AT4</f>
        <v>994.7046458391419</v>
      </c>
      <c r="CC4" s="57"/>
      <c r="CD4" s="59">
        <f t="shared" ref="CD4:CD44" si="22">(1/(1+$AZ$3))^($A4-$A$4)*AQ4</f>
        <v>0</v>
      </c>
      <c r="CE4" s="59">
        <f t="shared" ref="CE4:CE44" si="23">(1/(1+$AZ$3))^($A4-$A$4)*AR4</f>
        <v>0</v>
      </c>
      <c r="CF4" s="59">
        <f t="shared" ref="CF4:CF44" si="24">(1/(1+$AZ$3))^($A4-$A$4)*AS4</f>
        <v>0</v>
      </c>
      <c r="CG4" s="59">
        <f t="shared" ref="CG4:CG44" si="25">(1/(1+$AZ$3))^($A4-$A$4)*AU4</f>
        <v>0</v>
      </c>
      <c r="CH4" s="59">
        <f t="shared" ref="CH4:CH44" si="26">(1/(1+$AZ$3))^($A4-$A$4)*AV4</f>
        <v>0</v>
      </c>
      <c r="CI4" s="59">
        <f t="shared" ref="CI4:CI44" si="27">(1/(1+$AZ$3))^($A4-$A$4)*AW4</f>
        <v>0</v>
      </c>
      <c r="CJ4" s="57"/>
      <c r="CK4" s="59">
        <f t="shared" ref="CK4:CK44" si="28">(1/(1+$AZ$3))^($A4-$A$4)*(C4+H4)</f>
        <v>3.7052254684725665E-2</v>
      </c>
      <c r="CL4" s="59">
        <f t="shared" ref="CL4:CL44" si="29">(1/(1+$AZ$3))^($A4-$A$4)*(D4+I4)</f>
        <v>0</v>
      </c>
      <c r="CM4" s="59">
        <v>0</v>
      </c>
      <c r="CN4" s="59">
        <f t="shared" ref="CN4:CN44" si="30">(1/(1+$AZ$3))^($A4-$A$4)*(E4+J4)</f>
        <v>9.5382041762660137E-3</v>
      </c>
      <c r="CO4" s="59">
        <f t="shared" ref="CO4:CO44" si="31">(1/(1+$AZ$3))^($A4-$A$4)*(M4+R4)</f>
        <v>3.6685400677946209E-4</v>
      </c>
      <c r="CP4" s="59">
        <f t="shared" ref="CP4:CP44" si="32">(1/(1+$AZ$3))^($A4-$A$4)*(N4+S4)</f>
        <v>0</v>
      </c>
      <c r="CQ4" s="59">
        <v>0</v>
      </c>
      <c r="CR4" s="59">
        <f t="shared" ref="CR4:CR44" si="33">(1/(1+$AZ$3))^($A4-$A$4)*(O4+T4)</f>
        <v>0</v>
      </c>
      <c r="CS4" s="59">
        <f t="shared" ref="CS4:CS44" si="34">(1/(1+$AZ$3))^($A4-$A$4)*(AB4+W4)</f>
        <v>0</v>
      </c>
      <c r="CT4" s="59">
        <f t="shared" ref="CT4:CT44" si="35">(1/(1+$AZ$3))^($A4-$A$4)*(AC4+X4)</f>
        <v>0</v>
      </c>
      <c r="CU4" s="59">
        <v>0</v>
      </c>
      <c r="CV4" s="59">
        <f t="shared" ref="CV4:CV44" si="36">(1/(1+$AZ$3))^($A4-$A$4)*(AD4+Y4)</f>
        <v>0</v>
      </c>
      <c r="CW4" s="59">
        <f t="shared" ref="CW4:CW44" si="37">(1/(1+$AZ$3))^($A4-$A$4)*(AG4+AL4)</f>
        <v>0</v>
      </c>
      <c r="CX4" s="59">
        <f t="shared" ref="CX4:CX44" si="38">(1/(1+$AZ$3))^($A4-$A$4)*(AH4+AM4)</f>
        <v>0</v>
      </c>
      <c r="CY4" s="59">
        <v>0</v>
      </c>
      <c r="CZ4" s="57">
        <f t="shared" ref="CZ4:CZ44" si="39">(1/(1+$AZ$3))^($A4-$A$4)*(AI4+AN4)</f>
        <v>0</v>
      </c>
    </row>
    <row r="5" spans="1:104" x14ac:dyDescent="0.2">
      <c r="A5" s="27">
        <v>2011</v>
      </c>
      <c r="B5" s="199">
        <v>0.46407031857601949</v>
      </c>
      <c r="C5" s="199">
        <v>0.1986514446710787</v>
      </c>
      <c r="D5" s="199">
        <v>3.3016860610151584E-2</v>
      </c>
      <c r="E5" s="199">
        <v>5.2093268962683612E-2</v>
      </c>
      <c r="F5" s="199"/>
      <c r="G5" s="199">
        <v>0</v>
      </c>
      <c r="H5" s="199">
        <v>0</v>
      </c>
      <c r="I5" s="199">
        <v>0</v>
      </c>
      <c r="J5" s="199">
        <v>0</v>
      </c>
      <c r="K5" s="199">
        <v>0</v>
      </c>
      <c r="L5" s="199">
        <v>0.12473036230501711</v>
      </c>
      <c r="M5" s="199">
        <v>3.1549444583033735E-2</v>
      </c>
      <c r="N5" s="199">
        <v>3.6685400677946209E-4</v>
      </c>
      <c r="O5" s="199">
        <v>1.6691857308465521E-2</v>
      </c>
      <c r="P5" s="199"/>
      <c r="Q5" s="199">
        <v>0</v>
      </c>
      <c r="R5" s="199">
        <v>0</v>
      </c>
      <c r="S5" s="199">
        <v>0</v>
      </c>
      <c r="T5" s="199">
        <v>0</v>
      </c>
      <c r="U5" s="199">
        <v>0</v>
      </c>
      <c r="V5" s="199">
        <v>9.1713501694865515E-3</v>
      </c>
      <c r="W5" s="199">
        <v>5.5028101016919297E-4</v>
      </c>
      <c r="X5" s="199">
        <v>0</v>
      </c>
      <c r="Y5" s="199">
        <v>5.5028101016919308E-4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>
        <v>0</v>
      </c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</v>
      </c>
      <c r="AQ5" s="199">
        <v>0</v>
      </c>
      <c r="AR5" s="199">
        <v>0</v>
      </c>
      <c r="AS5" s="199">
        <v>0</v>
      </c>
      <c r="AT5" s="199">
        <v>983.48184806374468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si="0"/>
        <v>0.1986514446710787</v>
      </c>
      <c r="BG5" s="54">
        <f t="shared" si="1"/>
        <v>3.3016860610151584E-2</v>
      </c>
      <c r="BH5" s="54">
        <f t="shared" si="2"/>
        <v>5.2093268962683612E-2</v>
      </c>
      <c r="BI5" s="54">
        <f t="shared" si="3"/>
        <v>3.1549444583033735E-2</v>
      </c>
      <c r="BJ5" s="54">
        <f t="shared" si="4"/>
        <v>3.6685400677946209E-4</v>
      </c>
      <c r="BK5" s="54">
        <f t="shared" si="5"/>
        <v>1.6691857308465521E-2</v>
      </c>
      <c r="BL5" s="54">
        <f t="shared" si="6"/>
        <v>5.5028101016919297E-4</v>
      </c>
      <c r="BM5" s="54">
        <f t="shared" si="7"/>
        <v>0</v>
      </c>
      <c r="BN5" s="54">
        <f t="shared" si="8"/>
        <v>5.5028101016919308E-4</v>
      </c>
      <c r="BO5" s="33">
        <f t="shared" si="9"/>
        <v>0</v>
      </c>
      <c r="BP5" s="33">
        <f t="shared" si="10"/>
        <v>0</v>
      </c>
      <c r="BQ5" s="33">
        <f t="shared" si="11"/>
        <v>0</v>
      </c>
      <c r="BR5" s="57"/>
      <c r="BS5" s="33">
        <f t="shared" si="12"/>
        <v>0.45055370735535871</v>
      </c>
      <c r="BT5" s="33">
        <f t="shared" si="13"/>
        <v>0</v>
      </c>
      <c r="BU5" s="33">
        <f t="shared" si="14"/>
        <v>0.12109743913108457</v>
      </c>
      <c r="BV5" s="33">
        <f t="shared" si="15"/>
        <v>0</v>
      </c>
      <c r="BW5" s="33">
        <f t="shared" si="16"/>
        <v>8.9042234655209232E-3</v>
      </c>
      <c r="BX5" s="33">
        <f t="shared" si="17"/>
        <v>0</v>
      </c>
      <c r="BY5" s="33">
        <f t="shared" si="18"/>
        <v>0</v>
      </c>
      <c r="BZ5" s="33">
        <f t="shared" si="19"/>
        <v>0</v>
      </c>
      <c r="CA5" s="33">
        <f t="shared" si="20"/>
        <v>0</v>
      </c>
      <c r="CB5" s="59">
        <f t="shared" si="21"/>
        <v>954.83674569295601</v>
      </c>
      <c r="CC5" s="57"/>
      <c r="CD5" s="59">
        <f t="shared" si="22"/>
        <v>0</v>
      </c>
      <c r="CE5" s="59">
        <f t="shared" si="23"/>
        <v>0</v>
      </c>
      <c r="CF5" s="59">
        <f t="shared" si="24"/>
        <v>0</v>
      </c>
      <c r="CG5" s="59">
        <f t="shared" si="25"/>
        <v>0</v>
      </c>
      <c r="CH5" s="59">
        <f t="shared" si="26"/>
        <v>0</v>
      </c>
      <c r="CI5" s="59">
        <f t="shared" si="27"/>
        <v>0</v>
      </c>
      <c r="CJ5" s="57"/>
      <c r="CK5" s="59">
        <f t="shared" si="28"/>
        <v>0.1928654802631832</v>
      </c>
      <c r="CL5" s="59">
        <f t="shared" si="29"/>
        <v>3.2055204475875322E-2</v>
      </c>
      <c r="CM5" s="59">
        <v>0</v>
      </c>
      <c r="CN5" s="59">
        <f t="shared" si="30"/>
        <v>5.0575989284158844E-2</v>
      </c>
      <c r="CO5" s="59">
        <f t="shared" si="31"/>
        <v>3.0630528721391978E-2</v>
      </c>
      <c r="CP5" s="59">
        <f t="shared" si="32"/>
        <v>3.56168938620837E-4</v>
      </c>
      <c r="CQ5" s="59">
        <v>0</v>
      </c>
      <c r="CR5" s="59">
        <f t="shared" si="33"/>
        <v>1.620568670724808E-2</v>
      </c>
      <c r="CS5" s="59">
        <f t="shared" si="34"/>
        <v>5.3425340793125534E-4</v>
      </c>
      <c r="CT5" s="59">
        <f t="shared" si="35"/>
        <v>0</v>
      </c>
      <c r="CU5" s="59">
        <v>0</v>
      </c>
      <c r="CV5" s="59">
        <f t="shared" si="36"/>
        <v>5.3425340793125545E-4</v>
      </c>
      <c r="CW5" s="59">
        <f t="shared" si="37"/>
        <v>0</v>
      </c>
      <c r="CX5" s="59">
        <f t="shared" si="38"/>
        <v>0</v>
      </c>
      <c r="CY5" s="59">
        <v>0</v>
      </c>
      <c r="CZ5" s="57">
        <f t="shared" si="39"/>
        <v>0</v>
      </c>
    </row>
    <row r="6" spans="1:104" x14ac:dyDescent="0.2">
      <c r="A6" s="27">
        <v>2012</v>
      </c>
      <c r="B6" s="199">
        <v>0.60347484115221506</v>
      </c>
      <c r="C6" s="199">
        <v>0.3824453020675892</v>
      </c>
      <c r="D6" s="199">
        <v>0.19003037551176133</v>
      </c>
      <c r="E6" s="199">
        <v>0.16196604399313247</v>
      </c>
      <c r="F6" s="199"/>
      <c r="G6" s="199">
        <v>0</v>
      </c>
      <c r="H6" s="199">
        <v>0</v>
      </c>
      <c r="I6" s="199">
        <v>0</v>
      </c>
      <c r="J6" s="199">
        <v>0</v>
      </c>
      <c r="K6" s="199">
        <v>0</v>
      </c>
      <c r="L6" s="199">
        <v>0.51726414955904154</v>
      </c>
      <c r="M6" s="199">
        <v>0.17003683214228069</v>
      </c>
      <c r="N6" s="199">
        <v>2.696376949829046E-2</v>
      </c>
      <c r="O6" s="199">
        <v>0.10198541388469046</v>
      </c>
      <c r="P6" s="199"/>
      <c r="Q6" s="199">
        <v>0</v>
      </c>
      <c r="R6" s="199">
        <v>0</v>
      </c>
      <c r="S6" s="199">
        <v>0</v>
      </c>
      <c r="T6" s="199">
        <v>0</v>
      </c>
      <c r="U6" s="199">
        <v>0</v>
      </c>
      <c r="V6" s="199">
        <v>0.19810116366090952</v>
      </c>
      <c r="W6" s="199">
        <v>1.6141576298296333E-2</v>
      </c>
      <c r="X6" s="199">
        <v>0</v>
      </c>
      <c r="Y6" s="199">
        <v>5.0809279938955496E-2</v>
      </c>
      <c r="Z6" s="199"/>
      <c r="AA6" s="199">
        <v>0</v>
      </c>
      <c r="AB6" s="199">
        <v>0</v>
      </c>
      <c r="AC6" s="199">
        <v>0</v>
      </c>
      <c r="AD6" s="199">
        <v>0</v>
      </c>
      <c r="AE6" s="199">
        <v>0</v>
      </c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</v>
      </c>
      <c r="AQ6" s="199">
        <v>0</v>
      </c>
      <c r="AR6" s="199">
        <v>0</v>
      </c>
      <c r="AS6" s="199">
        <v>0</v>
      </c>
      <c r="AT6" s="199">
        <v>971.25552115280186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0"/>
        <v>0.3824453020675892</v>
      </c>
      <c r="BG6" s="54">
        <f t="shared" si="1"/>
        <v>0.19003037551176133</v>
      </c>
      <c r="BH6" s="54">
        <f t="shared" si="2"/>
        <v>0.16196604399313247</v>
      </c>
      <c r="BI6" s="54">
        <f t="shared" si="3"/>
        <v>0.17003683214228069</v>
      </c>
      <c r="BJ6" s="54">
        <f t="shared" si="4"/>
        <v>2.696376949829046E-2</v>
      </c>
      <c r="BK6" s="54">
        <f t="shared" si="5"/>
        <v>0.10198541388469046</v>
      </c>
      <c r="BL6" s="54">
        <f t="shared" si="6"/>
        <v>1.6141576298296333E-2</v>
      </c>
      <c r="BM6" s="54">
        <f t="shared" si="7"/>
        <v>0</v>
      </c>
      <c r="BN6" s="54">
        <f t="shared" si="8"/>
        <v>5.0809279938955496E-2</v>
      </c>
      <c r="BO6" s="33">
        <f t="shared" si="9"/>
        <v>0</v>
      </c>
      <c r="BP6" s="33">
        <f t="shared" si="10"/>
        <v>0</v>
      </c>
      <c r="BQ6" s="33">
        <f t="shared" si="11"/>
        <v>0</v>
      </c>
      <c r="BR6" s="57"/>
      <c r="BS6" s="33">
        <f t="shared" si="12"/>
        <v>0.56883291653522017</v>
      </c>
      <c r="BT6" s="33">
        <f t="shared" si="13"/>
        <v>0</v>
      </c>
      <c r="BU6" s="33">
        <f t="shared" si="14"/>
        <v>0.48757107131590305</v>
      </c>
      <c r="BV6" s="33">
        <f t="shared" si="15"/>
        <v>0</v>
      </c>
      <c r="BW6" s="33">
        <f t="shared" si="16"/>
        <v>0.18672934646140968</v>
      </c>
      <c r="BX6" s="33">
        <f t="shared" si="17"/>
        <v>0</v>
      </c>
      <c r="BY6" s="33">
        <f t="shared" si="18"/>
        <v>0</v>
      </c>
      <c r="BZ6" s="33">
        <f t="shared" si="19"/>
        <v>0</v>
      </c>
      <c r="CA6" s="33">
        <f t="shared" si="20"/>
        <v>0</v>
      </c>
      <c r="CB6" s="59">
        <f t="shared" si="21"/>
        <v>915.50148096220369</v>
      </c>
      <c r="CC6" s="57"/>
      <c r="CD6" s="59">
        <f t="shared" si="22"/>
        <v>0</v>
      </c>
      <c r="CE6" s="59">
        <f t="shared" si="23"/>
        <v>0</v>
      </c>
      <c r="CF6" s="59">
        <f t="shared" si="24"/>
        <v>0</v>
      </c>
      <c r="CG6" s="59">
        <f t="shared" si="25"/>
        <v>0</v>
      </c>
      <c r="CH6" s="59">
        <f t="shared" si="26"/>
        <v>0</v>
      </c>
      <c r="CI6" s="59">
        <f t="shared" si="27"/>
        <v>0</v>
      </c>
      <c r="CJ6" s="57"/>
      <c r="CK6" s="59">
        <f t="shared" si="28"/>
        <v>0.36049137719633256</v>
      </c>
      <c r="CL6" s="59">
        <f t="shared" si="29"/>
        <v>0.17912185456853741</v>
      </c>
      <c r="CM6" s="59">
        <v>0</v>
      </c>
      <c r="CN6" s="59">
        <f t="shared" si="30"/>
        <v>0.15266853048650436</v>
      </c>
      <c r="CO6" s="59">
        <f t="shared" si="31"/>
        <v>0.16027602237937666</v>
      </c>
      <c r="CP6" s="59">
        <f t="shared" si="32"/>
        <v>2.5415938823914092E-2</v>
      </c>
      <c r="CQ6" s="59">
        <v>0</v>
      </c>
      <c r="CR6" s="59">
        <f t="shared" si="33"/>
        <v>9.6131033919022016E-2</v>
      </c>
      <c r="CS6" s="59">
        <f t="shared" si="34"/>
        <v>1.5214983785744493E-2</v>
      </c>
      <c r="CT6" s="59">
        <f t="shared" si="35"/>
        <v>0</v>
      </c>
      <c r="CU6" s="59">
        <v>0</v>
      </c>
      <c r="CV6" s="59">
        <f t="shared" si="36"/>
        <v>4.7892619416491179E-2</v>
      </c>
      <c r="CW6" s="59">
        <f t="shared" si="37"/>
        <v>0</v>
      </c>
      <c r="CX6" s="59">
        <f t="shared" si="38"/>
        <v>0</v>
      </c>
      <c r="CY6" s="59">
        <v>0</v>
      </c>
      <c r="CZ6" s="57">
        <f t="shared" si="39"/>
        <v>0</v>
      </c>
    </row>
    <row r="7" spans="1:104" x14ac:dyDescent="0.2">
      <c r="A7" s="27">
        <v>2013</v>
      </c>
      <c r="B7" s="199">
        <v>0.54844674013529582</v>
      </c>
      <c r="C7" s="199">
        <v>0.38207844806080982</v>
      </c>
      <c r="D7" s="199">
        <v>0.48553127797261797</v>
      </c>
      <c r="E7" s="199">
        <v>0.20360397376260142</v>
      </c>
      <c r="F7" s="199"/>
      <c r="G7" s="199">
        <v>0</v>
      </c>
      <c r="H7" s="199">
        <v>0</v>
      </c>
      <c r="I7" s="199">
        <v>0</v>
      </c>
      <c r="J7" s="199">
        <v>0</v>
      </c>
      <c r="K7" s="199">
        <v>0</v>
      </c>
      <c r="L7" s="199">
        <v>0.70252542298266984</v>
      </c>
      <c r="M7" s="199">
        <v>0.3028379825964459</v>
      </c>
      <c r="N7" s="199">
        <v>0.14545761368805671</v>
      </c>
      <c r="O7" s="199">
        <v>0.23918881242020923</v>
      </c>
      <c r="P7" s="199"/>
      <c r="Q7" s="199">
        <v>0</v>
      </c>
      <c r="R7" s="199">
        <v>0</v>
      </c>
      <c r="S7" s="199">
        <v>0</v>
      </c>
      <c r="T7" s="199">
        <v>0</v>
      </c>
      <c r="U7" s="199">
        <v>0</v>
      </c>
      <c r="V7" s="199">
        <v>0.715365313219951</v>
      </c>
      <c r="W7" s="199">
        <v>8.9879231660968201E-2</v>
      </c>
      <c r="X7" s="199">
        <v>4.4022480813535438E-3</v>
      </c>
      <c r="Y7" s="199">
        <v>0.21369245894903663</v>
      </c>
      <c r="Z7" s="199"/>
      <c r="AA7" s="199">
        <v>0</v>
      </c>
      <c r="AB7" s="199">
        <v>0</v>
      </c>
      <c r="AC7" s="199">
        <v>0</v>
      </c>
      <c r="AD7" s="199">
        <v>0</v>
      </c>
      <c r="AE7" s="199">
        <v>0</v>
      </c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0</v>
      </c>
      <c r="AQ7" s="199">
        <v>0</v>
      </c>
      <c r="AR7" s="199">
        <v>0</v>
      </c>
      <c r="AS7" s="199">
        <v>0</v>
      </c>
      <c r="AT7" s="199">
        <v>957.87855664959579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0"/>
        <v>0.38207844806080982</v>
      </c>
      <c r="BG7" s="54">
        <f t="shared" si="1"/>
        <v>0.48553127797261797</v>
      </c>
      <c r="BH7" s="54">
        <f t="shared" si="2"/>
        <v>0.20360397376260142</v>
      </c>
      <c r="BI7" s="54">
        <f t="shared" si="3"/>
        <v>0.3028379825964459</v>
      </c>
      <c r="BJ7" s="54">
        <f t="shared" si="4"/>
        <v>0.14545761368805671</v>
      </c>
      <c r="BK7" s="54">
        <f t="shared" si="5"/>
        <v>0.23918881242020923</v>
      </c>
      <c r="BL7" s="54">
        <f t="shared" si="6"/>
        <v>8.9879231660968201E-2</v>
      </c>
      <c r="BM7" s="54">
        <f t="shared" si="7"/>
        <v>4.4022480813535438E-3</v>
      </c>
      <c r="BN7" s="54">
        <f t="shared" si="8"/>
        <v>0.21369245894903663</v>
      </c>
      <c r="BO7" s="33">
        <f t="shared" si="9"/>
        <v>0</v>
      </c>
      <c r="BP7" s="33">
        <f t="shared" si="10"/>
        <v>0</v>
      </c>
      <c r="BQ7" s="33">
        <f t="shared" si="11"/>
        <v>0</v>
      </c>
      <c r="BR7" s="57"/>
      <c r="BS7" s="33">
        <f t="shared" si="12"/>
        <v>0.50190645983424576</v>
      </c>
      <c r="BT7" s="33">
        <f t="shared" si="13"/>
        <v>0</v>
      </c>
      <c r="BU7" s="33">
        <f t="shared" si="14"/>
        <v>0.64291028132614081</v>
      </c>
      <c r="BV7" s="33">
        <f t="shared" si="15"/>
        <v>0</v>
      </c>
      <c r="BW7" s="33">
        <f t="shared" si="16"/>
        <v>0.65466059978379876</v>
      </c>
      <c r="BX7" s="33">
        <f t="shared" si="17"/>
        <v>0</v>
      </c>
      <c r="BY7" s="33">
        <f t="shared" si="18"/>
        <v>0</v>
      </c>
      <c r="BZ7" s="33">
        <f t="shared" si="19"/>
        <v>0</v>
      </c>
      <c r="CA7" s="33">
        <f t="shared" si="20"/>
        <v>0</v>
      </c>
      <c r="CB7" s="59">
        <f t="shared" si="21"/>
        <v>876.59457179112064</v>
      </c>
      <c r="CC7" s="57"/>
      <c r="CD7" s="59">
        <f t="shared" si="22"/>
        <v>0</v>
      </c>
      <c r="CE7" s="59">
        <f t="shared" si="23"/>
        <v>0</v>
      </c>
      <c r="CF7" s="59">
        <f t="shared" si="24"/>
        <v>0</v>
      </c>
      <c r="CG7" s="59">
        <f t="shared" si="25"/>
        <v>0</v>
      </c>
      <c r="CH7" s="59">
        <f t="shared" si="26"/>
        <v>0</v>
      </c>
      <c r="CI7" s="59">
        <f t="shared" si="27"/>
        <v>0</v>
      </c>
      <c r="CJ7" s="57"/>
      <c r="CK7" s="59">
        <f t="shared" si="28"/>
        <v>0.34965590496144949</v>
      </c>
      <c r="CL7" s="59">
        <f t="shared" si="29"/>
        <v>0.44432989939172179</v>
      </c>
      <c r="CM7" s="59">
        <v>0</v>
      </c>
      <c r="CN7" s="59">
        <f t="shared" si="30"/>
        <v>0.18632647840000424</v>
      </c>
      <c r="CO7" s="59">
        <f t="shared" si="31"/>
        <v>0.27713965390847478</v>
      </c>
      <c r="CP7" s="59">
        <f t="shared" si="32"/>
        <v>0.13311432195603909</v>
      </c>
      <c r="CQ7" s="59">
        <v>0</v>
      </c>
      <c r="CR7" s="59">
        <f t="shared" si="33"/>
        <v>0.21889164669694192</v>
      </c>
      <c r="CS7" s="59">
        <f t="shared" si="34"/>
        <v>8.2252229203605476E-2</v>
      </c>
      <c r="CT7" s="59">
        <f t="shared" si="35"/>
        <v>4.028680614054145E-3</v>
      </c>
      <c r="CU7" s="59">
        <v>0</v>
      </c>
      <c r="CV7" s="59">
        <f t="shared" si="36"/>
        <v>0.19555887147387832</v>
      </c>
      <c r="CW7" s="59">
        <f t="shared" si="37"/>
        <v>0</v>
      </c>
      <c r="CX7" s="59">
        <f t="shared" si="38"/>
        <v>0</v>
      </c>
      <c r="CY7" s="59">
        <v>0</v>
      </c>
      <c r="CZ7" s="57">
        <f t="shared" si="39"/>
        <v>0</v>
      </c>
    </row>
    <row r="8" spans="1:104" x14ac:dyDescent="0.2">
      <c r="A8" s="27">
        <v>2014</v>
      </c>
      <c r="B8" s="199">
        <v>0.75388498393179448</v>
      </c>
      <c r="C8" s="199">
        <v>0.43472199803366257</v>
      </c>
      <c r="D8" s="199">
        <v>0.73132346251485758</v>
      </c>
      <c r="E8" s="199">
        <v>0.28889753033882637</v>
      </c>
      <c r="F8" s="199"/>
      <c r="G8" s="199">
        <v>0</v>
      </c>
      <c r="H8" s="199">
        <v>0</v>
      </c>
      <c r="I8" s="199">
        <v>0</v>
      </c>
      <c r="J8" s="199">
        <v>0</v>
      </c>
      <c r="K8" s="199">
        <v>0</v>
      </c>
      <c r="L8" s="199">
        <v>0.70435969301656709</v>
      </c>
      <c r="M8" s="199">
        <v>0.37437451391844101</v>
      </c>
      <c r="N8" s="199">
        <v>0.30008657754559998</v>
      </c>
      <c r="O8" s="199">
        <v>0.38171159405403032</v>
      </c>
      <c r="P8" s="199"/>
      <c r="Q8" s="199">
        <v>0</v>
      </c>
      <c r="R8" s="199">
        <v>0</v>
      </c>
      <c r="S8" s="199">
        <v>0</v>
      </c>
      <c r="T8" s="199">
        <v>0</v>
      </c>
      <c r="U8" s="199">
        <v>0</v>
      </c>
      <c r="V8" s="199">
        <v>1.0271912189824939</v>
      </c>
      <c r="W8" s="199">
        <v>0.16251632500330168</v>
      </c>
      <c r="X8" s="199">
        <v>4.2188210779638136E-2</v>
      </c>
      <c r="Y8" s="199">
        <v>0.51542987952514419</v>
      </c>
      <c r="Z8" s="199"/>
      <c r="AA8" s="199">
        <v>0</v>
      </c>
      <c r="AB8" s="199">
        <v>0</v>
      </c>
      <c r="AC8" s="199">
        <v>0</v>
      </c>
      <c r="AD8" s="199">
        <v>0</v>
      </c>
      <c r="AE8" s="199">
        <v>0</v>
      </c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</v>
      </c>
      <c r="AQ8" s="199">
        <v>0</v>
      </c>
      <c r="AR8" s="199">
        <v>0</v>
      </c>
      <c r="AS8" s="199">
        <v>0</v>
      </c>
      <c r="AT8" s="199">
        <v>943.04096291839699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0"/>
        <v>0.43472199803366257</v>
      </c>
      <c r="BG8" s="54">
        <f t="shared" si="1"/>
        <v>0.73132346251485758</v>
      </c>
      <c r="BH8" s="54">
        <f t="shared" si="2"/>
        <v>0.28889753033882637</v>
      </c>
      <c r="BI8" s="54">
        <f t="shared" si="3"/>
        <v>0.37437451391844101</v>
      </c>
      <c r="BJ8" s="54">
        <f t="shared" si="4"/>
        <v>0.30008657754559998</v>
      </c>
      <c r="BK8" s="54">
        <f t="shared" si="5"/>
        <v>0.38171159405403032</v>
      </c>
      <c r="BL8" s="54">
        <f t="shared" si="6"/>
        <v>0.16251632500330168</v>
      </c>
      <c r="BM8" s="54">
        <f t="shared" si="7"/>
        <v>4.2188210779638136E-2</v>
      </c>
      <c r="BN8" s="54">
        <f t="shared" si="8"/>
        <v>0.51542987952514419</v>
      </c>
      <c r="BO8" s="33">
        <f t="shared" si="9"/>
        <v>0</v>
      </c>
      <c r="BP8" s="33">
        <f t="shared" si="10"/>
        <v>0</v>
      </c>
      <c r="BQ8" s="33">
        <f t="shared" si="11"/>
        <v>0</v>
      </c>
      <c r="BR8" s="57"/>
      <c r="BS8" s="33">
        <f t="shared" si="12"/>
        <v>0.66981704384152663</v>
      </c>
      <c r="BT8" s="33">
        <f t="shared" si="13"/>
        <v>0</v>
      </c>
      <c r="BU8" s="33">
        <f t="shared" si="14"/>
        <v>0.6258144643190906</v>
      </c>
      <c r="BV8" s="33">
        <f t="shared" si="15"/>
        <v>0</v>
      </c>
      <c r="BW8" s="33">
        <f t="shared" si="16"/>
        <v>0.9126460937986739</v>
      </c>
      <c r="BX8" s="33">
        <f t="shared" si="17"/>
        <v>0</v>
      </c>
      <c r="BY8" s="33">
        <f t="shared" si="18"/>
        <v>0</v>
      </c>
      <c r="BZ8" s="33">
        <f t="shared" si="19"/>
        <v>0</v>
      </c>
      <c r="CA8" s="33">
        <f t="shared" si="20"/>
        <v>0</v>
      </c>
      <c r="CB8" s="59">
        <f t="shared" si="21"/>
        <v>837.87968120693517</v>
      </c>
      <c r="CC8" s="57"/>
      <c r="CD8" s="59">
        <f t="shared" si="22"/>
        <v>0</v>
      </c>
      <c r="CE8" s="59">
        <f t="shared" si="23"/>
        <v>0</v>
      </c>
      <c r="CF8" s="59">
        <f t="shared" si="24"/>
        <v>0</v>
      </c>
      <c r="CG8" s="59">
        <f t="shared" si="25"/>
        <v>0</v>
      </c>
      <c r="CH8" s="59">
        <f t="shared" si="26"/>
        <v>0</v>
      </c>
      <c r="CI8" s="59">
        <f t="shared" si="27"/>
        <v>0</v>
      </c>
      <c r="CJ8" s="57"/>
      <c r="CK8" s="59">
        <f t="shared" si="28"/>
        <v>0.38624486469693875</v>
      </c>
      <c r="CL8" s="59">
        <f t="shared" si="29"/>
        <v>0.64977142428130574</v>
      </c>
      <c r="CM8" s="59">
        <v>0</v>
      </c>
      <c r="CN8" s="59">
        <f t="shared" si="30"/>
        <v>0.25668171388087702</v>
      </c>
      <c r="CO8" s="59">
        <f t="shared" si="31"/>
        <v>0.33262690668626665</v>
      </c>
      <c r="CP8" s="59">
        <f t="shared" si="32"/>
        <v>0.26662303740261256</v>
      </c>
      <c r="CQ8" s="59">
        <v>0</v>
      </c>
      <c r="CR8" s="59">
        <f t="shared" si="33"/>
        <v>0.33914580735625721</v>
      </c>
      <c r="CS8" s="59">
        <f t="shared" si="34"/>
        <v>0.14439364984029016</v>
      </c>
      <c r="CT8" s="59">
        <f t="shared" si="35"/>
        <v>3.748367885244553E-2</v>
      </c>
      <c r="CU8" s="59">
        <v>0</v>
      </c>
      <c r="CV8" s="59">
        <f t="shared" si="36"/>
        <v>0.45795277206683455</v>
      </c>
      <c r="CW8" s="59">
        <f t="shared" si="37"/>
        <v>0</v>
      </c>
      <c r="CX8" s="59">
        <f t="shared" si="38"/>
        <v>0</v>
      </c>
      <c r="CY8" s="59">
        <v>0</v>
      </c>
      <c r="CZ8" s="57">
        <f t="shared" si="39"/>
        <v>0</v>
      </c>
    </row>
    <row r="9" spans="1:104" x14ac:dyDescent="0.2">
      <c r="A9" s="27">
        <v>2015</v>
      </c>
      <c r="B9" s="199">
        <v>0.72086812332164285</v>
      </c>
      <c r="C9" s="199">
        <v>0.50203970827769384</v>
      </c>
      <c r="D9" s="199">
        <v>1.0297591970299502</v>
      </c>
      <c r="E9" s="199">
        <v>0.29128208138289291</v>
      </c>
      <c r="F9" s="199"/>
      <c r="G9" s="199">
        <v>0</v>
      </c>
      <c r="H9" s="199">
        <v>0</v>
      </c>
      <c r="I9" s="199">
        <v>0</v>
      </c>
      <c r="J9" s="199">
        <v>0</v>
      </c>
      <c r="K9" s="199">
        <v>0</v>
      </c>
      <c r="L9" s="199">
        <v>0.81625016508430304</v>
      </c>
      <c r="M9" s="199">
        <v>0.37254024388454371</v>
      </c>
      <c r="N9" s="199">
        <v>0.45838408147093779</v>
      </c>
      <c r="O9" s="199">
        <v>0.46186919453534264</v>
      </c>
      <c r="P9" s="199"/>
      <c r="Q9" s="199">
        <v>0</v>
      </c>
      <c r="R9" s="199">
        <v>0</v>
      </c>
      <c r="S9" s="199">
        <v>0</v>
      </c>
      <c r="T9" s="199">
        <v>0</v>
      </c>
      <c r="U9" s="199">
        <v>0</v>
      </c>
      <c r="V9" s="199">
        <v>1.1152361806095645</v>
      </c>
      <c r="W9" s="199">
        <v>0.20323711975582198</v>
      </c>
      <c r="X9" s="199">
        <v>9.7583165803336896E-2</v>
      </c>
      <c r="Y9" s="199">
        <v>0.59283607495561064</v>
      </c>
      <c r="Z9" s="199"/>
      <c r="AA9" s="199">
        <v>0</v>
      </c>
      <c r="AB9" s="199">
        <v>0</v>
      </c>
      <c r="AC9" s="199">
        <v>0</v>
      </c>
      <c r="AD9" s="199">
        <v>0</v>
      </c>
      <c r="AE9" s="199">
        <v>0</v>
      </c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0</v>
      </c>
      <c r="AQ9" s="199">
        <v>0</v>
      </c>
      <c r="AR9" s="199">
        <v>0</v>
      </c>
      <c r="AS9" s="199">
        <v>0</v>
      </c>
      <c r="AT9" s="199">
        <v>926.89480094501585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0"/>
        <v>0.50203970827769384</v>
      </c>
      <c r="BG9" s="54">
        <f t="shared" si="1"/>
        <v>1.0297591970299502</v>
      </c>
      <c r="BH9" s="54">
        <f t="shared" si="2"/>
        <v>0.29128208138289291</v>
      </c>
      <c r="BI9" s="54">
        <f t="shared" si="3"/>
        <v>0.37254024388454371</v>
      </c>
      <c r="BJ9" s="54">
        <f t="shared" si="4"/>
        <v>0.45838408147093779</v>
      </c>
      <c r="BK9" s="54">
        <f t="shared" si="5"/>
        <v>0.46186919453534264</v>
      </c>
      <c r="BL9" s="54">
        <f t="shared" si="6"/>
        <v>0.20323711975582198</v>
      </c>
      <c r="BM9" s="54">
        <f t="shared" si="7"/>
        <v>9.7583165803336896E-2</v>
      </c>
      <c r="BN9" s="54">
        <f t="shared" si="8"/>
        <v>0.59283607495561064</v>
      </c>
      <c r="BO9" s="33">
        <f t="shared" si="9"/>
        <v>0</v>
      </c>
      <c r="BP9" s="33">
        <f t="shared" si="10"/>
        <v>0</v>
      </c>
      <c r="BQ9" s="33">
        <f t="shared" si="11"/>
        <v>0</v>
      </c>
      <c r="BR9" s="57"/>
      <c r="BS9" s="33">
        <f t="shared" si="12"/>
        <v>0.62182717555977596</v>
      </c>
      <c r="BT9" s="33">
        <f t="shared" si="13"/>
        <v>0</v>
      </c>
      <c r="BU9" s="33">
        <f t="shared" si="14"/>
        <v>0.70410456265674382</v>
      </c>
      <c r="BV9" s="33">
        <f t="shared" si="15"/>
        <v>0</v>
      </c>
      <c r="BW9" s="33">
        <f t="shared" si="16"/>
        <v>0.96201252605685439</v>
      </c>
      <c r="BX9" s="33">
        <f t="shared" si="17"/>
        <v>0</v>
      </c>
      <c r="BY9" s="33">
        <f t="shared" si="18"/>
        <v>0</v>
      </c>
      <c r="BZ9" s="33">
        <f t="shared" si="19"/>
        <v>0</v>
      </c>
      <c r="CA9" s="33">
        <f t="shared" si="20"/>
        <v>0</v>
      </c>
      <c r="CB9" s="59">
        <f t="shared" si="21"/>
        <v>799.54759749518178</v>
      </c>
      <c r="CC9" s="57"/>
      <c r="CD9" s="59">
        <f t="shared" si="22"/>
        <v>0</v>
      </c>
      <c r="CE9" s="59">
        <f t="shared" si="23"/>
        <v>0</v>
      </c>
      <c r="CF9" s="59">
        <f t="shared" si="24"/>
        <v>0</v>
      </c>
      <c r="CG9" s="59">
        <f t="shared" si="25"/>
        <v>0</v>
      </c>
      <c r="CH9" s="59">
        <f t="shared" si="26"/>
        <v>0</v>
      </c>
      <c r="CI9" s="59">
        <f t="shared" si="27"/>
        <v>0</v>
      </c>
      <c r="CJ9" s="57"/>
      <c r="CK9" s="59">
        <f t="shared" si="28"/>
        <v>0.43306386247000178</v>
      </c>
      <c r="CL9" s="59">
        <f t="shared" si="29"/>
        <v>0.88827932915841823</v>
      </c>
      <c r="CM9" s="59">
        <v>0</v>
      </c>
      <c r="CN9" s="59">
        <f t="shared" si="30"/>
        <v>0.25126248213458641</v>
      </c>
      <c r="CO9" s="59">
        <f t="shared" si="31"/>
        <v>0.32135648691142621</v>
      </c>
      <c r="CP9" s="59">
        <f t="shared" si="32"/>
        <v>0.39540613529869723</v>
      </c>
      <c r="CQ9" s="59">
        <v>0</v>
      </c>
      <c r="CR9" s="59">
        <f t="shared" si="33"/>
        <v>0.39841242444262487</v>
      </c>
      <c r="CS9" s="59">
        <f t="shared" si="34"/>
        <v>0.17531412481430836</v>
      </c>
      <c r="CT9" s="59">
        <f t="shared" si="35"/>
        <v>8.4176096029974765E-2</v>
      </c>
      <c r="CU9" s="59">
        <v>0</v>
      </c>
      <c r="CV9" s="59">
        <f t="shared" si="36"/>
        <v>0.51138560595653837</v>
      </c>
      <c r="CW9" s="59">
        <f t="shared" si="37"/>
        <v>0</v>
      </c>
      <c r="CX9" s="59">
        <f t="shared" si="38"/>
        <v>0</v>
      </c>
      <c r="CY9" s="59">
        <v>0</v>
      </c>
      <c r="CZ9" s="57">
        <f t="shared" si="39"/>
        <v>0</v>
      </c>
    </row>
    <row r="10" spans="1:104" x14ac:dyDescent="0.2">
      <c r="A10" s="27">
        <v>2016</v>
      </c>
      <c r="B10" s="199">
        <v>0.74287936372841068</v>
      </c>
      <c r="C10" s="199">
        <v>0.47672678180991102</v>
      </c>
      <c r="D10" s="199">
        <v>1.363229489192481</v>
      </c>
      <c r="E10" s="199">
        <v>0.31127562475237353</v>
      </c>
      <c r="F10" s="199"/>
      <c r="G10" s="199">
        <v>0</v>
      </c>
      <c r="H10" s="199">
        <v>0</v>
      </c>
      <c r="I10" s="199">
        <v>0</v>
      </c>
      <c r="J10" s="199">
        <v>0</v>
      </c>
      <c r="K10" s="199">
        <v>0</v>
      </c>
      <c r="L10" s="199">
        <v>0.92814063715203898</v>
      </c>
      <c r="M10" s="199">
        <v>0.4182135677285867</v>
      </c>
      <c r="N10" s="199">
        <v>0.59778860404713341</v>
      </c>
      <c r="O10" s="199">
        <v>0.52716920774208698</v>
      </c>
      <c r="P10" s="199"/>
      <c r="Q10" s="199">
        <v>0</v>
      </c>
      <c r="R10" s="199">
        <v>0</v>
      </c>
      <c r="S10" s="199">
        <v>0</v>
      </c>
      <c r="T10" s="199">
        <v>0</v>
      </c>
      <c r="U10" s="199">
        <v>0</v>
      </c>
      <c r="V10" s="199">
        <v>1.2252923826434032</v>
      </c>
      <c r="W10" s="199">
        <v>0.22066268507784645</v>
      </c>
      <c r="X10" s="199">
        <v>0.1419725006236518</v>
      </c>
      <c r="Y10" s="199">
        <v>0.73370801355892412</v>
      </c>
      <c r="Z10" s="199"/>
      <c r="AA10" s="199">
        <v>0</v>
      </c>
      <c r="AB10" s="199">
        <v>0</v>
      </c>
      <c r="AC10" s="199">
        <v>0</v>
      </c>
      <c r="AD10" s="199">
        <v>0</v>
      </c>
      <c r="AE10" s="199">
        <v>0</v>
      </c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</v>
      </c>
      <c r="AQ10" s="199">
        <v>0</v>
      </c>
      <c r="AR10" s="199">
        <v>0</v>
      </c>
      <c r="AS10" s="199">
        <v>0</v>
      </c>
      <c r="AT10" s="199">
        <v>909.33349964048307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0"/>
        <v>0.47672678180991102</v>
      </c>
      <c r="BG10" s="54">
        <f t="shared" si="1"/>
        <v>1.363229489192481</v>
      </c>
      <c r="BH10" s="54">
        <f t="shared" si="2"/>
        <v>0.31127562475237353</v>
      </c>
      <c r="BI10" s="54">
        <f t="shared" si="3"/>
        <v>0.4182135677285867</v>
      </c>
      <c r="BJ10" s="54">
        <f t="shared" si="4"/>
        <v>0.59778860404713341</v>
      </c>
      <c r="BK10" s="54">
        <f t="shared" si="5"/>
        <v>0.52716920774208698</v>
      </c>
      <c r="BL10" s="54">
        <f t="shared" si="6"/>
        <v>0.22066268507784645</v>
      </c>
      <c r="BM10" s="54">
        <f t="shared" si="7"/>
        <v>0.1419725006236518</v>
      </c>
      <c r="BN10" s="54">
        <f t="shared" si="8"/>
        <v>0.73370801355892412</v>
      </c>
      <c r="BO10" s="33">
        <f t="shared" si="9"/>
        <v>0</v>
      </c>
      <c r="BP10" s="33">
        <f t="shared" si="10"/>
        <v>0</v>
      </c>
      <c r="BQ10" s="33">
        <f t="shared" si="11"/>
        <v>0</v>
      </c>
      <c r="BR10" s="57"/>
      <c r="BS10" s="33">
        <f t="shared" si="12"/>
        <v>0.62214977173771413</v>
      </c>
      <c r="BT10" s="33">
        <f t="shared" si="13"/>
        <v>0</v>
      </c>
      <c r="BU10" s="33">
        <f t="shared" si="14"/>
        <v>0.77730317160316875</v>
      </c>
      <c r="BV10" s="33">
        <f t="shared" si="15"/>
        <v>0</v>
      </c>
      <c r="BW10" s="33">
        <f t="shared" si="16"/>
        <v>1.0261630802982544</v>
      </c>
      <c r="BX10" s="33">
        <f t="shared" si="17"/>
        <v>0</v>
      </c>
      <c r="BY10" s="33">
        <f t="shared" si="18"/>
        <v>0</v>
      </c>
      <c r="BZ10" s="33">
        <f t="shared" si="19"/>
        <v>0</v>
      </c>
      <c r="CA10" s="33">
        <f t="shared" si="20"/>
        <v>0</v>
      </c>
      <c r="CB10" s="59">
        <f t="shared" si="21"/>
        <v>761.55249002395601</v>
      </c>
      <c r="CC10" s="57"/>
      <c r="CD10" s="59">
        <f t="shared" si="22"/>
        <v>0</v>
      </c>
      <c r="CE10" s="59">
        <f t="shared" si="23"/>
        <v>0</v>
      </c>
      <c r="CF10" s="59">
        <f t="shared" si="24"/>
        <v>0</v>
      </c>
      <c r="CG10" s="59">
        <f t="shared" si="25"/>
        <v>0</v>
      </c>
      <c r="CH10" s="59">
        <f t="shared" si="26"/>
        <v>0</v>
      </c>
      <c r="CI10" s="59">
        <f t="shared" si="27"/>
        <v>0</v>
      </c>
      <c r="CJ10" s="57"/>
      <c r="CK10" s="59">
        <f t="shared" si="28"/>
        <v>0.39925117450526398</v>
      </c>
      <c r="CL10" s="59">
        <f t="shared" si="29"/>
        <v>1.1416832354456028</v>
      </c>
      <c r="CM10" s="59">
        <v>0</v>
      </c>
      <c r="CN10" s="59">
        <f t="shared" si="30"/>
        <v>0.26068843521948165</v>
      </c>
      <c r="CO10" s="59">
        <f t="shared" si="31"/>
        <v>0.35024727890419455</v>
      </c>
      <c r="CP10" s="59">
        <f t="shared" si="32"/>
        <v>0.50063854471437286</v>
      </c>
      <c r="CQ10" s="59">
        <v>0</v>
      </c>
      <c r="CR10" s="59">
        <f t="shared" si="33"/>
        <v>0.44149591209239264</v>
      </c>
      <c r="CS10" s="59">
        <f t="shared" si="34"/>
        <v>0.18480152479023954</v>
      </c>
      <c r="CT10" s="59">
        <f t="shared" si="35"/>
        <v>0.11889973415431868</v>
      </c>
      <c r="CU10" s="59">
        <v>0</v>
      </c>
      <c r="CV10" s="59">
        <f t="shared" si="36"/>
        <v>0.61446891035823614</v>
      </c>
      <c r="CW10" s="59">
        <f t="shared" si="37"/>
        <v>0</v>
      </c>
      <c r="CX10" s="59">
        <f t="shared" si="38"/>
        <v>0</v>
      </c>
      <c r="CY10" s="59">
        <v>0</v>
      </c>
      <c r="CZ10" s="57">
        <f t="shared" si="39"/>
        <v>0</v>
      </c>
    </row>
    <row r="11" spans="1:104" x14ac:dyDescent="0.2">
      <c r="A11" s="27">
        <v>2017</v>
      </c>
      <c r="B11" s="199">
        <v>0.8364271354571734</v>
      </c>
      <c r="C11" s="199">
        <v>0.54422791905733181</v>
      </c>
      <c r="D11" s="199">
        <v>1.6567126946160506</v>
      </c>
      <c r="E11" s="199">
        <v>0.35511467856251927</v>
      </c>
      <c r="F11" s="199"/>
      <c r="G11" s="199">
        <v>0</v>
      </c>
      <c r="H11" s="199">
        <v>0</v>
      </c>
      <c r="I11" s="199">
        <v>0</v>
      </c>
      <c r="J11" s="199">
        <v>0</v>
      </c>
      <c r="K11" s="199">
        <v>0</v>
      </c>
      <c r="L11" s="199">
        <v>0.94098052738932014</v>
      </c>
      <c r="M11" s="199">
        <v>0.49470262814210458</v>
      </c>
      <c r="N11" s="199">
        <v>0.77791392137584914</v>
      </c>
      <c r="O11" s="199">
        <v>0.51726414955904154</v>
      </c>
      <c r="P11" s="199"/>
      <c r="Q11" s="199">
        <v>0</v>
      </c>
      <c r="R11" s="199">
        <v>0</v>
      </c>
      <c r="S11" s="199">
        <v>0</v>
      </c>
      <c r="T11" s="199">
        <v>0</v>
      </c>
      <c r="U11" s="199">
        <v>0</v>
      </c>
      <c r="V11" s="199">
        <v>1.1207389907112566</v>
      </c>
      <c r="W11" s="199">
        <v>0.17884132830498775</v>
      </c>
      <c r="X11" s="199">
        <v>0.19131436453548947</v>
      </c>
      <c r="Y11" s="199">
        <v>0.72453666338943756</v>
      </c>
      <c r="Z11" s="199"/>
      <c r="AA11" s="199">
        <v>0</v>
      </c>
      <c r="AB11" s="199">
        <v>0</v>
      </c>
      <c r="AC11" s="199">
        <v>0</v>
      </c>
      <c r="AD11" s="199">
        <v>0</v>
      </c>
      <c r="AE11" s="199">
        <v>0</v>
      </c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</v>
      </c>
      <c r="AQ11" s="199">
        <v>0</v>
      </c>
      <c r="AR11" s="199">
        <v>0</v>
      </c>
      <c r="AS11" s="199">
        <v>0</v>
      </c>
      <c r="AT11" s="199">
        <v>890.48729217720518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0"/>
        <v>0.54422791905733181</v>
      </c>
      <c r="BG11" s="54">
        <f t="shared" si="1"/>
        <v>1.6567126946160506</v>
      </c>
      <c r="BH11" s="54">
        <f t="shared" si="2"/>
        <v>0.35511467856251927</v>
      </c>
      <c r="BI11" s="54">
        <f t="shared" si="3"/>
        <v>0.49470262814210458</v>
      </c>
      <c r="BJ11" s="54">
        <f t="shared" si="4"/>
        <v>0.77791392137584914</v>
      </c>
      <c r="BK11" s="54">
        <f t="shared" si="5"/>
        <v>0.51726414955904154</v>
      </c>
      <c r="BL11" s="54">
        <f t="shared" si="6"/>
        <v>0.17884132830498775</v>
      </c>
      <c r="BM11" s="54">
        <f t="shared" si="7"/>
        <v>0.19131436453548947</v>
      </c>
      <c r="BN11" s="54">
        <f t="shared" si="8"/>
        <v>0.72453666338943756</v>
      </c>
      <c r="BO11" s="33">
        <f t="shared" si="9"/>
        <v>0</v>
      </c>
      <c r="BP11" s="33">
        <f t="shared" si="10"/>
        <v>0</v>
      </c>
      <c r="BQ11" s="33">
        <f t="shared" si="11"/>
        <v>0</v>
      </c>
      <c r="BR11" s="57"/>
      <c r="BS11" s="33">
        <f t="shared" si="12"/>
        <v>0.68009180369746525</v>
      </c>
      <c r="BT11" s="33">
        <f t="shared" si="13"/>
        <v>0</v>
      </c>
      <c r="BU11" s="33">
        <f t="shared" si="14"/>
        <v>0.76510327915964838</v>
      </c>
      <c r="BV11" s="33">
        <f t="shared" si="15"/>
        <v>0</v>
      </c>
      <c r="BW11" s="33">
        <f t="shared" si="16"/>
        <v>0.91126335977884054</v>
      </c>
      <c r="BX11" s="33">
        <f t="shared" si="17"/>
        <v>0</v>
      </c>
      <c r="BY11" s="33">
        <f t="shared" si="18"/>
        <v>0</v>
      </c>
      <c r="BZ11" s="33">
        <f t="shared" si="19"/>
        <v>0</v>
      </c>
      <c r="CA11" s="33">
        <f t="shared" si="20"/>
        <v>0</v>
      </c>
      <c r="CB11" s="59">
        <f t="shared" si="21"/>
        <v>724.04765822841443</v>
      </c>
      <c r="CC11" s="57"/>
      <c r="CD11" s="59">
        <f t="shared" si="22"/>
        <v>0</v>
      </c>
      <c r="CE11" s="59">
        <f t="shared" si="23"/>
        <v>0</v>
      </c>
      <c r="CF11" s="59">
        <f t="shared" si="24"/>
        <v>0</v>
      </c>
      <c r="CG11" s="59">
        <f t="shared" si="25"/>
        <v>0</v>
      </c>
      <c r="CH11" s="59">
        <f t="shared" si="26"/>
        <v>0</v>
      </c>
      <c r="CI11" s="59">
        <f t="shared" si="27"/>
        <v>0</v>
      </c>
      <c r="CJ11" s="57"/>
      <c r="CK11" s="59">
        <f t="shared" si="28"/>
        <v>0.44250710122157433</v>
      </c>
      <c r="CL11" s="59">
        <f t="shared" si="29"/>
        <v>1.3470590287270847</v>
      </c>
      <c r="CM11" s="59">
        <v>0</v>
      </c>
      <c r="CN11" s="59">
        <f t="shared" si="30"/>
        <v>0.28874073069260808</v>
      </c>
      <c r="CO11" s="59">
        <f t="shared" si="31"/>
        <v>0.40223850758159296</v>
      </c>
      <c r="CP11" s="59">
        <f t="shared" si="32"/>
        <v>0.63251520602652411</v>
      </c>
      <c r="CQ11" s="59">
        <v>0</v>
      </c>
      <c r="CR11" s="59">
        <f t="shared" si="33"/>
        <v>0.42058308912869569</v>
      </c>
      <c r="CS11" s="59">
        <f t="shared" si="34"/>
        <v>0.1454143659221554</v>
      </c>
      <c r="CT11" s="59">
        <f t="shared" si="35"/>
        <v>0.15555608580185445</v>
      </c>
      <c r="CU11" s="59">
        <v>0</v>
      </c>
      <c r="CV11" s="59">
        <f t="shared" si="36"/>
        <v>0.58911461065898862</v>
      </c>
      <c r="CW11" s="59">
        <f t="shared" si="37"/>
        <v>0</v>
      </c>
      <c r="CX11" s="59">
        <f t="shared" si="38"/>
        <v>0</v>
      </c>
      <c r="CY11" s="59">
        <v>0</v>
      </c>
      <c r="CZ11" s="57">
        <f t="shared" si="39"/>
        <v>0</v>
      </c>
    </row>
    <row r="12" spans="1:104" x14ac:dyDescent="0.2">
      <c r="A12" s="27">
        <v>2018</v>
      </c>
      <c r="B12" s="199">
        <v>0.81258162501650844</v>
      </c>
      <c r="C12" s="199">
        <v>0.58201388175561664</v>
      </c>
      <c r="D12" s="199">
        <v>1.9795442205819769</v>
      </c>
      <c r="E12" s="199">
        <v>0.37749277297606643</v>
      </c>
      <c r="F12" s="199"/>
      <c r="G12" s="199">
        <v>0</v>
      </c>
      <c r="H12" s="199">
        <v>0</v>
      </c>
      <c r="I12" s="199">
        <v>0</v>
      </c>
      <c r="J12" s="199">
        <v>0</v>
      </c>
      <c r="K12" s="199">
        <v>0</v>
      </c>
      <c r="L12" s="199">
        <v>0.90979793681306587</v>
      </c>
      <c r="M12" s="199">
        <v>0.44884587729467179</v>
      </c>
      <c r="N12" s="199">
        <v>0.97418081500286147</v>
      </c>
      <c r="O12" s="199">
        <v>0.60475883017594312</v>
      </c>
      <c r="P12" s="199"/>
      <c r="Q12" s="199">
        <v>0</v>
      </c>
      <c r="R12" s="199">
        <v>0</v>
      </c>
      <c r="S12" s="199">
        <v>0</v>
      </c>
      <c r="T12" s="199">
        <v>0</v>
      </c>
      <c r="U12" s="199">
        <v>0</v>
      </c>
      <c r="V12" s="199">
        <v>1.1592586614231002</v>
      </c>
      <c r="W12" s="199">
        <v>0.18782925147108456</v>
      </c>
      <c r="X12" s="199">
        <v>0.21442616696259556</v>
      </c>
      <c r="Y12" s="199">
        <v>0.68601699267759397</v>
      </c>
      <c r="Z12" s="199"/>
      <c r="AA12" s="199">
        <v>0</v>
      </c>
      <c r="AB12" s="199">
        <v>0</v>
      </c>
      <c r="AC12" s="199">
        <v>0</v>
      </c>
      <c r="AD12" s="199">
        <v>0</v>
      </c>
      <c r="AE12" s="199">
        <v>0</v>
      </c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</v>
      </c>
      <c r="AQ12" s="199">
        <v>0</v>
      </c>
      <c r="AR12" s="199">
        <v>0</v>
      </c>
      <c r="AS12" s="199">
        <v>0</v>
      </c>
      <c r="AT12" s="199">
        <v>870.84244354116822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0"/>
        <v>0.58201388175561664</v>
      </c>
      <c r="BG12" s="54">
        <f t="shared" si="1"/>
        <v>1.9795442205819769</v>
      </c>
      <c r="BH12" s="54">
        <f t="shared" si="2"/>
        <v>0.37749277297606643</v>
      </c>
      <c r="BI12" s="54">
        <f t="shared" si="3"/>
        <v>0.44884587729467179</v>
      </c>
      <c r="BJ12" s="54">
        <f t="shared" si="4"/>
        <v>0.97418081500286147</v>
      </c>
      <c r="BK12" s="54">
        <f t="shared" si="5"/>
        <v>0.60475883017594312</v>
      </c>
      <c r="BL12" s="54">
        <f t="shared" si="6"/>
        <v>0.18782925147108456</v>
      </c>
      <c r="BM12" s="54">
        <f t="shared" si="7"/>
        <v>0.21442616696259556</v>
      </c>
      <c r="BN12" s="54">
        <f t="shared" si="8"/>
        <v>0.68601699267759397</v>
      </c>
      <c r="BO12" s="33">
        <f t="shared" si="9"/>
        <v>0</v>
      </c>
      <c r="BP12" s="33">
        <f t="shared" si="10"/>
        <v>0</v>
      </c>
      <c r="BQ12" s="33">
        <f t="shared" si="11"/>
        <v>0</v>
      </c>
      <c r="BR12" s="57"/>
      <c r="BS12" s="33">
        <f t="shared" si="12"/>
        <v>0.64145943842185549</v>
      </c>
      <c r="BT12" s="33">
        <f t="shared" si="13"/>
        <v>0</v>
      </c>
      <c r="BU12" s="33">
        <f t="shared" si="14"/>
        <v>0.7182028926800007</v>
      </c>
      <c r="BV12" s="33">
        <f t="shared" si="15"/>
        <v>0</v>
      </c>
      <c r="BW12" s="33">
        <f t="shared" si="16"/>
        <v>0.91512949228580742</v>
      </c>
      <c r="BX12" s="33">
        <f t="shared" si="17"/>
        <v>0</v>
      </c>
      <c r="BY12" s="33">
        <f t="shared" si="18"/>
        <v>0</v>
      </c>
      <c r="BZ12" s="33">
        <f t="shared" si="19"/>
        <v>0</v>
      </c>
      <c r="CA12" s="33">
        <f t="shared" si="20"/>
        <v>0</v>
      </c>
      <c r="CB12" s="59">
        <f t="shared" si="21"/>
        <v>687.45106656391033</v>
      </c>
      <c r="CC12" s="57"/>
      <c r="CD12" s="59">
        <f t="shared" si="22"/>
        <v>0</v>
      </c>
      <c r="CE12" s="59">
        <f t="shared" si="23"/>
        <v>0</v>
      </c>
      <c r="CF12" s="59">
        <f t="shared" si="24"/>
        <v>0</v>
      </c>
      <c r="CG12" s="59">
        <f t="shared" si="25"/>
        <v>0</v>
      </c>
      <c r="CH12" s="59">
        <f t="shared" si="26"/>
        <v>0</v>
      </c>
      <c r="CI12" s="59">
        <f t="shared" si="27"/>
        <v>0</v>
      </c>
      <c r="CJ12" s="57"/>
      <c r="CK12" s="59">
        <f t="shared" si="28"/>
        <v>0.45944713275678278</v>
      </c>
      <c r="CL12" s="59">
        <f t="shared" si="29"/>
        <v>1.5626704874601949</v>
      </c>
      <c r="CM12" s="59">
        <v>0</v>
      </c>
      <c r="CN12" s="59">
        <f t="shared" si="30"/>
        <v>0.29799628087408092</v>
      </c>
      <c r="CO12" s="59">
        <f t="shared" si="31"/>
        <v>0.35432308032015358</v>
      </c>
      <c r="CP12" s="59">
        <f t="shared" si="32"/>
        <v>0.76902733125473466</v>
      </c>
      <c r="CQ12" s="59">
        <v>0</v>
      </c>
      <c r="CR12" s="59">
        <f t="shared" si="33"/>
        <v>0.47740220507378267</v>
      </c>
      <c r="CS12" s="59">
        <f t="shared" si="34"/>
        <v>0.14827414558554852</v>
      </c>
      <c r="CT12" s="59">
        <f t="shared" si="35"/>
        <v>0.16926999627881467</v>
      </c>
      <c r="CU12" s="59">
        <v>0</v>
      </c>
      <c r="CV12" s="59">
        <f t="shared" si="36"/>
        <v>0.54154814891596825</v>
      </c>
      <c r="CW12" s="59">
        <f t="shared" si="37"/>
        <v>0</v>
      </c>
      <c r="CX12" s="59">
        <f t="shared" si="38"/>
        <v>0</v>
      </c>
      <c r="CY12" s="59">
        <v>0</v>
      </c>
      <c r="CZ12" s="57">
        <f t="shared" si="39"/>
        <v>0</v>
      </c>
    </row>
    <row r="13" spans="1:104" x14ac:dyDescent="0.2">
      <c r="A13" s="27">
        <v>2019</v>
      </c>
      <c r="B13" s="199">
        <v>0.81074735498261108</v>
      </c>
      <c r="C13" s="199">
        <v>0.52460122969463074</v>
      </c>
      <c r="D13" s="199">
        <v>2.3462148003580494</v>
      </c>
      <c r="E13" s="199">
        <v>0.38116131304386108</v>
      </c>
      <c r="F13" s="199"/>
      <c r="G13" s="199">
        <v>0</v>
      </c>
      <c r="H13" s="199">
        <v>0</v>
      </c>
      <c r="I13" s="199">
        <v>0</v>
      </c>
      <c r="J13" s="199">
        <v>0</v>
      </c>
      <c r="K13" s="199">
        <v>0</v>
      </c>
      <c r="L13" s="199">
        <v>1.0180198688130073</v>
      </c>
      <c r="M13" s="199">
        <v>0.47324166874550605</v>
      </c>
      <c r="N13" s="199">
        <v>1.0884558381146641</v>
      </c>
      <c r="O13" s="199">
        <v>0.65189957004710397</v>
      </c>
      <c r="P13" s="199"/>
      <c r="Q13" s="199">
        <v>0</v>
      </c>
      <c r="R13" s="199">
        <v>0</v>
      </c>
      <c r="S13" s="199">
        <v>0</v>
      </c>
      <c r="T13" s="199">
        <v>0</v>
      </c>
      <c r="U13" s="199">
        <v>0</v>
      </c>
      <c r="V13" s="199">
        <v>1.2784862136264252</v>
      </c>
      <c r="W13" s="199">
        <v>0.20342054675921173</v>
      </c>
      <c r="X13" s="199">
        <v>0.24524190353207034</v>
      </c>
      <c r="Y13" s="199">
        <v>0.74581419578264641</v>
      </c>
      <c r="Z13" s="199"/>
      <c r="AA13" s="199">
        <v>0</v>
      </c>
      <c r="AB13" s="199">
        <v>0</v>
      </c>
      <c r="AC13" s="199">
        <v>0</v>
      </c>
      <c r="AD13" s="199">
        <v>0</v>
      </c>
      <c r="AE13" s="199">
        <v>0</v>
      </c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</v>
      </c>
      <c r="AQ13" s="199">
        <v>0</v>
      </c>
      <c r="AR13" s="199">
        <v>0</v>
      </c>
      <c r="AS13" s="199">
        <v>0</v>
      </c>
      <c r="AT13" s="199">
        <v>849.65002127753246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0"/>
        <v>0.52460122969463074</v>
      </c>
      <c r="BG13" s="54">
        <f t="shared" si="1"/>
        <v>2.3462148003580494</v>
      </c>
      <c r="BH13" s="54">
        <f t="shared" si="2"/>
        <v>0.38116131304386108</v>
      </c>
      <c r="BI13" s="54">
        <f t="shared" si="3"/>
        <v>0.47324166874550605</v>
      </c>
      <c r="BJ13" s="54">
        <f t="shared" si="4"/>
        <v>1.0884558381146641</v>
      </c>
      <c r="BK13" s="54">
        <f t="shared" si="5"/>
        <v>0.65189957004710397</v>
      </c>
      <c r="BL13" s="54">
        <f t="shared" si="6"/>
        <v>0.20342054675921173</v>
      </c>
      <c r="BM13" s="54">
        <f t="shared" si="7"/>
        <v>0.24524190353207034</v>
      </c>
      <c r="BN13" s="54">
        <f t="shared" si="8"/>
        <v>0.74581419578264641</v>
      </c>
      <c r="BO13" s="33">
        <f t="shared" si="9"/>
        <v>0</v>
      </c>
      <c r="BP13" s="33">
        <f t="shared" si="10"/>
        <v>0</v>
      </c>
      <c r="BQ13" s="33">
        <f t="shared" si="11"/>
        <v>0</v>
      </c>
      <c r="BR13" s="57"/>
      <c r="BS13" s="33">
        <f t="shared" si="12"/>
        <v>0.62137033856201129</v>
      </c>
      <c r="BT13" s="33">
        <f t="shared" si="13"/>
        <v>0</v>
      </c>
      <c r="BU13" s="33">
        <f t="shared" si="14"/>
        <v>0.78022746131655274</v>
      </c>
      <c r="BV13" s="33">
        <f t="shared" si="15"/>
        <v>0</v>
      </c>
      <c r="BW13" s="33">
        <f t="shared" si="16"/>
        <v>0.97985322619394088</v>
      </c>
      <c r="BX13" s="33">
        <f t="shared" si="17"/>
        <v>0</v>
      </c>
      <c r="BY13" s="33">
        <f t="shared" si="18"/>
        <v>0</v>
      </c>
      <c r="BZ13" s="33">
        <f t="shared" si="19"/>
        <v>0</v>
      </c>
      <c r="CA13" s="33">
        <f t="shared" si="20"/>
        <v>0</v>
      </c>
      <c r="CB13" s="59">
        <f t="shared" si="21"/>
        <v>651.18599294321939</v>
      </c>
      <c r="CC13" s="57"/>
      <c r="CD13" s="59">
        <f t="shared" si="22"/>
        <v>0</v>
      </c>
      <c r="CE13" s="59">
        <f t="shared" si="23"/>
        <v>0</v>
      </c>
      <c r="CF13" s="59">
        <f t="shared" si="24"/>
        <v>0</v>
      </c>
      <c r="CG13" s="59">
        <f t="shared" si="25"/>
        <v>0</v>
      </c>
      <c r="CH13" s="59">
        <f t="shared" si="26"/>
        <v>0</v>
      </c>
      <c r="CI13" s="59">
        <f t="shared" si="27"/>
        <v>0</v>
      </c>
      <c r="CJ13" s="57"/>
      <c r="CK13" s="59">
        <f t="shared" si="28"/>
        <v>0.4020631602460073</v>
      </c>
      <c r="CL13" s="59">
        <f t="shared" si="29"/>
        <v>1.7981782806666711</v>
      </c>
      <c r="CM13" s="59">
        <v>0</v>
      </c>
      <c r="CN13" s="59">
        <f t="shared" si="30"/>
        <v>0.29212840803888224</v>
      </c>
      <c r="CO13" s="59">
        <f t="shared" si="31"/>
        <v>0.36270033336877583</v>
      </c>
      <c r="CP13" s="59">
        <f t="shared" si="32"/>
        <v>0.83421076674818451</v>
      </c>
      <c r="CQ13" s="59">
        <v>0</v>
      </c>
      <c r="CR13" s="59">
        <f t="shared" si="33"/>
        <v>0.49962673829171672</v>
      </c>
      <c r="CS13" s="59">
        <f t="shared" si="34"/>
        <v>0.15590491073874901</v>
      </c>
      <c r="CT13" s="59">
        <f t="shared" si="35"/>
        <v>0.18795749833878031</v>
      </c>
      <c r="CU13" s="59">
        <v>0</v>
      </c>
      <c r="CV13" s="59">
        <f t="shared" si="36"/>
        <v>0.57160447886722576</v>
      </c>
      <c r="CW13" s="59">
        <f t="shared" si="37"/>
        <v>0</v>
      </c>
      <c r="CX13" s="59">
        <f t="shared" si="38"/>
        <v>0</v>
      </c>
      <c r="CY13" s="59">
        <v>0</v>
      </c>
      <c r="CZ13" s="57">
        <f t="shared" si="39"/>
        <v>0</v>
      </c>
    </row>
    <row r="14" spans="1:104" x14ac:dyDescent="0.2">
      <c r="A14" s="27">
        <v>2020</v>
      </c>
      <c r="B14" s="199">
        <v>0.79790746474532992</v>
      </c>
      <c r="C14" s="199">
        <v>0.5293703317827636</v>
      </c>
      <c r="D14" s="199">
        <v>2.6763834064595651</v>
      </c>
      <c r="E14" s="199">
        <v>0.34520962037947378</v>
      </c>
      <c r="F14" s="199"/>
      <c r="G14" s="199">
        <v>0</v>
      </c>
      <c r="H14" s="199">
        <v>0</v>
      </c>
      <c r="I14" s="199">
        <v>0</v>
      </c>
      <c r="J14" s="199">
        <v>0</v>
      </c>
      <c r="K14" s="199">
        <v>0</v>
      </c>
      <c r="L14" s="199">
        <v>1.058373809558748</v>
      </c>
      <c r="M14" s="199">
        <v>0.52441780269124094</v>
      </c>
      <c r="N14" s="199">
        <v>1.2379488458772947</v>
      </c>
      <c r="O14" s="199">
        <v>0.64841445698269906</v>
      </c>
      <c r="P14" s="199"/>
      <c r="Q14" s="199">
        <v>0</v>
      </c>
      <c r="R14" s="199">
        <v>0</v>
      </c>
      <c r="S14" s="199">
        <v>0</v>
      </c>
      <c r="T14" s="199">
        <v>0</v>
      </c>
      <c r="U14" s="199">
        <v>0</v>
      </c>
      <c r="V14" s="199">
        <v>1.1922755220332517</v>
      </c>
      <c r="W14" s="199">
        <v>0.23185173228462</v>
      </c>
      <c r="X14" s="199">
        <v>0.29770202650153343</v>
      </c>
      <c r="Y14" s="199">
        <v>0.73590913759960086</v>
      </c>
      <c r="Z14" s="199"/>
      <c r="AA14" s="199">
        <v>0</v>
      </c>
      <c r="AB14" s="199">
        <v>0</v>
      </c>
      <c r="AC14" s="199">
        <v>0</v>
      </c>
      <c r="AD14" s="199">
        <v>0</v>
      </c>
      <c r="AE14" s="199">
        <v>0</v>
      </c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</v>
      </c>
      <c r="AQ14" s="199">
        <v>0</v>
      </c>
      <c r="AR14" s="199">
        <v>0</v>
      </c>
      <c r="AS14" s="199">
        <v>0</v>
      </c>
      <c r="AT14" s="199">
        <v>827.24312882445292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0"/>
        <v>0.5293703317827636</v>
      </c>
      <c r="BG14" s="54">
        <f t="shared" si="1"/>
        <v>2.6763834064595651</v>
      </c>
      <c r="BH14" s="54">
        <f t="shared" si="2"/>
        <v>0.34520962037947378</v>
      </c>
      <c r="BI14" s="54">
        <f t="shared" si="3"/>
        <v>0.52441780269124094</v>
      </c>
      <c r="BJ14" s="54">
        <f t="shared" si="4"/>
        <v>1.2379488458772947</v>
      </c>
      <c r="BK14" s="54">
        <f t="shared" si="5"/>
        <v>0.64841445698269906</v>
      </c>
      <c r="BL14" s="54">
        <f t="shared" si="6"/>
        <v>0.23185173228462</v>
      </c>
      <c r="BM14" s="54">
        <f t="shared" si="7"/>
        <v>0.29770202650153343</v>
      </c>
      <c r="BN14" s="54">
        <f t="shared" si="8"/>
        <v>0.73590913759960086</v>
      </c>
      <c r="BO14" s="33">
        <f t="shared" si="9"/>
        <v>0</v>
      </c>
      <c r="BP14" s="33">
        <f t="shared" si="10"/>
        <v>0</v>
      </c>
      <c r="BQ14" s="33">
        <f t="shared" si="11"/>
        <v>0</v>
      </c>
      <c r="BR14" s="57"/>
      <c r="BS14" s="33">
        <f t="shared" si="12"/>
        <v>0.59371808916767321</v>
      </c>
      <c r="BT14" s="33">
        <f t="shared" si="13"/>
        <v>0</v>
      </c>
      <c r="BU14" s="33">
        <f t="shared" si="14"/>
        <v>0.78752951137872973</v>
      </c>
      <c r="BV14" s="33">
        <f t="shared" si="15"/>
        <v>0</v>
      </c>
      <c r="BW14" s="33">
        <f t="shared" si="16"/>
        <v>0.88716496082525886</v>
      </c>
      <c r="BX14" s="33">
        <f t="shared" si="17"/>
        <v>0</v>
      </c>
      <c r="BY14" s="33">
        <f t="shared" si="18"/>
        <v>0</v>
      </c>
      <c r="BZ14" s="33">
        <f t="shared" si="19"/>
        <v>0</v>
      </c>
      <c r="CA14" s="33">
        <f t="shared" si="20"/>
        <v>0</v>
      </c>
      <c r="CB14" s="59">
        <f t="shared" si="21"/>
        <v>615.54657829840301</v>
      </c>
      <c r="CC14" s="57"/>
      <c r="CD14" s="59">
        <f t="shared" si="22"/>
        <v>0</v>
      </c>
      <c r="CE14" s="59">
        <f t="shared" si="23"/>
        <v>0</v>
      </c>
      <c r="CF14" s="59">
        <f t="shared" si="24"/>
        <v>0</v>
      </c>
      <c r="CG14" s="59">
        <f t="shared" si="25"/>
        <v>0</v>
      </c>
      <c r="CH14" s="59">
        <f t="shared" si="26"/>
        <v>0</v>
      </c>
      <c r="CI14" s="59">
        <f t="shared" si="27"/>
        <v>0</v>
      </c>
      <c r="CJ14" s="57"/>
      <c r="CK14" s="59">
        <f t="shared" si="28"/>
        <v>0.39390124260641479</v>
      </c>
      <c r="CL14" s="59">
        <f t="shared" si="29"/>
        <v>1.9914806066771307</v>
      </c>
      <c r="CM14" s="59">
        <v>0</v>
      </c>
      <c r="CN14" s="59">
        <f t="shared" si="30"/>
        <v>0.2568683778881749</v>
      </c>
      <c r="CO14" s="59">
        <f t="shared" si="31"/>
        <v>0.39021609584606376</v>
      </c>
      <c r="CP14" s="59">
        <f t="shared" si="32"/>
        <v>0.92115020317071872</v>
      </c>
      <c r="CQ14" s="59">
        <v>0</v>
      </c>
      <c r="CR14" s="59">
        <f t="shared" si="33"/>
        <v>0.48248125177189066</v>
      </c>
      <c r="CS14" s="59">
        <f t="shared" si="34"/>
        <v>0.1725194631512503</v>
      </c>
      <c r="CT14" s="59">
        <f t="shared" si="35"/>
        <v>0.22151826637221461</v>
      </c>
      <c r="CU14" s="59">
        <v>0</v>
      </c>
      <c r="CV14" s="59">
        <f t="shared" si="36"/>
        <v>0.54758551120475973</v>
      </c>
      <c r="CW14" s="59">
        <f t="shared" si="37"/>
        <v>0</v>
      </c>
      <c r="CX14" s="59">
        <f t="shared" si="38"/>
        <v>0</v>
      </c>
      <c r="CY14" s="59">
        <v>0</v>
      </c>
      <c r="CZ14" s="57">
        <f t="shared" si="39"/>
        <v>0</v>
      </c>
    </row>
    <row r="15" spans="1:104" x14ac:dyDescent="0.2">
      <c r="A15" s="27">
        <v>2021</v>
      </c>
      <c r="B15" s="199">
        <v>0.7795647644063568</v>
      </c>
      <c r="C15" s="199">
        <v>0.53340572585733792</v>
      </c>
      <c r="D15" s="199">
        <v>2.9694997578763558</v>
      </c>
      <c r="E15" s="199">
        <v>0.38042760503030215</v>
      </c>
      <c r="F15" s="199"/>
      <c r="G15" s="199">
        <v>0</v>
      </c>
      <c r="H15" s="199">
        <v>0</v>
      </c>
      <c r="I15" s="199">
        <v>0</v>
      </c>
      <c r="J15" s="199">
        <v>0</v>
      </c>
      <c r="K15" s="199">
        <v>0</v>
      </c>
      <c r="L15" s="199">
        <v>1.1445845011519216</v>
      </c>
      <c r="M15" s="199">
        <v>0.507359091375996</v>
      </c>
      <c r="N15" s="199">
        <v>1.4193581522297387</v>
      </c>
      <c r="O15" s="199">
        <v>0.6964723318708087</v>
      </c>
      <c r="P15" s="199"/>
      <c r="Q15" s="199">
        <v>0</v>
      </c>
      <c r="R15" s="199">
        <v>0</v>
      </c>
      <c r="S15" s="199">
        <v>0</v>
      </c>
      <c r="T15" s="199">
        <v>0</v>
      </c>
      <c r="U15" s="199">
        <v>0</v>
      </c>
      <c r="V15" s="199">
        <v>1.082219319999413</v>
      </c>
      <c r="W15" s="199">
        <v>0.18104245234566449</v>
      </c>
      <c r="X15" s="199">
        <v>0.33842282125405376</v>
      </c>
      <c r="Y15" s="199">
        <v>0.69885688291487535</v>
      </c>
      <c r="Z15" s="199"/>
      <c r="AA15" s="199">
        <v>0</v>
      </c>
      <c r="AB15" s="199">
        <v>0</v>
      </c>
      <c r="AC15" s="199">
        <v>0</v>
      </c>
      <c r="AD15" s="199">
        <v>0</v>
      </c>
      <c r="AE15" s="199">
        <v>0</v>
      </c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</v>
      </c>
      <c r="AQ15" s="199">
        <v>0</v>
      </c>
      <c r="AR15" s="199">
        <v>0</v>
      </c>
      <c r="AS15" s="199">
        <v>0</v>
      </c>
      <c r="AT15" s="199">
        <v>803.69477012927928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0"/>
        <v>0.53340572585733792</v>
      </c>
      <c r="BG15" s="54">
        <f t="shared" si="1"/>
        <v>2.9694997578763558</v>
      </c>
      <c r="BH15" s="54">
        <f t="shared" si="2"/>
        <v>0.38042760503030215</v>
      </c>
      <c r="BI15" s="54">
        <f t="shared" si="3"/>
        <v>0.507359091375996</v>
      </c>
      <c r="BJ15" s="54">
        <f t="shared" si="4"/>
        <v>1.4193581522297387</v>
      </c>
      <c r="BK15" s="54">
        <f t="shared" si="5"/>
        <v>0.6964723318708087</v>
      </c>
      <c r="BL15" s="54">
        <f t="shared" si="6"/>
        <v>0.18104245234566449</v>
      </c>
      <c r="BM15" s="54">
        <f t="shared" si="7"/>
        <v>0.33842282125405376</v>
      </c>
      <c r="BN15" s="54">
        <f t="shared" si="8"/>
        <v>0.69885688291487535</v>
      </c>
      <c r="BO15" s="33">
        <f t="shared" si="9"/>
        <v>0</v>
      </c>
      <c r="BP15" s="33">
        <f t="shared" si="10"/>
        <v>0</v>
      </c>
      <c r="BQ15" s="33">
        <f t="shared" si="11"/>
        <v>0</v>
      </c>
      <c r="BR15" s="57"/>
      <c r="BS15" s="33">
        <f t="shared" si="12"/>
        <v>0.56317417229385358</v>
      </c>
      <c r="BT15" s="33">
        <f t="shared" si="13"/>
        <v>0</v>
      </c>
      <c r="BU15" s="33">
        <f t="shared" si="14"/>
        <v>0.82687219649732857</v>
      </c>
      <c r="BV15" s="33">
        <f t="shared" si="15"/>
        <v>0</v>
      </c>
      <c r="BW15" s="33">
        <f t="shared" si="16"/>
        <v>0.78181826271382027</v>
      </c>
      <c r="BX15" s="33">
        <f t="shared" si="17"/>
        <v>0</v>
      </c>
      <c r="BY15" s="33">
        <f t="shared" si="18"/>
        <v>0</v>
      </c>
      <c r="BZ15" s="33">
        <f t="shared" si="19"/>
        <v>0</v>
      </c>
      <c r="CA15" s="33">
        <f t="shared" si="20"/>
        <v>0</v>
      </c>
      <c r="CB15" s="59">
        <f t="shared" si="21"/>
        <v>580.60620183254264</v>
      </c>
      <c r="CC15" s="57"/>
      <c r="CD15" s="59">
        <f t="shared" si="22"/>
        <v>0</v>
      </c>
      <c r="CE15" s="59">
        <f t="shared" si="23"/>
        <v>0</v>
      </c>
      <c r="CF15" s="59">
        <f t="shared" si="24"/>
        <v>0</v>
      </c>
      <c r="CG15" s="59">
        <f t="shared" si="25"/>
        <v>0</v>
      </c>
      <c r="CH15" s="59">
        <f t="shared" si="26"/>
        <v>0</v>
      </c>
      <c r="CI15" s="59">
        <f t="shared" si="27"/>
        <v>0</v>
      </c>
      <c r="CJ15" s="57"/>
      <c r="CK15" s="59">
        <f t="shared" si="28"/>
        <v>0.38534364541894744</v>
      </c>
      <c r="CL15" s="59">
        <f t="shared" si="29"/>
        <v>2.1452298059447523</v>
      </c>
      <c r="CM15" s="59">
        <v>0</v>
      </c>
      <c r="CN15" s="59">
        <f t="shared" si="30"/>
        <v>0.27482899607940059</v>
      </c>
      <c r="CO15" s="59">
        <f t="shared" si="31"/>
        <v>0.36652700248583509</v>
      </c>
      <c r="CP15" s="59">
        <f t="shared" si="32"/>
        <v>1.025374528284668</v>
      </c>
      <c r="CQ15" s="59">
        <v>0</v>
      </c>
      <c r="CR15" s="59">
        <f t="shared" si="33"/>
        <v>0.50314643110582635</v>
      </c>
      <c r="CS15" s="59">
        <f t="shared" si="34"/>
        <v>0.13078891954212551</v>
      </c>
      <c r="CT15" s="59">
        <f t="shared" si="35"/>
        <v>0.24448384656050823</v>
      </c>
      <c r="CU15" s="59">
        <v>0</v>
      </c>
      <c r="CV15" s="59">
        <f t="shared" si="36"/>
        <v>0.50486908151519594</v>
      </c>
      <c r="CW15" s="59">
        <f t="shared" si="37"/>
        <v>0</v>
      </c>
      <c r="CX15" s="59">
        <f t="shared" si="38"/>
        <v>0</v>
      </c>
      <c r="CY15" s="59">
        <v>0</v>
      </c>
      <c r="CZ15" s="57">
        <f t="shared" si="39"/>
        <v>0</v>
      </c>
    </row>
    <row r="16" spans="1:104" x14ac:dyDescent="0.2">
      <c r="A16" s="27">
        <v>2022</v>
      </c>
      <c r="B16" s="199">
        <v>0.98500300820285558</v>
      </c>
      <c r="C16" s="199">
        <v>0.60494225717933292</v>
      </c>
      <c r="D16" s="199">
        <v>3.2244632925880818</v>
      </c>
      <c r="E16" s="199">
        <v>0.48424728894888991</v>
      </c>
      <c r="F16" s="199"/>
      <c r="G16" s="199">
        <v>0</v>
      </c>
      <c r="H16" s="199">
        <v>0</v>
      </c>
      <c r="I16" s="199">
        <v>0</v>
      </c>
      <c r="J16" s="199">
        <v>0</v>
      </c>
      <c r="K16" s="199">
        <v>0</v>
      </c>
      <c r="L16" s="199">
        <v>1.0106827886774181</v>
      </c>
      <c r="M16" s="199">
        <v>0.54606218909122939</v>
      </c>
      <c r="N16" s="199">
        <v>1.5756379591177896</v>
      </c>
      <c r="O16" s="199">
        <v>0.70215856897589035</v>
      </c>
      <c r="P16" s="199"/>
      <c r="Q16" s="199">
        <v>0</v>
      </c>
      <c r="R16" s="199">
        <v>0</v>
      </c>
      <c r="S16" s="199">
        <v>0</v>
      </c>
      <c r="T16" s="199">
        <v>0</v>
      </c>
      <c r="U16" s="199">
        <v>0</v>
      </c>
      <c r="V16" s="199">
        <v>1.1665957415586894</v>
      </c>
      <c r="W16" s="199">
        <v>0.19571661261684301</v>
      </c>
      <c r="X16" s="199">
        <v>0.36373574772183659</v>
      </c>
      <c r="Y16" s="199">
        <v>0.6852832846640351</v>
      </c>
      <c r="Z16" s="199"/>
      <c r="AA16" s="199">
        <v>0</v>
      </c>
      <c r="AB16" s="199">
        <v>0</v>
      </c>
      <c r="AC16" s="199">
        <v>0</v>
      </c>
      <c r="AD16" s="199">
        <v>0</v>
      </c>
      <c r="AE16" s="199">
        <v>0</v>
      </c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</v>
      </c>
      <c r="AQ16" s="199">
        <v>0</v>
      </c>
      <c r="AR16" s="199">
        <v>0</v>
      </c>
      <c r="AS16" s="199">
        <v>0</v>
      </c>
      <c r="AT16" s="199">
        <v>778.72228417978772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0"/>
        <v>0.60494225717933292</v>
      </c>
      <c r="BG16" s="54">
        <f t="shared" si="1"/>
        <v>3.2244632925880818</v>
      </c>
      <c r="BH16" s="54">
        <f t="shared" si="2"/>
        <v>0.48424728894888991</v>
      </c>
      <c r="BI16" s="54">
        <f t="shared" si="3"/>
        <v>0.54606218909122939</v>
      </c>
      <c r="BJ16" s="54">
        <f t="shared" si="4"/>
        <v>1.5756379591177896</v>
      </c>
      <c r="BK16" s="54">
        <f t="shared" si="5"/>
        <v>0.70215856897589035</v>
      </c>
      <c r="BL16" s="54">
        <f t="shared" si="6"/>
        <v>0.19571661261684301</v>
      </c>
      <c r="BM16" s="54">
        <f t="shared" si="7"/>
        <v>0.36373574772183659</v>
      </c>
      <c r="BN16" s="54">
        <f t="shared" si="8"/>
        <v>0.6852832846640351</v>
      </c>
      <c r="BO16" s="33">
        <f t="shared" si="9"/>
        <v>0</v>
      </c>
      <c r="BP16" s="33">
        <f t="shared" si="10"/>
        <v>0</v>
      </c>
      <c r="BQ16" s="33">
        <f t="shared" si="11"/>
        <v>0</v>
      </c>
      <c r="BR16" s="57"/>
      <c r="BS16" s="33">
        <f t="shared" si="12"/>
        <v>0.69086129188303691</v>
      </c>
      <c r="BT16" s="33">
        <f t="shared" si="13"/>
        <v>0</v>
      </c>
      <c r="BU16" s="33">
        <f t="shared" si="14"/>
        <v>0.70887257323566744</v>
      </c>
      <c r="BV16" s="33">
        <f t="shared" si="15"/>
        <v>0</v>
      </c>
      <c r="BW16" s="33">
        <f t="shared" si="16"/>
        <v>0.81822678144806615</v>
      </c>
      <c r="BX16" s="33">
        <f t="shared" si="17"/>
        <v>0</v>
      </c>
      <c r="BY16" s="33">
        <f t="shared" si="18"/>
        <v>0</v>
      </c>
      <c r="BZ16" s="33">
        <f t="shared" si="19"/>
        <v>0</v>
      </c>
      <c r="CA16" s="33">
        <f t="shared" si="20"/>
        <v>0</v>
      </c>
      <c r="CB16" s="59">
        <f t="shared" si="21"/>
        <v>546.18014238161777</v>
      </c>
      <c r="CC16" s="57"/>
      <c r="CD16" s="59">
        <f t="shared" si="22"/>
        <v>0</v>
      </c>
      <c r="CE16" s="59">
        <f t="shared" si="23"/>
        <v>0</v>
      </c>
      <c r="CF16" s="59">
        <f t="shared" si="24"/>
        <v>0</v>
      </c>
      <c r="CG16" s="59">
        <f t="shared" si="25"/>
        <v>0</v>
      </c>
      <c r="CH16" s="59">
        <f t="shared" si="26"/>
        <v>0</v>
      </c>
      <c r="CI16" s="59">
        <f t="shared" si="27"/>
        <v>0</v>
      </c>
      <c r="CJ16" s="57"/>
      <c r="CK16" s="59">
        <f t="shared" si="28"/>
        <v>0.4242943278641072</v>
      </c>
      <c r="CL16" s="59">
        <f t="shared" si="29"/>
        <v>2.2615736778420681</v>
      </c>
      <c r="CM16" s="59">
        <v>0</v>
      </c>
      <c r="CN16" s="59">
        <f t="shared" si="30"/>
        <v>0.33964130550674437</v>
      </c>
      <c r="CO16" s="59">
        <f t="shared" si="31"/>
        <v>0.38299703276271907</v>
      </c>
      <c r="CP16" s="59">
        <f t="shared" si="32"/>
        <v>1.1051207629935358</v>
      </c>
      <c r="CQ16" s="59">
        <v>0</v>
      </c>
      <c r="CR16" s="59">
        <f t="shared" si="33"/>
        <v>0.49247989298477934</v>
      </c>
      <c r="CS16" s="59">
        <f t="shared" si="34"/>
        <v>0.13727169430897587</v>
      </c>
      <c r="CT16" s="59">
        <f t="shared" si="35"/>
        <v>0.25511693515904321</v>
      </c>
      <c r="CU16" s="59">
        <v>0</v>
      </c>
      <c r="CV16" s="59">
        <f t="shared" si="36"/>
        <v>0.48064390809590796</v>
      </c>
      <c r="CW16" s="59">
        <f t="shared" si="37"/>
        <v>0</v>
      </c>
      <c r="CX16" s="59">
        <f t="shared" si="38"/>
        <v>0</v>
      </c>
      <c r="CY16" s="59">
        <v>0</v>
      </c>
      <c r="CZ16" s="57">
        <f t="shared" si="39"/>
        <v>0</v>
      </c>
    </row>
    <row r="17" spans="1:104" x14ac:dyDescent="0.2">
      <c r="A17" s="27">
        <v>2023</v>
      </c>
      <c r="B17" s="199">
        <v>0.90246085667747666</v>
      </c>
      <c r="C17" s="199">
        <v>0.64419563590473528</v>
      </c>
      <c r="D17" s="199">
        <v>3.5063905967980982</v>
      </c>
      <c r="E17" s="199">
        <v>0.51873156558615929</v>
      </c>
      <c r="F17" s="199"/>
      <c r="G17" s="199">
        <v>0</v>
      </c>
      <c r="H17" s="199">
        <v>0</v>
      </c>
      <c r="I17" s="199">
        <v>0</v>
      </c>
      <c r="J17" s="199">
        <v>0</v>
      </c>
      <c r="K17" s="199">
        <v>0</v>
      </c>
      <c r="L17" s="199">
        <v>0.90796366677916862</v>
      </c>
      <c r="M17" s="199">
        <v>0.46553773460313735</v>
      </c>
      <c r="N17" s="199">
        <v>1.7073385475516163</v>
      </c>
      <c r="O17" s="199">
        <v>0.73334115955214474</v>
      </c>
      <c r="P17" s="199"/>
      <c r="Q17" s="199">
        <v>0</v>
      </c>
      <c r="R17" s="199">
        <v>0</v>
      </c>
      <c r="S17" s="199">
        <v>0</v>
      </c>
      <c r="T17" s="199">
        <v>0</v>
      </c>
      <c r="U17" s="199">
        <v>0</v>
      </c>
      <c r="V17" s="199">
        <v>1.1189047206773592</v>
      </c>
      <c r="W17" s="199">
        <v>0.18434413840667968</v>
      </c>
      <c r="X17" s="199">
        <v>0.41546216267774078</v>
      </c>
      <c r="Y17" s="199">
        <v>0.72068469631825327</v>
      </c>
      <c r="Z17" s="199"/>
      <c r="AA17" s="199">
        <v>0</v>
      </c>
      <c r="AB17" s="199">
        <v>0</v>
      </c>
      <c r="AC17" s="199">
        <v>0</v>
      </c>
      <c r="AD17" s="199">
        <v>0</v>
      </c>
      <c r="AE17" s="199">
        <v>0</v>
      </c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</v>
      </c>
      <c r="AQ17" s="199">
        <v>0</v>
      </c>
      <c r="AR17" s="199">
        <v>0</v>
      </c>
      <c r="AS17" s="199">
        <v>0</v>
      </c>
      <c r="AT17" s="199">
        <v>751.91736246643291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0"/>
        <v>0.64419563590473528</v>
      </c>
      <c r="BG17" s="54">
        <f t="shared" si="1"/>
        <v>3.5063905967980982</v>
      </c>
      <c r="BH17" s="54">
        <f t="shared" si="2"/>
        <v>0.51873156558615929</v>
      </c>
      <c r="BI17" s="54">
        <f t="shared" si="3"/>
        <v>0.46553773460313735</v>
      </c>
      <c r="BJ17" s="54">
        <f t="shared" si="4"/>
        <v>1.7073385475516163</v>
      </c>
      <c r="BK17" s="54">
        <f t="shared" si="5"/>
        <v>0.73334115955214474</v>
      </c>
      <c r="BL17" s="54">
        <f t="shared" si="6"/>
        <v>0.18434413840667968</v>
      </c>
      <c r="BM17" s="54">
        <f t="shared" si="7"/>
        <v>0.41546216267774078</v>
      </c>
      <c r="BN17" s="54">
        <f t="shared" si="8"/>
        <v>0.72068469631825327</v>
      </c>
      <c r="BO17" s="33">
        <f t="shared" si="9"/>
        <v>0</v>
      </c>
      <c r="BP17" s="33">
        <f t="shared" si="10"/>
        <v>0</v>
      </c>
      <c r="BQ17" s="33">
        <f t="shared" si="11"/>
        <v>0</v>
      </c>
      <c r="BR17" s="57"/>
      <c r="BS17" s="33">
        <f t="shared" si="12"/>
        <v>0.61453192964591885</v>
      </c>
      <c r="BT17" s="33">
        <f t="shared" si="13"/>
        <v>0</v>
      </c>
      <c r="BU17" s="33">
        <f t="shared" si="14"/>
        <v>0.6182790755583939</v>
      </c>
      <c r="BV17" s="33">
        <f t="shared" si="15"/>
        <v>0</v>
      </c>
      <c r="BW17" s="33">
        <f t="shared" si="16"/>
        <v>0.76191966886994</v>
      </c>
      <c r="BX17" s="33">
        <f t="shared" si="17"/>
        <v>0</v>
      </c>
      <c r="BY17" s="33">
        <f t="shared" si="18"/>
        <v>0</v>
      </c>
      <c r="BZ17" s="33">
        <f t="shared" si="19"/>
        <v>0</v>
      </c>
      <c r="CA17" s="33">
        <f t="shared" si="20"/>
        <v>0</v>
      </c>
      <c r="CB17" s="59">
        <f t="shared" si="21"/>
        <v>512.01913553565339</v>
      </c>
      <c r="CC17" s="57"/>
      <c r="CD17" s="59">
        <f t="shared" si="22"/>
        <v>0</v>
      </c>
      <c r="CE17" s="59">
        <f t="shared" si="23"/>
        <v>0</v>
      </c>
      <c r="CF17" s="59">
        <f t="shared" si="24"/>
        <v>0</v>
      </c>
      <c r="CG17" s="59">
        <f t="shared" si="25"/>
        <v>0</v>
      </c>
      <c r="CH17" s="59">
        <f t="shared" si="26"/>
        <v>0</v>
      </c>
      <c r="CI17" s="59">
        <f t="shared" si="27"/>
        <v>0</v>
      </c>
      <c r="CJ17" s="57"/>
      <c r="CK17" s="59">
        <f t="shared" si="28"/>
        <v>0.43866588148708668</v>
      </c>
      <c r="CL17" s="59">
        <f t="shared" si="29"/>
        <v>2.387681375429143</v>
      </c>
      <c r="CM17" s="59">
        <v>0</v>
      </c>
      <c r="CN17" s="59">
        <f t="shared" si="30"/>
        <v>0.35323095468265409</v>
      </c>
      <c r="CO17" s="59">
        <f t="shared" si="31"/>
        <v>0.3170085441953947</v>
      </c>
      <c r="CP17" s="59">
        <f t="shared" si="32"/>
        <v>1.1626144717772788</v>
      </c>
      <c r="CQ17" s="59">
        <v>0</v>
      </c>
      <c r="CR17" s="59">
        <f t="shared" si="33"/>
        <v>0.4993696452691837</v>
      </c>
      <c r="CS17" s="59">
        <f t="shared" si="34"/>
        <v>0.12552938806791633</v>
      </c>
      <c r="CT17" s="59">
        <f t="shared" si="35"/>
        <v>0.28290951639187117</v>
      </c>
      <c r="CU17" s="59">
        <v>0</v>
      </c>
      <c r="CV17" s="59">
        <f t="shared" si="36"/>
        <v>0.49075120967049091</v>
      </c>
      <c r="CW17" s="59">
        <f t="shared" si="37"/>
        <v>0</v>
      </c>
      <c r="CX17" s="59">
        <f t="shared" si="38"/>
        <v>0</v>
      </c>
      <c r="CY17" s="59">
        <v>0</v>
      </c>
      <c r="CZ17" s="57">
        <f t="shared" si="39"/>
        <v>0</v>
      </c>
    </row>
    <row r="18" spans="1:104" x14ac:dyDescent="0.2">
      <c r="A18" s="27">
        <v>2024</v>
      </c>
      <c r="B18" s="199">
        <v>0.89512377654188735</v>
      </c>
      <c r="C18" s="199">
        <v>0.62493580054881359</v>
      </c>
      <c r="D18" s="199">
        <v>3.8275712797335166</v>
      </c>
      <c r="E18" s="199">
        <v>0.525701791714969</v>
      </c>
      <c r="F18" s="199"/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1.0326940290841855</v>
      </c>
      <c r="M18" s="199">
        <v>0.44242593217603121</v>
      </c>
      <c r="N18" s="199">
        <v>1.7997857572600409</v>
      </c>
      <c r="O18" s="199">
        <v>0.69849002890809575</v>
      </c>
      <c r="P18" s="199"/>
      <c r="Q18" s="199">
        <v>0</v>
      </c>
      <c r="R18" s="199">
        <v>0</v>
      </c>
      <c r="S18" s="199">
        <v>0</v>
      </c>
      <c r="T18" s="199">
        <v>0</v>
      </c>
      <c r="U18" s="199">
        <v>0</v>
      </c>
      <c r="V18" s="199">
        <v>1.0326940290841855</v>
      </c>
      <c r="W18" s="199">
        <v>0.1430730626439902</v>
      </c>
      <c r="X18" s="199">
        <v>0.45214756335568701</v>
      </c>
      <c r="Y18" s="199">
        <v>0.64217793886744823</v>
      </c>
      <c r="Z18" s="199"/>
      <c r="AA18" s="199">
        <v>0</v>
      </c>
      <c r="AB18" s="199">
        <v>0</v>
      </c>
      <c r="AC18" s="199">
        <v>0</v>
      </c>
      <c r="AD18" s="199">
        <v>0</v>
      </c>
      <c r="AE18" s="199">
        <v>0</v>
      </c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</v>
      </c>
      <c r="AQ18" s="199">
        <v>0</v>
      </c>
      <c r="AR18" s="199">
        <v>0</v>
      </c>
      <c r="AS18" s="199">
        <v>0</v>
      </c>
      <c r="AT18" s="199">
        <v>722.88123468384526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0"/>
        <v>0.62493580054881359</v>
      </c>
      <c r="BG18" s="54">
        <f t="shared" si="1"/>
        <v>3.8275712797335166</v>
      </c>
      <c r="BH18" s="54">
        <f t="shared" si="2"/>
        <v>0.525701791714969</v>
      </c>
      <c r="BI18" s="54">
        <f t="shared" si="3"/>
        <v>0.44242593217603121</v>
      </c>
      <c r="BJ18" s="54">
        <f t="shared" si="4"/>
        <v>1.7997857572600409</v>
      </c>
      <c r="BK18" s="54">
        <f t="shared" si="5"/>
        <v>0.69849002890809575</v>
      </c>
      <c r="BL18" s="54">
        <f t="shared" si="6"/>
        <v>0.1430730626439902</v>
      </c>
      <c r="BM18" s="54">
        <f t="shared" si="7"/>
        <v>0.45214756335568701</v>
      </c>
      <c r="BN18" s="54">
        <f t="shared" si="8"/>
        <v>0.64217793886744823</v>
      </c>
      <c r="BO18" s="33">
        <f t="shared" si="9"/>
        <v>0</v>
      </c>
      <c r="BP18" s="33">
        <f t="shared" si="10"/>
        <v>0</v>
      </c>
      <c r="BQ18" s="33">
        <f t="shared" si="11"/>
        <v>0</v>
      </c>
      <c r="BR18" s="57"/>
      <c r="BS18" s="33">
        <f t="shared" si="12"/>
        <v>0.5917822670834485</v>
      </c>
      <c r="BT18" s="33">
        <f t="shared" si="13"/>
        <v>0</v>
      </c>
      <c r="BU18" s="33">
        <f t="shared" si="14"/>
        <v>0.6827324105901259</v>
      </c>
      <c r="BV18" s="33">
        <f t="shared" si="15"/>
        <v>0</v>
      </c>
      <c r="BW18" s="33">
        <f t="shared" si="16"/>
        <v>0.6827324105901259</v>
      </c>
      <c r="BX18" s="33">
        <f t="shared" si="17"/>
        <v>0</v>
      </c>
      <c r="BY18" s="33">
        <f t="shared" si="18"/>
        <v>0</v>
      </c>
      <c r="BZ18" s="33">
        <f t="shared" si="19"/>
        <v>0</v>
      </c>
      <c r="CA18" s="33">
        <f t="shared" si="20"/>
        <v>0</v>
      </c>
      <c r="CB18" s="59">
        <f t="shared" si="21"/>
        <v>477.90965574163806</v>
      </c>
      <c r="CC18" s="57"/>
      <c r="CD18" s="59">
        <f t="shared" si="22"/>
        <v>0</v>
      </c>
      <c r="CE18" s="59">
        <f t="shared" si="23"/>
        <v>0</v>
      </c>
      <c r="CF18" s="59">
        <f t="shared" si="24"/>
        <v>0</v>
      </c>
      <c r="CG18" s="59">
        <f t="shared" si="25"/>
        <v>0</v>
      </c>
      <c r="CH18" s="59">
        <f t="shared" si="26"/>
        <v>0</v>
      </c>
      <c r="CI18" s="59">
        <f t="shared" si="27"/>
        <v>0</v>
      </c>
      <c r="CJ18" s="57"/>
      <c r="CK18" s="59">
        <f t="shared" si="28"/>
        <v>0.41315618523633385</v>
      </c>
      <c r="CL18" s="59">
        <f t="shared" si="29"/>
        <v>2.5304755260717866</v>
      </c>
      <c r="CM18" s="59">
        <v>0</v>
      </c>
      <c r="CN18" s="59">
        <f t="shared" si="30"/>
        <v>0.34755081505351704</v>
      </c>
      <c r="CO18" s="59">
        <f t="shared" si="31"/>
        <v>0.29249566151747497</v>
      </c>
      <c r="CP18" s="59">
        <f t="shared" si="32"/>
        <v>1.18987041078336</v>
      </c>
      <c r="CQ18" s="59">
        <v>0</v>
      </c>
      <c r="CR18" s="59">
        <f t="shared" si="33"/>
        <v>0.4617841952979041</v>
      </c>
      <c r="CS18" s="59">
        <f t="shared" si="34"/>
        <v>9.4588149246944642E-2</v>
      </c>
      <c r="CT18" s="59">
        <f t="shared" si="35"/>
        <v>0.29892280499194684</v>
      </c>
      <c r="CU18" s="59">
        <v>0</v>
      </c>
      <c r="CV18" s="59">
        <f t="shared" si="36"/>
        <v>0.42455526988917069</v>
      </c>
      <c r="CW18" s="59">
        <f t="shared" si="37"/>
        <v>0</v>
      </c>
      <c r="CX18" s="59">
        <f t="shared" si="38"/>
        <v>0</v>
      </c>
      <c r="CY18" s="59">
        <v>0</v>
      </c>
      <c r="CZ18" s="57">
        <f t="shared" si="39"/>
        <v>0</v>
      </c>
    </row>
    <row r="19" spans="1:104" x14ac:dyDescent="0.2">
      <c r="A19" s="27">
        <v>2025</v>
      </c>
      <c r="B19" s="199">
        <v>0.9391462573554229</v>
      </c>
      <c r="C19" s="199">
        <v>0.62585293556576227</v>
      </c>
      <c r="D19" s="199">
        <v>4.0869370625265971</v>
      </c>
      <c r="E19" s="199">
        <v>0.57816191468443212</v>
      </c>
      <c r="F19" s="199"/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1.0455339193214668</v>
      </c>
      <c r="M19" s="199">
        <v>0.46278632955229143</v>
      </c>
      <c r="N19" s="199">
        <v>1.8509618912057755</v>
      </c>
      <c r="O19" s="199">
        <v>0.75681981598603021</v>
      </c>
      <c r="P19" s="199"/>
      <c r="Q19" s="199">
        <v>0</v>
      </c>
      <c r="R19" s="199">
        <v>0</v>
      </c>
      <c r="S19" s="199">
        <v>0</v>
      </c>
      <c r="T19" s="199">
        <v>0</v>
      </c>
      <c r="U19" s="199">
        <v>0</v>
      </c>
      <c r="V19" s="199">
        <v>0.97399738799947178</v>
      </c>
      <c r="W19" s="199">
        <v>0.18581155443379752</v>
      </c>
      <c r="X19" s="199">
        <v>0.46828913965398328</v>
      </c>
      <c r="Y19" s="199">
        <v>0.59100180492171339</v>
      </c>
      <c r="Z19" s="199"/>
      <c r="AA19" s="199">
        <v>0</v>
      </c>
      <c r="AB19" s="199">
        <v>0</v>
      </c>
      <c r="AC19" s="199">
        <v>0</v>
      </c>
      <c r="AD19" s="199">
        <v>0</v>
      </c>
      <c r="AE19" s="199">
        <v>0</v>
      </c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</v>
      </c>
      <c r="AQ19" s="199">
        <v>0</v>
      </c>
      <c r="AR19" s="199">
        <v>0</v>
      </c>
      <c r="AS19" s="199">
        <v>0</v>
      </c>
      <c r="AT19" s="199">
        <v>692.68236312677004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0"/>
        <v>0.62585293556576227</v>
      </c>
      <c r="BG19" s="54">
        <f t="shared" si="1"/>
        <v>4.0869370625265971</v>
      </c>
      <c r="BH19" s="54">
        <f t="shared" si="2"/>
        <v>0.57816191468443212</v>
      </c>
      <c r="BI19" s="54">
        <f t="shared" si="3"/>
        <v>0.46278632955229143</v>
      </c>
      <c r="BJ19" s="54">
        <f t="shared" si="4"/>
        <v>1.8509618912057755</v>
      </c>
      <c r="BK19" s="54">
        <f t="shared" si="5"/>
        <v>0.75681981598603021</v>
      </c>
      <c r="BL19" s="54">
        <f t="shared" si="6"/>
        <v>0.18581155443379752</v>
      </c>
      <c r="BM19" s="54">
        <f t="shared" si="7"/>
        <v>0.46828913965398328</v>
      </c>
      <c r="BN19" s="54">
        <f t="shared" si="8"/>
        <v>0.59100180492171339</v>
      </c>
      <c r="BO19" s="33">
        <f t="shared" si="9"/>
        <v>0</v>
      </c>
      <c r="BP19" s="33">
        <f t="shared" si="10"/>
        <v>0</v>
      </c>
      <c r="BQ19" s="33">
        <f t="shared" si="11"/>
        <v>0</v>
      </c>
      <c r="BR19" s="57"/>
      <c r="BS19" s="33">
        <f t="shared" si="12"/>
        <v>0.60280224563649065</v>
      </c>
      <c r="BT19" s="33">
        <f t="shared" si="13"/>
        <v>0</v>
      </c>
      <c r="BU19" s="33">
        <f t="shared" si="14"/>
        <v>0.67108843752499936</v>
      </c>
      <c r="BV19" s="33">
        <f t="shared" si="15"/>
        <v>0</v>
      </c>
      <c r="BW19" s="33">
        <f t="shared" si="16"/>
        <v>0.62517186022065729</v>
      </c>
      <c r="BX19" s="33">
        <f t="shared" si="17"/>
        <v>0</v>
      </c>
      <c r="BY19" s="33">
        <f t="shared" si="18"/>
        <v>0</v>
      </c>
      <c r="BZ19" s="33">
        <f t="shared" si="19"/>
        <v>0</v>
      </c>
      <c r="CA19" s="33">
        <f t="shared" si="20"/>
        <v>0</v>
      </c>
      <c r="CB19" s="59">
        <f t="shared" si="21"/>
        <v>444.60645052390896</v>
      </c>
      <c r="CC19" s="57"/>
      <c r="CD19" s="59">
        <f t="shared" si="22"/>
        <v>0</v>
      </c>
      <c r="CE19" s="59">
        <f t="shared" si="23"/>
        <v>0</v>
      </c>
      <c r="CF19" s="59">
        <f t="shared" si="24"/>
        <v>0</v>
      </c>
      <c r="CG19" s="59">
        <f t="shared" si="25"/>
        <v>0</v>
      </c>
      <c r="CH19" s="59">
        <f t="shared" si="26"/>
        <v>0</v>
      </c>
      <c r="CI19" s="59">
        <f t="shared" si="27"/>
        <v>0</v>
      </c>
      <c r="CJ19" s="57"/>
      <c r="CK19" s="59">
        <f t="shared" si="28"/>
        <v>0.4017111840061926</v>
      </c>
      <c r="CL19" s="59">
        <f t="shared" si="29"/>
        <v>2.6232493818411422</v>
      </c>
      <c r="CM19" s="59">
        <v>0</v>
      </c>
      <c r="CN19" s="59">
        <f t="shared" si="30"/>
        <v>0.37110013246996454</v>
      </c>
      <c r="CO19" s="59">
        <f t="shared" si="31"/>
        <v>0.29704493471501292</v>
      </c>
      <c r="CP19" s="59">
        <f t="shared" si="32"/>
        <v>1.1880620040464505</v>
      </c>
      <c r="CQ19" s="59">
        <v>0</v>
      </c>
      <c r="CR19" s="59">
        <f t="shared" si="33"/>
        <v>0.48577384091721887</v>
      </c>
      <c r="CS19" s="59">
        <f t="shared" si="34"/>
        <v>0.11926536617768847</v>
      </c>
      <c r="CT19" s="59">
        <f t="shared" si="35"/>
        <v>0.30057697912303916</v>
      </c>
      <c r="CU19" s="59">
        <v>0</v>
      </c>
      <c r="CV19" s="59">
        <f t="shared" si="36"/>
        <v>0.37934156942202596</v>
      </c>
      <c r="CW19" s="59">
        <f t="shared" si="37"/>
        <v>0</v>
      </c>
      <c r="CX19" s="59">
        <f t="shared" si="38"/>
        <v>0</v>
      </c>
      <c r="CY19" s="59">
        <v>0</v>
      </c>
      <c r="CZ19" s="57">
        <f t="shared" si="39"/>
        <v>0</v>
      </c>
    </row>
    <row r="20" spans="1:104" x14ac:dyDescent="0.2">
      <c r="A20" s="27">
        <v>2026</v>
      </c>
      <c r="B20" s="199">
        <v>0.90062658664357931</v>
      </c>
      <c r="C20" s="199">
        <v>0.58733326485391879</v>
      </c>
      <c r="D20" s="199">
        <v>4.318238513801048</v>
      </c>
      <c r="E20" s="199">
        <v>0.60714338122000966</v>
      </c>
      <c r="F20" s="199"/>
      <c r="G20" s="199">
        <v>0</v>
      </c>
      <c r="H20" s="199">
        <v>0</v>
      </c>
      <c r="I20" s="199">
        <v>0</v>
      </c>
      <c r="J20" s="199">
        <v>0</v>
      </c>
      <c r="K20" s="199">
        <v>0</v>
      </c>
      <c r="L20" s="199">
        <v>0.92447209708424438</v>
      </c>
      <c r="M20" s="199">
        <v>0.46040177850822489</v>
      </c>
      <c r="N20" s="199">
        <v>1.9335040427311545</v>
      </c>
      <c r="O20" s="199">
        <v>0.7265543604267245</v>
      </c>
      <c r="P20" s="199"/>
      <c r="Q20" s="199">
        <v>0</v>
      </c>
      <c r="R20" s="199">
        <v>0</v>
      </c>
      <c r="S20" s="199">
        <v>0</v>
      </c>
      <c r="T20" s="199">
        <v>0</v>
      </c>
      <c r="U20" s="199">
        <v>0</v>
      </c>
      <c r="V20" s="199">
        <v>1.0125170587113153</v>
      </c>
      <c r="W20" s="199">
        <v>0.16783570810160386</v>
      </c>
      <c r="X20" s="199">
        <v>0.49543633615566357</v>
      </c>
      <c r="Y20" s="199">
        <v>0.63722540977592557</v>
      </c>
      <c r="Z20" s="199"/>
      <c r="AA20" s="199">
        <v>0</v>
      </c>
      <c r="AB20" s="199">
        <v>0</v>
      </c>
      <c r="AC20" s="199">
        <v>0</v>
      </c>
      <c r="AD20" s="199">
        <v>0</v>
      </c>
      <c r="AE20" s="199">
        <v>0</v>
      </c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</v>
      </c>
      <c r="AQ20" s="199">
        <v>0</v>
      </c>
      <c r="AR20" s="199">
        <v>0</v>
      </c>
      <c r="AS20" s="199">
        <v>0</v>
      </c>
      <c r="AT20" s="199">
        <v>661.04083818803474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0"/>
        <v>0.58733326485391879</v>
      </c>
      <c r="BG20" s="54">
        <f t="shared" si="1"/>
        <v>4.318238513801048</v>
      </c>
      <c r="BH20" s="54">
        <f t="shared" si="2"/>
        <v>0.60714338122000966</v>
      </c>
      <c r="BI20" s="54">
        <f t="shared" si="3"/>
        <v>0.46040177850822489</v>
      </c>
      <c r="BJ20" s="54">
        <f t="shared" si="4"/>
        <v>1.9335040427311545</v>
      </c>
      <c r="BK20" s="54">
        <f t="shared" si="5"/>
        <v>0.7265543604267245</v>
      </c>
      <c r="BL20" s="54">
        <f t="shared" si="6"/>
        <v>0.16783570810160386</v>
      </c>
      <c r="BM20" s="54">
        <f t="shared" si="7"/>
        <v>0.49543633615566357</v>
      </c>
      <c r="BN20" s="54">
        <f t="shared" si="8"/>
        <v>0.63722540977592557</v>
      </c>
      <c r="BO20" s="33">
        <f t="shared" si="9"/>
        <v>0</v>
      </c>
      <c r="BP20" s="33">
        <f t="shared" si="10"/>
        <v>0</v>
      </c>
      <c r="BQ20" s="33">
        <f t="shared" si="11"/>
        <v>0</v>
      </c>
      <c r="BR20" s="57"/>
      <c r="BS20" s="33">
        <f t="shared" si="12"/>
        <v>0.56124071337893822</v>
      </c>
      <c r="BT20" s="33">
        <f t="shared" si="13"/>
        <v>0</v>
      </c>
      <c r="BU20" s="33">
        <f t="shared" si="14"/>
        <v>0.57610044713438879</v>
      </c>
      <c r="BV20" s="33">
        <f t="shared" si="15"/>
        <v>0</v>
      </c>
      <c r="BW20" s="33">
        <f t="shared" si="16"/>
        <v>0.63096715638528289</v>
      </c>
      <c r="BX20" s="33">
        <f t="shared" si="17"/>
        <v>0</v>
      </c>
      <c r="BY20" s="33">
        <f t="shared" si="18"/>
        <v>0</v>
      </c>
      <c r="BZ20" s="33">
        <f t="shared" si="19"/>
        <v>0</v>
      </c>
      <c r="CA20" s="33">
        <f t="shared" si="20"/>
        <v>0</v>
      </c>
      <c r="CB20" s="59">
        <f t="shared" si="21"/>
        <v>411.93879583313634</v>
      </c>
      <c r="CC20" s="57"/>
      <c r="CD20" s="59">
        <f t="shared" si="22"/>
        <v>0</v>
      </c>
      <c r="CE20" s="59">
        <f t="shared" si="23"/>
        <v>0</v>
      </c>
      <c r="CF20" s="59">
        <f t="shared" si="24"/>
        <v>0</v>
      </c>
      <c r="CG20" s="59">
        <f t="shared" si="25"/>
        <v>0</v>
      </c>
      <c r="CH20" s="59">
        <f t="shared" si="26"/>
        <v>0</v>
      </c>
      <c r="CI20" s="59">
        <f t="shared" si="27"/>
        <v>0</v>
      </c>
      <c r="CJ20" s="57"/>
      <c r="CK20" s="59">
        <f t="shared" si="28"/>
        <v>0.36600667296117323</v>
      </c>
      <c r="CL20" s="59">
        <f t="shared" si="29"/>
        <v>2.6909834774678134</v>
      </c>
      <c r="CM20" s="59">
        <v>0</v>
      </c>
      <c r="CN20" s="59">
        <f t="shared" si="30"/>
        <v>0.37835168254262436</v>
      </c>
      <c r="CO20" s="59">
        <f t="shared" si="31"/>
        <v>0.2869071671244674</v>
      </c>
      <c r="CP20" s="59">
        <f t="shared" si="32"/>
        <v>1.2048957962784903</v>
      </c>
      <c r="CQ20" s="59">
        <v>0</v>
      </c>
      <c r="CR20" s="59">
        <f t="shared" si="33"/>
        <v>0.45276465696414953</v>
      </c>
      <c r="CS20" s="59">
        <f t="shared" si="34"/>
        <v>0.104589664509517</v>
      </c>
      <c r="CT20" s="59">
        <f t="shared" si="35"/>
        <v>0.30873954518055241</v>
      </c>
      <c r="CU20" s="59">
        <v>0</v>
      </c>
      <c r="CV20" s="59">
        <f t="shared" si="36"/>
        <v>0.3970978082033465</v>
      </c>
      <c r="CW20" s="59">
        <f t="shared" si="37"/>
        <v>0</v>
      </c>
      <c r="CX20" s="59">
        <f t="shared" si="38"/>
        <v>0</v>
      </c>
      <c r="CY20" s="59">
        <v>0</v>
      </c>
      <c r="CZ20" s="57">
        <f t="shared" si="39"/>
        <v>0</v>
      </c>
    </row>
    <row r="21" spans="1:104" x14ac:dyDescent="0.2">
      <c r="A21" s="27">
        <v>2027</v>
      </c>
      <c r="B21" s="199">
        <v>0.88044961627070883</v>
      </c>
      <c r="C21" s="199">
        <v>0.56532202444715096</v>
      </c>
      <c r="D21" s="199">
        <v>4.4924941670212926</v>
      </c>
      <c r="E21" s="199">
        <v>0.65098243503015552</v>
      </c>
      <c r="F21" s="199"/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0.88228388630460619</v>
      </c>
      <c r="M21" s="199">
        <v>0.42628435587773489</v>
      </c>
      <c r="N21" s="199">
        <v>2.0195313073209382</v>
      </c>
      <c r="O21" s="199">
        <v>0.69849002890809564</v>
      </c>
      <c r="P21" s="199"/>
      <c r="Q21" s="199">
        <v>0</v>
      </c>
      <c r="R21" s="199">
        <v>0</v>
      </c>
      <c r="S21" s="199">
        <v>0</v>
      </c>
      <c r="T21" s="199">
        <v>0</v>
      </c>
      <c r="U21" s="199">
        <v>0</v>
      </c>
      <c r="V21" s="199">
        <v>0.78139903444025416</v>
      </c>
      <c r="W21" s="199">
        <v>0.14857587274568215</v>
      </c>
      <c r="X21" s="199">
        <v>0.49708717918617112</v>
      </c>
      <c r="Y21" s="199">
        <v>0.58366472478612419</v>
      </c>
      <c r="Z21" s="199"/>
      <c r="AA21" s="199">
        <v>0</v>
      </c>
      <c r="AB21" s="199">
        <v>0</v>
      </c>
      <c r="AC21" s="199">
        <v>0</v>
      </c>
      <c r="AD21" s="199">
        <v>0</v>
      </c>
      <c r="AE21" s="199">
        <v>0</v>
      </c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</v>
      </c>
      <c r="AQ21" s="199">
        <v>0</v>
      </c>
      <c r="AR21" s="199">
        <v>0</v>
      </c>
      <c r="AS21" s="199">
        <v>0</v>
      </c>
      <c r="AT21" s="199">
        <v>627.82899467327979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0"/>
        <v>0.56532202444715096</v>
      </c>
      <c r="BG21" s="54">
        <f t="shared" si="1"/>
        <v>4.4924941670212926</v>
      </c>
      <c r="BH21" s="54">
        <f t="shared" si="2"/>
        <v>0.65098243503015552</v>
      </c>
      <c r="BI21" s="54">
        <f t="shared" si="3"/>
        <v>0.42628435587773489</v>
      </c>
      <c r="BJ21" s="54">
        <f t="shared" si="4"/>
        <v>2.0195313073209382</v>
      </c>
      <c r="BK21" s="54">
        <f t="shared" si="5"/>
        <v>0.69849002890809564</v>
      </c>
      <c r="BL21" s="54">
        <f t="shared" si="6"/>
        <v>0.14857587274568215</v>
      </c>
      <c r="BM21" s="54">
        <f t="shared" si="7"/>
        <v>0.49708717918617112</v>
      </c>
      <c r="BN21" s="54">
        <f t="shared" si="8"/>
        <v>0.58366472478612419</v>
      </c>
      <c r="BO21" s="33">
        <f t="shared" si="9"/>
        <v>0</v>
      </c>
      <c r="BP21" s="33">
        <f t="shared" si="10"/>
        <v>0</v>
      </c>
      <c r="BQ21" s="33">
        <f t="shared" si="11"/>
        <v>0</v>
      </c>
      <c r="BR21" s="57"/>
      <c r="BS21" s="33">
        <f t="shared" si="12"/>
        <v>0.53268649758149667</v>
      </c>
      <c r="BT21" s="33">
        <f t="shared" si="13"/>
        <v>0</v>
      </c>
      <c r="BU21" s="33">
        <f t="shared" si="14"/>
        <v>0.53379626111812484</v>
      </c>
      <c r="BV21" s="33">
        <f t="shared" si="15"/>
        <v>0</v>
      </c>
      <c r="BW21" s="33">
        <f t="shared" si="16"/>
        <v>0.47275926660357837</v>
      </c>
      <c r="BX21" s="33">
        <f t="shared" si="17"/>
        <v>0</v>
      </c>
      <c r="BY21" s="33">
        <f t="shared" si="18"/>
        <v>0</v>
      </c>
      <c r="BZ21" s="33">
        <f t="shared" si="19"/>
        <v>0</v>
      </c>
      <c r="CA21" s="33">
        <f t="shared" si="20"/>
        <v>0</v>
      </c>
      <c r="CB21" s="59">
        <f t="shared" si="21"/>
        <v>379.84686695552341</v>
      </c>
      <c r="CC21" s="57"/>
      <c r="CD21" s="59">
        <f t="shared" si="22"/>
        <v>0</v>
      </c>
      <c r="CE21" s="59">
        <f t="shared" si="23"/>
        <v>0</v>
      </c>
      <c r="CF21" s="59">
        <f t="shared" si="24"/>
        <v>0</v>
      </c>
      <c r="CG21" s="59">
        <f t="shared" si="25"/>
        <v>0</v>
      </c>
      <c r="CH21" s="59">
        <f t="shared" si="26"/>
        <v>0</v>
      </c>
      <c r="CI21" s="59">
        <f t="shared" si="27"/>
        <v>0</v>
      </c>
      <c r="CJ21" s="57"/>
      <c r="CK21" s="59">
        <f t="shared" si="28"/>
        <v>0.34202912198878599</v>
      </c>
      <c r="CL21" s="59">
        <f t="shared" si="29"/>
        <v>2.7180328539095875</v>
      </c>
      <c r="CM21" s="59">
        <v>0</v>
      </c>
      <c r="CN21" s="59">
        <f t="shared" si="30"/>
        <v>0.39385507914931922</v>
      </c>
      <c r="CO21" s="59">
        <f t="shared" si="31"/>
        <v>0.25790904591237468</v>
      </c>
      <c r="CP21" s="59">
        <f t="shared" si="32"/>
        <v>1.2218496538275581</v>
      </c>
      <c r="CQ21" s="59">
        <v>0</v>
      </c>
      <c r="CR21" s="59">
        <f t="shared" si="33"/>
        <v>0.42259795474798739</v>
      </c>
      <c r="CS21" s="59">
        <f t="shared" si="34"/>
        <v>8.9890846466877589E-2</v>
      </c>
      <c r="CT21" s="59">
        <f t="shared" si="35"/>
        <v>0.30074591842622006</v>
      </c>
      <c r="CU21" s="59">
        <v>0</v>
      </c>
      <c r="CV21" s="59">
        <f t="shared" si="36"/>
        <v>0.35312675735506727</v>
      </c>
      <c r="CW21" s="59">
        <f t="shared" si="37"/>
        <v>0</v>
      </c>
      <c r="CX21" s="59">
        <f t="shared" si="38"/>
        <v>0</v>
      </c>
      <c r="CY21" s="59">
        <v>0</v>
      </c>
      <c r="CZ21" s="57">
        <f t="shared" si="39"/>
        <v>0</v>
      </c>
    </row>
    <row r="22" spans="1:104" x14ac:dyDescent="0.2">
      <c r="A22" s="27">
        <v>2028</v>
      </c>
      <c r="B22" s="199">
        <v>0.81808443511820028</v>
      </c>
      <c r="C22" s="199">
        <v>0.55449983124715674</v>
      </c>
      <c r="D22" s="199">
        <v>4.6379517807093489</v>
      </c>
      <c r="E22" s="199">
        <v>0.61503074236576816</v>
      </c>
      <c r="F22" s="199"/>
      <c r="G22" s="199">
        <v>0</v>
      </c>
      <c r="H22" s="199">
        <v>0</v>
      </c>
      <c r="I22" s="199">
        <v>0</v>
      </c>
      <c r="J22" s="199">
        <v>0</v>
      </c>
      <c r="K22" s="199">
        <v>0</v>
      </c>
      <c r="L22" s="199">
        <v>0.80524454488091923</v>
      </c>
      <c r="M22" s="199">
        <v>0.37987732402013297</v>
      </c>
      <c r="N22" s="199">
        <v>2.0208152963446668</v>
      </c>
      <c r="O22" s="199">
        <v>0.71463160520639202</v>
      </c>
      <c r="P22" s="199"/>
      <c r="Q22" s="199">
        <v>0</v>
      </c>
      <c r="R22" s="199">
        <v>0</v>
      </c>
      <c r="S22" s="199">
        <v>0</v>
      </c>
      <c r="T22" s="199">
        <v>0</v>
      </c>
      <c r="U22" s="199">
        <v>0</v>
      </c>
      <c r="V22" s="199">
        <v>0.83459286542327615</v>
      </c>
      <c r="W22" s="199">
        <v>0.12711491334908362</v>
      </c>
      <c r="X22" s="199">
        <v>0.4748925117760136</v>
      </c>
      <c r="Y22" s="199">
        <v>0.5567009552878337</v>
      </c>
      <c r="Z22" s="199"/>
      <c r="AA22" s="199">
        <v>0</v>
      </c>
      <c r="AB22" s="199">
        <v>0</v>
      </c>
      <c r="AC22" s="199">
        <v>0</v>
      </c>
      <c r="AD22" s="199">
        <v>0</v>
      </c>
      <c r="AE22" s="199">
        <v>0</v>
      </c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</v>
      </c>
      <c r="AQ22" s="199">
        <v>0</v>
      </c>
      <c r="AR22" s="199">
        <v>0</v>
      </c>
      <c r="AS22" s="199">
        <v>0</v>
      </c>
      <c r="AT22" s="199">
        <v>593.39534388894583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0"/>
        <v>0.55449983124715674</v>
      </c>
      <c r="BG22" s="54">
        <f t="shared" si="1"/>
        <v>4.6379517807093489</v>
      </c>
      <c r="BH22" s="54">
        <f t="shared" si="2"/>
        <v>0.61503074236576816</v>
      </c>
      <c r="BI22" s="54">
        <f t="shared" si="3"/>
        <v>0.37987732402013297</v>
      </c>
      <c r="BJ22" s="54">
        <f t="shared" si="4"/>
        <v>2.0208152963446668</v>
      </c>
      <c r="BK22" s="54">
        <f t="shared" si="5"/>
        <v>0.71463160520639202</v>
      </c>
      <c r="BL22" s="54">
        <f t="shared" si="6"/>
        <v>0.12711491334908362</v>
      </c>
      <c r="BM22" s="54">
        <f t="shared" si="7"/>
        <v>0.4748925117760136</v>
      </c>
      <c r="BN22" s="54">
        <f t="shared" si="8"/>
        <v>0.5567009552878337</v>
      </c>
      <c r="BO22" s="33">
        <f t="shared" si="9"/>
        <v>0</v>
      </c>
      <c r="BP22" s="33">
        <f t="shared" si="10"/>
        <v>0</v>
      </c>
      <c r="BQ22" s="33">
        <f t="shared" si="11"/>
        <v>0</v>
      </c>
      <c r="BR22" s="57"/>
      <c r="BS22" s="33">
        <f t="shared" si="12"/>
        <v>0.48053838576324337</v>
      </c>
      <c r="BT22" s="33">
        <f t="shared" si="13"/>
        <v>0</v>
      </c>
      <c r="BU22" s="33">
        <f t="shared" si="14"/>
        <v>0.4729963034754795</v>
      </c>
      <c r="BV22" s="33">
        <f t="shared" si="15"/>
        <v>0</v>
      </c>
      <c r="BW22" s="33">
        <f t="shared" si="16"/>
        <v>0.49023534870465413</v>
      </c>
      <c r="BX22" s="33">
        <f t="shared" si="17"/>
        <v>0</v>
      </c>
      <c r="BY22" s="33">
        <f t="shared" si="18"/>
        <v>0</v>
      </c>
      <c r="BZ22" s="33">
        <f t="shared" si="19"/>
        <v>0</v>
      </c>
      <c r="CA22" s="33">
        <f t="shared" si="20"/>
        <v>0</v>
      </c>
      <c r="CB22" s="59">
        <f t="shared" si="21"/>
        <v>348.55722518497635</v>
      </c>
      <c r="CC22" s="57"/>
      <c r="CD22" s="59">
        <f t="shared" si="22"/>
        <v>0</v>
      </c>
      <c r="CE22" s="59">
        <f t="shared" si="23"/>
        <v>0</v>
      </c>
      <c r="CF22" s="59">
        <f t="shared" si="24"/>
        <v>0</v>
      </c>
      <c r="CG22" s="59">
        <f t="shared" si="25"/>
        <v>0</v>
      </c>
      <c r="CH22" s="59">
        <f t="shared" si="26"/>
        <v>0</v>
      </c>
      <c r="CI22" s="59">
        <f t="shared" si="27"/>
        <v>0</v>
      </c>
      <c r="CJ22" s="57"/>
      <c r="CK22" s="59">
        <f t="shared" si="28"/>
        <v>0.32571021079871848</v>
      </c>
      <c r="CL22" s="59">
        <f t="shared" si="29"/>
        <v>2.7243078663730067</v>
      </c>
      <c r="CM22" s="59">
        <v>0</v>
      </c>
      <c r="CN22" s="59">
        <f t="shared" si="30"/>
        <v>0.3612657415838913</v>
      </c>
      <c r="CO22" s="59">
        <f t="shared" si="31"/>
        <v>0.2231378916851294</v>
      </c>
      <c r="CP22" s="59">
        <f t="shared" si="32"/>
        <v>1.1870160080613572</v>
      </c>
      <c r="CQ22" s="59">
        <v>0</v>
      </c>
      <c r="CR22" s="59">
        <f t="shared" si="33"/>
        <v>0.41977075133040276</v>
      </c>
      <c r="CS22" s="59">
        <f t="shared" si="34"/>
        <v>7.466661464886272E-2</v>
      </c>
      <c r="CT22" s="59">
        <f t="shared" si="35"/>
        <v>0.27894930061458234</v>
      </c>
      <c r="CU22" s="59">
        <v>0</v>
      </c>
      <c r="CV22" s="59">
        <f t="shared" si="36"/>
        <v>0.32700313919090668</v>
      </c>
      <c r="CW22" s="59">
        <f t="shared" si="37"/>
        <v>0</v>
      </c>
      <c r="CX22" s="59">
        <f t="shared" si="38"/>
        <v>0</v>
      </c>
      <c r="CY22" s="59">
        <v>0</v>
      </c>
      <c r="CZ22" s="57">
        <f t="shared" si="39"/>
        <v>0</v>
      </c>
    </row>
    <row r="23" spans="1:104" x14ac:dyDescent="0.2">
      <c r="A23" s="27">
        <v>2029</v>
      </c>
      <c r="B23" s="199">
        <v>0.82358724521989235</v>
      </c>
      <c r="C23" s="199">
        <v>0.5412930870030962</v>
      </c>
      <c r="D23" s="199">
        <v>4.7019678048923641</v>
      </c>
      <c r="E23" s="199">
        <v>0.66987541637929782</v>
      </c>
      <c r="F23" s="199"/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0.70986250311825905</v>
      </c>
      <c r="M23" s="199">
        <v>0.36685400677946206</v>
      </c>
      <c r="N23" s="199">
        <v>2.0063245630768778</v>
      </c>
      <c r="O23" s="199">
        <v>0.6550178291047295</v>
      </c>
      <c r="P23" s="199"/>
      <c r="Q23" s="199">
        <v>0</v>
      </c>
      <c r="R23" s="199">
        <v>0</v>
      </c>
      <c r="S23" s="199">
        <v>0</v>
      </c>
      <c r="T23" s="199">
        <v>0</v>
      </c>
      <c r="U23" s="199">
        <v>0</v>
      </c>
      <c r="V23" s="199">
        <v>0.78873611457584347</v>
      </c>
      <c r="W23" s="199">
        <v>0.12032811422366355</v>
      </c>
      <c r="X23" s="199">
        <v>0.47287481473872661</v>
      </c>
      <c r="Y23" s="199">
        <v>0.49910487622345806</v>
      </c>
      <c r="Z23" s="199"/>
      <c r="AA23" s="199">
        <v>0</v>
      </c>
      <c r="AB23" s="199">
        <v>0</v>
      </c>
      <c r="AC23" s="199">
        <v>0</v>
      </c>
      <c r="AD23" s="199">
        <v>0</v>
      </c>
      <c r="AE23" s="199">
        <v>0</v>
      </c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</v>
      </c>
      <c r="AQ23" s="199">
        <v>0</v>
      </c>
      <c r="AR23" s="199">
        <v>0</v>
      </c>
      <c r="AS23" s="199">
        <v>0</v>
      </c>
      <c r="AT23" s="199">
        <v>557.93853727970418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0"/>
        <v>0.5412930870030962</v>
      </c>
      <c r="BG23" s="54">
        <f t="shared" si="1"/>
        <v>4.7019678048923641</v>
      </c>
      <c r="BH23" s="54">
        <f t="shared" si="2"/>
        <v>0.66987541637929782</v>
      </c>
      <c r="BI23" s="54">
        <f t="shared" si="3"/>
        <v>0.36685400677946206</v>
      </c>
      <c r="BJ23" s="54">
        <f t="shared" si="4"/>
        <v>2.0063245630768778</v>
      </c>
      <c r="BK23" s="54">
        <f t="shared" si="5"/>
        <v>0.6550178291047295</v>
      </c>
      <c r="BL23" s="54">
        <f t="shared" si="6"/>
        <v>0.12032811422366355</v>
      </c>
      <c r="BM23" s="54">
        <f t="shared" si="7"/>
        <v>0.47287481473872661</v>
      </c>
      <c r="BN23" s="54">
        <f t="shared" si="8"/>
        <v>0.49910487622345806</v>
      </c>
      <c r="BO23" s="33">
        <f t="shared" si="9"/>
        <v>0</v>
      </c>
      <c r="BP23" s="33">
        <f t="shared" si="10"/>
        <v>0</v>
      </c>
      <c r="BQ23" s="33">
        <f t="shared" si="11"/>
        <v>0</v>
      </c>
      <c r="BR23" s="57"/>
      <c r="BS23" s="33">
        <f t="shared" si="12"/>
        <v>0.46968029780943077</v>
      </c>
      <c r="BT23" s="33">
        <f t="shared" si="13"/>
        <v>0</v>
      </c>
      <c r="BU23" s="33">
        <f t="shared" si="14"/>
        <v>0.40482466648607951</v>
      </c>
      <c r="BV23" s="33">
        <f t="shared" si="15"/>
        <v>0</v>
      </c>
      <c r="BW23" s="33">
        <f t="shared" si="16"/>
        <v>0.44980518498453281</v>
      </c>
      <c r="BX23" s="33">
        <f t="shared" si="17"/>
        <v>0</v>
      </c>
      <c r="BY23" s="33">
        <f t="shared" si="18"/>
        <v>0</v>
      </c>
      <c r="BZ23" s="33">
        <f t="shared" si="19"/>
        <v>0</v>
      </c>
      <c r="CA23" s="33">
        <f t="shared" si="20"/>
        <v>0</v>
      </c>
      <c r="CB23" s="59">
        <f t="shared" si="21"/>
        <v>318.18455163049947</v>
      </c>
      <c r="CC23" s="57"/>
      <c r="CD23" s="59">
        <f t="shared" si="22"/>
        <v>0</v>
      </c>
      <c r="CE23" s="59">
        <f t="shared" si="23"/>
        <v>0</v>
      </c>
      <c r="CF23" s="59">
        <f t="shared" si="24"/>
        <v>0</v>
      </c>
      <c r="CG23" s="59">
        <f t="shared" si="25"/>
        <v>0</v>
      </c>
      <c r="CH23" s="59">
        <f t="shared" si="26"/>
        <v>0</v>
      </c>
      <c r="CI23" s="59">
        <f t="shared" si="27"/>
        <v>0</v>
      </c>
      <c r="CJ23" s="57"/>
      <c r="CK23" s="59">
        <f t="shared" si="28"/>
        <v>0.30869188392775726</v>
      </c>
      <c r="CL23" s="59">
        <f t="shared" si="29"/>
        <v>2.6814665376496536</v>
      </c>
      <c r="CM23" s="59">
        <v>0</v>
      </c>
      <c r="CN23" s="59">
        <f t="shared" si="30"/>
        <v>0.3820205896659335</v>
      </c>
      <c r="CO23" s="59">
        <f t="shared" si="31"/>
        <v>0.20921171394629431</v>
      </c>
      <c r="CP23" s="59">
        <f t="shared" si="32"/>
        <v>1.1441788635722836</v>
      </c>
      <c r="CQ23" s="59">
        <v>0</v>
      </c>
      <c r="CR23" s="59">
        <f t="shared" si="33"/>
        <v>0.37354751525110852</v>
      </c>
      <c r="CS23" s="59">
        <f t="shared" si="34"/>
        <v>6.8621442174384539E-2</v>
      </c>
      <c r="CT23" s="59">
        <f t="shared" si="35"/>
        <v>0.26967389927677338</v>
      </c>
      <c r="CU23" s="59">
        <v>0</v>
      </c>
      <c r="CV23" s="59">
        <f t="shared" si="36"/>
        <v>0.28463253682393341</v>
      </c>
      <c r="CW23" s="59">
        <f t="shared" si="37"/>
        <v>0</v>
      </c>
      <c r="CX23" s="59">
        <f t="shared" si="38"/>
        <v>0</v>
      </c>
      <c r="CY23" s="59">
        <v>0</v>
      </c>
      <c r="CZ23" s="57">
        <f t="shared" si="39"/>
        <v>0</v>
      </c>
    </row>
    <row r="24" spans="1:104" x14ac:dyDescent="0.2">
      <c r="A24" s="27">
        <v>2030</v>
      </c>
      <c r="B24" s="199">
        <v>0.66217148223692901</v>
      </c>
      <c r="C24" s="199">
        <v>0.47892790585058775</v>
      </c>
      <c r="D24" s="199">
        <v>4.7700192231499559</v>
      </c>
      <c r="E24" s="199">
        <v>0.65611839112506776</v>
      </c>
      <c r="F24" s="199"/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0.5979720310505231</v>
      </c>
      <c r="M24" s="199">
        <v>0.32686692004050066</v>
      </c>
      <c r="N24" s="199">
        <v>2.0131113622022978</v>
      </c>
      <c r="O24" s="199">
        <v>0.57962933071155009</v>
      </c>
      <c r="P24" s="199"/>
      <c r="Q24" s="199">
        <v>0</v>
      </c>
      <c r="R24" s="199">
        <v>0</v>
      </c>
      <c r="S24" s="199">
        <v>0</v>
      </c>
      <c r="T24" s="199">
        <v>0</v>
      </c>
      <c r="U24" s="199">
        <v>0</v>
      </c>
      <c r="V24" s="199">
        <v>0.7758962243385622</v>
      </c>
      <c r="W24" s="199">
        <v>0.1100562020338386</v>
      </c>
      <c r="X24" s="199">
        <v>0.46095205951839407</v>
      </c>
      <c r="Y24" s="199">
        <v>0.5293703317827636</v>
      </c>
      <c r="Z24" s="199"/>
      <c r="AA24" s="199">
        <v>0</v>
      </c>
      <c r="AB24" s="199">
        <v>0</v>
      </c>
      <c r="AC24" s="199">
        <v>0</v>
      </c>
      <c r="AD24" s="199">
        <v>0</v>
      </c>
      <c r="AE24" s="199">
        <v>0</v>
      </c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0</v>
      </c>
      <c r="AR24" s="199">
        <v>0</v>
      </c>
      <c r="AS24" s="199">
        <v>0</v>
      </c>
      <c r="AT24" s="199">
        <v>521.44610180932409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0"/>
        <v>0.47892790585058775</v>
      </c>
      <c r="BG24" s="54">
        <f t="shared" si="1"/>
        <v>4.7700192231499559</v>
      </c>
      <c r="BH24" s="54">
        <f t="shared" si="2"/>
        <v>0.65611839112506776</v>
      </c>
      <c r="BI24" s="54">
        <f t="shared" si="3"/>
        <v>0.32686692004050066</v>
      </c>
      <c r="BJ24" s="54">
        <f t="shared" si="4"/>
        <v>2.0131113622022978</v>
      </c>
      <c r="BK24" s="54">
        <f t="shared" si="5"/>
        <v>0.57962933071155009</v>
      </c>
      <c r="BL24" s="54">
        <f t="shared" si="6"/>
        <v>0.1100562020338386</v>
      </c>
      <c r="BM24" s="54">
        <f t="shared" si="7"/>
        <v>0.46095205951839407</v>
      </c>
      <c r="BN24" s="54">
        <f t="shared" si="8"/>
        <v>0.5293703317827636</v>
      </c>
      <c r="BO24" s="33">
        <f t="shared" si="9"/>
        <v>0</v>
      </c>
      <c r="BP24" s="33">
        <f t="shared" si="10"/>
        <v>0</v>
      </c>
      <c r="BQ24" s="33">
        <f t="shared" si="11"/>
        <v>0</v>
      </c>
      <c r="BR24" s="57"/>
      <c r="BS24" s="33">
        <f t="shared" si="12"/>
        <v>0.36662829482821485</v>
      </c>
      <c r="BT24" s="33">
        <f t="shared" si="13"/>
        <v>0</v>
      </c>
      <c r="BU24" s="33">
        <f t="shared" si="14"/>
        <v>0.33108261527423277</v>
      </c>
      <c r="BV24" s="33">
        <f t="shared" si="15"/>
        <v>0</v>
      </c>
      <c r="BW24" s="33">
        <f t="shared" si="16"/>
        <v>0.42959492718098302</v>
      </c>
      <c r="BX24" s="33">
        <f t="shared" si="17"/>
        <v>0</v>
      </c>
      <c r="BY24" s="33">
        <f t="shared" si="18"/>
        <v>0</v>
      </c>
      <c r="BZ24" s="33">
        <f t="shared" si="19"/>
        <v>0</v>
      </c>
      <c r="CA24" s="33">
        <f t="shared" si="20"/>
        <v>0</v>
      </c>
      <c r="CB24" s="59">
        <f t="shared" si="21"/>
        <v>288.7120636868018</v>
      </c>
      <c r="CC24" s="57"/>
      <c r="CD24" s="59">
        <f t="shared" si="22"/>
        <v>0</v>
      </c>
      <c r="CE24" s="59">
        <f t="shared" si="23"/>
        <v>0</v>
      </c>
      <c r="CF24" s="59">
        <f t="shared" si="24"/>
        <v>0</v>
      </c>
      <c r="CG24" s="59">
        <f t="shared" si="25"/>
        <v>0</v>
      </c>
      <c r="CH24" s="59">
        <f t="shared" si="26"/>
        <v>0</v>
      </c>
      <c r="CI24" s="59">
        <f t="shared" si="27"/>
        <v>0</v>
      </c>
      <c r="CJ24" s="57"/>
      <c r="CK24" s="59">
        <f t="shared" si="28"/>
        <v>0.26517076947270607</v>
      </c>
      <c r="CL24" s="59">
        <f t="shared" si="29"/>
        <v>2.6410439908608665</v>
      </c>
      <c r="CM24" s="59">
        <v>0</v>
      </c>
      <c r="CN24" s="59">
        <f t="shared" si="30"/>
        <v>0.36327684504169644</v>
      </c>
      <c r="CO24" s="59">
        <f t="shared" si="31"/>
        <v>0.18097828847198857</v>
      </c>
      <c r="CP24" s="59">
        <f t="shared" si="32"/>
        <v>1.1146109517284368</v>
      </c>
      <c r="CQ24" s="59">
        <v>0</v>
      </c>
      <c r="CR24" s="59">
        <f t="shared" si="33"/>
        <v>0.32092670683023794</v>
      </c>
      <c r="CS24" s="59">
        <f t="shared" si="34"/>
        <v>6.0935450663969215E-2</v>
      </c>
      <c r="CT24" s="59">
        <f t="shared" si="35"/>
        <v>0.25521797919759109</v>
      </c>
      <c r="CU24" s="59">
        <v>0</v>
      </c>
      <c r="CV24" s="59">
        <f t="shared" si="36"/>
        <v>0.29309951769369191</v>
      </c>
      <c r="CW24" s="59">
        <f t="shared" si="37"/>
        <v>0</v>
      </c>
      <c r="CX24" s="59">
        <f t="shared" si="38"/>
        <v>0</v>
      </c>
      <c r="CY24" s="59">
        <v>0</v>
      </c>
      <c r="CZ24" s="57">
        <f t="shared" si="39"/>
        <v>0</v>
      </c>
    </row>
    <row r="25" spans="1:104" x14ac:dyDescent="0.2">
      <c r="A25" s="27">
        <v>2031</v>
      </c>
      <c r="B25" s="199">
        <v>0.62732035159288013</v>
      </c>
      <c r="C25" s="199">
        <v>0.41252733062350505</v>
      </c>
      <c r="D25" s="199">
        <v>4.7164585381601531</v>
      </c>
      <c r="E25" s="199">
        <v>0.71059621113181792</v>
      </c>
      <c r="F25" s="199"/>
      <c r="G25" s="199">
        <v>0</v>
      </c>
      <c r="H25" s="199">
        <v>0</v>
      </c>
      <c r="I25" s="199">
        <v>0</v>
      </c>
      <c r="J25" s="199">
        <v>0</v>
      </c>
      <c r="K25" s="199">
        <v>0</v>
      </c>
      <c r="L25" s="199">
        <v>0.58513214081324194</v>
      </c>
      <c r="M25" s="199">
        <v>0.27238910003375061</v>
      </c>
      <c r="N25" s="199">
        <v>1.9610180932396142</v>
      </c>
      <c r="O25" s="199">
        <v>0.59998972808781004</v>
      </c>
      <c r="P25" s="199"/>
      <c r="Q25" s="199">
        <v>0</v>
      </c>
      <c r="R25" s="199">
        <v>0</v>
      </c>
      <c r="S25" s="199">
        <v>0</v>
      </c>
      <c r="T25" s="199">
        <v>0</v>
      </c>
      <c r="U25" s="199">
        <v>0</v>
      </c>
      <c r="V25" s="199">
        <v>0.84926702569445456</v>
      </c>
      <c r="W25" s="199">
        <v>0.12473036230501711</v>
      </c>
      <c r="X25" s="199">
        <v>0.45123042833873833</v>
      </c>
      <c r="Y25" s="199">
        <v>0.51029392343023172</v>
      </c>
      <c r="Z25" s="199"/>
      <c r="AA25" s="199">
        <v>0</v>
      </c>
      <c r="AB25" s="199">
        <v>0</v>
      </c>
      <c r="AC25" s="199">
        <v>0</v>
      </c>
      <c r="AD25" s="199">
        <v>0</v>
      </c>
      <c r="AE25" s="199">
        <v>0</v>
      </c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0</v>
      </c>
      <c r="AR25" s="199">
        <v>0</v>
      </c>
      <c r="AS25" s="199">
        <v>0</v>
      </c>
      <c r="AT25" s="199">
        <v>483.99636080825275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0"/>
        <v>0.41252733062350505</v>
      </c>
      <c r="BG25" s="54">
        <f t="shared" si="1"/>
        <v>4.7164585381601531</v>
      </c>
      <c r="BH25" s="54">
        <f t="shared" si="2"/>
        <v>0.71059621113181792</v>
      </c>
      <c r="BI25" s="54">
        <f t="shared" si="3"/>
        <v>0.27238910003375061</v>
      </c>
      <c r="BJ25" s="54">
        <f t="shared" si="4"/>
        <v>1.9610180932396142</v>
      </c>
      <c r="BK25" s="54">
        <f t="shared" si="5"/>
        <v>0.59998972808781004</v>
      </c>
      <c r="BL25" s="54">
        <f t="shared" si="6"/>
        <v>0.12473036230501711</v>
      </c>
      <c r="BM25" s="54">
        <f t="shared" si="7"/>
        <v>0.45123042833873833</v>
      </c>
      <c r="BN25" s="54">
        <f t="shared" si="8"/>
        <v>0.51029392343023172</v>
      </c>
      <c r="BO25" s="33">
        <f t="shared" si="9"/>
        <v>0</v>
      </c>
      <c r="BP25" s="33">
        <f t="shared" si="10"/>
        <v>0</v>
      </c>
      <c r="BQ25" s="33">
        <f t="shared" si="11"/>
        <v>0</v>
      </c>
      <c r="BR25" s="57"/>
      <c r="BS25" s="33">
        <f t="shared" si="12"/>
        <v>0.33721560076177143</v>
      </c>
      <c r="BT25" s="33">
        <f t="shared" si="13"/>
        <v>0</v>
      </c>
      <c r="BU25" s="33">
        <f t="shared" si="14"/>
        <v>0.31453735860527804</v>
      </c>
      <c r="BV25" s="33">
        <f t="shared" si="15"/>
        <v>0</v>
      </c>
      <c r="BW25" s="33">
        <f t="shared" si="16"/>
        <v>0.45652287471549752</v>
      </c>
      <c r="BX25" s="33">
        <f t="shared" si="17"/>
        <v>0</v>
      </c>
      <c r="BY25" s="33">
        <f t="shared" si="18"/>
        <v>0</v>
      </c>
      <c r="BZ25" s="33">
        <f t="shared" si="19"/>
        <v>0</v>
      </c>
      <c r="CA25" s="33">
        <f t="shared" si="20"/>
        <v>0</v>
      </c>
      <c r="CB25" s="59">
        <f t="shared" si="21"/>
        <v>260.17189329509779</v>
      </c>
      <c r="CC25" s="57"/>
      <c r="CD25" s="59">
        <f t="shared" si="22"/>
        <v>0</v>
      </c>
      <c r="CE25" s="59">
        <f t="shared" si="23"/>
        <v>0</v>
      </c>
      <c r="CF25" s="59">
        <f t="shared" si="24"/>
        <v>0</v>
      </c>
      <c r="CG25" s="59">
        <f t="shared" si="25"/>
        <v>0</v>
      </c>
      <c r="CH25" s="59">
        <f t="shared" si="26"/>
        <v>0</v>
      </c>
      <c r="CI25" s="59">
        <f t="shared" si="27"/>
        <v>0</v>
      </c>
      <c r="CJ25" s="57"/>
      <c r="CK25" s="59">
        <f t="shared" si="28"/>
        <v>0.22175376786936371</v>
      </c>
      <c r="CL25" s="59">
        <f t="shared" si="29"/>
        <v>2.5353288720431073</v>
      </c>
      <c r="CM25" s="59">
        <v>0</v>
      </c>
      <c r="CN25" s="59">
        <f t="shared" si="30"/>
        <v>0.3819804787576323</v>
      </c>
      <c r="CO25" s="59">
        <f t="shared" si="31"/>
        <v>0.14642256348866392</v>
      </c>
      <c r="CP25" s="59">
        <f t="shared" si="32"/>
        <v>1.0541438560655259</v>
      </c>
      <c r="CQ25" s="59">
        <v>0</v>
      </c>
      <c r="CR25" s="59">
        <f t="shared" si="33"/>
        <v>0.32252404388647782</v>
      </c>
      <c r="CS25" s="59">
        <f t="shared" si="34"/>
        <v>6.7048715940937018E-2</v>
      </c>
      <c r="CT25" s="59">
        <f t="shared" si="35"/>
        <v>0.24255859002162508</v>
      </c>
      <c r="CU25" s="59">
        <v>0</v>
      </c>
      <c r="CV25" s="59">
        <f t="shared" si="36"/>
        <v>0.27430812904071583</v>
      </c>
      <c r="CW25" s="59">
        <f t="shared" si="37"/>
        <v>0</v>
      </c>
      <c r="CX25" s="59">
        <f t="shared" si="38"/>
        <v>0</v>
      </c>
      <c r="CY25" s="59">
        <v>0</v>
      </c>
      <c r="CZ25" s="57">
        <f t="shared" si="39"/>
        <v>0</v>
      </c>
    </row>
    <row r="26" spans="1:104" x14ac:dyDescent="0.2">
      <c r="A26" s="27">
        <v>2032</v>
      </c>
      <c r="B26" s="199">
        <v>0.63282316169457209</v>
      </c>
      <c r="C26" s="199">
        <v>0.38079445903708159</v>
      </c>
      <c r="D26" s="199">
        <v>4.6225439124246126</v>
      </c>
      <c r="E26" s="199">
        <v>0.69151980277928604</v>
      </c>
      <c r="F26" s="199"/>
      <c r="G26" s="199">
        <v>0</v>
      </c>
      <c r="H26" s="199">
        <v>0</v>
      </c>
      <c r="I26" s="199">
        <v>0</v>
      </c>
      <c r="J26" s="199">
        <v>0</v>
      </c>
      <c r="K26" s="199">
        <v>0</v>
      </c>
      <c r="L26" s="199">
        <v>0.63649170176236658</v>
      </c>
      <c r="M26" s="199">
        <v>0.27532393208798622</v>
      </c>
      <c r="N26" s="199">
        <v>1.8850793138362658</v>
      </c>
      <c r="O26" s="199">
        <v>0.58880068088103654</v>
      </c>
      <c r="P26" s="199"/>
      <c r="Q26" s="199">
        <v>0</v>
      </c>
      <c r="R26" s="199">
        <v>0</v>
      </c>
      <c r="S26" s="199">
        <v>0</v>
      </c>
      <c r="T26" s="199">
        <v>0</v>
      </c>
      <c r="U26" s="199">
        <v>0</v>
      </c>
      <c r="V26" s="199">
        <v>0.72820520345723216</v>
      </c>
      <c r="W26" s="199">
        <v>0.10987277503044889</v>
      </c>
      <c r="X26" s="199">
        <v>0.45489896840653293</v>
      </c>
      <c r="Y26" s="199">
        <v>0.47837762484041846</v>
      </c>
      <c r="Z26" s="199"/>
      <c r="AA26" s="199">
        <v>0</v>
      </c>
      <c r="AB26" s="199">
        <v>0</v>
      </c>
      <c r="AC26" s="199">
        <v>0</v>
      </c>
      <c r="AD26" s="199">
        <v>0</v>
      </c>
      <c r="AE26" s="199">
        <v>0</v>
      </c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0</v>
      </c>
      <c r="AR26" s="199">
        <v>0</v>
      </c>
      <c r="AS26" s="199">
        <v>0</v>
      </c>
      <c r="AT26" s="199">
        <v>445.46476734118892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0"/>
        <v>0.38079445903708159</v>
      </c>
      <c r="BG26" s="54">
        <f t="shared" si="1"/>
        <v>4.6225439124246126</v>
      </c>
      <c r="BH26" s="54">
        <f t="shared" si="2"/>
        <v>0.69151980277928604</v>
      </c>
      <c r="BI26" s="54">
        <f t="shared" si="3"/>
        <v>0.27532393208798622</v>
      </c>
      <c r="BJ26" s="54">
        <f t="shared" si="4"/>
        <v>1.8850793138362658</v>
      </c>
      <c r="BK26" s="54">
        <f t="shared" si="5"/>
        <v>0.58880068088103654</v>
      </c>
      <c r="BL26" s="54">
        <f t="shared" si="6"/>
        <v>0.10987277503044889</v>
      </c>
      <c r="BM26" s="54">
        <f t="shared" si="7"/>
        <v>0.45489896840653293</v>
      </c>
      <c r="BN26" s="54">
        <f t="shared" si="8"/>
        <v>0.47837762484041846</v>
      </c>
      <c r="BO26" s="33">
        <f t="shared" si="9"/>
        <v>0</v>
      </c>
      <c r="BP26" s="33">
        <f t="shared" si="10"/>
        <v>0</v>
      </c>
      <c r="BQ26" s="33">
        <f t="shared" si="11"/>
        <v>0</v>
      </c>
      <c r="BR26" s="57"/>
      <c r="BS26" s="33">
        <f t="shared" si="12"/>
        <v>0.33026566247320488</v>
      </c>
      <c r="BT26" s="33">
        <f t="shared" si="13"/>
        <v>0</v>
      </c>
      <c r="BU26" s="33">
        <f t="shared" si="14"/>
        <v>0.33218024602377411</v>
      </c>
      <c r="BV26" s="33">
        <f t="shared" si="15"/>
        <v>0</v>
      </c>
      <c r="BW26" s="33">
        <f t="shared" si="16"/>
        <v>0.38004483478800677</v>
      </c>
      <c r="BX26" s="33">
        <f t="shared" si="17"/>
        <v>0</v>
      </c>
      <c r="BY26" s="33">
        <f t="shared" si="18"/>
        <v>0</v>
      </c>
      <c r="BZ26" s="33">
        <f t="shared" si="19"/>
        <v>0</v>
      </c>
      <c r="CA26" s="33">
        <f t="shared" si="20"/>
        <v>0</v>
      </c>
      <c r="CB26" s="59">
        <f t="shared" si="21"/>
        <v>232.4847214827721</v>
      </c>
      <c r="CC26" s="57"/>
      <c r="CD26" s="59">
        <f t="shared" si="22"/>
        <v>0</v>
      </c>
      <c r="CE26" s="59">
        <f t="shared" si="23"/>
        <v>0</v>
      </c>
      <c r="CF26" s="59">
        <f t="shared" si="24"/>
        <v>0</v>
      </c>
      <c r="CG26" s="59">
        <f t="shared" si="25"/>
        <v>0</v>
      </c>
      <c r="CH26" s="59">
        <f t="shared" si="26"/>
        <v>0</v>
      </c>
      <c r="CI26" s="59">
        <f t="shared" si="27"/>
        <v>0</v>
      </c>
      <c r="CJ26" s="57"/>
      <c r="CK26" s="59">
        <f t="shared" si="28"/>
        <v>0.19873377254909369</v>
      </c>
      <c r="CL26" s="59">
        <f t="shared" si="29"/>
        <v>2.4124710028948515</v>
      </c>
      <c r="CM26" s="59">
        <v>0</v>
      </c>
      <c r="CN26" s="59">
        <f t="shared" si="30"/>
        <v>0.36089899928231378</v>
      </c>
      <c r="CO26" s="59">
        <f t="shared" si="31"/>
        <v>0.14368949547022622</v>
      </c>
      <c r="CP26" s="59">
        <f t="shared" si="32"/>
        <v>0.98380875746003671</v>
      </c>
      <c r="CQ26" s="59">
        <v>0</v>
      </c>
      <c r="CR26" s="59">
        <f t="shared" si="33"/>
        <v>0.30729065986637322</v>
      </c>
      <c r="CS26" s="59">
        <f t="shared" si="34"/>
        <v>5.7341777339550641E-2</v>
      </c>
      <c r="CT26" s="59">
        <f t="shared" si="35"/>
        <v>0.23740836027059364</v>
      </c>
      <c r="CU26" s="59">
        <v>0</v>
      </c>
      <c r="CV26" s="59">
        <f t="shared" si="36"/>
        <v>0.24966169499423715</v>
      </c>
      <c r="CW26" s="59">
        <f t="shared" si="37"/>
        <v>0</v>
      </c>
      <c r="CX26" s="59">
        <f t="shared" si="38"/>
        <v>0</v>
      </c>
      <c r="CY26" s="59">
        <v>0</v>
      </c>
      <c r="CZ26" s="57">
        <f t="shared" si="39"/>
        <v>0</v>
      </c>
    </row>
    <row r="27" spans="1:104" x14ac:dyDescent="0.2">
      <c r="A27" s="27">
        <v>2033</v>
      </c>
      <c r="B27" s="199">
        <v>0.59246922094883114</v>
      </c>
      <c r="C27" s="199">
        <v>0.35970035364726255</v>
      </c>
      <c r="D27" s="199">
        <v>4.4572761823704639</v>
      </c>
      <c r="E27" s="199">
        <v>0.71664930224367918</v>
      </c>
      <c r="F27" s="199"/>
      <c r="G27" s="199">
        <v>0</v>
      </c>
      <c r="H27" s="199">
        <v>0</v>
      </c>
      <c r="I27" s="199">
        <v>0</v>
      </c>
      <c r="J27" s="199">
        <v>0</v>
      </c>
      <c r="K27" s="199">
        <v>0</v>
      </c>
      <c r="L27" s="199">
        <v>0.50809279938955487</v>
      </c>
      <c r="M27" s="199">
        <v>0.24138993646088608</v>
      </c>
      <c r="N27" s="199">
        <v>1.79354923914479</v>
      </c>
      <c r="O27" s="199">
        <v>0.57027455353867385</v>
      </c>
      <c r="P27" s="199"/>
      <c r="Q27" s="199">
        <v>0</v>
      </c>
      <c r="R27" s="199">
        <v>0</v>
      </c>
      <c r="S27" s="199">
        <v>0</v>
      </c>
      <c r="T27" s="199">
        <v>0</v>
      </c>
      <c r="U27" s="199">
        <v>0</v>
      </c>
      <c r="V27" s="199">
        <v>0.63465743172846933</v>
      </c>
      <c r="W27" s="199">
        <v>0.1082219319999413</v>
      </c>
      <c r="X27" s="199">
        <v>0.42169868079299166</v>
      </c>
      <c r="Y27" s="199">
        <v>0.47801077083363896</v>
      </c>
      <c r="Z27" s="199"/>
      <c r="AA27" s="199">
        <v>0</v>
      </c>
      <c r="AB27" s="199">
        <v>0</v>
      </c>
      <c r="AC27" s="199">
        <v>0</v>
      </c>
      <c r="AD27" s="199">
        <v>0</v>
      </c>
      <c r="AE27" s="199">
        <v>0</v>
      </c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406.57695863354229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0"/>
        <v>0.35970035364726255</v>
      </c>
      <c r="BG27" s="54">
        <f t="shared" si="1"/>
        <v>4.4572761823704639</v>
      </c>
      <c r="BH27" s="54">
        <f t="shared" si="2"/>
        <v>0.71664930224367918</v>
      </c>
      <c r="BI27" s="54">
        <f t="shared" si="3"/>
        <v>0.24138993646088608</v>
      </c>
      <c r="BJ27" s="54">
        <f t="shared" si="4"/>
        <v>1.79354923914479</v>
      </c>
      <c r="BK27" s="54">
        <f t="shared" si="5"/>
        <v>0.57027455353867385</v>
      </c>
      <c r="BL27" s="54">
        <f t="shared" si="6"/>
        <v>0.1082219319999413</v>
      </c>
      <c r="BM27" s="54">
        <f t="shared" si="7"/>
        <v>0.42169868079299166</v>
      </c>
      <c r="BN27" s="54">
        <f t="shared" si="8"/>
        <v>0.47801077083363896</v>
      </c>
      <c r="BO27" s="33">
        <f t="shared" si="9"/>
        <v>0</v>
      </c>
      <c r="BP27" s="33">
        <f t="shared" si="10"/>
        <v>0</v>
      </c>
      <c r="BQ27" s="33">
        <f t="shared" si="11"/>
        <v>0</v>
      </c>
      <c r="BR27" s="57"/>
      <c r="BS27" s="33">
        <f t="shared" si="12"/>
        <v>0.30019926545334219</v>
      </c>
      <c r="BT27" s="33">
        <f t="shared" si="13"/>
        <v>0</v>
      </c>
      <c r="BU27" s="33">
        <f t="shared" si="14"/>
        <v>0.25744642888723157</v>
      </c>
      <c r="BV27" s="33">
        <f t="shared" si="15"/>
        <v>0</v>
      </c>
      <c r="BW27" s="33">
        <f t="shared" si="16"/>
        <v>0.32157568373639756</v>
      </c>
      <c r="BX27" s="33">
        <f t="shared" si="17"/>
        <v>0</v>
      </c>
      <c r="BY27" s="33">
        <f t="shared" si="18"/>
        <v>0</v>
      </c>
      <c r="BZ27" s="33">
        <f t="shared" si="19"/>
        <v>0</v>
      </c>
      <c r="CA27" s="33">
        <f t="shared" si="20"/>
        <v>0</v>
      </c>
      <c r="CB27" s="59">
        <f t="shared" si="21"/>
        <v>206.00919004125709</v>
      </c>
      <c r="CC27" s="57"/>
      <c r="CD27" s="59">
        <f t="shared" si="22"/>
        <v>0</v>
      </c>
      <c r="CE27" s="59">
        <f t="shared" si="23"/>
        <v>0</v>
      </c>
      <c r="CF27" s="59">
        <f t="shared" si="24"/>
        <v>0</v>
      </c>
      <c r="CG27" s="59">
        <f t="shared" si="25"/>
        <v>0</v>
      </c>
      <c r="CH27" s="59">
        <f t="shared" si="26"/>
        <v>0</v>
      </c>
      <c r="CI27" s="59">
        <f t="shared" si="27"/>
        <v>0</v>
      </c>
      <c r="CJ27" s="57"/>
      <c r="CK27" s="59">
        <f t="shared" si="28"/>
        <v>0.18225720110031088</v>
      </c>
      <c r="CL27" s="59">
        <f t="shared" si="29"/>
        <v>2.2584650620793241</v>
      </c>
      <c r="CM27" s="59">
        <v>0</v>
      </c>
      <c r="CN27" s="59">
        <f t="shared" si="30"/>
        <v>0.36312028796477036</v>
      </c>
      <c r="CO27" s="59">
        <f t="shared" si="31"/>
        <v>0.12231028895869922</v>
      </c>
      <c r="CP27" s="59">
        <f t="shared" si="32"/>
        <v>0.90877659987702186</v>
      </c>
      <c r="CQ27" s="59">
        <v>0</v>
      </c>
      <c r="CR27" s="59">
        <f t="shared" si="33"/>
        <v>0.28895341061747404</v>
      </c>
      <c r="CS27" s="59">
        <f t="shared" si="34"/>
        <v>5.483515994348976E-2</v>
      </c>
      <c r="CT27" s="59">
        <f t="shared" si="35"/>
        <v>0.21367124188149655</v>
      </c>
      <c r="CU27" s="59">
        <v>0</v>
      </c>
      <c r="CV27" s="59">
        <f t="shared" si="36"/>
        <v>0.24220411324192251</v>
      </c>
      <c r="CW27" s="59">
        <f t="shared" si="37"/>
        <v>0</v>
      </c>
      <c r="CX27" s="59">
        <f t="shared" si="38"/>
        <v>0</v>
      </c>
      <c r="CY27" s="59">
        <v>0</v>
      </c>
      <c r="CZ27" s="57">
        <f t="shared" si="39"/>
        <v>0</v>
      </c>
    </row>
    <row r="28" spans="1:104" x14ac:dyDescent="0.2">
      <c r="A28" s="27">
        <v>2034</v>
      </c>
      <c r="B28" s="199">
        <v>0.56678944047426882</v>
      </c>
      <c r="C28" s="199">
        <v>0.33640512421676672</v>
      </c>
      <c r="D28" s="199">
        <v>4.256056759651929</v>
      </c>
      <c r="E28" s="199">
        <v>0.72068469631825316</v>
      </c>
      <c r="F28" s="199"/>
      <c r="G28" s="199">
        <v>0</v>
      </c>
      <c r="H28" s="199">
        <v>0</v>
      </c>
      <c r="I28" s="199">
        <v>0</v>
      </c>
      <c r="J28" s="199">
        <v>0</v>
      </c>
      <c r="K28" s="199">
        <v>0</v>
      </c>
      <c r="L28" s="199">
        <v>0.53560684989801455</v>
      </c>
      <c r="M28" s="199">
        <v>0.23735454238631196</v>
      </c>
      <c r="N28" s="199">
        <v>1.6829427561007821</v>
      </c>
      <c r="O28" s="199">
        <v>0.559819214345459</v>
      </c>
      <c r="P28" s="199"/>
      <c r="Q28" s="199">
        <v>0</v>
      </c>
      <c r="R28" s="199">
        <v>0</v>
      </c>
      <c r="S28" s="199">
        <v>0</v>
      </c>
      <c r="T28" s="199">
        <v>0</v>
      </c>
      <c r="U28" s="199">
        <v>0</v>
      </c>
      <c r="V28" s="199">
        <v>0.60347484115221506</v>
      </c>
      <c r="W28" s="199">
        <v>8.7678107620291434E-2</v>
      </c>
      <c r="X28" s="199">
        <v>0.38116131304386108</v>
      </c>
      <c r="Y28" s="199">
        <v>0.46003492450144534</v>
      </c>
      <c r="Z28" s="199"/>
      <c r="AA28" s="199">
        <v>0</v>
      </c>
      <c r="AB28" s="199">
        <v>0</v>
      </c>
      <c r="AC28" s="199">
        <v>0</v>
      </c>
      <c r="AD28" s="199">
        <v>0</v>
      </c>
      <c r="AE28" s="199">
        <v>0</v>
      </c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367.61596255154302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0"/>
        <v>0.33640512421676672</v>
      </c>
      <c r="BG28" s="54">
        <f t="shared" si="1"/>
        <v>4.256056759651929</v>
      </c>
      <c r="BH28" s="54">
        <f t="shared" si="2"/>
        <v>0.72068469631825316</v>
      </c>
      <c r="BI28" s="54">
        <f t="shared" si="3"/>
        <v>0.23735454238631196</v>
      </c>
      <c r="BJ28" s="54">
        <f t="shared" si="4"/>
        <v>1.6829427561007821</v>
      </c>
      <c r="BK28" s="54">
        <f t="shared" si="5"/>
        <v>0.559819214345459</v>
      </c>
      <c r="BL28" s="54">
        <f t="shared" si="6"/>
        <v>8.7678107620291434E-2</v>
      </c>
      <c r="BM28" s="54">
        <f t="shared" si="7"/>
        <v>0.38116131304386108</v>
      </c>
      <c r="BN28" s="54">
        <f t="shared" si="8"/>
        <v>0.46003492450144534</v>
      </c>
      <c r="BO28" s="33">
        <f t="shared" si="9"/>
        <v>0</v>
      </c>
      <c r="BP28" s="33">
        <f t="shared" si="10"/>
        <v>0</v>
      </c>
      <c r="BQ28" s="33">
        <f t="shared" si="11"/>
        <v>0</v>
      </c>
      <c r="BR28" s="57"/>
      <c r="BS28" s="33">
        <f t="shared" si="12"/>
        <v>0.27882284717028688</v>
      </c>
      <c r="BT28" s="33">
        <f t="shared" si="13"/>
        <v>0</v>
      </c>
      <c r="BU28" s="33">
        <f t="shared" si="14"/>
        <v>0.26348307887936495</v>
      </c>
      <c r="BV28" s="33">
        <f t="shared" si="15"/>
        <v>0</v>
      </c>
      <c r="BW28" s="33">
        <f t="shared" si="16"/>
        <v>0.29686963339490091</v>
      </c>
      <c r="BX28" s="33">
        <f t="shared" si="17"/>
        <v>0</v>
      </c>
      <c r="BY28" s="33">
        <f t="shared" si="18"/>
        <v>0</v>
      </c>
      <c r="BZ28" s="33">
        <f t="shared" si="19"/>
        <v>0</v>
      </c>
      <c r="CA28" s="33">
        <f t="shared" si="20"/>
        <v>0</v>
      </c>
      <c r="CB28" s="59">
        <f t="shared" si="21"/>
        <v>180.84269399602564</v>
      </c>
      <c r="CC28" s="57"/>
      <c r="CD28" s="59">
        <f t="shared" si="22"/>
        <v>0</v>
      </c>
      <c r="CE28" s="59">
        <f t="shared" si="23"/>
        <v>0</v>
      </c>
      <c r="CF28" s="59">
        <f t="shared" si="24"/>
        <v>0</v>
      </c>
      <c r="CG28" s="59">
        <f t="shared" si="25"/>
        <v>0</v>
      </c>
      <c r="CH28" s="59">
        <f t="shared" si="26"/>
        <v>0</v>
      </c>
      <c r="CI28" s="59">
        <f t="shared" si="27"/>
        <v>0</v>
      </c>
      <c r="CJ28" s="57"/>
      <c r="CK28" s="59">
        <f t="shared" si="28"/>
        <v>0.16548902967971074</v>
      </c>
      <c r="CL28" s="59">
        <f t="shared" si="29"/>
        <v>2.0936979038485979</v>
      </c>
      <c r="CM28" s="59">
        <v>0</v>
      </c>
      <c r="CN28" s="59">
        <f t="shared" si="30"/>
        <v>0.35452911538254278</v>
      </c>
      <c r="CO28" s="59">
        <f t="shared" si="31"/>
        <v>0.11676270687325284</v>
      </c>
      <c r="CP28" s="59">
        <f t="shared" si="32"/>
        <v>0.82789631805416908</v>
      </c>
      <c r="CQ28" s="59">
        <v>0</v>
      </c>
      <c r="CR28" s="59">
        <f t="shared" si="33"/>
        <v>0.27539395778761017</v>
      </c>
      <c r="CS28" s="59">
        <f t="shared" si="34"/>
        <v>4.3131819076827553E-2</v>
      </c>
      <c r="CT28" s="59">
        <f t="shared" si="35"/>
        <v>0.18750610887373986</v>
      </c>
      <c r="CU28" s="59">
        <v>0</v>
      </c>
      <c r="CV28" s="59">
        <f t="shared" si="36"/>
        <v>0.22630669925666</v>
      </c>
      <c r="CW28" s="59">
        <f t="shared" si="37"/>
        <v>0</v>
      </c>
      <c r="CX28" s="59">
        <f t="shared" si="38"/>
        <v>0</v>
      </c>
      <c r="CY28" s="59">
        <v>0</v>
      </c>
      <c r="CZ28" s="57">
        <f t="shared" si="39"/>
        <v>0</v>
      </c>
    </row>
    <row r="29" spans="1:104" x14ac:dyDescent="0.2">
      <c r="A29" s="27">
        <v>2035</v>
      </c>
      <c r="B29" s="199">
        <v>0.48975009905058181</v>
      </c>
      <c r="C29" s="199">
        <v>0.33420400017608987</v>
      </c>
      <c r="D29" s="199">
        <v>3.9957738418419018</v>
      </c>
      <c r="E29" s="199">
        <v>0.75039987086738957</v>
      </c>
      <c r="F29" s="199"/>
      <c r="G29" s="199">
        <v>0</v>
      </c>
      <c r="H29" s="199">
        <v>0</v>
      </c>
      <c r="I29" s="199">
        <v>0</v>
      </c>
      <c r="J29" s="199">
        <v>0</v>
      </c>
      <c r="K29" s="199">
        <v>0</v>
      </c>
      <c r="L29" s="199">
        <v>0.56495517044037158</v>
      </c>
      <c r="M29" s="199">
        <v>0.23423628332868651</v>
      </c>
      <c r="N29" s="199">
        <v>1.5741705430906718</v>
      </c>
      <c r="O29" s="199">
        <v>0.5904515239115441</v>
      </c>
      <c r="P29" s="199"/>
      <c r="Q29" s="199">
        <v>0</v>
      </c>
      <c r="R29" s="199">
        <v>0</v>
      </c>
      <c r="S29" s="199">
        <v>0</v>
      </c>
      <c r="T29" s="199">
        <v>0</v>
      </c>
      <c r="U29" s="199">
        <v>0</v>
      </c>
      <c r="V29" s="199">
        <v>0.47324166874550605</v>
      </c>
      <c r="W29" s="199">
        <v>9.3547771728762816E-2</v>
      </c>
      <c r="X29" s="199">
        <v>0.34282506933540724</v>
      </c>
      <c r="Y29" s="199">
        <v>0.3842795721014865</v>
      </c>
      <c r="Z29" s="199"/>
      <c r="AA29" s="199">
        <v>0</v>
      </c>
      <c r="AB29" s="199">
        <v>0</v>
      </c>
      <c r="AC29" s="199">
        <v>0</v>
      </c>
      <c r="AD29" s="199">
        <v>0</v>
      </c>
      <c r="AE29" s="199">
        <v>0</v>
      </c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328.79638868915725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0"/>
        <v>0.33420400017608987</v>
      </c>
      <c r="BG29" s="54">
        <f t="shared" si="1"/>
        <v>3.9957738418419018</v>
      </c>
      <c r="BH29" s="54">
        <f t="shared" si="2"/>
        <v>0.75039987086738957</v>
      </c>
      <c r="BI29" s="54">
        <f t="shared" si="3"/>
        <v>0.23423628332868651</v>
      </c>
      <c r="BJ29" s="54">
        <f t="shared" si="4"/>
        <v>1.5741705430906718</v>
      </c>
      <c r="BK29" s="54">
        <f t="shared" si="5"/>
        <v>0.5904515239115441</v>
      </c>
      <c r="BL29" s="54">
        <f t="shared" si="6"/>
        <v>9.3547771728762816E-2</v>
      </c>
      <c r="BM29" s="54">
        <f t="shared" si="7"/>
        <v>0.34282506933540724</v>
      </c>
      <c r="BN29" s="54">
        <f t="shared" si="8"/>
        <v>0.3842795721014865</v>
      </c>
      <c r="BO29" s="33">
        <f t="shared" si="9"/>
        <v>0</v>
      </c>
      <c r="BP29" s="33">
        <f t="shared" si="10"/>
        <v>0</v>
      </c>
      <c r="BQ29" s="33">
        <f t="shared" si="11"/>
        <v>0</v>
      </c>
      <c r="BR29" s="57"/>
      <c r="BS29" s="33">
        <f t="shared" si="12"/>
        <v>0.23390737485300719</v>
      </c>
      <c r="BT29" s="33">
        <f t="shared" si="13"/>
        <v>0</v>
      </c>
      <c r="BU29" s="33">
        <f t="shared" si="14"/>
        <v>0.26982573578549146</v>
      </c>
      <c r="BV29" s="33">
        <f t="shared" si="15"/>
        <v>0</v>
      </c>
      <c r="BW29" s="33">
        <f t="shared" si="16"/>
        <v>0.22602285659953505</v>
      </c>
      <c r="BX29" s="33">
        <f t="shared" si="17"/>
        <v>0</v>
      </c>
      <c r="BY29" s="33">
        <f t="shared" si="18"/>
        <v>0</v>
      </c>
      <c r="BZ29" s="33">
        <f t="shared" si="19"/>
        <v>0</v>
      </c>
      <c r="CA29" s="33">
        <f t="shared" si="20"/>
        <v>0</v>
      </c>
      <c r="CB29" s="59">
        <f t="shared" si="21"/>
        <v>157.03498639106277</v>
      </c>
      <c r="CC29" s="57"/>
      <c r="CD29" s="59">
        <f t="shared" si="22"/>
        <v>0</v>
      </c>
      <c r="CE29" s="59">
        <f t="shared" si="23"/>
        <v>0</v>
      </c>
      <c r="CF29" s="59">
        <f t="shared" si="24"/>
        <v>0</v>
      </c>
      <c r="CG29" s="59">
        <f t="shared" si="25"/>
        <v>0</v>
      </c>
      <c r="CH29" s="59">
        <f t="shared" si="26"/>
        <v>0</v>
      </c>
      <c r="CI29" s="59">
        <f t="shared" si="27"/>
        <v>0</v>
      </c>
      <c r="CJ29" s="57"/>
      <c r="CK29" s="59">
        <f t="shared" si="28"/>
        <v>0.15961769175362511</v>
      </c>
      <c r="CL29" s="59">
        <f t="shared" si="29"/>
        <v>1.9084038403737491</v>
      </c>
      <c r="CM29" s="59">
        <v>0</v>
      </c>
      <c r="CN29" s="59">
        <f t="shared" si="30"/>
        <v>0.3583951574994953</v>
      </c>
      <c r="CO29" s="59">
        <f t="shared" si="31"/>
        <v>0.11187255344093265</v>
      </c>
      <c r="CP29" s="59">
        <f t="shared" si="32"/>
        <v>0.75183261834775583</v>
      </c>
      <c r="CQ29" s="59">
        <v>0</v>
      </c>
      <c r="CR29" s="59">
        <f t="shared" si="33"/>
        <v>0.28200293619918732</v>
      </c>
      <c r="CS29" s="59">
        <f t="shared" si="34"/>
        <v>4.4678936769675527E-2</v>
      </c>
      <c r="CT29" s="59">
        <f t="shared" si="35"/>
        <v>0.16373516239710501</v>
      </c>
      <c r="CU29" s="59">
        <v>0</v>
      </c>
      <c r="CV29" s="59">
        <f t="shared" si="36"/>
        <v>0.18353406378915735</v>
      </c>
      <c r="CW29" s="59">
        <f t="shared" si="37"/>
        <v>0</v>
      </c>
      <c r="CX29" s="59">
        <f t="shared" si="38"/>
        <v>0</v>
      </c>
      <c r="CY29" s="59">
        <v>0</v>
      </c>
      <c r="CZ29" s="57">
        <f t="shared" si="39"/>
        <v>0</v>
      </c>
    </row>
    <row r="30" spans="1:104" x14ac:dyDescent="0.2">
      <c r="A30" s="27">
        <v>2036</v>
      </c>
      <c r="B30" s="199">
        <v>0.50442425932176027</v>
      </c>
      <c r="C30" s="199">
        <v>0.3006368585557691</v>
      </c>
      <c r="D30" s="199">
        <v>3.702290636418331</v>
      </c>
      <c r="E30" s="199">
        <v>0.77516251632500333</v>
      </c>
      <c r="F30" s="199"/>
      <c r="G30" s="199">
        <v>0</v>
      </c>
      <c r="H30" s="199">
        <v>0</v>
      </c>
      <c r="I30" s="199">
        <v>0</v>
      </c>
      <c r="J30" s="199">
        <v>0</v>
      </c>
      <c r="K30" s="199">
        <v>0</v>
      </c>
      <c r="L30" s="199">
        <v>0.46040177850822489</v>
      </c>
      <c r="M30" s="199">
        <v>0.19626689362701219</v>
      </c>
      <c r="N30" s="199">
        <v>1.4459550677212496</v>
      </c>
      <c r="O30" s="199">
        <v>0.57247567757935047</v>
      </c>
      <c r="P30" s="199"/>
      <c r="Q30" s="199">
        <v>0</v>
      </c>
      <c r="R30" s="199">
        <v>0</v>
      </c>
      <c r="S30" s="199">
        <v>0</v>
      </c>
      <c r="T30" s="199">
        <v>0</v>
      </c>
      <c r="U30" s="199">
        <v>0</v>
      </c>
      <c r="V30" s="199">
        <v>0.39803659735571634</v>
      </c>
      <c r="W30" s="199">
        <v>7.0252542298266996E-2</v>
      </c>
      <c r="X30" s="199">
        <v>0.3272337740472801</v>
      </c>
      <c r="Y30" s="199">
        <v>0.3142104568066092</v>
      </c>
      <c r="Z30" s="199"/>
      <c r="AA30" s="199">
        <v>0</v>
      </c>
      <c r="AB30" s="199">
        <v>0</v>
      </c>
      <c r="AC30" s="199">
        <v>0</v>
      </c>
      <c r="AD30" s="199">
        <v>0</v>
      </c>
      <c r="AE30" s="199">
        <v>0</v>
      </c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291.37838055967245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0"/>
        <v>0.3006368585557691</v>
      </c>
      <c r="BG30" s="54">
        <f t="shared" si="1"/>
        <v>3.702290636418331</v>
      </c>
      <c r="BH30" s="54">
        <f t="shared" si="2"/>
        <v>0.77516251632500333</v>
      </c>
      <c r="BI30" s="54">
        <f t="shared" si="3"/>
        <v>0.19626689362701219</v>
      </c>
      <c r="BJ30" s="54">
        <f t="shared" si="4"/>
        <v>1.4459550677212496</v>
      </c>
      <c r="BK30" s="54">
        <f t="shared" si="5"/>
        <v>0.57247567757935047</v>
      </c>
      <c r="BL30" s="54">
        <f t="shared" si="6"/>
        <v>7.0252542298266996E-2</v>
      </c>
      <c r="BM30" s="54">
        <f t="shared" si="7"/>
        <v>0.3272337740472801</v>
      </c>
      <c r="BN30" s="54">
        <f t="shared" si="8"/>
        <v>0.3142104568066092</v>
      </c>
      <c r="BO30" s="33">
        <f t="shared" si="9"/>
        <v>0</v>
      </c>
      <c r="BP30" s="33">
        <f t="shared" si="10"/>
        <v>0</v>
      </c>
      <c r="BQ30" s="33">
        <f t="shared" si="11"/>
        <v>0</v>
      </c>
      <c r="BR30" s="57"/>
      <c r="BS30" s="33">
        <f t="shared" si="12"/>
        <v>0.233898869439573</v>
      </c>
      <c r="BT30" s="33">
        <f t="shared" si="13"/>
        <v>0</v>
      </c>
      <c r="BU30" s="33">
        <f t="shared" si="14"/>
        <v>0.21348587719757392</v>
      </c>
      <c r="BV30" s="33">
        <f t="shared" si="15"/>
        <v>0</v>
      </c>
      <c r="BW30" s="33">
        <f t="shared" si="16"/>
        <v>0.18456747152140854</v>
      </c>
      <c r="BX30" s="33">
        <f t="shared" si="17"/>
        <v>0</v>
      </c>
      <c r="BY30" s="33">
        <f t="shared" si="18"/>
        <v>0</v>
      </c>
      <c r="BZ30" s="33">
        <f t="shared" si="19"/>
        <v>0</v>
      </c>
      <c r="CA30" s="33">
        <f t="shared" si="20"/>
        <v>0</v>
      </c>
      <c r="CB30" s="59">
        <f t="shared" si="21"/>
        <v>135.11061875509006</v>
      </c>
      <c r="CC30" s="57"/>
      <c r="CD30" s="59">
        <f t="shared" si="22"/>
        <v>0</v>
      </c>
      <c r="CE30" s="59">
        <f t="shared" si="23"/>
        <v>0</v>
      </c>
      <c r="CF30" s="59">
        <f t="shared" si="24"/>
        <v>0</v>
      </c>
      <c r="CG30" s="59">
        <f t="shared" si="25"/>
        <v>0</v>
      </c>
      <c r="CH30" s="59">
        <f t="shared" si="26"/>
        <v>0</v>
      </c>
      <c r="CI30" s="59">
        <f t="shared" si="27"/>
        <v>0</v>
      </c>
      <c r="CJ30" s="57"/>
      <c r="CK30" s="59">
        <f t="shared" si="28"/>
        <v>0.13940372618598548</v>
      </c>
      <c r="CL30" s="59">
        <f t="shared" si="29"/>
        <v>1.7167326475521243</v>
      </c>
      <c r="CM30" s="59">
        <v>0</v>
      </c>
      <c r="CN30" s="59">
        <f t="shared" si="30"/>
        <v>0.35943877172786748</v>
      </c>
      <c r="CO30" s="59">
        <f t="shared" si="31"/>
        <v>9.1007923745579311E-2</v>
      </c>
      <c r="CP30" s="59">
        <f t="shared" si="32"/>
        <v>0.67048174101532876</v>
      </c>
      <c r="CQ30" s="59">
        <v>0</v>
      </c>
      <c r="CR30" s="59">
        <f t="shared" si="33"/>
        <v>0.26545395328032995</v>
      </c>
      <c r="CS30" s="59">
        <f t="shared" si="34"/>
        <v>3.25757334528569E-2</v>
      </c>
      <c r="CT30" s="59">
        <f t="shared" si="35"/>
        <v>0.15173657566552662</v>
      </c>
      <c r="CU30" s="59">
        <v>0</v>
      </c>
      <c r="CV30" s="59">
        <f t="shared" si="36"/>
        <v>0.14569773212726855</v>
      </c>
      <c r="CW30" s="59">
        <f t="shared" si="37"/>
        <v>0</v>
      </c>
      <c r="CX30" s="59">
        <f t="shared" si="38"/>
        <v>0</v>
      </c>
      <c r="CY30" s="59">
        <v>0</v>
      </c>
      <c r="CZ30" s="57">
        <f t="shared" si="39"/>
        <v>0</v>
      </c>
    </row>
    <row r="31" spans="1:104" x14ac:dyDescent="0.2">
      <c r="A31" s="27">
        <v>2037</v>
      </c>
      <c r="B31" s="199">
        <v>0.4127107576268948</v>
      </c>
      <c r="C31" s="199">
        <v>0.25844864777613102</v>
      </c>
      <c r="D31" s="199">
        <v>3.4012869238557824</v>
      </c>
      <c r="E31" s="199">
        <v>0.75223414090128704</v>
      </c>
      <c r="F31" s="199"/>
      <c r="G31" s="199">
        <v>0</v>
      </c>
      <c r="H31" s="199">
        <v>0</v>
      </c>
      <c r="I31" s="199">
        <v>0</v>
      </c>
      <c r="J31" s="199">
        <v>0</v>
      </c>
      <c r="K31" s="199">
        <v>0</v>
      </c>
      <c r="L31" s="199">
        <v>0.3576826566099755</v>
      </c>
      <c r="M31" s="199">
        <v>0.18709554345752563</v>
      </c>
      <c r="N31" s="199">
        <v>1.2975626219789573</v>
      </c>
      <c r="O31" s="199">
        <v>0.4923180770980381</v>
      </c>
      <c r="P31" s="199"/>
      <c r="Q31" s="199">
        <v>0</v>
      </c>
      <c r="R31" s="199">
        <v>0</v>
      </c>
      <c r="S31" s="199">
        <v>0</v>
      </c>
      <c r="T31" s="199">
        <v>0</v>
      </c>
      <c r="U31" s="199">
        <v>0</v>
      </c>
      <c r="V31" s="199">
        <v>0.32650006603372123</v>
      </c>
      <c r="W31" s="199">
        <v>5.5211528020309042E-2</v>
      </c>
      <c r="X31" s="199">
        <v>0.30063685855576916</v>
      </c>
      <c r="Y31" s="199">
        <v>0.27587421309815546</v>
      </c>
      <c r="Z31" s="199"/>
      <c r="AA31" s="199">
        <v>0</v>
      </c>
      <c r="AB31" s="199">
        <v>0</v>
      </c>
      <c r="AC31" s="199">
        <v>0</v>
      </c>
      <c r="AD31" s="199">
        <v>0</v>
      </c>
      <c r="AE31" s="199">
        <v>0</v>
      </c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255.02223135281082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0"/>
        <v>0.25844864777613102</v>
      </c>
      <c r="BG31" s="54">
        <f t="shared" si="1"/>
        <v>3.4012869238557824</v>
      </c>
      <c r="BH31" s="54">
        <f t="shared" si="2"/>
        <v>0.75223414090128704</v>
      </c>
      <c r="BI31" s="54">
        <f t="shared" si="3"/>
        <v>0.18709554345752563</v>
      </c>
      <c r="BJ31" s="54">
        <f t="shared" si="4"/>
        <v>1.2975626219789573</v>
      </c>
      <c r="BK31" s="54">
        <f t="shared" si="5"/>
        <v>0.4923180770980381</v>
      </c>
      <c r="BL31" s="54">
        <f t="shared" si="6"/>
        <v>5.5211528020309042E-2</v>
      </c>
      <c r="BM31" s="54">
        <f t="shared" si="7"/>
        <v>0.30063685855576916</v>
      </c>
      <c r="BN31" s="54">
        <f t="shared" si="8"/>
        <v>0.27587421309815546</v>
      </c>
      <c r="BO31" s="33">
        <f t="shared" si="9"/>
        <v>0</v>
      </c>
      <c r="BP31" s="33">
        <f t="shared" si="10"/>
        <v>0</v>
      </c>
      <c r="BQ31" s="33">
        <f t="shared" si="11"/>
        <v>0</v>
      </c>
      <c r="BR31" s="57"/>
      <c r="BS31" s="33">
        <f t="shared" si="12"/>
        <v>0.18579786628033162</v>
      </c>
      <c r="BT31" s="33">
        <f t="shared" si="13"/>
        <v>0</v>
      </c>
      <c r="BU31" s="33">
        <f t="shared" si="14"/>
        <v>0.16102481744295408</v>
      </c>
      <c r="BV31" s="33">
        <f t="shared" si="15"/>
        <v>0</v>
      </c>
      <c r="BW31" s="33">
        <f t="shared" si="16"/>
        <v>0.14698675643510678</v>
      </c>
      <c r="BX31" s="33">
        <f t="shared" si="17"/>
        <v>0</v>
      </c>
      <c r="BY31" s="33">
        <f t="shared" si="18"/>
        <v>0</v>
      </c>
      <c r="BZ31" s="33">
        <f t="shared" si="19"/>
        <v>0</v>
      </c>
      <c r="CA31" s="33">
        <f t="shared" si="20"/>
        <v>0</v>
      </c>
      <c r="CB31" s="59">
        <f t="shared" si="21"/>
        <v>114.8082175319425</v>
      </c>
      <c r="CC31" s="57"/>
      <c r="CD31" s="59">
        <f t="shared" si="22"/>
        <v>0</v>
      </c>
      <c r="CE31" s="59">
        <f t="shared" si="23"/>
        <v>0</v>
      </c>
      <c r="CF31" s="59">
        <f t="shared" si="24"/>
        <v>0</v>
      </c>
      <c r="CG31" s="59">
        <f t="shared" si="25"/>
        <v>0</v>
      </c>
      <c r="CH31" s="59">
        <f t="shared" si="26"/>
        <v>0</v>
      </c>
      <c r="CI31" s="59">
        <f t="shared" si="27"/>
        <v>0</v>
      </c>
      <c r="CJ31" s="57"/>
      <c r="CK31" s="59">
        <f t="shared" si="28"/>
        <v>0.11635075270621656</v>
      </c>
      <c r="CL31" s="59">
        <f t="shared" si="29"/>
        <v>1.5312221486383062</v>
      </c>
      <c r="CM31" s="59">
        <v>0</v>
      </c>
      <c r="CN31" s="59">
        <f t="shared" si="30"/>
        <v>0.33864757760695113</v>
      </c>
      <c r="CO31" s="59">
        <f t="shared" si="31"/>
        <v>8.4228366047083655E-2</v>
      </c>
      <c r="CP31" s="59">
        <f t="shared" si="32"/>
        <v>0.58414849158536264</v>
      </c>
      <c r="CQ31" s="59">
        <v>0</v>
      </c>
      <c r="CR31" s="59">
        <f t="shared" si="33"/>
        <v>0.22163621026507116</v>
      </c>
      <c r="CS31" s="59">
        <f t="shared" si="34"/>
        <v>2.4855625666835475E-2</v>
      </c>
      <c r="CT31" s="59">
        <f t="shared" si="35"/>
        <v>0.13534342348153935</v>
      </c>
      <c r="CU31" s="59">
        <v>0</v>
      </c>
      <c r="CV31" s="59">
        <f t="shared" si="36"/>
        <v>0.12419555150471945</v>
      </c>
      <c r="CW31" s="59">
        <f t="shared" si="37"/>
        <v>0</v>
      </c>
      <c r="CX31" s="59">
        <f t="shared" si="38"/>
        <v>0</v>
      </c>
      <c r="CY31" s="59">
        <v>0</v>
      </c>
      <c r="CZ31" s="57">
        <f t="shared" si="39"/>
        <v>0</v>
      </c>
    </row>
    <row r="32" spans="1:104" x14ac:dyDescent="0.2">
      <c r="A32" s="27">
        <v>2038</v>
      </c>
      <c r="B32" s="199">
        <v>0.39803659735571634</v>
      </c>
      <c r="C32" s="199">
        <v>0.22928375423716377</v>
      </c>
      <c r="D32" s="199">
        <v>3.1123893935169558</v>
      </c>
      <c r="E32" s="199">
        <v>0.67684564250810753</v>
      </c>
      <c r="F32" s="199"/>
      <c r="G32" s="199">
        <v>0</v>
      </c>
      <c r="H32" s="199">
        <v>0</v>
      </c>
      <c r="I32" s="199">
        <v>0</v>
      </c>
      <c r="J32" s="199">
        <v>0</v>
      </c>
      <c r="K32" s="199">
        <v>0</v>
      </c>
      <c r="L32" s="199">
        <v>0.31182590576254271</v>
      </c>
      <c r="M32" s="199">
        <v>0.1408719386033134</v>
      </c>
      <c r="N32" s="199">
        <v>1.1867727119315596</v>
      </c>
      <c r="O32" s="199">
        <v>0.42958604193875005</v>
      </c>
      <c r="P32" s="199"/>
      <c r="Q32" s="199">
        <v>0</v>
      </c>
      <c r="R32" s="199">
        <v>0</v>
      </c>
      <c r="S32" s="199">
        <v>0</v>
      </c>
      <c r="T32" s="199">
        <v>0</v>
      </c>
      <c r="U32" s="199">
        <v>0</v>
      </c>
      <c r="V32" s="199">
        <v>0.29898601552526155</v>
      </c>
      <c r="W32" s="199">
        <v>3.8703097715233239E-2</v>
      </c>
      <c r="X32" s="199">
        <v>0.244141341511732</v>
      </c>
      <c r="Y32" s="199">
        <v>0.26064977181680782</v>
      </c>
      <c r="Z32" s="199"/>
      <c r="AA32" s="199">
        <v>0</v>
      </c>
      <c r="AB32" s="199">
        <v>0</v>
      </c>
      <c r="AC32" s="199">
        <v>0</v>
      </c>
      <c r="AD32" s="199">
        <v>0</v>
      </c>
      <c r="AE32" s="199">
        <v>0</v>
      </c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220.15899452653821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0"/>
        <v>0.22928375423716377</v>
      </c>
      <c r="BG32" s="54">
        <f t="shared" si="1"/>
        <v>3.1123893935169558</v>
      </c>
      <c r="BH32" s="54">
        <f t="shared" si="2"/>
        <v>0.67684564250810753</v>
      </c>
      <c r="BI32" s="54">
        <f t="shared" si="3"/>
        <v>0.1408719386033134</v>
      </c>
      <c r="BJ32" s="54">
        <f t="shared" si="4"/>
        <v>1.1867727119315596</v>
      </c>
      <c r="BK32" s="54">
        <f t="shared" si="5"/>
        <v>0.42958604193875005</v>
      </c>
      <c r="BL32" s="54">
        <f t="shared" si="6"/>
        <v>3.8703097715233239E-2</v>
      </c>
      <c r="BM32" s="54">
        <f t="shared" si="7"/>
        <v>0.244141341511732</v>
      </c>
      <c r="BN32" s="54">
        <f t="shared" si="8"/>
        <v>0.26064977181680782</v>
      </c>
      <c r="BO32" s="33">
        <f t="shared" si="9"/>
        <v>0</v>
      </c>
      <c r="BP32" s="33">
        <f t="shared" si="10"/>
        <v>0</v>
      </c>
      <c r="BQ32" s="33">
        <f t="shared" si="11"/>
        <v>0</v>
      </c>
      <c r="BR32" s="57"/>
      <c r="BS32" s="33">
        <f t="shared" si="12"/>
        <v>0.17397254361524042</v>
      </c>
      <c r="BT32" s="33">
        <f t="shared" si="13"/>
        <v>0</v>
      </c>
      <c r="BU32" s="33">
        <f t="shared" si="14"/>
        <v>0.13629185444511921</v>
      </c>
      <c r="BV32" s="33">
        <f t="shared" si="15"/>
        <v>0</v>
      </c>
      <c r="BW32" s="33">
        <f t="shared" si="16"/>
        <v>0.13067983690914373</v>
      </c>
      <c r="BX32" s="33">
        <f t="shared" si="17"/>
        <v>0</v>
      </c>
      <c r="BY32" s="33">
        <f t="shared" si="18"/>
        <v>0</v>
      </c>
      <c r="BZ32" s="33">
        <f t="shared" si="19"/>
        <v>0</v>
      </c>
      <c r="CA32" s="33">
        <f t="shared" si="20"/>
        <v>0</v>
      </c>
      <c r="CB32" s="59">
        <f t="shared" si="21"/>
        <v>96.226378508924768</v>
      </c>
      <c r="CC32" s="57"/>
      <c r="CD32" s="59">
        <f t="shared" si="22"/>
        <v>0</v>
      </c>
      <c r="CE32" s="59">
        <f t="shared" si="23"/>
        <v>0</v>
      </c>
      <c r="CF32" s="59">
        <f t="shared" si="24"/>
        <v>0</v>
      </c>
      <c r="CG32" s="59">
        <f t="shared" si="25"/>
        <v>0</v>
      </c>
      <c r="CH32" s="59">
        <f t="shared" si="26"/>
        <v>0</v>
      </c>
      <c r="CI32" s="59">
        <f t="shared" si="27"/>
        <v>0</v>
      </c>
      <c r="CJ32" s="57"/>
      <c r="CK32" s="59">
        <f t="shared" si="28"/>
        <v>0.10021459885670531</v>
      </c>
      <c r="CL32" s="59">
        <f t="shared" si="29"/>
        <v>1.3603530507204604</v>
      </c>
      <c r="CM32" s="59">
        <v>0</v>
      </c>
      <c r="CN32" s="59">
        <f t="shared" si="30"/>
        <v>0.29583349582499407</v>
      </c>
      <c r="CO32" s="59">
        <f t="shared" si="31"/>
        <v>6.1571849537559731E-2</v>
      </c>
      <c r="CP32" s="59">
        <f t="shared" si="32"/>
        <v>0.51871076368230662</v>
      </c>
      <c r="CQ32" s="59">
        <v>0</v>
      </c>
      <c r="CR32" s="59">
        <f t="shared" si="33"/>
        <v>0.18776207241792306</v>
      </c>
      <c r="CS32" s="59">
        <f t="shared" si="34"/>
        <v>1.6916224287011852E-2</v>
      </c>
      <c r="CT32" s="59">
        <f t="shared" si="35"/>
        <v>0.10670850486261982</v>
      </c>
      <c r="CU32" s="59">
        <v>0</v>
      </c>
      <c r="CV32" s="59">
        <f t="shared" si="36"/>
        <v>0.11392395598030261</v>
      </c>
      <c r="CW32" s="59">
        <f t="shared" si="37"/>
        <v>0</v>
      </c>
      <c r="CX32" s="59">
        <f t="shared" si="38"/>
        <v>0</v>
      </c>
      <c r="CY32" s="59">
        <v>0</v>
      </c>
      <c r="CZ32" s="57">
        <f t="shared" si="39"/>
        <v>0</v>
      </c>
    </row>
    <row r="33" spans="1:104" x14ac:dyDescent="0.2">
      <c r="A33" s="27">
        <v>2039</v>
      </c>
      <c r="B33" s="199">
        <v>0.35034557647438624</v>
      </c>
      <c r="C33" s="199">
        <v>0.19718402864396087</v>
      </c>
      <c r="D33" s="199">
        <v>2.7451685327307147</v>
      </c>
      <c r="E33" s="199">
        <v>0.74471363376230804</v>
      </c>
      <c r="F33" s="199"/>
      <c r="G33" s="199">
        <v>0</v>
      </c>
      <c r="H33" s="199">
        <v>0</v>
      </c>
      <c r="I33" s="199">
        <v>0</v>
      </c>
      <c r="J33" s="199">
        <v>0</v>
      </c>
      <c r="K33" s="199">
        <v>0</v>
      </c>
      <c r="L33" s="199">
        <v>0.30082028555915885</v>
      </c>
      <c r="M33" s="199">
        <v>0.10950592102366943</v>
      </c>
      <c r="N33" s="199">
        <v>1.0442499302977386</v>
      </c>
      <c r="O33" s="199">
        <v>0.4242666588404479</v>
      </c>
      <c r="P33" s="199"/>
      <c r="Q33" s="199">
        <v>0</v>
      </c>
      <c r="R33" s="199">
        <v>0</v>
      </c>
      <c r="S33" s="199">
        <v>0</v>
      </c>
      <c r="T33" s="199">
        <v>0</v>
      </c>
      <c r="U33" s="199">
        <v>0</v>
      </c>
      <c r="V33" s="199">
        <v>0.28798039532187769</v>
      </c>
      <c r="W33" s="199">
        <v>5.5578382027088501E-2</v>
      </c>
      <c r="X33" s="199">
        <v>0.20103599571514522</v>
      </c>
      <c r="Y33" s="199">
        <v>0.22378094413547181</v>
      </c>
      <c r="Z33" s="199"/>
      <c r="AA33" s="199">
        <v>0</v>
      </c>
      <c r="AB33" s="199">
        <v>0</v>
      </c>
      <c r="AC33" s="199">
        <v>0</v>
      </c>
      <c r="AD33" s="199">
        <v>0</v>
      </c>
      <c r="AE33" s="199">
        <v>0</v>
      </c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187.44497189898308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0"/>
        <v>0.19718402864396087</v>
      </c>
      <c r="BG33" s="54">
        <f t="shared" si="1"/>
        <v>2.7451685327307147</v>
      </c>
      <c r="BH33" s="54">
        <f t="shared" si="2"/>
        <v>0.74471363376230804</v>
      </c>
      <c r="BI33" s="54">
        <f t="shared" si="3"/>
        <v>0.10950592102366943</v>
      </c>
      <c r="BJ33" s="54">
        <f t="shared" si="4"/>
        <v>1.0442499302977386</v>
      </c>
      <c r="BK33" s="54">
        <f t="shared" si="5"/>
        <v>0.4242666588404479</v>
      </c>
      <c r="BL33" s="54">
        <f t="shared" si="6"/>
        <v>5.5578382027088501E-2</v>
      </c>
      <c r="BM33" s="54">
        <f t="shared" si="7"/>
        <v>0.20103599571514522</v>
      </c>
      <c r="BN33" s="54">
        <f t="shared" si="8"/>
        <v>0.22378094413547181</v>
      </c>
      <c r="BO33" s="33">
        <f t="shared" si="9"/>
        <v>0</v>
      </c>
      <c r="BP33" s="33">
        <f t="shared" si="10"/>
        <v>0</v>
      </c>
      <c r="BQ33" s="33">
        <f t="shared" si="11"/>
        <v>0</v>
      </c>
      <c r="BR33" s="57"/>
      <c r="BS33" s="33">
        <f t="shared" si="12"/>
        <v>0.14866787092528708</v>
      </c>
      <c r="BT33" s="33">
        <f t="shared" si="13"/>
        <v>0</v>
      </c>
      <c r="BU33" s="33">
        <f t="shared" si="14"/>
        <v>0.12765199388349258</v>
      </c>
      <c r="BV33" s="33">
        <f t="shared" si="15"/>
        <v>0</v>
      </c>
      <c r="BW33" s="33">
        <f t="shared" si="16"/>
        <v>0.12220343316895325</v>
      </c>
      <c r="BX33" s="33">
        <f t="shared" si="17"/>
        <v>0</v>
      </c>
      <c r="BY33" s="33">
        <f t="shared" si="18"/>
        <v>0</v>
      </c>
      <c r="BZ33" s="33">
        <f t="shared" si="19"/>
        <v>0</v>
      </c>
      <c r="CA33" s="33">
        <f t="shared" si="20"/>
        <v>0</v>
      </c>
      <c r="CB33" s="59">
        <f t="shared" si="21"/>
        <v>79.541591957018582</v>
      </c>
      <c r="CC33" s="57"/>
      <c r="CD33" s="59">
        <f t="shared" si="22"/>
        <v>0</v>
      </c>
      <c r="CE33" s="59">
        <f t="shared" si="23"/>
        <v>0</v>
      </c>
      <c r="CF33" s="59">
        <f t="shared" si="24"/>
        <v>0</v>
      </c>
      <c r="CG33" s="59">
        <f t="shared" si="25"/>
        <v>0</v>
      </c>
      <c r="CH33" s="59">
        <f t="shared" si="26"/>
        <v>0</v>
      </c>
      <c r="CI33" s="59">
        <f t="shared" si="27"/>
        <v>0</v>
      </c>
      <c r="CJ33" s="57"/>
      <c r="CK33" s="59">
        <f t="shared" si="28"/>
        <v>8.3674325258996665E-2</v>
      </c>
      <c r="CL33" s="59">
        <f t="shared" si="29"/>
        <v>1.1649022807685061</v>
      </c>
      <c r="CM33" s="59">
        <v>0</v>
      </c>
      <c r="CN33" s="59">
        <f t="shared" si="30"/>
        <v>0.31601652144328046</v>
      </c>
      <c r="CO33" s="59">
        <f t="shared" si="31"/>
        <v>4.6468439236856757E-2</v>
      </c>
      <c r="CP33" s="59">
        <f t="shared" si="32"/>
        <v>0.44312365925531899</v>
      </c>
      <c r="CQ33" s="59">
        <v>0</v>
      </c>
      <c r="CR33" s="59">
        <f t="shared" si="33"/>
        <v>0.18003601332470631</v>
      </c>
      <c r="CS33" s="59">
        <f t="shared" si="34"/>
        <v>2.3584484235791618E-2</v>
      </c>
      <c r="CT33" s="59">
        <f t="shared" si="35"/>
        <v>8.530889347335846E-2</v>
      </c>
      <c r="CU33" s="59">
        <v>0</v>
      </c>
      <c r="CV33" s="59">
        <f t="shared" si="36"/>
        <v>9.496062959625666E-2</v>
      </c>
      <c r="CW33" s="59">
        <f t="shared" si="37"/>
        <v>0</v>
      </c>
      <c r="CX33" s="59">
        <f t="shared" si="38"/>
        <v>0</v>
      </c>
      <c r="CY33" s="59">
        <v>0</v>
      </c>
      <c r="CZ33" s="57">
        <f t="shared" si="39"/>
        <v>0</v>
      </c>
    </row>
    <row r="34" spans="1:104" x14ac:dyDescent="0.2">
      <c r="A34" s="27">
        <v>2040</v>
      </c>
      <c r="B34" s="199">
        <v>0.27697477511849383</v>
      </c>
      <c r="C34" s="199">
        <v>0.17003683214228066</v>
      </c>
      <c r="D34" s="199">
        <v>2.4116982405681839</v>
      </c>
      <c r="E34" s="199">
        <v>0.63465743172846933</v>
      </c>
      <c r="F34" s="199"/>
      <c r="G34" s="199">
        <v>0</v>
      </c>
      <c r="H34" s="199">
        <v>0</v>
      </c>
      <c r="I34" s="199">
        <v>0</v>
      </c>
      <c r="J34" s="199">
        <v>0</v>
      </c>
      <c r="K34" s="199">
        <v>0</v>
      </c>
      <c r="L34" s="199">
        <v>0.25129499464393151</v>
      </c>
      <c r="M34" s="199">
        <v>9.4648333749101213E-2</v>
      </c>
      <c r="N34" s="199">
        <v>0.89072152846053387</v>
      </c>
      <c r="O34" s="199">
        <v>0.38262872907097895</v>
      </c>
      <c r="P34" s="199"/>
      <c r="Q34" s="199">
        <v>0</v>
      </c>
      <c r="R34" s="199">
        <v>0</v>
      </c>
      <c r="S34" s="199">
        <v>0</v>
      </c>
      <c r="T34" s="199">
        <v>0</v>
      </c>
      <c r="U34" s="199">
        <v>0</v>
      </c>
      <c r="V34" s="199">
        <v>0.22194667410157454</v>
      </c>
      <c r="W34" s="199">
        <v>4.1454502766079218E-2</v>
      </c>
      <c r="X34" s="199">
        <v>0.18306014938295156</v>
      </c>
      <c r="Y34" s="199">
        <v>0.20690565982361661</v>
      </c>
      <c r="Z34" s="199"/>
      <c r="AA34" s="199">
        <v>0</v>
      </c>
      <c r="AB34" s="199">
        <v>0</v>
      </c>
      <c r="AC34" s="199">
        <v>0</v>
      </c>
      <c r="AD34" s="199">
        <v>0</v>
      </c>
      <c r="AE34" s="199">
        <v>0</v>
      </c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156.69857073678958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0"/>
        <v>0.17003683214228066</v>
      </c>
      <c r="BG34" s="54">
        <f t="shared" si="1"/>
        <v>2.4116982405681839</v>
      </c>
      <c r="BH34" s="54">
        <f t="shared" si="2"/>
        <v>0.63465743172846933</v>
      </c>
      <c r="BI34" s="54">
        <f t="shared" si="3"/>
        <v>9.4648333749101213E-2</v>
      </c>
      <c r="BJ34" s="54">
        <f t="shared" si="4"/>
        <v>0.89072152846053387</v>
      </c>
      <c r="BK34" s="54">
        <f t="shared" si="5"/>
        <v>0.38262872907097895</v>
      </c>
      <c r="BL34" s="54">
        <f t="shared" si="6"/>
        <v>4.1454502766079218E-2</v>
      </c>
      <c r="BM34" s="54">
        <f t="shared" si="7"/>
        <v>0.18306014938295156</v>
      </c>
      <c r="BN34" s="54">
        <f t="shared" si="8"/>
        <v>0.20690565982361661</v>
      </c>
      <c r="BO34" s="33">
        <f t="shared" si="9"/>
        <v>0</v>
      </c>
      <c r="BP34" s="33">
        <f t="shared" si="10"/>
        <v>0</v>
      </c>
      <c r="BQ34" s="33">
        <f t="shared" si="11"/>
        <v>0</v>
      </c>
      <c r="BR34" s="57"/>
      <c r="BS34" s="33">
        <f t="shared" si="12"/>
        <v>0.11410994006871523</v>
      </c>
      <c r="BT34" s="33">
        <f t="shared" si="13"/>
        <v>0</v>
      </c>
      <c r="BU34" s="33">
        <f t="shared" si="14"/>
        <v>0.10353021052592046</v>
      </c>
      <c r="BV34" s="33">
        <f t="shared" si="15"/>
        <v>0</v>
      </c>
      <c r="BW34" s="33">
        <f t="shared" si="16"/>
        <v>9.1439091048440696E-2</v>
      </c>
      <c r="BX34" s="33">
        <f t="shared" si="17"/>
        <v>0</v>
      </c>
      <c r="BY34" s="33">
        <f t="shared" si="18"/>
        <v>0</v>
      </c>
      <c r="BZ34" s="33">
        <f t="shared" si="19"/>
        <v>0</v>
      </c>
      <c r="CA34" s="33">
        <f t="shared" si="20"/>
        <v>0</v>
      </c>
      <c r="CB34" s="59">
        <f t="shared" si="21"/>
        <v>64.557736378624014</v>
      </c>
      <c r="CC34" s="57"/>
      <c r="CD34" s="59">
        <f t="shared" si="22"/>
        <v>0</v>
      </c>
      <c r="CE34" s="59">
        <f t="shared" si="23"/>
        <v>0</v>
      </c>
      <c r="CF34" s="59">
        <f t="shared" si="24"/>
        <v>0</v>
      </c>
      <c r="CG34" s="59">
        <f t="shared" si="25"/>
        <v>0</v>
      </c>
      <c r="CH34" s="59">
        <f t="shared" si="26"/>
        <v>0</v>
      </c>
      <c r="CI34" s="59">
        <f t="shared" si="27"/>
        <v>0</v>
      </c>
      <c r="CJ34" s="57"/>
      <c r="CK34" s="59">
        <f t="shared" si="28"/>
        <v>7.0052923472648368E-2</v>
      </c>
      <c r="CL34" s="59">
        <f t="shared" si="29"/>
        <v>0.99358774306189956</v>
      </c>
      <c r="CM34" s="59">
        <v>0</v>
      </c>
      <c r="CN34" s="59">
        <f t="shared" si="30"/>
        <v>0.26147045870049984</v>
      </c>
      <c r="CO34" s="59">
        <f t="shared" si="31"/>
        <v>3.8993860314872231E-2</v>
      </c>
      <c r="CP34" s="59">
        <f t="shared" si="32"/>
        <v>0.36696547614151076</v>
      </c>
      <c r="CQ34" s="59">
        <v>0</v>
      </c>
      <c r="CR34" s="59">
        <f t="shared" si="33"/>
        <v>0.15763797018764239</v>
      </c>
      <c r="CS34" s="59">
        <f t="shared" si="34"/>
        <v>1.7078706261940167E-2</v>
      </c>
      <c r="CT34" s="59">
        <f t="shared" si="35"/>
        <v>7.5418357740780012E-2</v>
      </c>
      <c r="CU34" s="59">
        <v>0</v>
      </c>
      <c r="CV34" s="59">
        <f t="shared" si="36"/>
        <v>8.5242392316232318E-2</v>
      </c>
      <c r="CW34" s="59">
        <f t="shared" si="37"/>
        <v>0</v>
      </c>
      <c r="CX34" s="59">
        <f t="shared" si="38"/>
        <v>0</v>
      </c>
      <c r="CY34" s="59">
        <v>0</v>
      </c>
      <c r="CZ34" s="57">
        <f t="shared" si="39"/>
        <v>0</v>
      </c>
    </row>
    <row r="35" spans="1:104" x14ac:dyDescent="0.2">
      <c r="A35" s="27">
        <v>2041</v>
      </c>
      <c r="B35" s="199">
        <v>0.20360397376260142</v>
      </c>
      <c r="C35" s="199">
        <v>0.14197250062365183</v>
      </c>
      <c r="D35" s="199">
        <v>2.0398917046971987</v>
      </c>
      <c r="E35" s="199">
        <v>0.60989478627085569</v>
      </c>
      <c r="F35" s="199"/>
      <c r="G35" s="199">
        <v>0</v>
      </c>
      <c r="H35" s="199">
        <v>0</v>
      </c>
      <c r="I35" s="199">
        <v>0</v>
      </c>
      <c r="J35" s="199">
        <v>0</v>
      </c>
      <c r="K35" s="199">
        <v>0</v>
      </c>
      <c r="L35" s="199">
        <v>0.20727251383039605</v>
      </c>
      <c r="M35" s="199">
        <v>7.3921082366061597E-2</v>
      </c>
      <c r="N35" s="199">
        <v>0.75902094002670684</v>
      </c>
      <c r="O35" s="199">
        <v>0.34502619337608403</v>
      </c>
      <c r="P35" s="199"/>
      <c r="Q35" s="199">
        <v>0</v>
      </c>
      <c r="R35" s="199">
        <v>0</v>
      </c>
      <c r="S35" s="199">
        <v>0</v>
      </c>
      <c r="T35" s="199">
        <v>0</v>
      </c>
      <c r="U35" s="199">
        <v>0</v>
      </c>
      <c r="V35" s="199">
        <v>0.15591295288127135</v>
      </c>
      <c r="W35" s="199">
        <v>3.228315259659266E-2</v>
      </c>
      <c r="X35" s="199">
        <v>0.15279469382364597</v>
      </c>
      <c r="Y35" s="199">
        <v>0.14949300776263078</v>
      </c>
      <c r="Z35" s="199"/>
      <c r="AA35" s="199">
        <v>0</v>
      </c>
      <c r="AB35" s="199">
        <v>0</v>
      </c>
      <c r="AC35" s="199">
        <v>0</v>
      </c>
      <c r="AD35" s="199">
        <v>0</v>
      </c>
      <c r="AE35" s="199">
        <v>0</v>
      </c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128.81619880552336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0"/>
        <v>0.14197250062365183</v>
      </c>
      <c r="BG35" s="54">
        <f t="shared" si="1"/>
        <v>2.0398917046971987</v>
      </c>
      <c r="BH35" s="54">
        <f t="shared" si="2"/>
        <v>0.60989478627085569</v>
      </c>
      <c r="BI35" s="54">
        <f t="shared" si="3"/>
        <v>7.3921082366061597E-2</v>
      </c>
      <c r="BJ35" s="54">
        <f t="shared" si="4"/>
        <v>0.75902094002670684</v>
      </c>
      <c r="BK35" s="54">
        <f t="shared" si="5"/>
        <v>0.34502619337608403</v>
      </c>
      <c r="BL35" s="54">
        <f t="shared" si="6"/>
        <v>3.228315259659266E-2</v>
      </c>
      <c r="BM35" s="54">
        <f t="shared" si="7"/>
        <v>0.15279469382364597</v>
      </c>
      <c r="BN35" s="54">
        <f t="shared" si="8"/>
        <v>0.14949300776263078</v>
      </c>
      <c r="BO35" s="33">
        <f t="shared" si="9"/>
        <v>0</v>
      </c>
      <c r="BP35" s="33">
        <f t="shared" si="10"/>
        <v>0</v>
      </c>
      <c r="BQ35" s="33">
        <f t="shared" si="11"/>
        <v>0</v>
      </c>
      <c r="BR35" s="57"/>
      <c r="BS35" s="33">
        <f t="shared" si="12"/>
        <v>8.1438972208753235E-2</v>
      </c>
      <c r="BT35" s="33">
        <f t="shared" si="13"/>
        <v>0</v>
      </c>
      <c r="BU35" s="33">
        <f t="shared" si="14"/>
        <v>8.2906341077379431E-2</v>
      </c>
      <c r="BV35" s="33">
        <f t="shared" si="15"/>
        <v>0</v>
      </c>
      <c r="BW35" s="33">
        <f t="shared" si="16"/>
        <v>6.2363176916612841E-2</v>
      </c>
      <c r="BX35" s="33">
        <f t="shared" si="17"/>
        <v>0</v>
      </c>
      <c r="BY35" s="33">
        <f t="shared" si="18"/>
        <v>0</v>
      </c>
      <c r="BZ35" s="33">
        <f t="shared" si="19"/>
        <v>0</v>
      </c>
      <c r="CA35" s="33">
        <f t="shared" si="20"/>
        <v>0</v>
      </c>
      <c r="CB35" s="59">
        <f t="shared" si="21"/>
        <v>51.524823610722692</v>
      </c>
      <c r="CC35" s="57"/>
      <c r="CD35" s="59">
        <f t="shared" si="22"/>
        <v>0</v>
      </c>
      <c r="CE35" s="59">
        <f t="shared" si="23"/>
        <v>0</v>
      </c>
      <c r="CF35" s="59">
        <f t="shared" si="24"/>
        <v>0</v>
      </c>
      <c r="CG35" s="59">
        <f t="shared" si="25"/>
        <v>0</v>
      </c>
      <c r="CH35" s="59">
        <f t="shared" si="26"/>
        <v>0</v>
      </c>
      <c r="CI35" s="59">
        <f t="shared" si="27"/>
        <v>0</v>
      </c>
      <c r="CJ35" s="57"/>
      <c r="CK35" s="59">
        <f t="shared" si="28"/>
        <v>5.6787175215833353E-2</v>
      </c>
      <c r="CL35" s="59">
        <f t="shared" si="29"/>
        <v>0.81593045939958997</v>
      </c>
      <c r="CM35" s="59">
        <v>0</v>
      </c>
      <c r="CN35" s="59">
        <f t="shared" si="30"/>
        <v>0.24395007440910321</v>
      </c>
      <c r="CO35" s="59">
        <f t="shared" si="31"/>
        <v>2.9567482702817619E-2</v>
      </c>
      <c r="CP35" s="59">
        <f t="shared" si="32"/>
        <v>0.30359861891875756</v>
      </c>
      <c r="CQ35" s="59">
        <v>0</v>
      </c>
      <c r="CR35" s="59">
        <f t="shared" si="33"/>
        <v>0.13800604209429265</v>
      </c>
      <c r="CS35" s="59">
        <f t="shared" si="34"/>
        <v>1.2912846043910424E-2</v>
      </c>
      <c r="CT35" s="59">
        <f t="shared" si="35"/>
        <v>6.1115913378280602E-2</v>
      </c>
      <c r="CU35" s="59">
        <v>0</v>
      </c>
      <c r="CV35" s="59">
        <f t="shared" si="36"/>
        <v>5.9795281396517019E-2</v>
      </c>
      <c r="CW35" s="59">
        <f t="shared" si="37"/>
        <v>0</v>
      </c>
      <c r="CX35" s="59">
        <f t="shared" si="38"/>
        <v>0</v>
      </c>
      <c r="CY35" s="59">
        <v>0</v>
      </c>
      <c r="CZ35" s="57">
        <f t="shared" si="39"/>
        <v>0</v>
      </c>
    </row>
    <row r="36" spans="1:104" x14ac:dyDescent="0.2">
      <c r="A36" s="27">
        <v>2042</v>
      </c>
      <c r="B36" s="199">
        <v>0.16875284311855254</v>
      </c>
      <c r="C36" s="199">
        <v>0.10015114385079314</v>
      </c>
      <c r="D36" s="199">
        <v>1.7084391095719549</v>
      </c>
      <c r="E36" s="199">
        <v>0.55156499919292123</v>
      </c>
      <c r="F36" s="199"/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0.14674160271178482</v>
      </c>
      <c r="M36" s="199">
        <v>5.6495517044037151E-2</v>
      </c>
      <c r="N36" s="199">
        <v>0.60127371711153821</v>
      </c>
      <c r="O36" s="199">
        <v>0.31384360279982976</v>
      </c>
      <c r="P36" s="199"/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0.14490733267788752</v>
      </c>
      <c r="W36" s="199">
        <v>2.1827813403377992E-2</v>
      </c>
      <c r="X36" s="199">
        <v>0.12693148634569387</v>
      </c>
      <c r="Y36" s="199">
        <v>0.12638120533552466</v>
      </c>
      <c r="Z36" s="199"/>
      <c r="AA36" s="199">
        <v>0</v>
      </c>
      <c r="AB36" s="199">
        <v>0</v>
      </c>
      <c r="AC36" s="199">
        <v>0</v>
      </c>
      <c r="AD36" s="199">
        <v>0</v>
      </c>
      <c r="AE36" s="199">
        <v>0</v>
      </c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104.12105448515709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0"/>
        <v>0.10015114385079314</v>
      </c>
      <c r="BG36" s="54">
        <f t="shared" si="1"/>
        <v>1.7084391095719549</v>
      </c>
      <c r="BH36" s="54">
        <f t="shared" si="2"/>
        <v>0.55156499919292123</v>
      </c>
      <c r="BI36" s="54">
        <f t="shared" si="3"/>
        <v>5.6495517044037151E-2</v>
      </c>
      <c r="BJ36" s="54">
        <f t="shared" si="4"/>
        <v>0.60127371711153821</v>
      </c>
      <c r="BK36" s="54">
        <f t="shared" si="5"/>
        <v>0.31384360279982976</v>
      </c>
      <c r="BL36" s="54">
        <f t="shared" si="6"/>
        <v>2.1827813403377992E-2</v>
      </c>
      <c r="BM36" s="54">
        <f t="shared" si="7"/>
        <v>0.12693148634569387</v>
      </c>
      <c r="BN36" s="54">
        <f t="shared" si="8"/>
        <v>0.12638120533552466</v>
      </c>
      <c r="BO36" s="33">
        <f t="shared" si="9"/>
        <v>0</v>
      </c>
      <c r="BP36" s="33">
        <f t="shared" si="10"/>
        <v>0</v>
      </c>
      <c r="BQ36" s="33">
        <f t="shared" si="11"/>
        <v>0</v>
      </c>
      <c r="BR36" s="57"/>
      <c r="BS36" s="33">
        <f t="shared" si="12"/>
        <v>6.5532978598839303E-2</v>
      </c>
      <c r="BT36" s="33">
        <f t="shared" si="13"/>
        <v>0</v>
      </c>
      <c r="BU36" s="33">
        <f t="shared" si="14"/>
        <v>5.6985198781599397E-2</v>
      </c>
      <c r="BV36" s="33">
        <f t="shared" si="15"/>
        <v>0</v>
      </c>
      <c r="BW36" s="33">
        <f t="shared" si="16"/>
        <v>5.6272883796829411E-2</v>
      </c>
      <c r="BX36" s="33">
        <f t="shared" si="17"/>
        <v>0</v>
      </c>
      <c r="BY36" s="33">
        <f t="shared" si="18"/>
        <v>0</v>
      </c>
      <c r="BZ36" s="33">
        <f t="shared" si="19"/>
        <v>0</v>
      </c>
      <c r="CA36" s="33">
        <f t="shared" si="20"/>
        <v>0</v>
      </c>
      <c r="CB36" s="59">
        <f t="shared" si="21"/>
        <v>40.434061489979285</v>
      </c>
      <c r="CC36" s="57"/>
      <c r="CD36" s="59">
        <f t="shared" si="22"/>
        <v>0</v>
      </c>
      <c r="CE36" s="59">
        <f t="shared" si="23"/>
        <v>0</v>
      </c>
      <c r="CF36" s="59">
        <f t="shared" si="24"/>
        <v>0</v>
      </c>
      <c r="CG36" s="59">
        <f t="shared" si="25"/>
        <v>0</v>
      </c>
      <c r="CH36" s="59">
        <f t="shared" si="26"/>
        <v>0</v>
      </c>
      <c r="CI36" s="59">
        <f t="shared" si="27"/>
        <v>0</v>
      </c>
      <c r="CJ36" s="57"/>
      <c r="CK36" s="59">
        <f t="shared" si="28"/>
        <v>3.8892398168441589E-2</v>
      </c>
      <c r="CL36" s="59">
        <f t="shared" si="29"/>
        <v>0.66345017681477103</v>
      </c>
      <c r="CM36" s="59">
        <v>0</v>
      </c>
      <c r="CN36" s="59">
        <f t="shared" si="30"/>
        <v>0.21419311592033674</v>
      </c>
      <c r="CO36" s="59">
        <f t="shared" si="31"/>
        <v>2.1939301530915768E-2</v>
      </c>
      <c r="CP36" s="59">
        <f t="shared" si="32"/>
        <v>0.23349685200760351</v>
      </c>
      <c r="CQ36" s="59">
        <v>0</v>
      </c>
      <c r="CR36" s="59">
        <f t="shared" si="33"/>
        <v>0.12187709389414571</v>
      </c>
      <c r="CS36" s="59">
        <f t="shared" si="34"/>
        <v>8.4765483187629106E-3</v>
      </c>
      <c r="CT36" s="59">
        <f t="shared" si="35"/>
        <v>4.9292196946083479E-2</v>
      </c>
      <c r="CU36" s="59">
        <v>0</v>
      </c>
      <c r="CV36" s="59">
        <f t="shared" si="36"/>
        <v>4.9078502450652477E-2</v>
      </c>
      <c r="CW36" s="59">
        <f t="shared" si="37"/>
        <v>0</v>
      </c>
      <c r="CX36" s="59">
        <f t="shared" si="38"/>
        <v>0</v>
      </c>
      <c r="CY36" s="59">
        <v>0</v>
      </c>
      <c r="CZ36" s="57">
        <f t="shared" si="39"/>
        <v>0</v>
      </c>
    </row>
    <row r="37" spans="1:104" x14ac:dyDescent="0.2">
      <c r="A37" s="27">
        <v>2043</v>
      </c>
      <c r="B37" s="199">
        <v>0.14674160271178482</v>
      </c>
      <c r="C37" s="199">
        <v>8.364271354571734E-2</v>
      </c>
      <c r="D37" s="199">
        <v>1.3786373574772184</v>
      </c>
      <c r="E37" s="199">
        <v>0.48076217588448505</v>
      </c>
      <c r="F37" s="199"/>
      <c r="G37" s="199">
        <v>0</v>
      </c>
      <c r="H37" s="199">
        <v>0</v>
      </c>
      <c r="I37" s="199">
        <v>0</v>
      </c>
      <c r="J37" s="199">
        <v>0</v>
      </c>
      <c r="K37" s="199">
        <v>0</v>
      </c>
      <c r="L37" s="199">
        <v>0.12839890237281174</v>
      </c>
      <c r="M37" s="199">
        <v>4.5123042833873833E-2</v>
      </c>
      <c r="N37" s="199">
        <v>0.49268493110481754</v>
      </c>
      <c r="O37" s="199">
        <v>0.23570369935580437</v>
      </c>
      <c r="P37" s="199"/>
      <c r="Q37" s="199">
        <v>0</v>
      </c>
      <c r="R37" s="199">
        <v>0</v>
      </c>
      <c r="S37" s="199">
        <v>0</v>
      </c>
      <c r="T37" s="199">
        <v>0</v>
      </c>
      <c r="U37" s="199">
        <v>0</v>
      </c>
      <c r="V37" s="199">
        <v>0.11922755220332516</v>
      </c>
      <c r="W37" s="199">
        <v>1.9626689362701222E-2</v>
      </c>
      <c r="X37" s="199">
        <v>0.10198541388469044</v>
      </c>
      <c r="Y37" s="199">
        <v>0.1129910340880743</v>
      </c>
      <c r="Z37" s="199"/>
      <c r="AA37" s="199">
        <v>0</v>
      </c>
      <c r="AB37" s="199">
        <v>0</v>
      </c>
      <c r="AC37" s="199">
        <v>0</v>
      </c>
      <c r="AD37" s="199">
        <v>0</v>
      </c>
      <c r="AE37" s="199">
        <v>0</v>
      </c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82.22555651752829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0"/>
        <v>8.364271354571734E-2</v>
      </c>
      <c r="BG37" s="54">
        <f t="shared" si="1"/>
        <v>1.3786373574772184</v>
      </c>
      <c r="BH37" s="54">
        <f t="shared" si="2"/>
        <v>0.48076217588448505</v>
      </c>
      <c r="BI37" s="54">
        <f t="shared" si="3"/>
        <v>4.5123042833873833E-2</v>
      </c>
      <c r="BJ37" s="54">
        <f t="shared" si="4"/>
        <v>0.49268493110481754</v>
      </c>
      <c r="BK37" s="54">
        <f t="shared" si="5"/>
        <v>0.23570369935580437</v>
      </c>
      <c r="BL37" s="54">
        <f t="shared" si="6"/>
        <v>1.9626689362701222E-2</v>
      </c>
      <c r="BM37" s="54">
        <f t="shared" si="7"/>
        <v>0.10198541388469044</v>
      </c>
      <c r="BN37" s="54">
        <f t="shared" si="8"/>
        <v>0.1129910340880743</v>
      </c>
      <c r="BO37" s="33">
        <f t="shared" si="9"/>
        <v>0</v>
      </c>
      <c r="BP37" s="33">
        <f t="shared" si="10"/>
        <v>0</v>
      </c>
      <c r="BQ37" s="33">
        <f t="shared" si="11"/>
        <v>0</v>
      </c>
      <c r="BR37" s="57"/>
      <c r="BS37" s="33">
        <f t="shared" si="12"/>
        <v>5.532543571029068E-2</v>
      </c>
      <c r="BT37" s="33">
        <f t="shared" si="13"/>
        <v>0</v>
      </c>
      <c r="BU37" s="33">
        <f t="shared" si="14"/>
        <v>4.840975624650435E-2</v>
      </c>
      <c r="BV37" s="33">
        <f t="shared" si="15"/>
        <v>0</v>
      </c>
      <c r="BW37" s="33">
        <f t="shared" si="16"/>
        <v>4.4951916514611175E-2</v>
      </c>
      <c r="BX37" s="33">
        <f t="shared" si="17"/>
        <v>0</v>
      </c>
      <c r="BY37" s="33">
        <f t="shared" si="18"/>
        <v>0</v>
      </c>
      <c r="BZ37" s="33">
        <f t="shared" si="19"/>
        <v>0</v>
      </c>
      <c r="CA37" s="33">
        <f t="shared" si="20"/>
        <v>0</v>
      </c>
      <c r="CB37" s="59">
        <f t="shared" si="21"/>
        <v>31.001192959493554</v>
      </c>
      <c r="CC37" s="57"/>
      <c r="CD37" s="59">
        <f t="shared" si="22"/>
        <v>0</v>
      </c>
      <c r="CE37" s="59">
        <f t="shared" si="23"/>
        <v>0</v>
      </c>
      <c r="CF37" s="59">
        <f t="shared" si="24"/>
        <v>0</v>
      </c>
      <c r="CG37" s="59">
        <f t="shared" si="25"/>
        <v>0</v>
      </c>
      <c r="CH37" s="59">
        <f t="shared" si="26"/>
        <v>0</v>
      </c>
      <c r="CI37" s="59">
        <f t="shared" si="27"/>
        <v>0</v>
      </c>
      <c r="CJ37" s="57"/>
      <c r="CK37" s="59">
        <f t="shared" si="28"/>
        <v>3.1535498354865681E-2</v>
      </c>
      <c r="CL37" s="59">
        <f t="shared" si="29"/>
        <v>0.51978246849818088</v>
      </c>
      <c r="CM37" s="59">
        <v>0</v>
      </c>
      <c r="CN37" s="59">
        <f t="shared" si="30"/>
        <v>0.18125995874583983</v>
      </c>
      <c r="CO37" s="59">
        <f t="shared" si="31"/>
        <v>1.7012571480914382E-2</v>
      </c>
      <c r="CP37" s="59">
        <f t="shared" si="32"/>
        <v>0.18575515039730095</v>
      </c>
      <c r="CQ37" s="59">
        <v>0</v>
      </c>
      <c r="CR37" s="59">
        <f t="shared" si="33"/>
        <v>8.8866481109654394E-2</v>
      </c>
      <c r="CS37" s="59">
        <f t="shared" si="34"/>
        <v>7.3997770262513784E-3</v>
      </c>
      <c r="CT37" s="59">
        <f t="shared" si="35"/>
        <v>3.8451177818652017E-2</v>
      </c>
      <c r="CU37" s="59">
        <v>0</v>
      </c>
      <c r="CV37" s="59">
        <f t="shared" si="36"/>
        <v>4.2600585496923818E-2</v>
      </c>
      <c r="CW37" s="59">
        <f t="shared" si="37"/>
        <v>0</v>
      </c>
      <c r="CX37" s="59">
        <f t="shared" si="38"/>
        <v>0</v>
      </c>
      <c r="CY37" s="59">
        <v>0</v>
      </c>
      <c r="CZ37" s="57">
        <f t="shared" si="39"/>
        <v>0</v>
      </c>
    </row>
    <row r="38" spans="1:104" x14ac:dyDescent="0.2">
      <c r="A38" s="27">
        <v>2044</v>
      </c>
      <c r="B38" s="199">
        <v>0.10638766196604399</v>
      </c>
      <c r="C38" s="199">
        <v>6.0164057111831773E-2</v>
      </c>
      <c r="D38" s="199">
        <v>1.1112007865349907</v>
      </c>
      <c r="E38" s="199">
        <v>0.40060457540317257</v>
      </c>
      <c r="F38" s="199"/>
      <c r="G38" s="199">
        <v>0</v>
      </c>
      <c r="H38" s="199">
        <v>0</v>
      </c>
      <c r="I38" s="199">
        <v>0</v>
      </c>
      <c r="J38" s="199">
        <v>0</v>
      </c>
      <c r="K38" s="199">
        <v>0</v>
      </c>
      <c r="L38" s="199">
        <v>8.9879231660968201E-2</v>
      </c>
      <c r="M38" s="199">
        <v>3.1732871586423468E-2</v>
      </c>
      <c r="N38" s="199">
        <v>0.38042760503030215</v>
      </c>
      <c r="O38" s="199">
        <v>0.19956857968802735</v>
      </c>
      <c r="P38" s="199"/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199">
        <v>7.7039341423687027E-2</v>
      </c>
      <c r="W38" s="199">
        <v>1.8892981349142298E-2</v>
      </c>
      <c r="X38" s="199">
        <v>8.2542151525378971E-2</v>
      </c>
      <c r="Y38" s="199">
        <v>8.3826140549107087E-2</v>
      </c>
      <c r="Z38" s="199"/>
      <c r="AA38" s="199">
        <v>0</v>
      </c>
      <c r="AB38" s="199">
        <v>0</v>
      </c>
      <c r="AC38" s="199">
        <v>0</v>
      </c>
      <c r="AD38" s="199">
        <v>0</v>
      </c>
      <c r="AE38" s="199">
        <v>0</v>
      </c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63.527558072989265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0"/>
        <v>6.0164057111831773E-2</v>
      </c>
      <c r="BG38" s="54">
        <f t="shared" si="1"/>
        <v>1.1112007865349907</v>
      </c>
      <c r="BH38" s="54">
        <f t="shared" si="2"/>
        <v>0.40060457540317257</v>
      </c>
      <c r="BI38" s="54">
        <f t="shared" si="3"/>
        <v>3.1732871586423468E-2</v>
      </c>
      <c r="BJ38" s="54">
        <f t="shared" si="4"/>
        <v>0.38042760503030215</v>
      </c>
      <c r="BK38" s="54">
        <f t="shared" si="5"/>
        <v>0.19956857968802735</v>
      </c>
      <c r="BL38" s="54">
        <f t="shared" si="6"/>
        <v>1.8892981349142298E-2</v>
      </c>
      <c r="BM38" s="54">
        <f t="shared" si="7"/>
        <v>8.2542151525378971E-2</v>
      </c>
      <c r="BN38" s="54">
        <f t="shared" si="8"/>
        <v>8.3826140549107087E-2</v>
      </c>
      <c r="BO38" s="33">
        <f t="shared" si="9"/>
        <v>0</v>
      </c>
      <c r="BP38" s="33">
        <f t="shared" si="10"/>
        <v>0</v>
      </c>
      <c r="BQ38" s="33">
        <f t="shared" si="11"/>
        <v>0</v>
      </c>
      <c r="BR38" s="57"/>
      <c r="BS38" s="33">
        <f t="shared" si="12"/>
        <v>3.8942661058214312E-2</v>
      </c>
      <c r="BT38" s="33">
        <f t="shared" si="13"/>
        <v>0</v>
      </c>
      <c r="BU38" s="33">
        <f t="shared" si="14"/>
        <v>3.2899834342284502E-2</v>
      </c>
      <c r="BV38" s="33">
        <f t="shared" si="15"/>
        <v>0</v>
      </c>
      <c r="BW38" s="33">
        <f t="shared" si="16"/>
        <v>2.819985800767243E-2</v>
      </c>
      <c r="BX38" s="33">
        <f t="shared" si="17"/>
        <v>0</v>
      </c>
      <c r="BY38" s="33">
        <f t="shared" si="18"/>
        <v>0</v>
      </c>
      <c r="BZ38" s="33">
        <f t="shared" si="19"/>
        <v>0</v>
      </c>
      <c r="CA38" s="33">
        <f t="shared" si="20"/>
        <v>0</v>
      </c>
      <c r="CB38" s="59">
        <f t="shared" si="21"/>
        <v>23.253938625722014</v>
      </c>
      <c r="CC38" s="57"/>
      <c r="CD38" s="59">
        <f t="shared" si="22"/>
        <v>0</v>
      </c>
      <c r="CE38" s="59">
        <f t="shared" si="23"/>
        <v>0</v>
      </c>
      <c r="CF38" s="59">
        <f t="shared" si="24"/>
        <v>0</v>
      </c>
      <c r="CG38" s="59">
        <f t="shared" si="25"/>
        <v>0</v>
      </c>
      <c r="CH38" s="59">
        <f t="shared" si="26"/>
        <v>0</v>
      </c>
      <c r="CI38" s="59">
        <f t="shared" si="27"/>
        <v>0</v>
      </c>
      <c r="CJ38" s="57"/>
      <c r="CK38" s="59">
        <f t="shared" si="28"/>
        <v>2.202274625361085E-2</v>
      </c>
      <c r="CL38" s="59">
        <f t="shared" si="29"/>
        <v>0.40674938050114195</v>
      </c>
      <c r="CM38" s="59">
        <v>0</v>
      </c>
      <c r="CN38" s="59">
        <f t="shared" si="30"/>
        <v>0.14663926163989666</v>
      </c>
      <c r="CO38" s="59">
        <f t="shared" si="31"/>
        <v>1.1615655798398407E-2</v>
      </c>
      <c r="CP38" s="59">
        <f t="shared" si="32"/>
        <v>0.13925358454264911</v>
      </c>
      <c r="CQ38" s="59">
        <v>0</v>
      </c>
      <c r="CR38" s="59">
        <f t="shared" si="33"/>
        <v>7.3051060743684781E-2</v>
      </c>
      <c r="CS38" s="59">
        <f t="shared" si="34"/>
        <v>6.9156794637863358E-3</v>
      </c>
      <c r="CT38" s="59">
        <f t="shared" si="35"/>
        <v>3.0214133579649038E-2</v>
      </c>
      <c r="CU38" s="59">
        <v>0</v>
      </c>
      <c r="CV38" s="59">
        <f t="shared" si="36"/>
        <v>3.0684131213110245E-2</v>
      </c>
      <c r="CW38" s="59">
        <f t="shared" si="37"/>
        <v>0</v>
      </c>
      <c r="CX38" s="59">
        <f t="shared" si="38"/>
        <v>0</v>
      </c>
      <c r="CY38" s="59">
        <v>0</v>
      </c>
      <c r="CZ38" s="57">
        <f t="shared" si="39"/>
        <v>0</v>
      </c>
    </row>
    <row r="39" spans="1:104" x14ac:dyDescent="0.2">
      <c r="A39" s="27">
        <v>2045</v>
      </c>
      <c r="B39" s="199">
        <v>9.538204176266013E-2</v>
      </c>
      <c r="C39" s="199">
        <v>3.5768265660997549E-2</v>
      </c>
      <c r="D39" s="199">
        <v>0.85917208387750021</v>
      </c>
      <c r="E39" s="199">
        <v>0.36575344475912358</v>
      </c>
      <c r="F39" s="199"/>
      <c r="G39" s="199">
        <v>0</v>
      </c>
      <c r="H39" s="199">
        <v>0</v>
      </c>
      <c r="I39" s="199">
        <v>0</v>
      </c>
      <c r="J39" s="199">
        <v>0</v>
      </c>
      <c r="K39" s="199">
        <v>0</v>
      </c>
      <c r="L39" s="199">
        <v>5.5028101016919302E-2</v>
      </c>
      <c r="M39" s="199">
        <v>2.5496353471172611E-2</v>
      </c>
      <c r="N39" s="199">
        <v>0.29788545350492313</v>
      </c>
      <c r="O39" s="199">
        <v>0.13757025254229827</v>
      </c>
      <c r="P39" s="199"/>
      <c r="Q39" s="199">
        <v>0</v>
      </c>
      <c r="R39" s="199">
        <v>0</v>
      </c>
      <c r="S39" s="199">
        <v>0</v>
      </c>
      <c r="T39" s="199">
        <v>0</v>
      </c>
      <c r="U39" s="199">
        <v>0</v>
      </c>
      <c r="V39" s="199">
        <v>5.6862371050816617E-2</v>
      </c>
      <c r="W39" s="199">
        <v>9.3547771728762809E-3</v>
      </c>
      <c r="X39" s="199">
        <v>7.4471363376230795E-2</v>
      </c>
      <c r="Y39" s="199">
        <v>6.2548608155898272E-2</v>
      </c>
      <c r="Z39" s="199"/>
      <c r="AA39" s="199">
        <v>0</v>
      </c>
      <c r="AB39" s="199">
        <v>0</v>
      </c>
      <c r="AC39" s="199">
        <v>0</v>
      </c>
      <c r="AD39" s="199">
        <v>0</v>
      </c>
      <c r="AE39" s="199">
        <v>0</v>
      </c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48.111252146095943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0"/>
        <v>3.5768265660997549E-2</v>
      </c>
      <c r="BG39" s="54">
        <f t="shared" si="1"/>
        <v>0.85917208387750021</v>
      </c>
      <c r="BH39" s="54">
        <f t="shared" si="2"/>
        <v>0.36575344475912358</v>
      </c>
      <c r="BI39" s="54">
        <f t="shared" si="3"/>
        <v>2.5496353471172611E-2</v>
      </c>
      <c r="BJ39" s="54">
        <f t="shared" si="4"/>
        <v>0.29788545350492313</v>
      </c>
      <c r="BK39" s="54">
        <f t="shared" si="5"/>
        <v>0.13757025254229827</v>
      </c>
      <c r="BL39" s="54">
        <f t="shared" si="6"/>
        <v>9.3547771728762809E-3</v>
      </c>
      <c r="BM39" s="54">
        <f t="shared" si="7"/>
        <v>7.4471363376230795E-2</v>
      </c>
      <c r="BN39" s="54">
        <f t="shared" si="8"/>
        <v>6.2548608155898272E-2</v>
      </c>
      <c r="BO39" s="33">
        <f t="shared" si="9"/>
        <v>0</v>
      </c>
      <c r="BP39" s="33">
        <f t="shared" si="10"/>
        <v>0</v>
      </c>
      <c r="BQ39" s="33">
        <f t="shared" si="11"/>
        <v>0</v>
      </c>
      <c r="BR39" s="57"/>
      <c r="BS39" s="33">
        <f t="shared" si="12"/>
        <v>3.3897194091515641E-2</v>
      </c>
      <c r="BT39" s="33">
        <f t="shared" si="13"/>
        <v>0</v>
      </c>
      <c r="BU39" s="33">
        <f t="shared" si="14"/>
        <v>1.9556073514335946E-2</v>
      </c>
      <c r="BV39" s="33">
        <f t="shared" si="15"/>
        <v>0</v>
      </c>
      <c r="BW39" s="33">
        <f t="shared" si="16"/>
        <v>2.0207942631480479E-2</v>
      </c>
      <c r="BX39" s="33">
        <f t="shared" si="17"/>
        <v>0</v>
      </c>
      <c r="BY39" s="33">
        <f t="shared" si="18"/>
        <v>0</v>
      </c>
      <c r="BZ39" s="33">
        <f t="shared" si="19"/>
        <v>0</v>
      </c>
      <c r="CA39" s="33">
        <f t="shared" si="20"/>
        <v>0</v>
      </c>
      <c r="CB39" s="59">
        <f t="shared" si="21"/>
        <v>17.097940260495633</v>
      </c>
      <c r="CC39" s="57"/>
      <c r="CD39" s="59">
        <f t="shared" si="22"/>
        <v>0</v>
      </c>
      <c r="CE39" s="59">
        <f t="shared" si="23"/>
        <v>0</v>
      </c>
      <c r="CF39" s="59">
        <f t="shared" si="24"/>
        <v>0</v>
      </c>
      <c r="CG39" s="59">
        <f t="shared" si="25"/>
        <v>0</v>
      </c>
      <c r="CH39" s="59">
        <f t="shared" si="26"/>
        <v>0</v>
      </c>
      <c r="CI39" s="59">
        <f t="shared" si="27"/>
        <v>0</v>
      </c>
      <c r="CJ39" s="57"/>
      <c r="CK39" s="59">
        <f t="shared" si="28"/>
        <v>1.2711447784318364E-2</v>
      </c>
      <c r="CL39" s="59">
        <f t="shared" si="29"/>
        <v>0.30533549447049863</v>
      </c>
      <c r="CM39" s="59">
        <v>0</v>
      </c>
      <c r="CN39" s="59">
        <f t="shared" si="30"/>
        <v>0.12998270195861955</v>
      </c>
      <c r="CO39" s="59">
        <f t="shared" si="31"/>
        <v>9.0609807283089875E-3</v>
      </c>
      <c r="CP39" s="59">
        <f t="shared" si="32"/>
        <v>0.1058635446242719</v>
      </c>
      <c r="CQ39" s="59">
        <v>0</v>
      </c>
      <c r="CR39" s="59">
        <f t="shared" si="33"/>
        <v>4.8890183785839862E-2</v>
      </c>
      <c r="CS39" s="59">
        <f t="shared" si="34"/>
        <v>3.3245324974371104E-3</v>
      </c>
      <c r="CT39" s="59">
        <f t="shared" si="35"/>
        <v>2.6465886156067979E-2</v>
      </c>
      <c r="CU39" s="59">
        <v>0</v>
      </c>
      <c r="CV39" s="59">
        <f t="shared" si="36"/>
        <v>2.2228736894628523E-2</v>
      </c>
      <c r="CW39" s="59">
        <f t="shared" si="37"/>
        <v>0</v>
      </c>
      <c r="CX39" s="59">
        <f t="shared" si="38"/>
        <v>0</v>
      </c>
      <c r="CY39" s="59">
        <v>0</v>
      </c>
      <c r="CZ39" s="57">
        <f t="shared" si="39"/>
        <v>0</v>
      </c>
    </row>
    <row r="40" spans="1:104" x14ac:dyDescent="0.2">
      <c r="A40" s="27">
        <v>2046</v>
      </c>
      <c r="B40" s="199">
        <v>6.6033721220303168E-2</v>
      </c>
      <c r="C40" s="199">
        <v>3.0082028555915886E-2</v>
      </c>
      <c r="D40" s="199">
        <v>0.62053355246746011</v>
      </c>
      <c r="E40" s="199">
        <v>0.30797393869135836</v>
      </c>
      <c r="F40" s="199"/>
      <c r="G40" s="199">
        <v>0</v>
      </c>
      <c r="H40" s="199">
        <v>0</v>
      </c>
      <c r="I40" s="199">
        <v>0</v>
      </c>
      <c r="J40" s="199">
        <v>0</v>
      </c>
      <c r="K40" s="199">
        <v>0</v>
      </c>
      <c r="L40" s="199">
        <v>4.5856750847432758E-2</v>
      </c>
      <c r="M40" s="199">
        <v>2.3111802427106112E-2</v>
      </c>
      <c r="N40" s="199">
        <v>0.2338694293219071</v>
      </c>
      <c r="O40" s="199">
        <v>0.10565395395248507</v>
      </c>
      <c r="P40" s="199"/>
      <c r="Q40" s="199">
        <v>0</v>
      </c>
      <c r="R40" s="199">
        <v>0</v>
      </c>
      <c r="S40" s="199">
        <v>0</v>
      </c>
      <c r="T40" s="199">
        <v>0</v>
      </c>
      <c r="U40" s="199">
        <v>0</v>
      </c>
      <c r="V40" s="199">
        <v>4.0353940745740828E-2</v>
      </c>
      <c r="W40" s="199">
        <v>3.1182590576254274E-3</v>
      </c>
      <c r="X40" s="199">
        <v>4.49396158304841E-2</v>
      </c>
      <c r="Y40" s="199">
        <v>6.7134283240641551E-2</v>
      </c>
      <c r="Z40" s="199"/>
      <c r="AA40" s="199">
        <v>0</v>
      </c>
      <c r="AB40" s="199">
        <v>0</v>
      </c>
      <c r="AC40" s="199">
        <v>0</v>
      </c>
      <c r="AD40" s="199">
        <v>0</v>
      </c>
      <c r="AE40" s="199">
        <v>0</v>
      </c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35.319052929696099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0"/>
        <v>3.0082028555915886E-2</v>
      </c>
      <c r="BG40" s="54">
        <f t="shared" si="1"/>
        <v>0.62053355246746011</v>
      </c>
      <c r="BH40" s="54">
        <f t="shared" si="2"/>
        <v>0.30797393869135836</v>
      </c>
      <c r="BI40" s="54">
        <f t="shared" si="3"/>
        <v>2.3111802427106112E-2</v>
      </c>
      <c r="BJ40" s="54">
        <f t="shared" si="4"/>
        <v>0.2338694293219071</v>
      </c>
      <c r="BK40" s="54">
        <f t="shared" si="5"/>
        <v>0.10565395395248507</v>
      </c>
      <c r="BL40" s="54">
        <f t="shared" si="6"/>
        <v>3.1182590576254274E-3</v>
      </c>
      <c r="BM40" s="54">
        <f t="shared" si="7"/>
        <v>4.49396158304841E-2</v>
      </c>
      <c r="BN40" s="54">
        <f t="shared" si="8"/>
        <v>6.7134283240641551E-2</v>
      </c>
      <c r="BO40" s="33">
        <f t="shared" si="9"/>
        <v>0</v>
      </c>
      <c r="BP40" s="33">
        <f t="shared" si="10"/>
        <v>0</v>
      </c>
      <c r="BQ40" s="33">
        <f t="shared" si="11"/>
        <v>0</v>
      </c>
      <c r="BR40" s="57"/>
      <c r="BS40" s="33">
        <f t="shared" si="12"/>
        <v>2.2783774968158383E-2</v>
      </c>
      <c r="BT40" s="33">
        <f t="shared" si="13"/>
        <v>0</v>
      </c>
      <c r="BU40" s="33">
        <f t="shared" si="14"/>
        <v>1.582206595010999E-2</v>
      </c>
      <c r="BV40" s="33">
        <f t="shared" si="15"/>
        <v>0</v>
      </c>
      <c r="BW40" s="33">
        <f t="shared" si="16"/>
        <v>1.392341803609679E-2</v>
      </c>
      <c r="BX40" s="33">
        <f t="shared" si="17"/>
        <v>0</v>
      </c>
      <c r="BY40" s="33">
        <f t="shared" si="18"/>
        <v>0</v>
      </c>
      <c r="BZ40" s="33">
        <f t="shared" si="19"/>
        <v>0</v>
      </c>
      <c r="CA40" s="33">
        <f t="shared" si="20"/>
        <v>0</v>
      </c>
      <c r="CB40" s="59">
        <f t="shared" si="21"/>
        <v>12.186218483038514</v>
      </c>
      <c r="CC40" s="57"/>
      <c r="CD40" s="59">
        <f t="shared" si="22"/>
        <v>0</v>
      </c>
      <c r="CE40" s="59">
        <f t="shared" si="23"/>
        <v>0</v>
      </c>
      <c r="CF40" s="59">
        <f t="shared" si="24"/>
        <v>0</v>
      </c>
      <c r="CG40" s="59">
        <f t="shared" si="25"/>
        <v>0</v>
      </c>
      <c r="CH40" s="59">
        <f t="shared" si="26"/>
        <v>0</v>
      </c>
      <c r="CI40" s="59">
        <f t="shared" si="27"/>
        <v>0</v>
      </c>
      <c r="CJ40" s="57"/>
      <c r="CK40" s="59">
        <f t="shared" si="28"/>
        <v>1.0379275263272153E-2</v>
      </c>
      <c r="CL40" s="59">
        <f t="shared" si="29"/>
        <v>0.21410419643688838</v>
      </c>
      <c r="CM40" s="59">
        <v>0</v>
      </c>
      <c r="CN40" s="59">
        <f t="shared" si="30"/>
        <v>0.10626099492093867</v>
      </c>
      <c r="CO40" s="59">
        <f t="shared" si="31"/>
        <v>7.9743212388554349E-3</v>
      </c>
      <c r="CP40" s="59">
        <f t="shared" si="32"/>
        <v>8.0692536345560964E-2</v>
      </c>
      <c r="CQ40" s="59">
        <v>0</v>
      </c>
      <c r="CR40" s="59">
        <f t="shared" si="33"/>
        <v>3.6454039949053413E-2</v>
      </c>
      <c r="CS40" s="59">
        <f t="shared" si="34"/>
        <v>1.0759004846074792E-3</v>
      </c>
      <c r="CT40" s="59">
        <f t="shared" si="35"/>
        <v>1.5505624631107788E-2</v>
      </c>
      <c r="CU40" s="59">
        <v>0</v>
      </c>
      <c r="CV40" s="59">
        <f t="shared" si="36"/>
        <v>2.3163504550961021E-2</v>
      </c>
      <c r="CW40" s="59">
        <f t="shared" si="37"/>
        <v>0</v>
      </c>
      <c r="CX40" s="59">
        <f t="shared" si="38"/>
        <v>0</v>
      </c>
      <c r="CY40" s="59">
        <v>0</v>
      </c>
      <c r="CZ40" s="57">
        <f t="shared" si="39"/>
        <v>0</v>
      </c>
    </row>
    <row r="41" spans="1:104" x14ac:dyDescent="0.2">
      <c r="A41" s="27">
        <v>2047</v>
      </c>
      <c r="B41" s="199">
        <v>4.4022480813535443E-2</v>
      </c>
      <c r="C41" s="199">
        <v>2.0543824379649873E-2</v>
      </c>
      <c r="D41" s="199">
        <v>0.43435514402688308</v>
      </c>
      <c r="E41" s="199">
        <v>0.244141341511732</v>
      </c>
      <c r="F41" s="199"/>
      <c r="G41" s="199">
        <v>0</v>
      </c>
      <c r="H41" s="199">
        <v>0</v>
      </c>
      <c r="I41" s="199">
        <v>0</v>
      </c>
      <c r="J41" s="199">
        <v>0</v>
      </c>
      <c r="K41" s="199">
        <v>0</v>
      </c>
      <c r="L41" s="199">
        <v>3.6685400677946206E-2</v>
      </c>
      <c r="M41" s="199">
        <v>1.0271912189824936E-2</v>
      </c>
      <c r="N41" s="199">
        <v>0.16343346002025033</v>
      </c>
      <c r="O41" s="199">
        <v>0.1117070450643462</v>
      </c>
      <c r="P41" s="199"/>
      <c r="Q41" s="199">
        <v>0</v>
      </c>
      <c r="R41" s="199">
        <v>0</v>
      </c>
      <c r="S41" s="199">
        <v>0</v>
      </c>
      <c r="T41" s="199">
        <v>0</v>
      </c>
      <c r="U41" s="199">
        <v>0</v>
      </c>
      <c r="V41" s="199">
        <v>3.6685400677946206E-2</v>
      </c>
      <c r="W41" s="199">
        <v>9.5382041762660137E-3</v>
      </c>
      <c r="X41" s="199">
        <v>2.8431185525408308E-2</v>
      </c>
      <c r="Y41" s="199">
        <v>4.2188210779638136E-2</v>
      </c>
      <c r="Z41" s="199"/>
      <c r="AA41" s="199">
        <v>0</v>
      </c>
      <c r="AB41" s="199">
        <v>0</v>
      </c>
      <c r="AC41" s="199">
        <v>0</v>
      </c>
      <c r="AD41" s="199">
        <v>0</v>
      </c>
      <c r="AE41" s="199">
        <v>0</v>
      </c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25.061081192128782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 t="shared" si="0"/>
        <v>2.0543824379649873E-2</v>
      </c>
      <c r="BG41" s="54">
        <f t="shared" si="1"/>
        <v>0.43435514402688308</v>
      </c>
      <c r="BH41" s="54">
        <f t="shared" si="2"/>
        <v>0.244141341511732</v>
      </c>
      <c r="BI41" s="54">
        <f t="shared" si="3"/>
        <v>1.0271912189824936E-2</v>
      </c>
      <c r="BJ41" s="54">
        <f t="shared" si="4"/>
        <v>0.16343346002025033</v>
      </c>
      <c r="BK41" s="54">
        <f t="shared" si="5"/>
        <v>0.1117070450643462</v>
      </c>
      <c r="BL41" s="54">
        <f t="shared" si="6"/>
        <v>9.5382041762660137E-3</v>
      </c>
      <c r="BM41" s="54">
        <f t="shared" si="7"/>
        <v>2.8431185525408308E-2</v>
      </c>
      <c r="BN41" s="54">
        <f t="shared" si="8"/>
        <v>4.2188210779638136E-2</v>
      </c>
      <c r="BO41" s="33">
        <f t="shared" si="9"/>
        <v>0</v>
      </c>
      <c r="BP41" s="33">
        <f t="shared" si="10"/>
        <v>0</v>
      </c>
      <c r="BQ41" s="33">
        <f t="shared" si="11"/>
        <v>0</v>
      </c>
      <c r="BR41" s="57"/>
      <c r="BS41" s="33">
        <f t="shared" si="12"/>
        <v>1.4746779914665619E-2</v>
      </c>
      <c r="BT41" s="33">
        <f t="shared" si="13"/>
        <v>0</v>
      </c>
      <c r="BU41" s="33">
        <f t="shared" si="14"/>
        <v>1.228898326222135E-2</v>
      </c>
      <c r="BV41" s="33">
        <f t="shared" si="15"/>
        <v>0</v>
      </c>
      <c r="BW41" s="33">
        <f t="shared" si="16"/>
        <v>1.228898326222135E-2</v>
      </c>
      <c r="BX41" s="33">
        <f t="shared" si="17"/>
        <v>0</v>
      </c>
      <c r="BY41" s="33">
        <f t="shared" si="18"/>
        <v>0</v>
      </c>
      <c r="BZ41" s="33">
        <f t="shared" si="19"/>
        <v>0</v>
      </c>
      <c r="CA41" s="33">
        <f t="shared" si="20"/>
        <v>0</v>
      </c>
      <c r="CB41" s="59">
        <f t="shared" si="21"/>
        <v>8.3950345808375815</v>
      </c>
      <c r="CC41" s="57"/>
      <c r="CD41" s="59">
        <f t="shared" si="22"/>
        <v>0</v>
      </c>
      <c r="CE41" s="59">
        <f t="shared" si="23"/>
        <v>0</v>
      </c>
      <c r="CF41" s="59">
        <f t="shared" si="24"/>
        <v>0</v>
      </c>
      <c r="CG41" s="59">
        <f t="shared" si="25"/>
        <v>0</v>
      </c>
      <c r="CH41" s="59">
        <f t="shared" si="26"/>
        <v>0</v>
      </c>
      <c r="CI41" s="59">
        <f t="shared" si="27"/>
        <v>0</v>
      </c>
      <c r="CJ41" s="57"/>
      <c r="CK41" s="59">
        <f t="shared" si="28"/>
        <v>6.8818306268439555E-3</v>
      </c>
      <c r="CL41" s="59">
        <f t="shared" si="29"/>
        <v>0.14550156182470078</v>
      </c>
      <c r="CM41" s="59">
        <v>0</v>
      </c>
      <c r="CN41" s="59">
        <f t="shared" si="30"/>
        <v>8.1783183610083091E-2</v>
      </c>
      <c r="CO41" s="59">
        <f t="shared" si="31"/>
        <v>3.4409153134219777E-3</v>
      </c>
      <c r="CP41" s="59">
        <f t="shared" si="32"/>
        <v>5.4747420433196109E-2</v>
      </c>
      <c r="CQ41" s="59">
        <v>0</v>
      </c>
      <c r="CR41" s="59">
        <f t="shared" si="33"/>
        <v>3.7419954033464015E-2</v>
      </c>
      <c r="CS41" s="59">
        <f t="shared" si="34"/>
        <v>3.1951356481775511E-3</v>
      </c>
      <c r="CT41" s="59">
        <f t="shared" si="35"/>
        <v>9.5239620282215453E-3</v>
      </c>
      <c r="CU41" s="59">
        <v>0</v>
      </c>
      <c r="CV41" s="59">
        <f t="shared" si="36"/>
        <v>1.4132330751554553E-2</v>
      </c>
      <c r="CW41" s="59">
        <f t="shared" si="37"/>
        <v>0</v>
      </c>
      <c r="CX41" s="59">
        <f t="shared" si="38"/>
        <v>0</v>
      </c>
      <c r="CY41" s="59">
        <v>0</v>
      </c>
      <c r="CZ41" s="57">
        <f t="shared" si="39"/>
        <v>0</v>
      </c>
    </row>
    <row r="42" spans="1:104" x14ac:dyDescent="0.2">
      <c r="A42" s="27">
        <v>2048</v>
      </c>
      <c r="B42" s="199">
        <v>2.5679780474562344E-2</v>
      </c>
      <c r="C42" s="199">
        <v>1.6508430305075792E-2</v>
      </c>
      <c r="D42" s="199">
        <v>0.30650652266424055</v>
      </c>
      <c r="E42" s="199">
        <v>0.16214947099652224</v>
      </c>
      <c r="F42" s="199"/>
      <c r="G42" s="199">
        <v>0</v>
      </c>
      <c r="H42" s="199">
        <v>0</v>
      </c>
      <c r="I42" s="199">
        <v>0</v>
      </c>
      <c r="J42" s="199">
        <v>0</v>
      </c>
      <c r="K42" s="199">
        <v>0</v>
      </c>
      <c r="L42" s="199">
        <v>3.3016860610151584E-2</v>
      </c>
      <c r="M42" s="199">
        <v>1.2839890237281172E-2</v>
      </c>
      <c r="N42" s="199">
        <v>0.10400311092197748</v>
      </c>
      <c r="O42" s="199">
        <v>8.7494680616901702E-2</v>
      </c>
      <c r="P42" s="199"/>
      <c r="Q42" s="199">
        <v>0</v>
      </c>
      <c r="R42" s="199">
        <v>0</v>
      </c>
      <c r="S42" s="199">
        <v>0</v>
      </c>
      <c r="T42" s="199">
        <v>0</v>
      </c>
      <c r="U42" s="199">
        <v>0</v>
      </c>
      <c r="V42" s="199">
        <v>4.2188210779638136E-2</v>
      </c>
      <c r="W42" s="199">
        <v>2.9348320542356967E-3</v>
      </c>
      <c r="X42" s="199">
        <v>2.1277532393208801E-2</v>
      </c>
      <c r="Y42" s="199">
        <v>3.5951692664387282E-2</v>
      </c>
      <c r="Z42" s="199"/>
      <c r="AA42" s="199">
        <v>0</v>
      </c>
      <c r="AB42" s="199">
        <v>0</v>
      </c>
      <c r="AC42" s="199">
        <v>0</v>
      </c>
      <c r="AD42" s="199">
        <v>0</v>
      </c>
      <c r="AE42" s="199">
        <v>0</v>
      </c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17.369803512993968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0"/>
        <v>1.6508430305075792E-2</v>
      </c>
      <c r="BG42" s="54">
        <f t="shared" si="1"/>
        <v>0.30650652266424055</v>
      </c>
      <c r="BH42" s="54">
        <f t="shared" si="2"/>
        <v>0.16214947099652224</v>
      </c>
      <c r="BI42" s="54">
        <f t="shared" si="3"/>
        <v>1.2839890237281172E-2</v>
      </c>
      <c r="BJ42" s="54">
        <f t="shared" si="4"/>
        <v>0.10400311092197748</v>
      </c>
      <c r="BK42" s="54">
        <f t="shared" si="5"/>
        <v>8.7494680616901702E-2</v>
      </c>
      <c r="BL42" s="54">
        <f t="shared" si="6"/>
        <v>2.9348320542356967E-3</v>
      </c>
      <c r="BM42" s="54">
        <f t="shared" si="7"/>
        <v>2.1277532393208801E-2</v>
      </c>
      <c r="BN42" s="54">
        <f t="shared" si="8"/>
        <v>3.5951692664387282E-2</v>
      </c>
      <c r="BO42" s="33">
        <f t="shared" si="9"/>
        <v>0</v>
      </c>
      <c r="BP42" s="33">
        <f t="shared" si="10"/>
        <v>0</v>
      </c>
      <c r="BQ42" s="33">
        <f t="shared" si="11"/>
        <v>0</v>
      </c>
      <c r="BR42" s="57"/>
      <c r="BS42" s="33">
        <f t="shared" si="12"/>
        <v>8.3517361976261605E-3</v>
      </c>
      <c r="BT42" s="33">
        <f t="shared" si="13"/>
        <v>0</v>
      </c>
      <c r="BU42" s="33">
        <f t="shared" si="14"/>
        <v>1.0737946539805062E-2</v>
      </c>
      <c r="BV42" s="33">
        <f t="shared" si="15"/>
        <v>0</v>
      </c>
      <c r="BW42" s="33">
        <f t="shared" si="16"/>
        <v>1.372070946752869E-2</v>
      </c>
      <c r="BX42" s="33">
        <f t="shared" si="17"/>
        <v>0</v>
      </c>
      <c r="BY42" s="33">
        <f t="shared" si="18"/>
        <v>0</v>
      </c>
      <c r="BZ42" s="33">
        <f t="shared" si="19"/>
        <v>0</v>
      </c>
      <c r="CA42" s="33">
        <f t="shared" si="20"/>
        <v>0</v>
      </c>
      <c r="CB42" s="59">
        <f t="shared" si="21"/>
        <v>5.6491143640743342</v>
      </c>
      <c r="CC42" s="57"/>
      <c r="CD42" s="59">
        <f t="shared" si="22"/>
        <v>0</v>
      </c>
      <c r="CE42" s="59">
        <f t="shared" si="23"/>
        <v>0</v>
      </c>
      <c r="CF42" s="59">
        <f t="shared" si="24"/>
        <v>0</v>
      </c>
      <c r="CG42" s="59">
        <f t="shared" si="25"/>
        <v>0</v>
      </c>
      <c r="CH42" s="59">
        <f t="shared" si="26"/>
        <v>0</v>
      </c>
      <c r="CI42" s="59">
        <f t="shared" si="27"/>
        <v>0</v>
      </c>
      <c r="CJ42" s="57"/>
      <c r="CK42" s="59">
        <f t="shared" si="28"/>
        <v>5.3689732699025309E-3</v>
      </c>
      <c r="CL42" s="59">
        <f t="shared" si="29"/>
        <v>9.9683937044523663E-2</v>
      </c>
      <c r="CM42" s="59">
        <v>0</v>
      </c>
      <c r="CN42" s="59">
        <f t="shared" si="30"/>
        <v>5.2735248562153759E-2</v>
      </c>
      <c r="CO42" s="59">
        <f t="shared" si="31"/>
        <v>4.1758680988130802E-3</v>
      </c>
      <c r="CP42" s="59">
        <f t="shared" si="32"/>
        <v>3.382453160038594E-2</v>
      </c>
      <c r="CQ42" s="59">
        <v>0</v>
      </c>
      <c r="CR42" s="59">
        <f t="shared" si="33"/>
        <v>2.8455558330483417E-2</v>
      </c>
      <c r="CS42" s="59">
        <f t="shared" si="34"/>
        <v>9.544841368715612E-4</v>
      </c>
      <c r="CT42" s="59">
        <f t="shared" si="35"/>
        <v>6.9200099923188187E-3</v>
      </c>
      <c r="CU42" s="59">
        <v>0</v>
      </c>
      <c r="CV42" s="59">
        <f t="shared" si="36"/>
        <v>1.1692430676676623E-2</v>
      </c>
      <c r="CW42" s="59">
        <f t="shared" si="37"/>
        <v>0</v>
      </c>
      <c r="CX42" s="59">
        <f t="shared" si="38"/>
        <v>0</v>
      </c>
      <c r="CY42" s="59">
        <v>0</v>
      </c>
      <c r="CZ42" s="57">
        <f t="shared" si="39"/>
        <v>0</v>
      </c>
    </row>
    <row r="43" spans="1:104" x14ac:dyDescent="0.2">
      <c r="A43" s="27">
        <v>2049</v>
      </c>
      <c r="B43" s="199">
        <v>2.2011240406767722E-2</v>
      </c>
      <c r="C43" s="199">
        <v>0</v>
      </c>
      <c r="D43" s="199">
        <v>0</v>
      </c>
      <c r="E43" s="199">
        <v>0.35126271149133492</v>
      </c>
      <c r="F43" s="199"/>
      <c r="G43" s="199">
        <v>0</v>
      </c>
      <c r="H43" s="199">
        <v>0</v>
      </c>
      <c r="I43" s="199">
        <v>0</v>
      </c>
      <c r="J43" s="199">
        <v>0</v>
      </c>
      <c r="K43" s="199">
        <v>0</v>
      </c>
      <c r="L43" s="199">
        <v>1.2839890237281172E-2</v>
      </c>
      <c r="M43" s="199">
        <v>0</v>
      </c>
      <c r="N43" s="199">
        <v>0</v>
      </c>
      <c r="O43" s="199">
        <v>0.13646969052195984</v>
      </c>
      <c r="P43" s="199"/>
      <c r="Q43" s="199">
        <v>0</v>
      </c>
      <c r="R43" s="199">
        <v>0</v>
      </c>
      <c r="S43" s="199">
        <v>0</v>
      </c>
      <c r="T43" s="199">
        <v>0</v>
      </c>
      <c r="U43" s="199">
        <v>0</v>
      </c>
      <c r="V43" s="199">
        <v>1.8342700338973103E-2</v>
      </c>
      <c r="W43" s="199">
        <v>0</v>
      </c>
      <c r="X43" s="199">
        <v>0</v>
      </c>
      <c r="Y43" s="199">
        <v>4.49396158304841E-2</v>
      </c>
      <c r="Z43" s="199"/>
      <c r="AA43" s="199">
        <v>0</v>
      </c>
      <c r="AB43" s="199">
        <v>0</v>
      </c>
      <c r="AC43" s="199">
        <v>0</v>
      </c>
      <c r="AD43" s="199">
        <v>0</v>
      </c>
      <c r="AE43" s="199">
        <v>0</v>
      </c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11.62817145288861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0"/>
        <v>0</v>
      </c>
      <c r="BG43" s="54">
        <f t="shared" si="1"/>
        <v>0</v>
      </c>
      <c r="BH43" s="54">
        <f t="shared" si="2"/>
        <v>0.35126271149133492</v>
      </c>
      <c r="BI43" s="54">
        <f t="shared" si="3"/>
        <v>0</v>
      </c>
      <c r="BJ43" s="54">
        <f t="shared" si="4"/>
        <v>0</v>
      </c>
      <c r="BK43" s="54">
        <f t="shared" si="5"/>
        <v>0.13646969052195984</v>
      </c>
      <c r="BL43" s="54">
        <f t="shared" si="6"/>
        <v>0</v>
      </c>
      <c r="BM43" s="54">
        <f t="shared" si="7"/>
        <v>0</v>
      </c>
      <c r="BN43" s="54">
        <f t="shared" si="8"/>
        <v>4.49396158304841E-2</v>
      </c>
      <c r="BO43" s="33">
        <f t="shared" si="9"/>
        <v>0</v>
      </c>
      <c r="BP43" s="33">
        <f t="shared" si="10"/>
        <v>0</v>
      </c>
      <c r="BQ43" s="33">
        <f t="shared" si="11"/>
        <v>0</v>
      </c>
      <c r="BR43" s="57"/>
      <c r="BS43" s="33">
        <f t="shared" si="12"/>
        <v>6.950127210229814E-3</v>
      </c>
      <c r="BT43" s="33">
        <f t="shared" si="13"/>
        <v>0</v>
      </c>
      <c r="BU43" s="33">
        <f t="shared" si="14"/>
        <v>4.0542408726340585E-3</v>
      </c>
      <c r="BV43" s="33">
        <f t="shared" si="15"/>
        <v>0</v>
      </c>
      <c r="BW43" s="33">
        <f t="shared" si="16"/>
        <v>5.7917726751915118E-3</v>
      </c>
      <c r="BX43" s="33">
        <f t="shared" si="17"/>
        <v>0</v>
      </c>
      <c r="BY43" s="33">
        <f t="shared" si="18"/>
        <v>0</v>
      </c>
      <c r="BZ43" s="33">
        <f t="shared" si="19"/>
        <v>0</v>
      </c>
      <c r="CA43" s="33">
        <f t="shared" si="20"/>
        <v>0</v>
      </c>
      <c r="CB43" s="59">
        <f t="shared" si="21"/>
        <v>3.6716363697109076</v>
      </c>
      <c r="CC43" s="57"/>
      <c r="CD43" s="59">
        <f t="shared" si="22"/>
        <v>0</v>
      </c>
      <c r="CE43" s="59">
        <f t="shared" si="23"/>
        <v>0</v>
      </c>
      <c r="CF43" s="59">
        <f t="shared" si="24"/>
        <v>0</v>
      </c>
      <c r="CG43" s="59">
        <f t="shared" si="25"/>
        <v>0</v>
      </c>
      <c r="CH43" s="59">
        <f t="shared" si="26"/>
        <v>0</v>
      </c>
      <c r="CI43" s="59">
        <f t="shared" si="27"/>
        <v>0</v>
      </c>
      <c r="CJ43" s="57"/>
      <c r="CK43" s="59">
        <f t="shared" si="28"/>
        <v>0</v>
      </c>
      <c r="CL43" s="59">
        <f t="shared" si="29"/>
        <v>0</v>
      </c>
      <c r="CM43" s="59">
        <v>0</v>
      </c>
      <c r="CN43" s="59">
        <f t="shared" si="30"/>
        <v>0.11091244672991746</v>
      </c>
      <c r="CO43" s="59">
        <f t="shared" si="31"/>
        <v>0</v>
      </c>
      <c r="CP43" s="59">
        <f t="shared" si="32"/>
        <v>0</v>
      </c>
      <c r="CQ43" s="59">
        <v>0</v>
      </c>
      <c r="CR43" s="59">
        <f t="shared" si="33"/>
        <v>4.3090788703424837E-2</v>
      </c>
      <c r="CS43" s="59">
        <f t="shared" si="34"/>
        <v>0</v>
      </c>
      <c r="CT43" s="59">
        <f t="shared" si="35"/>
        <v>0</v>
      </c>
      <c r="CU43" s="59">
        <v>0</v>
      </c>
      <c r="CV43" s="59">
        <f t="shared" si="36"/>
        <v>1.4189843054219204E-2</v>
      </c>
      <c r="CW43" s="59">
        <f t="shared" si="37"/>
        <v>0</v>
      </c>
      <c r="CX43" s="59">
        <f t="shared" si="38"/>
        <v>0</v>
      </c>
      <c r="CY43" s="59">
        <v>0</v>
      </c>
      <c r="CZ43" s="57">
        <f t="shared" si="39"/>
        <v>0</v>
      </c>
    </row>
    <row r="44" spans="1:104" x14ac:dyDescent="0.2">
      <c r="A44" s="27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>
        <v>0</v>
      </c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>
        <v>0</v>
      </c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0"/>
        <v>0</v>
      </c>
      <c r="BG44" s="54">
        <f t="shared" si="1"/>
        <v>0</v>
      </c>
      <c r="BH44" s="54">
        <f t="shared" si="2"/>
        <v>0</v>
      </c>
      <c r="BI44" s="54">
        <f t="shared" si="3"/>
        <v>0</v>
      </c>
      <c r="BJ44" s="54">
        <f t="shared" si="4"/>
        <v>0</v>
      </c>
      <c r="BK44" s="54">
        <f t="shared" si="5"/>
        <v>0</v>
      </c>
      <c r="BL44" s="54">
        <f t="shared" si="6"/>
        <v>0</v>
      </c>
      <c r="BM44" s="54">
        <f t="shared" si="7"/>
        <v>0</v>
      </c>
      <c r="BN44" s="54">
        <f t="shared" si="8"/>
        <v>0</v>
      </c>
      <c r="BO44" s="33">
        <f t="shared" si="9"/>
        <v>0</v>
      </c>
      <c r="BP44" s="33">
        <f t="shared" si="10"/>
        <v>0</v>
      </c>
      <c r="BQ44" s="33">
        <f t="shared" si="11"/>
        <v>0</v>
      </c>
      <c r="BR44" s="57"/>
      <c r="BS44" s="33">
        <f t="shared" si="12"/>
        <v>0</v>
      </c>
      <c r="BT44" s="33">
        <f t="shared" si="13"/>
        <v>0</v>
      </c>
      <c r="BU44" s="33">
        <f t="shared" si="14"/>
        <v>0</v>
      </c>
      <c r="BV44" s="33">
        <f t="shared" si="15"/>
        <v>0</v>
      </c>
      <c r="BW44" s="33">
        <f t="shared" si="16"/>
        <v>0</v>
      </c>
      <c r="BX44" s="33">
        <f t="shared" si="17"/>
        <v>0</v>
      </c>
      <c r="BY44" s="33">
        <f t="shared" si="18"/>
        <v>0</v>
      </c>
      <c r="BZ44" s="33">
        <f t="shared" si="19"/>
        <v>0</v>
      </c>
      <c r="CA44" s="33">
        <f t="shared" si="20"/>
        <v>0</v>
      </c>
      <c r="CB44" s="59">
        <f t="shared" si="21"/>
        <v>0</v>
      </c>
      <c r="CC44" s="57"/>
      <c r="CD44" s="59">
        <f t="shared" si="22"/>
        <v>0</v>
      </c>
      <c r="CE44" s="59">
        <f t="shared" si="23"/>
        <v>0</v>
      </c>
      <c r="CF44" s="59">
        <f t="shared" si="24"/>
        <v>0</v>
      </c>
      <c r="CG44" s="59">
        <f t="shared" si="25"/>
        <v>0</v>
      </c>
      <c r="CH44" s="59">
        <f t="shared" si="26"/>
        <v>0</v>
      </c>
      <c r="CI44" s="59">
        <f t="shared" si="27"/>
        <v>0</v>
      </c>
      <c r="CJ44" s="57"/>
      <c r="CK44" s="59">
        <f t="shared" si="28"/>
        <v>0</v>
      </c>
      <c r="CL44" s="59">
        <f t="shared" si="29"/>
        <v>0</v>
      </c>
      <c r="CM44" s="59">
        <v>0</v>
      </c>
      <c r="CN44" s="59">
        <f t="shared" si="30"/>
        <v>0</v>
      </c>
      <c r="CO44" s="59">
        <f t="shared" si="31"/>
        <v>0</v>
      </c>
      <c r="CP44" s="59">
        <f t="shared" si="32"/>
        <v>0</v>
      </c>
      <c r="CQ44" s="59">
        <v>0</v>
      </c>
      <c r="CR44" s="59">
        <f t="shared" si="33"/>
        <v>0</v>
      </c>
      <c r="CS44" s="59">
        <f t="shared" si="34"/>
        <v>0</v>
      </c>
      <c r="CT44" s="59">
        <f t="shared" si="35"/>
        <v>0</v>
      </c>
      <c r="CU44" s="59">
        <v>0</v>
      </c>
      <c r="CV44" s="59">
        <f t="shared" si="36"/>
        <v>0</v>
      </c>
      <c r="CW44" s="59">
        <f t="shared" si="37"/>
        <v>0</v>
      </c>
      <c r="CX44" s="59">
        <f t="shared" si="38"/>
        <v>0</v>
      </c>
      <c r="CY44" s="59">
        <v>0</v>
      </c>
      <c r="CZ44" s="57">
        <f t="shared" si="39"/>
        <v>0</v>
      </c>
    </row>
    <row r="45" spans="1:104" s="10" customFormat="1" x14ac:dyDescent="0.2">
      <c r="A45" s="10" t="s">
        <v>36</v>
      </c>
      <c r="B45" s="11">
        <f>SUM(B4:B44)</f>
        <v>21.512318957547652</v>
      </c>
      <c r="C45" s="11"/>
      <c r="D45" s="11"/>
      <c r="E45" s="11"/>
      <c r="F45" s="11"/>
      <c r="G45" s="11">
        <f>SUM(G4:G44)</f>
        <v>0</v>
      </c>
      <c r="H45" s="11"/>
      <c r="I45" s="11"/>
      <c r="J45" s="11"/>
      <c r="K45" s="11"/>
      <c r="L45" s="11">
        <f>SUM(L4:L44)</f>
        <v>22.053428617547354</v>
      </c>
      <c r="M45" s="11"/>
      <c r="N45" s="11"/>
      <c r="O45" s="11"/>
      <c r="P45" s="11"/>
      <c r="Q45" s="11">
        <f>SUM(Q4:Q44)</f>
        <v>0</v>
      </c>
      <c r="R45" s="11"/>
      <c r="S45" s="11"/>
      <c r="T45" s="11"/>
      <c r="U45" s="11"/>
      <c r="V45" s="11">
        <f>SUM(V4:V44)</f>
        <v>24.122485215783527</v>
      </c>
      <c r="W45" s="11"/>
      <c r="X45" s="11"/>
      <c r="Y45" s="11"/>
      <c r="Z45" s="11"/>
      <c r="AA45" s="11">
        <f>SUM(AA4:AA44)</f>
        <v>0</v>
      </c>
      <c r="AB45" s="11"/>
      <c r="AC45" s="11"/>
      <c r="AD45" s="11"/>
      <c r="AE45" s="11"/>
      <c r="AF45" s="11">
        <f>SUM(AF4:AF44)</f>
        <v>0</v>
      </c>
      <c r="AK45" s="11">
        <f>SUM(AK4:AK44)</f>
        <v>0</v>
      </c>
      <c r="AO45" s="22"/>
      <c r="AP45" s="3">
        <f>SUM(AP4:AP44)</f>
        <v>0</v>
      </c>
      <c r="AQ45" s="12"/>
      <c r="AR45" s="12"/>
      <c r="AS45" s="12"/>
      <c r="AT45" s="38">
        <f>SUM(AT4:AT44)</f>
        <v>20495.693867668419</v>
      </c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14.215033733548118</v>
      </c>
      <c r="BT45" s="60">
        <f t="shared" ref="BT45:CB45" si="40">SUM(BT4:BT44)</f>
        <v>0</v>
      </c>
      <c r="BU45" s="60">
        <f t="shared" si="40"/>
        <v>14.703295704112755</v>
      </c>
      <c r="BV45" s="60">
        <f t="shared" si="40"/>
        <v>0</v>
      </c>
      <c r="BW45" s="60">
        <f t="shared" si="40"/>
        <v>16.202390910275632</v>
      </c>
      <c r="BX45" s="60">
        <f t="shared" si="40"/>
        <v>0</v>
      </c>
      <c r="BY45" s="60">
        <f t="shared" si="40"/>
        <v>0</v>
      </c>
      <c r="BZ45" s="60">
        <f t="shared" si="40"/>
        <v>0</v>
      </c>
      <c r="CA45" s="60">
        <f t="shared" si="40"/>
        <v>0</v>
      </c>
      <c r="CB45" s="36">
        <f t="shared" si="40"/>
        <v>14847.411587433629</v>
      </c>
      <c r="CC45" s="35"/>
      <c r="CD45" s="36">
        <f t="shared" ref="CD45:CI45" si="41">SUM(CD4:CD44)</f>
        <v>0</v>
      </c>
      <c r="CE45" s="36">
        <f t="shared" si="41"/>
        <v>0</v>
      </c>
      <c r="CF45" s="36">
        <f t="shared" si="41"/>
        <v>0</v>
      </c>
      <c r="CG45" s="36">
        <f t="shared" si="41"/>
        <v>0</v>
      </c>
      <c r="CH45" s="36">
        <f t="shared" si="41"/>
        <v>0</v>
      </c>
      <c r="CI45" s="36">
        <f t="shared" si="41"/>
        <v>0</v>
      </c>
      <c r="CJ45" s="35"/>
      <c r="CK45" s="36">
        <f t="shared" ref="CK45:CZ45" si="42">SUM(CK4:CK44)</f>
        <v>9.1494505731402267</v>
      </c>
      <c r="CL45" s="36">
        <f t="shared" si="42"/>
        <v>56.584376071213583</v>
      </c>
      <c r="CM45" s="36">
        <f t="shared" si="42"/>
        <v>0</v>
      </c>
      <c r="CN45" s="36">
        <f t="shared" si="42"/>
        <v>10.526645623538604</v>
      </c>
      <c r="CO45" s="36">
        <f t="shared" si="42"/>
        <v>6.8644541754573591</v>
      </c>
      <c r="CP45" s="36">
        <f t="shared" si="42"/>
        <v>24.269171626041906</v>
      </c>
      <c r="CQ45" s="36">
        <f t="shared" si="42"/>
        <v>0</v>
      </c>
      <c r="CR45" s="36">
        <f t="shared" si="42"/>
        <v>10.927339816656209</v>
      </c>
      <c r="CS45" s="36">
        <f t="shared" si="42"/>
        <v>2.6570732736418043</v>
      </c>
      <c r="CT45" s="36">
        <f t="shared" si="42"/>
        <v>5.6111108845633497</v>
      </c>
      <c r="CU45" s="36">
        <f t="shared" si="42"/>
        <v>0</v>
      </c>
      <c r="CV45" s="36">
        <f t="shared" si="42"/>
        <v>10.020366888519305</v>
      </c>
      <c r="CW45" s="36">
        <f t="shared" si="42"/>
        <v>0</v>
      </c>
      <c r="CX45" s="36">
        <f t="shared" si="42"/>
        <v>0</v>
      </c>
      <c r="CY45" s="36">
        <f t="shared" si="42"/>
        <v>0</v>
      </c>
      <c r="CZ45" s="36">
        <f t="shared" si="42"/>
        <v>0</v>
      </c>
    </row>
    <row r="46" spans="1:104" x14ac:dyDescent="0.2">
      <c r="G46" s="29"/>
      <c r="H46" s="29"/>
      <c r="I46" s="29"/>
      <c r="J46" s="29"/>
      <c r="K46" s="29"/>
    </row>
    <row r="47" spans="1:104" s="14" customFormat="1" x14ac:dyDescent="0.2">
      <c r="E47" s="7"/>
      <c r="G47" s="29"/>
      <c r="H47" s="29"/>
      <c r="I47" s="29"/>
      <c r="J47" s="29"/>
      <c r="K47" s="29"/>
      <c r="AX47" s="19"/>
      <c r="AY47" s="23"/>
      <c r="AZ47" s="15"/>
      <c r="BA47" s="18"/>
      <c r="BB47" s="19"/>
      <c r="BC47" s="15"/>
      <c r="BD47" s="17"/>
    </row>
    <row r="48" spans="1:104" s="13" customFormat="1" x14ac:dyDescent="0.2">
      <c r="E48" s="8"/>
      <c r="G48" s="29"/>
      <c r="H48" s="29"/>
      <c r="I48" s="29"/>
      <c r="J48" s="29"/>
      <c r="K48" s="29"/>
      <c r="AY48" s="24"/>
      <c r="AZ48" s="16"/>
      <c r="BA48" s="20"/>
      <c r="BC48" s="16"/>
      <c r="BD48" s="21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V2:Z2"/>
    <mergeCell ref="AA2:AE2"/>
    <mergeCell ref="B2:F2"/>
    <mergeCell ref="G2:K2"/>
    <mergeCell ref="L2:P2"/>
    <mergeCell ref="Q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Z60"/>
  <sheetViews>
    <sheetView workbookViewId="0">
      <selection activeCell="B4" sqref="B4:AT44"/>
    </sheetView>
  </sheetViews>
  <sheetFormatPr defaultRowHeight="11.25" x14ac:dyDescent="0.2"/>
  <cols>
    <col min="1" max="2" width="10.140625" style="57" customWidth="1"/>
    <col min="3" max="3" width="14.140625" style="57" customWidth="1"/>
    <col min="4" max="4" width="14.85546875" style="57" customWidth="1"/>
    <col min="5" max="5" width="25.7109375" style="6" customWidth="1"/>
    <col min="6" max="6" width="10" style="57" customWidth="1"/>
    <col min="7" max="7" width="10.140625" style="57" customWidth="1"/>
    <col min="8" max="8" width="14.140625" style="57" customWidth="1"/>
    <col min="9" max="9" width="14.85546875" style="57" customWidth="1"/>
    <col min="10" max="10" width="14.140625" style="57" customWidth="1"/>
    <col min="11" max="11" width="10" style="57" customWidth="1"/>
    <col min="12" max="12" width="10.140625" style="57" customWidth="1"/>
    <col min="13" max="13" width="14.140625" style="57" customWidth="1"/>
    <col min="14" max="14" width="14.85546875" style="57" customWidth="1"/>
    <col min="15" max="15" width="14.140625" style="57" customWidth="1"/>
    <col min="16" max="16" width="10" style="57" customWidth="1"/>
    <col min="17" max="17" width="10.140625" style="57" customWidth="1"/>
    <col min="18" max="18" width="14.140625" style="57" customWidth="1"/>
    <col min="19" max="19" width="14.85546875" style="57" customWidth="1"/>
    <col min="20" max="20" width="14.140625" style="57" customWidth="1"/>
    <col min="21" max="21" width="10" style="57" customWidth="1"/>
    <col min="22" max="22" width="10.140625" style="57" customWidth="1"/>
    <col min="23" max="23" width="14.140625" style="57" customWidth="1"/>
    <col min="24" max="24" width="14.85546875" style="57" customWidth="1"/>
    <col min="25" max="25" width="14.140625" style="57" customWidth="1"/>
    <col min="26" max="26" width="10" style="57" customWidth="1"/>
    <col min="27" max="27" width="10.140625" style="57" customWidth="1"/>
    <col min="28" max="28" width="14.140625" style="57" customWidth="1"/>
    <col min="29" max="29" width="14.85546875" style="57" customWidth="1"/>
    <col min="30" max="30" width="14.140625" style="57" customWidth="1"/>
    <col min="31" max="31" width="10" style="57" customWidth="1"/>
    <col min="32" max="32" width="10.140625" style="57" customWidth="1"/>
    <col min="33" max="33" width="14.140625" style="57" customWidth="1"/>
    <col min="34" max="34" width="14.85546875" style="57" customWidth="1"/>
    <col min="35" max="35" width="14.140625" style="57" customWidth="1"/>
    <col min="36" max="36" width="10" style="57" customWidth="1"/>
    <col min="37" max="37" width="10.140625" style="57" customWidth="1"/>
    <col min="38" max="38" width="14.140625" style="57" customWidth="1"/>
    <col min="39" max="39" width="14.85546875" style="57" customWidth="1"/>
    <col min="40" max="40" width="14.140625" style="57" customWidth="1"/>
    <col min="41" max="41" width="10" style="57" customWidth="1"/>
    <col min="42" max="46" width="10.140625" style="57" customWidth="1"/>
    <col min="47" max="47" width="11.7109375" style="57" bestFit="1" customWidth="1"/>
    <col min="48" max="48" width="13.85546875" style="57" bestFit="1" customWidth="1"/>
    <col min="49" max="49" width="20.5703125" style="57" bestFit="1" customWidth="1"/>
    <col min="50" max="50" width="11.7109375" style="57" customWidth="1"/>
    <col min="51" max="51" width="16.7109375" style="57" bestFit="1" customWidth="1"/>
    <col min="52" max="52" width="13.7109375" style="57" bestFit="1" customWidth="1"/>
    <col min="53" max="53" width="16.42578125" style="57" bestFit="1" customWidth="1"/>
    <col min="54" max="54" width="15.42578125" style="57" bestFit="1" customWidth="1"/>
    <col min="55" max="60" width="9.140625" style="57"/>
    <col min="61" max="61" width="11.7109375" style="57" bestFit="1" customWidth="1"/>
    <col min="62" max="66" width="9.140625" style="57"/>
    <col min="67" max="67" width="14.7109375" style="57" bestFit="1" customWidth="1"/>
    <col min="68" max="68" width="14.28515625" style="57" bestFit="1" customWidth="1"/>
    <col min="69" max="69" width="13.42578125" style="57" bestFit="1" customWidth="1"/>
    <col min="70" max="16384" width="9.140625" style="57"/>
  </cols>
  <sheetData>
    <row r="1" spans="1:104" ht="12.75" x14ac:dyDescent="0.2">
      <c r="A1" s="181" t="s">
        <v>0</v>
      </c>
      <c r="B1" s="181" t="s">
        <v>1</v>
      </c>
      <c r="C1" s="181" t="s">
        <v>3</v>
      </c>
      <c r="D1" s="181"/>
      <c r="E1" s="182"/>
      <c r="F1" s="181"/>
      <c r="G1" s="181" t="s">
        <v>2</v>
      </c>
      <c r="H1" s="183"/>
      <c r="I1" s="181"/>
      <c r="J1" s="181"/>
      <c r="K1" s="181"/>
      <c r="L1" s="183"/>
      <c r="M1" s="183"/>
      <c r="N1" s="181"/>
      <c r="O1" s="181"/>
      <c r="P1" s="181"/>
      <c r="Q1" s="183"/>
      <c r="R1" s="183"/>
      <c r="S1" s="181"/>
      <c r="T1" s="181"/>
      <c r="U1" s="181"/>
      <c r="V1" s="184"/>
      <c r="W1" s="183"/>
      <c r="X1" s="181"/>
      <c r="Y1" s="181"/>
      <c r="Z1" s="181"/>
      <c r="AA1" s="184"/>
      <c r="AB1" s="183"/>
      <c r="AC1" s="181"/>
      <c r="AD1" s="181"/>
      <c r="AE1" s="181"/>
      <c r="AF1" s="184"/>
      <c r="AG1" s="183"/>
      <c r="AH1" s="181"/>
      <c r="AI1" s="181"/>
      <c r="AJ1" s="181"/>
      <c r="AK1" s="184"/>
      <c r="AL1" s="183"/>
      <c r="AM1" s="181"/>
      <c r="AN1" s="181"/>
      <c r="AO1" s="181"/>
      <c r="AP1" s="184"/>
      <c r="AQ1" s="184"/>
      <c r="AR1" s="184"/>
      <c r="AS1" s="184"/>
      <c r="AT1" s="184"/>
      <c r="BS1" s="57" t="s">
        <v>65</v>
      </c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</row>
    <row r="2" spans="1:104" ht="11.25" customHeight="1" x14ac:dyDescent="0.2">
      <c r="A2" s="185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86"/>
      <c r="AQ2" s="186"/>
      <c r="AR2" s="186"/>
      <c r="AS2" s="186"/>
      <c r="AT2" s="186"/>
      <c r="BS2" s="57" t="s">
        <v>66</v>
      </c>
      <c r="BU2" s="57" t="s">
        <v>69</v>
      </c>
      <c r="BW2" s="57" t="s">
        <v>70</v>
      </c>
      <c r="BY2" s="57" t="s">
        <v>88</v>
      </c>
      <c r="CA2" s="57" t="s">
        <v>71</v>
      </c>
      <c r="CB2" s="57" t="s">
        <v>72</v>
      </c>
      <c r="CG2" s="57" t="s">
        <v>76</v>
      </c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85" t="s">
        <v>4</v>
      </c>
      <c r="B3" s="187" t="s">
        <v>47</v>
      </c>
      <c r="C3" s="187" t="s">
        <v>48</v>
      </c>
      <c r="D3" s="187" t="s">
        <v>49</v>
      </c>
      <c r="E3" s="188" t="s">
        <v>50</v>
      </c>
      <c r="F3" s="187" t="s">
        <v>46</v>
      </c>
      <c r="G3" s="189" t="s">
        <v>5</v>
      </c>
      <c r="H3" s="189" t="s">
        <v>48</v>
      </c>
      <c r="I3" s="189" t="s">
        <v>49</v>
      </c>
      <c r="J3" s="189" t="s">
        <v>50</v>
      </c>
      <c r="K3" s="189" t="s">
        <v>46</v>
      </c>
      <c r="L3" s="187" t="s">
        <v>6</v>
      </c>
      <c r="M3" s="187" t="s">
        <v>48</v>
      </c>
      <c r="N3" s="187" t="s">
        <v>49</v>
      </c>
      <c r="O3" s="187" t="s">
        <v>50</v>
      </c>
      <c r="P3" s="187" t="s">
        <v>46</v>
      </c>
      <c r="Q3" s="189" t="s">
        <v>6</v>
      </c>
      <c r="R3" s="189" t="s">
        <v>48</v>
      </c>
      <c r="S3" s="189" t="s">
        <v>49</v>
      </c>
      <c r="T3" s="189" t="s">
        <v>50</v>
      </c>
      <c r="U3" s="189" t="s">
        <v>46</v>
      </c>
      <c r="V3" s="187" t="s">
        <v>7</v>
      </c>
      <c r="W3" s="187" t="s">
        <v>48</v>
      </c>
      <c r="X3" s="187" t="s">
        <v>49</v>
      </c>
      <c r="Y3" s="187" t="s">
        <v>50</v>
      </c>
      <c r="Z3" s="187" t="s">
        <v>46</v>
      </c>
      <c r="AA3" s="189" t="s">
        <v>7</v>
      </c>
      <c r="AB3" s="189" t="s">
        <v>48</v>
      </c>
      <c r="AC3" s="189" t="s">
        <v>49</v>
      </c>
      <c r="AD3" s="189" t="s">
        <v>50</v>
      </c>
      <c r="AE3" s="189" t="s">
        <v>46</v>
      </c>
      <c r="AF3" s="187" t="s">
        <v>51</v>
      </c>
      <c r="AG3" s="187" t="s">
        <v>48</v>
      </c>
      <c r="AH3" s="187" t="s">
        <v>49</v>
      </c>
      <c r="AI3" s="187" t="s">
        <v>50</v>
      </c>
      <c r="AJ3" s="187" t="s">
        <v>46</v>
      </c>
      <c r="AK3" s="189" t="s">
        <v>51</v>
      </c>
      <c r="AL3" s="189" t="s">
        <v>48</v>
      </c>
      <c r="AM3" s="189" t="s">
        <v>49</v>
      </c>
      <c r="AN3" s="189" t="s">
        <v>50</v>
      </c>
      <c r="AO3" s="189" t="s">
        <v>46</v>
      </c>
      <c r="AP3" s="186" t="s">
        <v>42</v>
      </c>
      <c r="AQ3" s="186" t="s">
        <v>9</v>
      </c>
      <c r="AR3" s="186" t="s">
        <v>10</v>
      </c>
      <c r="AS3" s="186" t="s">
        <v>11</v>
      </c>
      <c r="AT3" s="186" t="s">
        <v>12</v>
      </c>
      <c r="AZ3" s="37">
        <v>0.03</v>
      </c>
      <c r="BA3" s="192"/>
      <c r="BB3" s="37">
        <v>0.03</v>
      </c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84">
        <v>2010</v>
      </c>
      <c r="B4" s="199">
        <v>4.7691020881330065E-2</v>
      </c>
      <c r="C4" s="199">
        <v>2.4579218454223957E-2</v>
      </c>
      <c r="D4" s="199">
        <v>0</v>
      </c>
      <c r="E4" s="199">
        <v>5.8696641084713935E-3</v>
      </c>
      <c r="F4" s="199"/>
      <c r="G4" s="199">
        <v>1.5316154783042542</v>
      </c>
      <c r="H4" s="199">
        <v>0.77002656023009086</v>
      </c>
      <c r="I4" s="199">
        <v>0</v>
      </c>
      <c r="J4" s="199">
        <v>2.5679780474562344E-2</v>
      </c>
      <c r="K4" s="199"/>
      <c r="L4" s="199">
        <v>0</v>
      </c>
      <c r="M4" s="199">
        <v>0</v>
      </c>
      <c r="N4" s="199">
        <v>0</v>
      </c>
      <c r="O4" s="199">
        <v>0</v>
      </c>
      <c r="P4" s="199"/>
      <c r="Q4" s="199">
        <v>0.16141576298296331</v>
      </c>
      <c r="R4" s="199">
        <v>9.1530074691475782E-2</v>
      </c>
      <c r="S4" s="199">
        <v>0</v>
      </c>
      <c r="T4" s="199">
        <v>5.6862371050816606E-3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0.96666030786388246</v>
      </c>
      <c r="AQ4" s="199">
        <v>304.29255873332647</v>
      </c>
      <c r="AR4" s="199">
        <v>0</v>
      </c>
      <c r="AS4" s="199">
        <v>0</v>
      </c>
      <c r="AT4" s="199">
        <v>994.70556297415885</v>
      </c>
      <c r="AU4" s="25"/>
      <c r="AV4" s="25"/>
      <c r="AW4" s="25"/>
      <c r="AY4" s="58"/>
      <c r="AZ4" s="58"/>
      <c r="BA4" s="58"/>
      <c r="BB4" s="58"/>
      <c r="BC4" s="58"/>
      <c r="BD4" s="58"/>
      <c r="BF4" s="54">
        <f>C4+H4</f>
        <v>0.79460577868431481</v>
      </c>
      <c r="BG4" s="54">
        <f t="shared" ref="BG4:BH19" si="0">D4+I4</f>
        <v>0</v>
      </c>
      <c r="BH4" s="54">
        <f t="shared" si="0"/>
        <v>3.1549444583033735E-2</v>
      </c>
      <c r="BI4" s="54">
        <f>M4+R4</f>
        <v>9.1530074691475782E-2</v>
      </c>
      <c r="BJ4" s="54">
        <f t="shared" ref="BJ4:BK19" si="1">N4+S4</f>
        <v>0</v>
      </c>
      <c r="BK4" s="54">
        <f t="shared" si="1"/>
        <v>5.6862371050816606E-3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S4" s="33">
        <f>(1/(1+$AZ$3))^($A4-$A$4)*B4</f>
        <v>4.7691020881330065E-2</v>
      </c>
      <c r="BT4" s="33">
        <f>(1/(1+$AZ$3))^($A4-$A$4)*G4</f>
        <v>1.5316154783042542</v>
      </c>
      <c r="BU4" s="33">
        <f>(1/(1+$AZ$3))^($A4-$A$4)*L4</f>
        <v>0</v>
      </c>
      <c r="BV4" s="33">
        <f>(1/(1+$AZ$3))^($A4-$A$4)*Q4</f>
        <v>0.16141576298296331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0.96666030786388246</v>
      </c>
      <c r="CB4" s="59">
        <f>(1/(1+$AZ$3))^($A4-$A$4)*AT4</f>
        <v>994.70556297415885</v>
      </c>
      <c r="CD4" s="59">
        <f t="shared" ref="CD4:CD44" si="2">(1/(1+$AZ$3))^($A4-$A$4)*AQ4</f>
        <v>304.29255873332647</v>
      </c>
      <c r="CE4" s="59">
        <f t="shared" ref="CE4:CE44" si="3">(1/(1+$AZ$3))^($A4-$A$4)*AR4</f>
        <v>0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K4" s="59">
        <f t="shared" ref="CK4:CK44" si="8">(1/(1+$AZ$3))^($A4-$A$4)*(C4+H4)</f>
        <v>0.79460577868431481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3.1549444583033735E-2</v>
      </c>
      <c r="CO4" s="59">
        <f t="shared" ref="CO4:CO44" si="10">(1/(1+$AZ$3))^($A4-$A$4)*(M4+R4)</f>
        <v>9.1530074691475782E-2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5.6862371050816606E-3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84">
        <v>2011</v>
      </c>
      <c r="B5" s="199">
        <v>8.9879231660968201E-2</v>
      </c>
      <c r="C5" s="199">
        <v>3.7052254684725665E-2</v>
      </c>
      <c r="D5" s="199">
        <v>2.2928375423716382E-2</v>
      </c>
      <c r="E5" s="199">
        <v>7.1536531321995103E-3</v>
      </c>
      <c r="F5" s="199"/>
      <c r="G5" s="199">
        <v>1.7242138318634717</v>
      </c>
      <c r="H5" s="199">
        <v>1.6818421940804438</v>
      </c>
      <c r="I5" s="199">
        <v>0.71224705416232548</v>
      </c>
      <c r="J5" s="199">
        <v>0.13170058843382687</v>
      </c>
      <c r="K5" s="199"/>
      <c r="L5" s="199">
        <v>0</v>
      </c>
      <c r="M5" s="199">
        <v>0</v>
      </c>
      <c r="N5" s="199">
        <v>0</v>
      </c>
      <c r="O5" s="199">
        <v>0</v>
      </c>
      <c r="P5" s="199"/>
      <c r="Q5" s="199">
        <v>8.4376421559276271E-2</v>
      </c>
      <c r="R5" s="199">
        <v>9.9417435837234211E-2</v>
      </c>
      <c r="S5" s="199">
        <v>7.5938779403348644E-2</v>
      </c>
      <c r="T5" s="199">
        <v>2.5312926467782885E-2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1.0070142486096232</v>
      </c>
      <c r="AQ5" s="199">
        <v>165.42547727706284</v>
      </c>
      <c r="AR5" s="199">
        <v>0</v>
      </c>
      <c r="AS5" s="199">
        <v>0</v>
      </c>
      <c r="AT5" s="199">
        <v>983.4968890780226</v>
      </c>
      <c r="AU5" s="25"/>
      <c r="AV5" s="25"/>
      <c r="AW5" s="25"/>
      <c r="AY5" s="58"/>
      <c r="AZ5" s="58"/>
      <c r="BA5" s="58"/>
      <c r="BB5" s="58"/>
      <c r="BC5" s="58"/>
      <c r="BD5" s="58"/>
      <c r="BF5" s="54">
        <f t="shared" ref="BF5:BH44" si="15">C5+H5</f>
        <v>1.7188944487651694</v>
      </c>
      <c r="BG5" s="54">
        <f t="shared" si="0"/>
        <v>0.73517542958604187</v>
      </c>
      <c r="BH5" s="54">
        <f t="shared" si="0"/>
        <v>0.13885424156602638</v>
      </c>
      <c r="BI5" s="54">
        <f t="shared" ref="BI5:BK44" si="16">M5+R5</f>
        <v>9.9417435837234211E-2</v>
      </c>
      <c r="BJ5" s="54">
        <f t="shared" si="1"/>
        <v>7.5938779403348644E-2</v>
      </c>
      <c r="BK5" s="54">
        <f t="shared" si="1"/>
        <v>2.5312926467782885E-2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S5" s="33">
        <f t="shared" ref="BS5:BS44" si="19">(1/(1+$AZ$3))^($A5-$A$4)*B5</f>
        <v>8.7261389962105057E-2</v>
      </c>
      <c r="BT5" s="33">
        <f t="shared" ref="BT5:BT44" si="20">(1/(1+$AZ$3))^($A5-$A$4)*G5</f>
        <v>1.6739940115179337</v>
      </c>
      <c r="BU5" s="33">
        <f t="shared" ref="BU5:BU44" si="21">(1/(1+$AZ$3))^($A5-$A$4)*L5</f>
        <v>0</v>
      </c>
      <c r="BV5" s="33">
        <f t="shared" ref="BV5:BV44" si="22">(1/(1+$AZ$3))^($A5-$A$4)*Q5</f>
        <v>8.1918855882792491E-2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0.97768373651419727</v>
      </c>
      <c r="CB5" s="59">
        <f t="shared" ref="CB5:CB44" si="28">(1/(1+$AZ$3))^($A5-$A$4)*AT5</f>
        <v>954.85134861943948</v>
      </c>
      <c r="CD5" s="59">
        <f t="shared" si="2"/>
        <v>160.60725949229402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K5" s="59">
        <f t="shared" si="8"/>
        <v>1.6688295619079314</v>
      </c>
      <c r="CL5" s="59">
        <f t="shared" si="9"/>
        <v>0.71376255299615721</v>
      </c>
      <c r="CM5" s="59">
        <v>0</v>
      </c>
      <c r="CN5" s="59">
        <f t="shared" ref="CN5:CN44" si="29">(1/(1+$AZ$3))^($A5-$A$4)*(E5+J5)</f>
        <v>0.13480994326798679</v>
      </c>
      <c r="CO5" s="59">
        <f t="shared" si="10"/>
        <v>9.6521782366246811E-2</v>
      </c>
      <c r="CP5" s="59">
        <f t="shared" si="11"/>
        <v>7.372697029451325E-2</v>
      </c>
      <c r="CQ5" s="59">
        <v>0</v>
      </c>
      <c r="CR5" s="59">
        <f t="shared" ref="CR5:CR44" si="30">(1/(1+$AZ$3))^($A5-$A$4)*(O5+T5)</f>
        <v>2.4575656764837753E-2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84">
        <v>2012</v>
      </c>
      <c r="B6" s="199">
        <v>0.17608992325414177</v>
      </c>
      <c r="C6" s="199">
        <v>8.7861534623681167E-2</v>
      </c>
      <c r="D6" s="199">
        <v>5.8696641084713931E-2</v>
      </c>
      <c r="E6" s="199">
        <v>2.6046634481341806E-2</v>
      </c>
      <c r="F6" s="199"/>
      <c r="G6" s="199">
        <v>1.5554609887449191</v>
      </c>
      <c r="H6" s="199">
        <v>1.611406224778787</v>
      </c>
      <c r="I6" s="199">
        <v>2.1235344182429161</v>
      </c>
      <c r="J6" s="199">
        <v>0.34942844145743762</v>
      </c>
      <c r="K6" s="199"/>
      <c r="L6" s="199">
        <v>2.0176970372870414E-2</v>
      </c>
      <c r="M6" s="199">
        <v>3.3016860610151585E-3</v>
      </c>
      <c r="N6" s="199">
        <v>0</v>
      </c>
      <c r="O6" s="199">
        <v>4.2188210779638127E-3</v>
      </c>
      <c r="P6" s="199"/>
      <c r="Q6" s="199">
        <v>0.1100562020338386</v>
      </c>
      <c r="R6" s="199">
        <v>0.10198541388469046</v>
      </c>
      <c r="S6" s="199">
        <v>0.10858878600672077</v>
      </c>
      <c r="T6" s="199">
        <v>8.0524454488091909E-2</v>
      </c>
      <c r="U6" s="199"/>
      <c r="V6" s="199">
        <v>1.8342700338973103E-3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1.1005620203383859E-3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0.86944399606732514</v>
      </c>
      <c r="AQ6" s="199">
        <v>121.73683360969669</v>
      </c>
      <c r="AR6" s="199">
        <v>0</v>
      </c>
      <c r="AS6" s="199">
        <v>0</v>
      </c>
      <c r="AT6" s="199">
        <v>971.32375599806312</v>
      </c>
      <c r="AU6" s="25"/>
      <c r="AV6" s="25"/>
      <c r="AW6" s="25"/>
      <c r="AY6" s="58"/>
      <c r="AZ6" s="58"/>
      <c r="BA6" s="58"/>
      <c r="BB6" s="58"/>
      <c r="BC6" s="58"/>
      <c r="BD6" s="58"/>
      <c r="BF6" s="54">
        <f t="shared" si="15"/>
        <v>1.6992677594024681</v>
      </c>
      <c r="BG6" s="54">
        <f t="shared" si="0"/>
        <v>2.1822310593276302</v>
      </c>
      <c r="BH6" s="54">
        <f>E6+J6</f>
        <v>0.37547507593877943</v>
      </c>
      <c r="BI6" s="54">
        <f t="shared" si="16"/>
        <v>0.10528709994570562</v>
      </c>
      <c r="BJ6" s="54">
        <f t="shared" si="1"/>
        <v>0.10858878600672077</v>
      </c>
      <c r="BK6" s="54">
        <f>O6+T6</f>
        <v>8.4743275566055723E-2</v>
      </c>
      <c r="BL6" s="54">
        <f t="shared" si="17"/>
        <v>0</v>
      </c>
      <c r="BM6" s="54">
        <f t="shared" si="17"/>
        <v>0</v>
      </c>
      <c r="BN6" s="54">
        <f t="shared" si="17"/>
        <v>1.1005620203383859E-3</v>
      </c>
      <c r="BO6" s="33">
        <f t="shared" si="18"/>
        <v>0</v>
      </c>
      <c r="BP6" s="33">
        <f t="shared" si="18"/>
        <v>0</v>
      </c>
      <c r="BQ6" s="33">
        <f t="shared" si="18"/>
        <v>0</v>
      </c>
      <c r="BS6" s="33">
        <f t="shared" si="19"/>
        <v>0.16598164129903079</v>
      </c>
      <c r="BT6" s="33">
        <f t="shared" si="20"/>
        <v>1.4661711648081055</v>
      </c>
      <c r="BU6" s="33">
        <f t="shared" si="21"/>
        <v>1.9018729732180613E-2</v>
      </c>
      <c r="BV6" s="33">
        <f t="shared" si="22"/>
        <v>0.10373852581189424</v>
      </c>
      <c r="BW6" s="33">
        <f t="shared" si="23"/>
        <v>1.7289754301982377E-3</v>
      </c>
      <c r="BX6" s="33">
        <f t="shared" si="24"/>
        <v>0</v>
      </c>
      <c r="BY6" s="33">
        <f t="shared" si="25"/>
        <v>0</v>
      </c>
      <c r="BZ6" s="33">
        <f t="shared" si="26"/>
        <v>0</v>
      </c>
      <c r="CA6" s="33">
        <f t="shared" si="27"/>
        <v>0.81953435391396467</v>
      </c>
      <c r="CB6" s="59">
        <f t="shared" si="28"/>
        <v>915.56579884820724</v>
      </c>
      <c r="CD6" s="59">
        <f t="shared" si="2"/>
        <v>114.74864135139663</v>
      </c>
      <c r="CE6" s="59">
        <f t="shared" si="3"/>
        <v>0</v>
      </c>
      <c r="CF6" s="59">
        <f t="shared" si="4"/>
        <v>0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K6" s="59">
        <f t="shared" si="8"/>
        <v>1.6017228385356472</v>
      </c>
      <c r="CL6" s="59">
        <f t="shared" si="9"/>
        <v>2.0569620693068433</v>
      </c>
      <c r="CM6" s="59">
        <v>0</v>
      </c>
      <c r="CN6" s="59">
        <f t="shared" si="29"/>
        <v>0.35392127056157924</v>
      </c>
      <c r="CO6" s="59">
        <f t="shared" si="10"/>
        <v>9.924318969337885E-2</v>
      </c>
      <c r="CP6" s="59">
        <f t="shared" si="11"/>
        <v>0.10235534546773567</v>
      </c>
      <c r="CQ6" s="59">
        <v>0</v>
      </c>
      <c r="CR6" s="59">
        <f t="shared" si="30"/>
        <v>7.9878664875158559E-2</v>
      </c>
      <c r="CS6" s="59">
        <f t="shared" si="12"/>
        <v>0</v>
      </c>
      <c r="CT6" s="59">
        <f t="shared" si="13"/>
        <v>0</v>
      </c>
      <c r="CU6" s="59">
        <v>0</v>
      </c>
      <c r="CV6" s="59">
        <f t="shared" si="31"/>
        <v>1.0373852581189423E-3</v>
      </c>
      <c r="CW6" s="59">
        <f t="shared" si="32"/>
        <v>0</v>
      </c>
      <c r="CX6" s="59">
        <f t="shared" si="14"/>
        <v>0</v>
      </c>
      <c r="CY6" s="59">
        <v>0</v>
      </c>
      <c r="CZ6" s="57">
        <f t="shared" si="33"/>
        <v>0</v>
      </c>
    </row>
    <row r="7" spans="1:104" x14ac:dyDescent="0.2">
      <c r="A7" s="184">
        <v>2013</v>
      </c>
      <c r="B7" s="199">
        <v>0.11372474210163323</v>
      </c>
      <c r="C7" s="199">
        <v>0.10473681893553644</v>
      </c>
      <c r="D7" s="199">
        <v>0.12638120533552469</v>
      </c>
      <c r="E7" s="199">
        <v>6.4382878189795587E-2</v>
      </c>
      <c r="F7" s="199"/>
      <c r="G7" s="199">
        <v>2.4322420649478333</v>
      </c>
      <c r="H7" s="199">
        <v>2.0466785038226187</v>
      </c>
      <c r="I7" s="199">
        <v>3.15769586335422</v>
      </c>
      <c r="J7" s="199">
        <v>0.66767429233862097</v>
      </c>
      <c r="K7" s="199"/>
      <c r="L7" s="199">
        <v>2.0176970372870414E-2</v>
      </c>
      <c r="M7" s="199">
        <v>6.0530911118611237E-3</v>
      </c>
      <c r="N7" s="199">
        <v>2.3845510440665034E-3</v>
      </c>
      <c r="O7" s="199">
        <v>8.9879231660968204E-3</v>
      </c>
      <c r="P7" s="199"/>
      <c r="Q7" s="199">
        <v>0.49525290915227371</v>
      </c>
      <c r="R7" s="199">
        <v>0.37070597385064641</v>
      </c>
      <c r="S7" s="199">
        <v>0.14050508459653396</v>
      </c>
      <c r="T7" s="199">
        <v>0.10730479698299265</v>
      </c>
      <c r="U7" s="199"/>
      <c r="V7" s="199">
        <v>3.6685400677946207E-3</v>
      </c>
      <c r="W7" s="199">
        <v>0</v>
      </c>
      <c r="X7" s="199">
        <v>0</v>
      </c>
      <c r="Y7" s="199">
        <v>3.6685400677946209E-4</v>
      </c>
      <c r="Z7" s="199"/>
      <c r="AA7" s="199">
        <v>5.6862371050816617E-2</v>
      </c>
      <c r="AB7" s="199">
        <v>2.89814665355775E-2</v>
      </c>
      <c r="AC7" s="199">
        <v>0</v>
      </c>
      <c r="AD7" s="199">
        <v>1.6141576298296333E-2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1.3665311752534963</v>
      </c>
      <c r="AQ7" s="199">
        <v>992.93989463952926</v>
      </c>
      <c r="AR7" s="199">
        <v>0</v>
      </c>
      <c r="AS7" s="199">
        <v>0</v>
      </c>
      <c r="AT7" s="199">
        <v>958.12526596915495</v>
      </c>
      <c r="AU7" s="25"/>
      <c r="AV7" s="25"/>
      <c r="AW7" s="25"/>
      <c r="AY7" s="58"/>
      <c r="AZ7" s="58"/>
      <c r="BA7" s="58"/>
      <c r="BB7" s="58"/>
      <c r="BC7" s="58"/>
      <c r="BD7" s="58"/>
      <c r="BF7" s="54">
        <f t="shared" si="15"/>
        <v>2.1514153227581554</v>
      </c>
      <c r="BG7" s="54">
        <f t="shared" si="0"/>
        <v>3.2840770686897449</v>
      </c>
      <c r="BH7" s="54">
        <f t="shared" si="0"/>
        <v>0.73205717052841657</v>
      </c>
      <c r="BI7" s="54">
        <f t="shared" si="16"/>
        <v>0.37675906496250755</v>
      </c>
      <c r="BJ7" s="54">
        <f t="shared" si="1"/>
        <v>0.14288963564060048</v>
      </c>
      <c r="BK7" s="54">
        <f t="shared" si="1"/>
        <v>0.11629272014908948</v>
      </c>
      <c r="BL7" s="54">
        <f t="shared" si="17"/>
        <v>2.89814665355775E-2</v>
      </c>
      <c r="BM7" s="54">
        <f t="shared" si="17"/>
        <v>0</v>
      </c>
      <c r="BN7" s="54">
        <f t="shared" si="17"/>
        <v>1.6508430305075796E-2</v>
      </c>
      <c r="BO7" s="33">
        <f t="shared" si="18"/>
        <v>0</v>
      </c>
      <c r="BP7" s="33">
        <f t="shared" si="18"/>
        <v>0</v>
      </c>
      <c r="BQ7" s="33">
        <f t="shared" si="18"/>
        <v>0</v>
      </c>
      <c r="BS7" s="33">
        <f t="shared" si="19"/>
        <v>0.10407424919639877</v>
      </c>
      <c r="BT7" s="33">
        <f t="shared" si="20"/>
        <v>2.2258460392649155</v>
      </c>
      <c r="BU7" s="33">
        <f t="shared" si="21"/>
        <v>1.8464786147748172E-2</v>
      </c>
      <c r="BV7" s="33">
        <f t="shared" si="22"/>
        <v>0.45322656908109138</v>
      </c>
      <c r="BW7" s="33">
        <f t="shared" si="23"/>
        <v>3.3572338450451218E-3</v>
      </c>
      <c r="BX7" s="33">
        <f t="shared" si="24"/>
        <v>5.2037124598199383E-2</v>
      </c>
      <c r="BY7" s="33">
        <f t="shared" si="25"/>
        <v>0</v>
      </c>
      <c r="BZ7" s="33">
        <f t="shared" si="26"/>
        <v>0</v>
      </c>
      <c r="CA7" s="33">
        <f t="shared" si="27"/>
        <v>1.250569607279308</v>
      </c>
      <c r="CB7" s="59">
        <f t="shared" si="28"/>
        <v>876.8203457671998</v>
      </c>
      <c r="CD7" s="59">
        <f t="shared" si="2"/>
        <v>908.68066281837025</v>
      </c>
      <c r="CE7" s="59">
        <f t="shared" si="3"/>
        <v>0</v>
      </c>
      <c r="CF7" s="59">
        <f t="shared" si="4"/>
        <v>0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K7" s="59">
        <f t="shared" si="8"/>
        <v>1.9688497884267118</v>
      </c>
      <c r="CL7" s="59">
        <f t="shared" si="9"/>
        <v>3.0053957380843936</v>
      </c>
      <c r="CM7" s="59">
        <v>0</v>
      </c>
      <c r="CN7" s="59">
        <f t="shared" si="29"/>
        <v>0.66993601377875411</v>
      </c>
      <c r="CO7" s="59">
        <f t="shared" si="10"/>
        <v>0.344787915886134</v>
      </c>
      <c r="CP7" s="59">
        <f t="shared" si="11"/>
        <v>0.13076425826450749</v>
      </c>
      <c r="CQ7" s="59">
        <v>0</v>
      </c>
      <c r="CR7" s="59">
        <f t="shared" si="30"/>
        <v>0.10642431288793036</v>
      </c>
      <c r="CS7" s="59">
        <f t="shared" si="12"/>
        <v>2.652214737585646E-2</v>
      </c>
      <c r="CT7" s="59">
        <f t="shared" si="13"/>
        <v>0</v>
      </c>
      <c r="CU7" s="59">
        <v>0</v>
      </c>
      <c r="CV7" s="59">
        <f t="shared" si="31"/>
        <v>1.510755230270305E-2</v>
      </c>
      <c r="CW7" s="59">
        <f t="shared" si="32"/>
        <v>0</v>
      </c>
      <c r="CX7" s="59">
        <f t="shared" si="14"/>
        <v>0</v>
      </c>
      <c r="CY7" s="59">
        <v>0</v>
      </c>
      <c r="CZ7" s="57">
        <f t="shared" si="33"/>
        <v>0</v>
      </c>
    </row>
    <row r="8" spans="1:104" x14ac:dyDescent="0.2">
      <c r="A8" s="184">
        <v>2014</v>
      </c>
      <c r="B8" s="199">
        <v>0.15958149294906598</v>
      </c>
      <c r="C8" s="199">
        <v>7.8873611457584342E-2</v>
      </c>
      <c r="D8" s="199">
        <v>0.19076408352532026</v>
      </c>
      <c r="E8" s="199">
        <v>7.5571925396569192E-2</v>
      </c>
      <c r="F8" s="199"/>
      <c r="G8" s="199">
        <v>2.2176324709818478</v>
      </c>
      <c r="H8" s="199">
        <v>2.1490307717140888</v>
      </c>
      <c r="I8" s="199">
        <v>4.3824379649874539</v>
      </c>
      <c r="J8" s="199">
        <v>0.91493389290797844</v>
      </c>
      <c r="K8" s="199"/>
      <c r="L8" s="199">
        <v>4.0353940745740828E-2</v>
      </c>
      <c r="M8" s="199">
        <v>9.3547771728762826E-3</v>
      </c>
      <c r="N8" s="199">
        <v>6.603372122030317E-3</v>
      </c>
      <c r="O8" s="199">
        <v>1.2289609227111978E-2</v>
      </c>
      <c r="P8" s="199"/>
      <c r="Q8" s="199">
        <v>0.30815736569474811</v>
      </c>
      <c r="R8" s="199">
        <v>0.27624106710493501</v>
      </c>
      <c r="S8" s="199">
        <v>0.35694894859641663</v>
      </c>
      <c r="T8" s="199">
        <v>0.18489441941684889</v>
      </c>
      <c r="U8" s="199"/>
      <c r="V8" s="199">
        <v>2.5679780474562344E-2</v>
      </c>
      <c r="W8" s="199">
        <v>1.283989023728117E-3</v>
      </c>
      <c r="X8" s="199">
        <v>0</v>
      </c>
      <c r="Y8" s="199">
        <v>8.9879231660968187E-3</v>
      </c>
      <c r="Z8" s="199"/>
      <c r="AA8" s="199">
        <v>1.6508430305075792E-2</v>
      </c>
      <c r="AB8" s="199">
        <v>7.5205071389789716E-3</v>
      </c>
      <c r="AC8" s="199">
        <v>9.9050581830454742E-3</v>
      </c>
      <c r="AD8" s="199">
        <v>2.8431185525408308E-2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1.241800812948479</v>
      </c>
      <c r="AQ8" s="199">
        <v>322.47751184938443</v>
      </c>
      <c r="AR8" s="199">
        <v>0</v>
      </c>
      <c r="AS8" s="199">
        <v>0</v>
      </c>
      <c r="AT8" s="199">
        <v>943.63398242035589</v>
      </c>
      <c r="AU8" s="25"/>
      <c r="AV8" s="25"/>
      <c r="AW8" s="25"/>
      <c r="AY8" s="58"/>
      <c r="AZ8" s="58"/>
      <c r="BA8" s="58"/>
      <c r="BB8" s="58"/>
      <c r="BC8" s="58"/>
      <c r="BD8" s="58"/>
      <c r="BF8" s="54">
        <f t="shared" si="15"/>
        <v>2.2279043831716732</v>
      </c>
      <c r="BG8" s="54">
        <f t="shared" si="0"/>
        <v>4.5732020485127745</v>
      </c>
      <c r="BH8" s="54">
        <f t="shared" si="0"/>
        <v>0.99050581830454765</v>
      </c>
      <c r="BI8" s="54">
        <f t="shared" si="16"/>
        <v>0.28559584427781132</v>
      </c>
      <c r="BJ8" s="54">
        <f t="shared" si="1"/>
        <v>0.36355232071844695</v>
      </c>
      <c r="BK8" s="54">
        <f t="shared" si="1"/>
        <v>0.19718402864396087</v>
      </c>
      <c r="BL8" s="54">
        <f t="shared" si="17"/>
        <v>8.8044961627070893E-3</v>
      </c>
      <c r="BM8" s="54">
        <f t="shared" si="17"/>
        <v>9.9050581830454742E-3</v>
      </c>
      <c r="BN8" s="54">
        <f t="shared" si="17"/>
        <v>3.7419108691505124E-2</v>
      </c>
      <c r="BO8" s="33">
        <f t="shared" si="18"/>
        <v>0</v>
      </c>
      <c r="BP8" s="33">
        <f t="shared" si="18"/>
        <v>0</v>
      </c>
      <c r="BQ8" s="33">
        <f t="shared" si="18"/>
        <v>0</v>
      </c>
      <c r="BS8" s="33">
        <f t="shared" si="19"/>
        <v>0.14178608957229397</v>
      </c>
      <c r="BT8" s="33">
        <f t="shared" si="20"/>
        <v>1.9703377275046365</v>
      </c>
      <c r="BU8" s="33">
        <f t="shared" si="21"/>
        <v>3.5853953684947898E-2</v>
      </c>
      <c r="BV8" s="33">
        <f t="shared" si="22"/>
        <v>0.27379382813960212</v>
      </c>
      <c r="BW8" s="33">
        <f t="shared" si="23"/>
        <v>2.2816152344966846E-2</v>
      </c>
      <c r="BX8" s="33">
        <f t="shared" si="24"/>
        <v>1.4667526507478686E-2</v>
      </c>
      <c r="BY8" s="33">
        <f t="shared" si="25"/>
        <v>0</v>
      </c>
      <c r="BZ8" s="33">
        <f t="shared" si="26"/>
        <v>0</v>
      </c>
      <c r="CA8" s="33">
        <f t="shared" si="27"/>
        <v>1.1033239383958966</v>
      </c>
      <c r="CB8" s="59">
        <f t="shared" si="28"/>
        <v>838.40657135358708</v>
      </c>
      <c r="CD8" s="59">
        <f t="shared" si="2"/>
        <v>286.51709252225618</v>
      </c>
      <c r="CE8" s="59">
        <f t="shared" si="3"/>
        <v>0</v>
      </c>
      <c r="CF8" s="59">
        <f t="shared" si="4"/>
        <v>0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K8" s="59">
        <f t="shared" si="8"/>
        <v>1.9794641884426236</v>
      </c>
      <c r="CL8" s="59">
        <f t="shared" si="9"/>
        <v>4.0632307876050957</v>
      </c>
      <c r="CM8" s="59">
        <v>0</v>
      </c>
      <c r="CN8" s="59">
        <f t="shared" si="29"/>
        <v>0.88005159044872128</v>
      </c>
      <c r="CO8" s="59">
        <f t="shared" si="10"/>
        <v>0.25374820857938135</v>
      </c>
      <c r="CP8" s="59">
        <f t="shared" si="11"/>
        <v>0.3230115281980307</v>
      </c>
      <c r="CQ8" s="59">
        <v>0</v>
      </c>
      <c r="CR8" s="59">
        <f t="shared" si="30"/>
        <v>0.17519545550599544</v>
      </c>
      <c r="CS8" s="59">
        <f t="shared" si="12"/>
        <v>7.8226808039886329E-3</v>
      </c>
      <c r="CT8" s="59">
        <f t="shared" si="13"/>
        <v>8.8005159044872109E-3</v>
      </c>
      <c r="CU8" s="59">
        <v>0</v>
      </c>
      <c r="CV8" s="59">
        <f t="shared" si="31"/>
        <v>3.3246393416951681E-2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0</v>
      </c>
    </row>
    <row r="9" spans="1:104" x14ac:dyDescent="0.2">
      <c r="A9" s="184">
        <v>2015</v>
      </c>
      <c r="B9" s="199">
        <v>0.21094105389819068</v>
      </c>
      <c r="C9" s="199">
        <v>0.11005620203383862</v>
      </c>
      <c r="D9" s="199">
        <v>0.2459756115456293</v>
      </c>
      <c r="E9" s="199">
        <v>6.9151980277928599E-2</v>
      </c>
      <c r="F9" s="199"/>
      <c r="G9" s="199">
        <v>2.0873992985751393</v>
      </c>
      <c r="H9" s="199">
        <v>2.0165964752667027</v>
      </c>
      <c r="I9" s="199">
        <v>5.5532525276241067</v>
      </c>
      <c r="J9" s="199">
        <v>1.0866215680807665</v>
      </c>
      <c r="K9" s="199"/>
      <c r="L9" s="199">
        <v>5.3193830983021995E-2</v>
      </c>
      <c r="M9" s="199">
        <v>2.1277532393208801E-2</v>
      </c>
      <c r="N9" s="199">
        <v>1.2656463233891442E-2</v>
      </c>
      <c r="O9" s="199">
        <v>1.8342700338973103E-2</v>
      </c>
      <c r="P9" s="199"/>
      <c r="Q9" s="199">
        <v>0.2311180242710611</v>
      </c>
      <c r="R9" s="199">
        <v>0.22598206817614863</v>
      </c>
      <c r="S9" s="199">
        <v>0.42298266981671973</v>
      </c>
      <c r="T9" s="199">
        <v>0.24836016258969576</v>
      </c>
      <c r="U9" s="199"/>
      <c r="V9" s="199">
        <v>4.4022480813535443E-2</v>
      </c>
      <c r="W9" s="199">
        <v>6.6033721220303161E-3</v>
      </c>
      <c r="X9" s="199">
        <v>5.5028101016919297E-4</v>
      </c>
      <c r="Y9" s="199">
        <v>1.6325003301686063E-2</v>
      </c>
      <c r="Z9" s="199"/>
      <c r="AA9" s="199">
        <v>2.0176970372870414E-2</v>
      </c>
      <c r="AB9" s="199">
        <v>1.2656463233891442E-2</v>
      </c>
      <c r="AC9" s="199">
        <v>6.2365181152508548E-3</v>
      </c>
      <c r="AD9" s="199">
        <v>1.6141576298296333E-2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1.0987277503044888</v>
      </c>
      <c r="AQ9" s="199">
        <v>189.06738374396525</v>
      </c>
      <c r="AR9" s="199">
        <v>0</v>
      </c>
      <c r="AS9" s="199">
        <v>0</v>
      </c>
      <c r="AT9" s="199">
        <v>928.05974584354396</v>
      </c>
      <c r="AU9" s="25"/>
      <c r="AV9" s="25"/>
      <c r="AW9" s="25"/>
      <c r="AY9" s="58"/>
      <c r="AZ9" s="58"/>
      <c r="BA9" s="58"/>
      <c r="BB9" s="58"/>
      <c r="BC9" s="58"/>
      <c r="BD9" s="58"/>
      <c r="BF9" s="54">
        <f t="shared" si="15"/>
        <v>2.1266526773005414</v>
      </c>
      <c r="BG9" s="54">
        <f t="shared" si="0"/>
        <v>5.7992281391697365</v>
      </c>
      <c r="BH9" s="54">
        <f t="shared" si="0"/>
        <v>1.1557735483586951</v>
      </c>
      <c r="BI9" s="54">
        <f t="shared" si="16"/>
        <v>0.24725960056935742</v>
      </c>
      <c r="BJ9" s="54">
        <f t="shared" si="1"/>
        <v>0.43563913305061119</v>
      </c>
      <c r="BK9" s="54">
        <f t="shared" si="1"/>
        <v>0.26670286292866885</v>
      </c>
      <c r="BL9" s="54">
        <f t="shared" si="17"/>
        <v>1.925983535592176E-2</v>
      </c>
      <c r="BM9" s="54">
        <f t="shared" si="17"/>
        <v>6.7867991254200481E-3</v>
      </c>
      <c r="BN9" s="54">
        <f t="shared" si="17"/>
        <v>3.2466579599982393E-2</v>
      </c>
      <c r="BO9" s="33">
        <f t="shared" si="18"/>
        <v>0</v>
      </c>
      <c r="BP9" s="33">
        <f t="shared" si="18"/>
        <v>0</v>
      </c>
      <c r="BQ9" s="33">
        <f t="shared" si="18"/>
        <v>0</v>
      </c>
      <c r="BS9" s="33">
        <f t="shared" si="19"/>
        <v>0.18195960607983269</v>
      </c>
      <c r="BT9" s="33">
        <f t="shared" si="20"/>
        <v>1.8006089714682574</v>
      </c>
      <c r="BU9" s="33">
        <f t="shared" si="21"/>
        <v>4.5885465881001279E-2</v>
      </c>
      <c r="BV9" s="33">
        <f t="shared" si="22"/>
        <v>0.19936443796572972</v>
      </c>
      <c r="BW9" s="33">
        <f t="shared" si="23"/>
        <v>3.7974178660138989E-2</v>
      </c>
      <c r="BX9" s="33">
        <f t="shared" si="24"/>
        <v>1.7404831885897039E-2</v>
      </c>
      <c r="BY9" s="33">
        <f t="shared" si="25"/>
        <v>0</v>
      </c>
      <c r="BZ9" s="33">
        <f t="shared" si="26"/>
        <v>0</v>
      </c>
      <c r="CA9" s="33">
        <f t="shared" si="27"/>
        <v>0.94777220905930237</v>
      </c>
      <c r="CB9" s="59">
        <f t="shared" si="28"/>
        <v>800.55248919797566</v>
      </c>
      <c r="CD9" s="59">
        <f t="shared" si="2"/>
        <v>163.09118605807612</v>
      </c>
      <c r="CE9" s="59">
        <f t="shared" si="3"/>
        <v>0</v>
      </c>
      <c r="CF9" s="59">
        <f t="shared" si="4"/>
        <v>0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K9" s="59">
        <f t="shared" si="8"/>
        <v>1.8344692807735479</v>
      </c>
      <c r="CL9" s="59">
        <f t="shared" si="9"/>
        <v>5.002465135495644</v>
      </c>
      <c r="CM9" s="59">
        <v>0</v>
      </c>
      <c r="CN9" s="59">
        <f t="shared" si="29"/>
        <v>0.99698041557306571</v>
      </c>
      <c r="CO9" s="59">
        <f t="shared" si="10"/>
        <v>0.21328830347444735</v>
      </c>
      <c r="CP9" s="59">
        <f t="shared" si="11"/>
        <v>0.3757861429909588</v>
      </c>
      <c r="CQ9" s="59">
        <v>0</v>
      </c>
      <c r="CR9" s="59">
        <f t="shared" si="30"/>
        <v>0.23006023238267534</v>
      </c>
      <c r="CS9" s="59">
        <f t="shared" si="12"/>
        <v>1.6613703163810813E-2</v>
      </c>
      <c r="CT9" s="59">
        <f t="shared" si="13"/>
        <v>5.854352543438095E-3</v>
      </c>
      <c r="CU9" s="59">
        <v>0</v>
      </c>
      <c r="CV9" s="59">
        <f t="shared" si="31"/>
        <v>2.800595676185251E-2</v>
      </c>
      <c r="CW9" s="59">
        <f t="shared" si="32"/>
        <v>0</v>
      </c>
      <c r="CX9" s="59">
        <f t="shared" si="14"/>
        <v>0</v>
      </c>
      <c r="CY9" s="59">
        <v>0</v>
      </c>
      <c r="CZ9" s="57">
        <f t="shared" si="33"/>
        <v>0</v>
      </c>
    </row>
    <row r="10" spans="1:104" x14ac:dyDescent="0.2">
      <c r="A10" s="184">
        <v>2016</v>
      </c>
      <c r="B10" s="199">
        <v>0.16141576298296331</v>
      </c>
      <c r="C10" s="199">
        <v>0.12711491334908359</v>
      </c>
      <c r="D10" s="199">
        <v>0.3198966939116909</v>
      </c>
      <c r="E10" s="199">
        <v>7.850675745080489E-2</v>
      </c>
      <c r="F10" s="199"/>
      <c r="G10" s="199">
        <v>2.4799330858291633</v>
      </c>
      <c r="H10" s="199">
        <v>2.3073282756394264</v>
      </c>
      <c r="I10" s="199">
        <v>6.4843279968303822</v>
      </c>
      <c r="J10" s="199">
        <v>1.1873229929417288</v>
      </c>
      <c r="K10" s="199"/>
      <c r="L10" s="199">
        <v>6.4199451186405868E-2</v>
      </c>
      <c r="M10" s="199">
        <v>2.1827813403377996E-2</v>
      </c>
      <c r="N10" s="199">
        <v>2.1460959396598527E-2</v>
      </c>
      <c r="O10" s="199">
        <v>3.43008496338797E-2</v>
      </c>
      <c r="P10" s="199"/>
      <c r="Q10" s="199">
        <v>0.39069951722012708</v>
      </c>
      <c r="R10" s="199">
        <v>0.33713883223032565</v>
      </c>
      <c r="S10" s="199">
        <v>0.44792874227772311</v>
      </c>
      <c r="T10" s="199">
        <v>0.24138993646088608</v>
      </c>
      <c r="U10" s="199"/>
      <c r="V10" s="199">
        <v>5.5028101016919302E-2</v>
      </c>
      <c r="W10" s="199">
        <v>9.9050581830454759E-3</v>
      </c>
      <c r="X10" s="199">
        <v>2.0176970372870417E-3</v>
      </c>
      <c r="Y10" s="199">
        <v>3.3383714616931043E-2</v>
      </c>
      <c r="Z10" s="199"/>
      <c r="AA10" s="199">
        <v>2.9348320542356966E-2</v>
      </c>
      <c r="AB10" s="199">
        <v>1.6875284311855251E-2</v>
      </c>
      <c r="AC10" s="199">
        <v>7.3370801355892414E-3</v>
      </c>
      <c r="AD10" s="199">
        <v>2.4946072461003419E-2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1.348188474914523</v>
      </c>
      <c r="AQ10" s="199">
        <v>815.80260319603212</v>
      </c>
      <c r="AR10" s="199">
        <v>0</v>
      </c>
      <c r="AS10" s="199">
        <v>0</v>
      </c>
      <c r="AT10" s="199">
        <v>911.05019296520766</v>
      </c>
      <c r="AU10" s="25"/>
      <c r="AV10" s="25"/>
      <c r="AW10" s="25"/>
      <c r="AY10" s="58"/>
      <c r="AZ10" s="58"/>
      <c r="BA10" s="58"/>
      <c r="BB10" s="58"/>
      <c r="BC10" s="58"/>
      <c r="BD10" s="58"/>
      <c r="BF10" s="54">
        <f t="shared" si="15"/>
        <v>2.4344431889885101</v>
      </c>
      <c r="BG10" s="54">
        <f t="shared" si="0"/>
        <v>6.8042246907420729</v>
      </c>
      <c r="BH10" s="54">
        <f t="shared" si="0"/>
        <v>1.2658297503925338</v>
      </c>
      <c r="BI10" s="54">
        <f t="shared" si="16"/>
        <v>0.35896664563370362</v>
      </c>
      <c r="BJ10" s="54">
        <f t="shared" si="1"/>
        <v>0.46938970167432165</v>
      </c>
      <c r="BK10" s="54">
        <f t="shared" si="1"/>
        <v>0.27569078609476577</v>
      </c>
      <c r="BL10" s="54">
        <f t="shared" si="17"/>
        <v>2.6780342494900727E-2</v>
      </c>
      <c r="BM10" s="54">
        <f t="shared" si="17"/>
        <v>9.3547771728762826E-3</v>
      </c>
      <c r="BN10" s="54">
        <f t="shared" si="17"/>
        <v>5.8329787077934458E-2</v>
      </c>
      <c r="BO10" s="33">
        <f t="shared" si="18"/>
        <v>0</v>
      </c>
      <c r="BP10" s="33">
        <f t="shared" si="18"/>
        <v>0</v>
      </c>
      <c r="BQ10" s="33">
        <f t="shared" si="18"/>
        <v>0</v>
      </c>
      <c r="BS10" s="33">
        <f t="shared" si="19"/>
        <v>0.13518316027881197</v>
      </c>
      <c r="BT10" s="33">
        <f t="shared" si="20"/>
        <v>2.0769049170108378</v>
      </c>
      <c r="BU10" s="33">
        <f t="shared" si="21"/>
        <v>5.3766029656345665E-2</v>
      </c>
      <c r="BV10" s="33">
        <f t="shared" si="22"/>
        <v>0.32720469476576075</v>
      </c>
      <c r="BW10" s="33">
        <f t="shared" si="23"/>
        <v>4.6085168276867705E-2</v>
      </c>
      <c r="BX10" s="33">
        <f t="shared" si="24"/>
        <v>2.4578756414329446E-2</v>
      </c>
      <c r="BY10" s="33">
        <f t="shared" si="25"/>
        <v>0</v>
      </c>
      <c r="BZ10" s="33">
        <f t="shared" si="26"/>
        <v>0</v>
      </c>
      <c r="CA10" s="33">
        <f t="shared" si="27"/>
        <v>1.1290866227832588</v>
      </c>
      <c r="CB10" s="59">
        <f t="shared" si="28"/>
        <v>762.99019365696677</v>
      </c>
      <c r="CD10" s="59">
        <f t="shared" si="2"/>
        <v>683.22183673821917</v>
      </c>
      <c r="CE10" s="59">
        <f t="shared" si="3"/>
        <v>0</v>
      </c>
      <c r="CF10" s="59">
        <f t="shared" si="4"/>
        <v>0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K10" s="59">
        <f t="shared" si="8"/>
        <v>2.0388078445686273</v>
      </c>
      <c r="CL10" s="59">
        <f t="shared" si="9"/>
        <v>5.6984310574346928</v>
      </c>
      <c r="CM10" s="59">
        <v>0</v>
      </c>
      <c r="CN10" s="59">
        <f t="shared" si="29"/>
        <v>1.0601124875955468</v>
      </c>
      <c r="CO10" s="59">
        <f t="shared" si="10"/>
        <v>0.30062891439276701</v>
      </c>
      <c r="CP10" s="59">
        <f t="shared" si="11"/>
        <v>0.39310648540168153</v>
      </c>
      <c r="CQ10" s="59">
        <v>0</v>
      </c>
      <c r="CR10" s="59">
        <f t="shared" si="30"/>
        <v>0.23088669306710727</v>
      </c>
      <c r="CS10" s="59">
        <f t="shared" si="12"/>
        <v>2.2428115228075616E-2</v>
      </c>
      <c r="CT10" s="59">
        <f t="shared" si="13"/>
        <v>7.8344786070675115E-3</v>
      </c>
      <c r="CU10" s="59">
        <v>0</v>
      </c>
      <c r="CV10" s="59">
        <f t="shared" si="31"/>
        <v>4.8850278373479765E-2</v>
      </c>
      <c r="CW10" s="59">
        <f t="shared" si="32"/>
        <v>0</v>
      </c>
      <c r="CX10" s="59">
        <f t="shared" si="14"/>
        <v>0</v>
      </c>
      <c r="CY10" s="59">
        <v>0</v>
      </c>
      <c r="CZ10" s="57">
        <f t="shared" si="33"/>
        <v>0</v>
      </c>
    </row>
    <row r="11" spans="1:104" x14ac:dyDescent="0.2">
      <c r="A11" s="184">
        <v>2017</v>
      </c>
      <c r="B11" s="199">
        <v>0.18892981349142296</v>
      </c>
      <c r="C11" s="199">
        <v>0.11207389907112567</v>
      </c>
      <c r="D11" s="199">
        <v>0.39840345136249572</v>
      </c>
      <c r="E11" s="199">
        <v>8.2358724521989224E-2</v>
      </c>
      <c r="F11" s="199"/>
      <c r="G11" s="199">
        <v>2.3405285632529678</v>
      </c>
      <c r="H11" s="199">
        <v>2.2653234918631782</v>
      </c>
      <c r="I11" s="199">
        <v>7.5867242872026655</v>
      </c>
      <c r="J11" s="199">
        <v>1.3320468986162266</v>
      </c>
      <c r="K11" s="199"/>
      <c r="L11" s="199">
        <v>5.6862371050816617E-2</v>
      </c>
      <c r="M11" s="199">
        <v>4.4756188827094374E-2</v>
      </c>
      <c r="N11" s="199">
        <v>3.0448882562695349E-2</v>
      </c>
      <c r="O11" s="199">
        <v>2.5863207477952076E-2</v>
      </c>
      <c r="P11" s="199"/>
      <c r="Q11" s="199">
        <v>0.3613511966777701</v>
      </c>
      <c r="R11" s="199">
        <v>0.29586775646763608</v>
      </c>
      <c r="S11" s="199">
        <v>0.56660601347087935</v>
      </c>
      <c r="T11" s="199">
        <v>0.26138347983036669</v>
      </c>
      <c r="U11" s="199"/>
      <c r="V11" s="199">
        <v>6.7867991254200469E-2</v>
      </c>
      <c r="W11" s="199">
        <v>6.2365181152508548E-3</v>
      </c>
      <c r="X11" s="199">
        <v>8.6210691593173582E-3</v>
      </c>
      <c r="Y11" s="199">
        <v>3.3750568623710508E-2</v>
      </c>
      <c r="Z11" s="199"/>
      <c r="AA11" s="199">
        <v>1.6508430305075792E-2</v>
      </c>
      <c r="AB11" s="199">
        <v>1.3206744244060632E-2</v>
      </c>
      <c r="AC11" s="199">
        <v>1.247303623050171E-2</v>
      </c>
      <c r="AD11" s="199">
        <v>1.8709554345752565E-2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1.3206744244060635</v>
      </c>
      <c r="AQ11" s="199">
        <v>396.80396789293729</v>
      </c>
      <c r="AR11" s="199">
        <v>0</v>
      </c>
      <c r="AS11" s="199">
        <v>0</v>
      </c>
      <c r="AT11" s="199">
        <v>892.89183676464108</v>
      </c>
      <c r="AU11" s="25"/>
      <c r="AV11" s="25"/>
      <c r="AW11" s="25"/>
      <c r="AY11" s="58"/>
      <c r="AZ11" s="58"/>
      <c r="BA11" s="58"/>
      <c r="BB11" s="58"/>
      <c r="BC11" s="58"/>
      <c r="BD11" s="58"/>
      <c r="BF11" s="54">
        <f t="shared" si="15"/>
        <v>2.3773973909343038</v>
      </c>
      <c r="BG11" s="54">
        <f t="shared" si="0"/>
        <v>7.9851277385651613</v>
      </c>
      <c r="BH11" s="54">
        <f t="shared" si="0"/>
        <v>1.4144056231382158</v>
      </c>
      <c r="BI11" s="54">
        <f t="shared" si="16"/>
        <v>0.34062394529473045</v>
      </c>
      <c r="BJ11" s="54">
        <f t="shared" si="1"/>
        <v>0.59705489603357476</v>
      </c>
      <c r="BK11" s="54">
        <f t="shared" si="1"/>
        <v>0.28724668730831876</v>
      </c>
      <c r="BL11" s="54">
        <f t="shared" si="17"/>
        <v>1.9443262359311486E-2</v>
      </c>
      <c r="BM11" s="54">
        <f t="shared" si="17"/>
        <v>2.1094105389819068E-2</v>
      </c>
      <c r="BN11" s="54">
        <f t="shared" si="17"/>
        <v>5.2460122969463077E-2</v>
      </c>
      <c r="BO11" s="33">
        <f t="shared" si="18"/>
        <v>0</v>
      </c>
      <c r="BP11" s="33">
        <f t="shared" si="18"/>
        <v>0</v>
      </c>
      <c r="BQ11" s="33">
        <f t="shared" si="18"/>
        <v>0</v>
      </c>
      <c r="BS11" s="33">
        <f t="shared" si="19"/>
        <v>0.15361722758955904</v>
      </c>
      <c r="BT11" s="33">
        <f t="shared" si="20"/>
        <v>1.903063906837644</v>
      </c>
      <c r="BU11" s="33">
        <f t="shared" si="21"/>
        <v>4.6234311216275054E-2</v>
      </c>
      <c r="BV11" s="33">
        <f t="shared" si="22"/>
        <v>0.2938115906324576</v>
      </c>
      <c r="BW11" s="33">
        <f t="shared" si="23"/>
        <v>5.5182887580715378E-2</v>
      </c>
      <c r="BX11" s="33">
        <f t="shared" si="24"/>
        <v>1.3422864546660499E-2</v>
      </c>
      <c r="BY11" s="33">
        <f t="shared" si="25"/>
        <v>0</v>
      </c>
      <c r="BZ11" s="33">
        <f t="shared" si="26"/>
        <v>0</v>
      </c>
      <c r="CA11" s="33">
        <f t="shared" si="27"/>
        <v>1.0738291637328401</v>
      </c>
      <c r="CB11" s="59">
        <f t="shared" si="28"/>
        <v>726.00277302110521</v>
      </c>
      <c r="CD11" s="59">
        <f t="shared" si="2"/>
        <v>322.63793796110804</v>
      </c>
      <c r="CE11" s="59">
        <f t="shared" si="3"/>
        <v>0</v>
      </c>
      <c r="CF11" s="59">
        <f t="shared" si="4"/>
        <v>0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K11" s="59">
        <f t="shared" si="8"/>
        <v>1.9330416376585191</v>
      </c>
      <c r="CL11" s="59">
        <f t="shared" si="9"/>
        <v>6.4926395812196835</v>
      </c>
      <c r="CM11" s="59">
        <v>0</v>
      </c>
      <c r="CN11" s="59">
        <f t="shared" si="29"/>
        <v>1.15004120576999</v>
      </c>
      <c r="CO11" s="59">
        <f t="shared" si="10"/>
        <v>0.27695843847942825</v>
      </c>
      <c r="CP11" s="59">
        <f t="shared" si="11"/>
        <v>0.48546026777088824</v>
      </c>
      <c r="CQ11" s="59">
        <v>0</v>
      </c>
      <c r="CR11" s="59">
        <f t="shared" si="30"/>
        <v>0.23355784311189265</v>
      </c>
      <c r="CS11" s="59">
        <f t="shared" si="12"/>
        <v>1.580915157717792E-2</v>
      </c>
      <c r="CT11" s="59">
        <f t="shared" si="13"/>
        <v>1.715143803184397E-2</v>
      </c>
      <c r="CU11" s="59">
        <v>0</v>
      </c>
      <c r="CV11" s="59">
        <f t="shared" si="31"/>
        <v>4.2654880670498919E-2</v>
      </c>
      <c r="CW11" s="59">
        <f t="shared" si="32"/>
        <v>0</v>
      </c>
      <c r="CX11" s="59">
        <f t="shared" si="14"/>
        <v>0</v>
      </c>
      <c r="CY11" s="59">
        <v>0</v>
      </c>
      <c r="CZ11" s="57">
        <f t="shared" si="33"/>
        <v>0</v>
      </c>
    </row>
    <row r="12" spans="1:104" x14ac:dyDescent="0.2">
      <c r="A12" s="184">
        <v>2018</v>
      </c>
      <c r="B12" s="199">
        <v>0.22744948420326647</v>
      </c>
      <c r="C12" s="199">
        <v>0.13683654452873936</v>
      </c>
      <c r="D12" s="199">
        <v>0.45086357433195884</v>
      </c>
      <c r="E12" s="199">
        <v>0.10308597590502884</v>
      </c>
      <c r="F12" s="199"/>
      <c r="G12" s="199">
        <v>2.2157982009479507</v>
      </c>
      <c r="H12" s="199">
        <v>2.1103276739988552</v>
      </c>
      <c r="I12" s="199">
        <v>8.55870397816485</v>
      </c>
      <c r="J12" s="199">
        <v>1.4191747252263491</v>
      </c>
      <c r="K12" s="199"/>
      <c r="L12" s="199">
        <v>9.3547771728762816E-2</v>
      </c>
      <c r="M12" s="199">
        <v>2.9898601552526161E-2</v>
      </c>
      <c r="N12" s="199">
        <v>4.4572761823704642E-2</v>
      </c>
      <c r="O12" s="199">
        <v>6.3465743172846922E-2</v>
      </c>
      <c r="P12" s="199"/>
      <c r="Q12" s="199">
        <v>0.30999163572864541</v>
      </c>
      <c r="R12" s="199">
        <v>0.2817438772066268</v>
      </c>
      <c r="S12" s="199">
        <v>0.60659310020984047</v>
      </c>
      <c r="T12" s="199">
        <v>0.29641803747780537</v>
      </c>
      <c r="U12" s="199"/>
      <c r="V12" s="199">
        <v>5.6862371050816617E-2</v>
      </c>
      <c r="W12" s="199">
        <v>1.7058711315244984E-2</v>
      </c>
      <c r="X12" s="199">
        <v>8.6210691593173582E-3</v>
      </c>
      <c r="Y12" s="199">
        <v>3.4667703640659159E-2</v>
      </c>
      <c r="Z12" s="199"/>
      <c r="AA12" s="199">
        <v>3.6685400677946207E-3</v>
      </c>
      <c r="AB12" s="199">
        <v>5.6862371050816615E-3</v>
      </c>
      <c r="AC12" s="199">
        <v>1.4490733267788752E-2</v>
      </c>
      <c r="AD12" s="199">
        <v>1.1372474210163323E-2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1.2087839523383275</v>
      </c>
      <c r="AQ12" s="199">
        <v>234.24545467885599</v>
      </c>
      <c r="AR12" s="199">
        <v>0</v>
      </c>
      <c r="AS12" s="199">
        <v>0</v>
      </c>
      <c r="AT12" s="199">
        <v>873.79084919365494</v>
      </c>
      <c r="AU12" s="25"/>
      <c r="AV12" s="25"/>
      <c r="AW12" s="25"/>
      <c r="AY12" s="58"/>
      <c r="AZ12" s="58"/>
      <c r="BA12" s="58"/>
      <c r="BB12" s="58"/>
      <c r="BC12" s="58"/>
      <c r="BD12" s="58"/>
      <c r="BF12" s="54">
        <f t="shared" si="15"/>
        <v>2.2471642185275944</v>
      </c>
      <c r="BG12" s="54">
        <f t="shared" si="0"/>
        <v>9.009567552496808</v>
      </c>
      <c r="BH12" s="54">
        <f t="shared" si="0"/>
        <v>1.522260701131378</v>
      </c>
      <c r="BI12" s="54">
        <f t="shared" si="16"/>
        <v>0.31164247875915296</v>
      </c>
      <c r="BJ12" s="54">
        <f t="shared" si="1"/>
        <v>0.6511658620335451</v>
      </c>
      <c r="BK12" s="54">
        <f t="shared" si="1"/>
        <v>0.3598837806506523</v>
      </c>
      <c r="BL12" s="54">
        <f t="shared" si="17"/>
        <v>2.2744948420326646E-2</v>
      </c>
      <c r="BM12" s="54">
        <f t="shared" si="17"/>
        <v>2.3111802427106108E-2</v>
      </c>
      <c r="BN12" s="54">
        <f t="shared" si="17"/>
        <v>4.6040177850822483E-2</v>
      </c>
      <c r="BO12" s="33">
        <f t="shared" si="18"/>
        <v>0</v>
      </c>
      <c r="BP12" s="33">
        <f t="shared" si="18"/>
        <v>0</v>
      </c>
      <c r="BQ12" s="33">
        <f t="shared" si="18"/>
        <v>0</v>
      </c>
      <c r="BS12" s="33">
        <f t="shared" si="19"/>
        <v>0.17955072317000018</v>
      </c>
      <c r="BT12" s="33">
        <f t="shared" si="20"/>
        <v>1.7491715612045178</v>
      </c>
      <c r="BU12" s="33">
        <f t="shared" si="21"/>
        <v>7.3847474852177492E-2</v>
      </c>
      <c r="BV12" s="33">
        <f t="shared" si="22"/>
        <v>0.24471025980427441</v>
      </c>
      <c r="BW12" s="33">
        <f t="shared" si="23"/>
        <v>4.4887680792500044E-2</v>
      </c>
      <c r="BX12" s="33">
        <f t="shared" si="24"/>
        <v>2.895979405967745E-3</v>
      </c>
      <c r="BY12" s="33">
        <f t="shared" si="25"/>
        <v>0</v>
      </c>
      <c r="BZ12" s="33">
        <f t="shared" si="26"/>
        <v>0</v>
      </c>
      <c r="CA12" s="33">
        <f t="shared" si="27"/>
        <v>0.95422521426637197</v>
      </c>
      <c r="CB12" s="59">
        <f t="shared" si="28"/>
        <v>689.77856521248668</v>
      </c>
      <c r="CD12" s="59">
        <f t="shared" si="2"/>
        <v>184.91552501955542</v>
      </c>
      <c r="CE12" s="59">
        <f t="shared" si="3"/>
        <v>0</v>
      </c>
      <c r="CF12" s="59">
        <f t="shared" si="4"/>
        <v>0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K12" s="59">
        <f t="shared" si="8"/>
        <v>1.7739321851255418</v>
      </c>
      <c r="CL12" s="59">
        <f t="shared" si="9"/>
        <v>7.1122358231161842</v>
      </c>
      <c r="CM12" s="59">
        <v>0</v>
      </c>
      <c r="CN12" s="59">
        <f t="shared" si="29"/>
        <v>1.2016866545063158</v>
      </c>
      <c r="CO12" s="59">
        <f t="shared" si="10"/>
        <v>0.24601345053695989</v>
      </c>
      <c r="CP12" s="59">
        <f t="shared" si="11"/>
        <v>0.51403634455927472</v>
      </c>
      <c r="CQ12" s="59">
        <v>0</v>
      </c>
      <c r="CR12" s="59">
        <f t="shared" si="30"/>
        <v>0.28409557972543581</v>
      </c>
      <c r="CS12" s="59">
        <f t="shared" si="12"/>
        <v>1.7955072317000016E-2</v>
      </c>
      <c r="CT12" s="59">
        <f t="shared" si="13"/>
        <v>1.8244670257596792E-2</v>
      </c>
      <c r="CU12" s="59">
        <v>0</v>
      </c>
      <c r="CV12" s="59">
        <f t="shared" si="31"/>
        <v>3.6344541544895193E-2</v>
      </c>
      <c r="CW12" s="59">
        <f t="shared" si="32"/>
        <v>0</v>
      </c>
      <c r="CX12" s="59">
        <f t="shared" si="14"/>
        <v>0</v>
      </c>
      <c r="CY12" s="59">
        <v>0</v>
      </c>
      <c r="CZ12" s="57">
        <f t="shared" si="33"/>
        <v>0</v>
      </c>
    </row>
    <row r="13" spans="1:104" x14ac:dyDescent="0.2">
      <c r="A13" s="184">
        <v>2019</v>
      </c>
      <c r="B13" s="199">
        <v>0.19810116366090952</v>
      </c>
      <c r="C13" s="199">
        <v>0.12161210324739166</v>
      </c>
      <c r="D13" s="199">
        <v>0.54312735703699355</v>
      </c>
      <c r="E13" s="199">
        <v>9.2080355701644981E-2</v>
      </c>
      <c r="F13" s="199"/>
      <c r="G13" s="199">
        <v>2.5257898366765961</v>
      </c>
      <c r="H13" s="199">
        <v>2.2939381043919762</v>
      </c>
      <c r="I13" s="199">
        <v>9.3556943078932289</v>
      </c>
      <c r="J13" s="199">
        <v>1.4479727647585368</v>
      </c>
      <c r="K13" s="199"/>
      <c r="L13" s="199">
        <v>9.538204176266013E-2</v>
      </c>
      <c r="M13" s="199">
        <v>4.4572761823704635E-2</v>
      </c>
      <c r="N13" s="199">
        <v>5.2643549972852803E-2</v>
      </c>
      <c r="O13" s="199">
        <v>5.2093268962683612E-2</v>
      </c>
      <c r="P13" s="199"/>
      <c r="Q13" s="199">
        <v>0.42738491789807331</v>
      </c>
      <c r="R13" s="199">
        <v>0.36373574772183659</v>
      </c>
      <c r="S13" s="199">
        <v>0.65391726708439113</v>
      </c>
      <c r="T13" s="199">
        <v>0.28724668730831882</v>
      </c>
      <c r="U13" s="199"/>
      <c r="V13" s="199">
        <v>7.8873611457584342E-2</v>
      </c>
      <c r="W13" s="199">
        <v>1.6508430305075792E-2</v>
      </c>
      <c r="X13" s="199">
        <v>1.2656463233891441E-2</v>
      </c>
      <c r="Y13" s="199">
        <v>3.741910869150513E-2</v>
      </c>
      <c r="Z13" s="199"/>
      <c r="AA13" s="199">
        <v>2.5679780474562344E-2</v>
      </c>
      <c r="AB13" s="199">
        <v>1.3023317240670903E-2</v>
      </c>
      <c r="AC13" s="199">
        <v>9.9050581830454759E-3</v>
      </c>
      <c r="AD13" s="199">
        <v>1.2839890237281172E-2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1.3885424156602637</v>
      </c>
      <c r="AQ13" s="199">
        <v>677.37758081793766</v>
      </c>
      <c r="AR13" s="199">
        <v>0</v>
      </c>
      <c r="AS13" s="199">
        <v>0</v>
      </c>
      <c r="AT13" s="199">
        <v>853.118075630622</v>
      </c>
      <c r="AU13" s="25"/>
      <c r="AV13" s="25"/>
      <c r="AW13" s="25"/>
      <c r="AY13" s="58"/>
      <c r="AZ13" s="58"/>
      <c r="BA13" s="58"/>
      <c r="BB13" s="58"/>
      <c r="BC13" s="58"/>
      <c r="BD13" s="58"/>
      <c r="BF13" s="54">
        <f t="shared" si="15"/>
        <v>2.415550207639368</v>
      </c>
      <c r="BG13" s="54">
        <f t="shared" si="0"/>
        <v>9.8988216649302228</v>
      </c>
      <c r="BH13" s="54">
        <f t="shared" si="0"/>
        <v>1.5400531204601817</v>
      </c>
      <c r="BI13" s="54">
        <f t="shared" si="16"/>
        <v>0.40830850954554121</v>
      </c>
      <c r="BJ13" s="54">
        <f t="shared" si="1"/>
        <v>0.70656081705724394</v>
      </c>
      <c r="BK13" s="54">
        <f t="shared" si="1"/>
        <v>0.33933995627100244</v>
      </c>
      <c r="BL13" s="54">
        <f t="shared" si="17"/>
        <v>2.9531747545746695E-2</v>
      </c>
      <c r="BM13" s="54">
        <f t="shared" si="17"/>
        <v>2.2561521416936917E-2</v>
      </c>
      <c r="BN13" s="54">
        <f t="shared" si="17"/>
        <v>5.0258998928786304E-2</v>
      </c>
      <c r="BO13" s="33">
        <f t="shared" si="18"/>
        <v>0</v>
      </c>
      <c r="BP13" s="33">
        <f t="shared" si="18"/>
        <v>0</v>
      </c>
      <c r="BQ13" s="33">
        <f t="shared" si="18"/>
        <v>0</v>
      </c>
      <c r="BS13" s="33">
        <f t="shared" si="19"/>
        <v>0.15182804652646431</v>
      </c>
      <c r="BT13" s="33">
        <f t="shared" si="20"/>
        <v>1.9358075932124197</v>
      </c>
      <c r="BU13" s="33">
        <f t="shared" si="21"/>
        <v>7.3102392772001326E-2</v>
      </c>
      <c r="BV13" s="33">
        <f t="shared" si="22"/>
        <v>0.32755495222839059</v>
      </c>
      <c r="BW13" s="33">
        <f t="shared" si="23"/>
        <v>6.0450055561462636E-2</v>
      </c>
      <c r="BX13" s="33">
        <f t="shared" si="24"/>
        <v>1.9681413438615743E-2</v>
      </c>
      <c r="BY13" s="33">
        <f t="shared" si="25"/>
        <v>0</v>
      </c>
      <c r="BZ13" s="33">
        <f t="shared" si="26"/>
        <v>0</v>
      </c>
      <c r="CA13" s="33">
        <f t="shared" si="27"/>
        <v>1.0642021409308653</v>
      </c>
      <c r="CB13" s="59">
        <f t="shared" si="28"/>
        <v>653.84396782810438</v>
      </c>
      <c r="CD13" s="59">
        <f t="shared" si="2"/>
        <v>519.15351205331478</v>
      </c>
      <c r="CE13" s="59">
        <f t="shared" si="3"/>
        <v>0</v>
      </c>
      <c r="CF13" s="59">
        <f t="shared" si="4"/>
        <v>0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K13" s="59">
        <f t="shared" si="8"/>
        <v>1.8513180969509337</v>
      </c>
      <c r="CL13" s="59">
        <f t="shared" si="9"/>
        <v>7.5866225544881214</v>
      </c>
      <c r="CM13" s="59">
        <v>0</v>
      </c>
      <c r="CN13" s="59">
        <f t="shared" si="29"/>
        <v>1.1803224802186985</v>
      </c>
      <c r="CO13" s="59">
        <f t="shared" si="10"/>
        <v>0.31293447367399024</v>
      </c>
      <c r="CP13" s="59">
        <f t="shared" si="11"/>
        <v>0.54152003261105597</v>
      </c>
      <c r="CQ13" s="59">
        <v>0</v>
      </c>
      <c r="CR13" s="59">
        <f t="shared" si="30"/>
        <v>0.26007582043885091</v>
      </c>
      <c r="CS13" s="59">
        <f t="shared" si="12"/>
        <v>2.2633625454408102E-2</v>
      </c>
      <c r="CT13" s="59">
        <f t="shared" si="13"/>
        <v>1.7291527521069546E-2</v>
      </c>
      <c r="CU13" s="59">
        <v>0</v>
      </c>
      <c r="CV13" s="59">
        <f t="shared" si="31"/>
        <v>3.8519337729862241E-2</v>
      </c>
      <c r="CW13" s="59">
        <f t="shared" si="32"/>
        <v>0</v>
      </c>
      <c r="CX13" s="59">
        <f t="shared" si="14"/>
        <v>0</v>
      </c>
      <c r="CY13" s="59">
        <v>0</v>
      </c>
      <c r="CZ13" s="57">
        <f t="shared" si="33"/>
        <v>0</v>
      </c>
    </row>
    <row r="14" spans="1:104" x14ac:dyDescent="0.2">
      <c r="A14" s="184">
        <v>2020</v>
      </c>
      <c r="B14" s="199">
        <v>0.1797584633219364</v>
      </c>
      <c r="C14" s="199">
        <v>0.13188401543721662</v>
      </c>
      <c r="D14" s="199">
        <v>0.62878776761999799</v>
      </c>
      <c r="E14" s="199">
        <v>6.8418272264369681E-2</v>
      </c>
      <c r="F14" s="199"/>
      <c r="G14" s="199">
        <v>2.353368453490249</v>
      </c>
      <c r="H14" s="199">
        <v>2.2719268639852079</v>
      </c>
      <c r="I14" s="199">
        <v>10.318135794679149</v>
      </c>
      <c r="J14" s="199">
        <v>1.4712679941890325</v>
      </c>
      <c r="K14" s="199"/>
      <c r="L14" s="199">
        <v>9.9050581830454759E-2</v>
      </c>
      <c r="M14" s="199">
        <v>4.9708717918617105E-2</v>
      </c>
      <c r="N14" s="199">
        <v>6.86016992677594E-2</v>
      </c>
      <c r="O14" s="199">
        <v>6.2548608155898272E-2</v>
      </c>
      <c r="P14" s="199"/>
      <c r="Q14" s="199">
        <v>0.3540141165421809</v>
      </c>
      <c r="R14" s="199">
        <v>0.31879613189135253</v>
      </c>
      <c r="S14" s="199">
        <v>0.74563076877925671</v>
      </c>
      <c r="T14" s="199">
        <v>0.3253995040133828</v>
      </c>
      <c r="U14" s="199"/>
      <c r="V14" s="199">
        <v>7.5205071389789713E-2</v>
      </c>
      <c r="W14" s="199">
        <v>1.4857587274568212E-2</v>
      </c>
      <c r="X14" s="199">
        <v>1.815927333558337E-2</v>
      </c>
      <c r="Y14" s="199">
        <v>4.383905381014571E-2</v>
      </c>
      <c r="Z14" s="199"/>
      <c r="AA14" s="199">
        <v>1.4674160271178483E-2</v>
      </c>
      <c r="AB14" s="199">
        <v>1.3757025254229826E-2</v>
      </c>
      <c r="AC14" s="199">
        <v>1.1739328216942787E-2</v>
      </c>
      <c r="AD14" s="199">
        <v>1.9810116366090948E-2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1.37753679545688</v>
      </c>
      <c r="AQ14" s="199">
        <v>422.32966968465229</v>
      </c>
      <c r="AR14" s="199">
        <v>0</v>
      </c>
      <c r="AS14" s="199">
        <v>0</v>
      </c>
      <c r="AT14" s="199">
        <v>831.29539818333899</v>
      </c>
      <c r="AU14" s="25"/>
      <c r="AV14" s="25"/>
      <c r="AW14" s="25"/>
      <c r="AY14" s="58"/>
      <c r="AZ14" s="58"/>
      <c r="BA14" s="58"/>
      <c r="BB14" s="58"/>
      <c r="BC14" s="58"/>
      <c r="BD14" s="58"/>
      <c r="BF14" s="54">
        <f t="shared" si="15"/>
        <v>2.4038108794224247</v>
      </c>
      <c r="BG14" s="54">
        <f t="shared" si="0"/>
        <v>10.946923562299148</v>
      </c>
      <c r="BH14" s="54">
        <f t="shared" si="0"/>
        <v>1.5396862664534021</v>
      </c>
      <c r="BI14" s="54">
        <f t="shared" si="16"/>
        <v>0.36850484980996961</v>
      </c>
      <c r="BJ14" s="54">
        <f t="shared" si="1"/>
        <v>0.8142324680470161</v>
      </c>
      <c r="BK14" s="54">
        <f t="shared" si="1"/>
        <v>0.38794811216928105</v>
      </c>
      <c r="BL14" s="54">
        <f t="shared" si="17"/>
        <v>2.8614612528798038E-2</v>
      </c>
      <c r="BM14" s="54">
        <f t="shared" si="17"/>
        <v>2.9898601552526157E-2</v>
      </c>
      <c r="BN14" s="54">
        <f t="shared" si="17"/>
        <v>6.3649170176236655E-2</v>
      </c>
      <c r="BO14" s="33">
        <f t="shared" si="18"/>
        <v>0</v>
      </c>
      <c r="BP14" s="33">
        <f t="shared" si="18"/>
        <v>0</v>
      </c>
      <c r="BQ14" s="33">
        <f t="shared" si="18"/>
        <v>0</v>
      </c>
      <c r="BS14" s="33">
        <f t="shared" si="19"/>
        <v>0.13375717870903903</v>
      </c>
      <c r="BT14" s="33">
        <f t="shared" si="20"/>
        <v>1.7511271457520108</v>
      </c>
      <c r="BU14" s="33">
        <f t="shared" si="21"/>
        <v>7.3702935207021508E-2</v>
      </c>
      <c r="BV14" s="33">
        <f t="shared" si="22"/>
        <v>0.26341974990657685</v>
      </c>
      <c r="BW14" s="33">
        <f t="shared" si="23"/>
        <v>5.5959635990516315E-2</v>
      </c>
      <c r="BX14" s="33">
        <f t="shared" si="24"/>
        <v>1.0918953364003186E-2</v>
      </c>
      <c r="BY14" s="33">
        <f t="shared" si="25"/>
        <v>0</v>
      </c>
      <c r="BZ14" s="33">
        <f t="shared" si="26"/>
        <v>0</v>
      </c>
      <c r="CA14" s="33">
        <f t="shared" si="27"/>
        <v>1.0250167470457989</v>
      </c>
      <c r="CB14" s="59">
        <f t="shared" si="28"/>
        <v>618.5618472698726</v>
      </c>
      <c r="CD14" s="59">
        <f t="shared" si="2"/>
        <v>314.25293729269367</v>
      </c>
      <c r="CE14" s="59">
        <f t="shared" si="3"/>
        <v>0</v>
      </c>
      <c r="CF14" s="59">
        <f t="shared" si="4"/>
        <v>0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K14" s="59">
        <f t="shared" si="8"/>
        <v>1.7886610479407714</v>
      </c>
      <c r="CL14" s="59">
        <f t="shared" si="9"/>
        <v>8.1455392095463761</v>
      </c>
      <c r="CM14" s="59">
        <v>0</v>
      </c>
      <c r="CN14" s="59">
        <f t="shared" si="29"/>
        <v>1.1456711817180341</v>
      </c>
      <c r="CO14" s="59">
        <f t="shared" si="10"/>
        <v>0.27420221635352998</v>
      </c>
      <c r="CP14" s="59">
        <f t="shared" si="11"/>
        <v>0.60586542478512684</v>
      </c>
      <c r="CQ14" s="59">
        <v>0</v>
      </c>
      <c r="CR14" s="59">
        <f t="shared" si="30"/>
        <v>0.28866982956083415</v>
      </c>
      <c r="CS14" s="59">
        <f t="shared" si="12"/>
        <v>2.1291959059806208E-2</v>
      </c>
      <c r="CT14" s="59">
        <f t="shared" si="13"/>
        <v>2.2247367479156489E-2</v>
      </c>
      <c r="CU14" s="59">
        <v>0</v>
      </c>
      <c r="CV14" s="59">
        <f t="shared" si="31"/>
        <v>4.7360960216363809E-2</v>
      </c>
      <c r="CW14" s="59">
        <f t="shared" si="32"/>
        <v>0</v>
      </c>
      <c r="CX14" s="59">
        <f t="shared" si="14"/>
        <v>0</v>
      </c>
      <c r="CY14" s="59">
        <v>0</v>
      </c>
      <c r="CZ14" s="57">
        <f t="shared" si="33"/>
        <v>0</v>
      </c>
    </row>
    <row r="15" spans="1:104" x14ac:dyDescent="0.2">
      <c r="A15" s="184">
        <v>2021</v>
      </c>
      <c r="B15" s="199">
        <v>0.19259835355921756</v>
      </c>
      <c r="C15" s="199">
        <v>0.13206744244060634</v>
      </c>
      <c r="D15" s="199">
        <v>0.71059621113181803</v>
      </c>
      <c r="E15" s="199">
        <v>7.942389246775354E-2</v>
      </c>
      <c r="F15" s="199"/>
      <c r="G15" s="199">
        <v>2.2286380911852319</v>
      </c>
      <c r="H15" s="199">
        <v>2.1310549253818949</v>
      </c>
      <c r="I15" s="199">
        <v>11.200786534990534</v>
      </c>
      <c r="J15" s="199">
        <v>1.5306983432873056</v>
      </c>
      <c r="K15" s="199"/>
      <c r="L15" s="199">
        <v>0.11189047206773592</v>
      </c>
      <c r="M15" s="199">
        <v>4.5673323844043018E-2</v>
      </c>
      <c r="N15" s="199">
        <v>8.1991870515209758E-2</v>
      </c>
      <c r="O15" s="199">
        <v>6.9702261288097783E-2</v>
      </c>
      <c r="P15" s="199"/>
      <c r="Q15" s="199">
        <v>0.27514050508459653</v>
      </c>
      <c r="R15" s="199">
        <v>0.25037785962698283</v>
      </c>
      <c r="S15" s="199">
        <v>0.77131054925381892</v>
      </c>
      <c r="T15" s="199">
        <v>0.32319837997270606</v>
      </c>
      <c r="U15" s="199"/>
      <c r="V15" s="199">
        <v>6.6033721220303168E-2</v>
      </c>
      <c r="W15" s="199">
        <v>1.1372474210163323E-2</v>
      </c>
      <c r="X15" s="199">
        <v>1.8342700338973103E-2</v>
      </c>
      <c r="Y15" s="199">
        <v>5.2643549972852803E-2</v>
      </c>
      <c r="Z15" s="199"/>
      <c r="AA15" s="199">
        <v>7.3370801355892414E-3</v>
      </c>
      <c r="AB15" s="199">
        <v>4.4022480813535438E-3</v>
      </c>
      <c r="AC15" s="199">
        <v>1.6508430305075792E-2</v>
      </c>
      <c r="AD15" s="199">
        <v>1.3023317240670903E-2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1.2399665429145816</v>
      </c>
      <c r="AQ15" s="199">
        <v>260.85154152053644</v>
      </c>
      <c r="AR15" s="199">
        <v>0</v>
      </c>
      <c r="AS15" s="199">
        <v>0</v>
      </c>
      <c r="AT15" s="199">
        <v>808.28448060809717</v>
      </c>
      <c r="AU15" s="25"/>
      <c r="AV15" s="25"/>
      <c r="AW15" s="25"/>
      <c r="AY15" s="58"/>
      <c r="AZ15" s="58"/>
      <c r="BA15" s="58"/>
      <c r="BB15" s="58"/>
      <c r="BC15" s="58"/>
      <c r="BD15" s="58"/>
      <c r="BF15" s="54">
        <f t="shared" si="15"/>
        <v>2.2631223678225014</v>
      </c>
      <c r="BG15" s="54">
        <f t="shared" si="0"/>
        <v>11.911382746122353</v>
      </c>
      <c r="BH15" s="54">
        <f t="shared" si="0"/>
        <v>1.6101222357550591</v>
      </c>
      <c r="BI15" s="54">
        <f t="shared" si="16"/>
        <v>0.29605118347102588</v>
      </c>
      <c r="BJ15" s="54">
        <f t="shared" si="1"/>
        <v>0.85330241976902865</v>
      </c>
      <c r="BK15" s="54">
        <f t="shared" si="1"/>
        <v>0.39290064126080382</v>
      </c>
      <c r="BL15" s="54">
        <f t="shared" si="17"/>
        <v>1.5774722291516868E-2</v>
      </c>
      <c r="BM15" s="54">
        <f t="shared" si="17"/>
        <v>3.4851130644048892E-2</v>
      </c>
      <c r="BN15" s="54">
        <f t="shared" si="17"/>
        <v>6.5666867213523702E-2</v>
      </c>
      <c r="BO15" s="33">
        <f t="shared" si="18"/>
        <v>0</v>
      </c>
      <c r="BP15" s="33">
        <f t="shared" si="18"/>
        <v>0</v>
      </c>
      <c r="BQ15" s="33">
        <f t="shared" si="18"/>
        <v>0</v>
      </c>
      <c r="BS15" s="33">
        <f t="shared" si="19"/>
        <v>0.13913714844906971</v>
      </c>
      <c r="BT15" s="33">
        <f t="shared" si="20"/>
        <v>1.6100155749106639</v>
      </c>
      <c r="BU15" s="33">
        <f t="shared" si="21"/>
        <v>8.0832057670411933E-2</v>
      </c>
      <c r="BV15" s="33">
        <f t="shared" si="22"/>
        <v>0.19876735492724246</v>
      </c>
      <c r="BW15" s="33">
        <f t="shared" si="23"/>
        <v>4.7704165182538186E-2</v>
      </c>
      <c r="BX15" s="33">
        <f t="shared" si="24"/>
        <v>5.3004627980597994E-3</v>
      </c>
      <c r="BY15" s="33">
        <f t="shared" si="25"/>
        <v>0</v>
      </c>
      <c r="BZ15" s="33">
        <f t="shared" si="26"/>
        <v>0</v>
      </c>
      <c r="CA15" s="33">
        <f t="shared" si="27"/>
        <v>0.89577821287210591</v>
      </c>
      <c r="CB15" s="59">
        <f t="shared" si="28"/>
        <v>583.92190633586904</v>
      </c>
      <c r="CD15" s="59">
        <f t="shared" si="2"/>
        <v>188.44470362802096</v>
      </c>
      <c r="CE15" s="59">
        <f t="shared" si="3"/>
        <v>0</v>
      </c>
      <c r="CF15" s="59">
        <f t="shared" si="4"/>
        <v>0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K15" s="59">
        <f t="shared" si="8"/>
        <v>1.6349277500615449</v>
      </c>
      <c r="CL15" s="59">
        <f t="shared" si="9"/>
        <v>8.6050363295101793</v>
      </c>
      <c r="CM15" s="59">
        <v>0</v>
      </c>
      <c r="CN15" s="59">
        <f t="shared" si="29"/>
        <v>1.1631865610342229</v>
      </c>
      <c r="CO15" s="59">
        <f t="shared" si="10"/>
        <v>0.21387367390171289</v>
      </c>
      <c r="CP15" s="59">
        <f t="shared" si="11"/>
        <v>0.61644382341435455</v>
      </c>
      <c r="CQ15" s="59">
        <v>0</v>
      </c>
      <c r="CR15" s="59">
        <f t="shared" si="30"/>
        <v>0.28383978283610217</v>
      </c>
      <c r="CS15" s="59">
        <f t="shared" si="12"/>
        <v>1.1395995015828567E-2</v>
      </c>
      <c r="CT15" s="59">
        <f t="shared" si="13"/>
        <v>2.5177198290784041E-2</v>
      </c>
      <c r="CU15" s="59">
        <v>0</v>
      </c>
      <c r="CV15" s="59">
        <f t="shared" si="31"/>
        <v>4.7439142042635198E-2</v>
      </c>
      <c r="CW15" s="59">
        <f t="shared" si="32"/>
        <v>0</v>
      </c>
      <c r="CX15" s="59">
        <f t="shared" si="14"/>
        <v>0</v>
      </c>
      <c r="CY15" s="59">
        <v>0</v>
      </c>
      <c r="CZ15" s="57">
        <f t="shared" si="33"/>
        <v>0</v>
      </c>
    </row>
    <row r="16" spans="1:104" x14ac:dyDescent="0.2">
      <c r="A16" s="184">
        <v>2022</v>
      </c>
      <c r="B16" s="199">
        <v>0.26046634481341807</v>
      </c>
      <c r="C16" s="199">
        <v>0.14949300776263078</v>
      </c>
      <c r="D16" s="199">
        <v>0.77479566231822394</v>
      </c>
      <c r="E16" s="199">
        <v>0.12069496823044301</v>
      </c>
      <c r="F16" s="199"/>
      <c r="G16" s="199">
        <v>2.2634892218292806</v>
      </c>
      <c r="H16" s="199">
        <v>2.0323711975582195</v>
      </c>
      <c r="I16" s="199">
        <v>11.875981334468134</v>
      </c>
      <c r="J16" s="199">
        <v>1.6293820711109805</v>
      </c>
      <c r="K16" s="199"/>
      <c r="L16" s="199">
        <v>0.12106182223722248</v>
      </c>
      <c r="M16" s="199">
        <v>6.1264619132170163E-2</v>
      </c>
      <c r="N16" s="199">
        <v>0.10932249402027969</v>
      </c>
      <c r="O16" s="199">
        <v>5.8513214081324198E-2</v>
      </c>
      <c r="P16" s="199"/>
      <c r="Q16" s="199">
        <v>0.30999163572864541</v>
      </c>
      <c r="R16" s="199">
        <v>0.26266746885409487</v>
      </c>
      <c r="S16" s="199">
        <v>0.76030492905043501</v>
      </c>
      <c r="T16" s="199">
        <v>0.30045343155237947</v>
      </c>
      <c r="U16" s="199"/>
      <c r="V16" s="199">
        <v>9.538204176266013E-2</v>
      </c>
      <c r="W16" s="199">
        <v>1.9076408352532027E-2</v>
      </c>
      <c r="X16" s="199">
        <v>2.1827813403377996E-2</v>
      </c>
      <c r="Y16" s="199">
        <v>5.1909841959293879E-2</v>
      </c>
      <c r="Z16" s="199"/>
      <c r="AA16" s="199">
        <v>1.8342700338973103E-2</v>
      </c>
      <c r="AB16" s="199">
        <v>6.7867991254200481E-3</v>
      </c>
      <c r="AC16" s="199">
        <v>1.3573598250840096E-2</v>
      </c>
      <c r="AD16" s="199">
        <v>1.6875284311855251E-2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1.348188474914523</v>
      </c>
      <c r="AQ16" s="199">
        <v>564.59381924369382</v>
      </c>
      <c r="AR16" s="199">
        <v>0</v>
      </c>
      <c r="AS16" s="199">
        <v>0</v>
      </c>
      <c r="AT16" s="199">
        <v>783.80504644371729</v>
      </c>
      <c r="AU16" s="25"/>
      <c r="AV16" s="25"/>
      <c r="AW16" s="25"/>
      <c r="AY16" s="58"/>
      <c r="AZ16" s="58"/>
      <c r="BA16" s="58"/>
      <c r="BB16" s="58"/>
      <c r="BC16" s="58"/>
      <c r="BD16" s="58"/>
      <c r="BF16" s="54">
        <f t="shared" si="15"/>
        <v>2.1818642053208501</v>
      </c>
      <c r="BG16" s="54">
        <f t="shared" si="0"/>
        <v>12.650776996786359</v>
      </c>
      <c r="BH16" s="54">
        <f t="shared" si="0"/>
        <v>1.7500770393414236</v>
      </c>
      <c r="BI16" s="54">
        <f t="shared" si="16"/>
        <v>0.32393208798626505</v>
      </c>
      <c r="BJ16" s="54">
        <f t="shared" si="1"/>
        <v>0.86962742307071472</v>
      </c>
      <c r="BK16" s="54">
        <f t="shared" si="1"/>
        <v>0.35896664563370367</v>
      </c>
      <c r="BL16" s="54">
        <f t="shared" si="17"/>
        <v>2.5863207477952076E-2</v>
      </c>
      <c r="BM16" s="54">
        <f t="shared" si="17"/>
        <v>3.540141165421809E-2</v>
      </c>
      <c r="BN16" s="54">
        <f t="shared" si="17"/>
        <v>6.8785126271149133E-2</v>
      </c>
      <c r="BO16" s="33">
        <f t="shared" si="18"/>
        <v>0</v>
      </c>
      <c r="BP16" s="33">
        <f t="shared" si="18"/>
        <v>0</v>
      </c>
      <c r="BQ16" s="33">
        <f t="shared" si="18"/>
        <v>0</v>
      </c>
      <c r="BS16" s="33">
        <f t="shared" si="19"/>
        <v>0.18268585371953677</v>
      </c>
      <c r="BT16" s="33">
        <f t="shared" si="20"/>
        <v>1.5875657992247065</v>
      </c>
      <c r="BU16" s="33">
        <f t="shared" si="21"/>
        <v>8.4910326376686093E-2</v>
      </c>
      <c r="BV16" s="33">
        <f t="shared" si="22"/>
        <v>0.21742189632818107</v>
      </c>
      <c r="BW16" s="33">
        <f t="shared" si="23"/>
        <v>6.6899045024055706E-2</v>
      </c>
      <c r="BX16" s="33">
        <f t="shared" si="24"/>
        <v>1.2865200966164562E-2</v>
      </c>
      <c r="BY16" s="33">
        <f t="shared" si="25"/>
        <v>0</v>
      </c>
      <c r="BZ16" s="33">
        <f t="shared" si="26"/>
        <v>0</v>
      </c>
      <c r="CA16" s="33">
        <f t="shared" si="27"/>
        <v>0.94559227101309518</v>
      </c>
      <c r="CB16" s="59">
        <f t="shared" si="28"/>
        <v>549.7450895693421</v>
      </c>
      <c r="CD16" s="59">
        <f t="shared" si="2"/>
        <v>395.99474529883503</v>
      </c>
      <c r="CE16" s="59">
        <f t="shared" si="3"/>
        <v>0</v>
      </c>
      <c r="CF16" s="59">
        <f t="shared" si="4"/>
        <v>0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K16" s="59">
        <f t="shared" si="8"/>
        <v>1.5303156549252741</v>
      </c>
      <c r="CL16" s="59">
        <f t="shared" si="9"/>
        <v>8.8730004543540364</v>
      </c>
      <c r="CM16" s="59">
        <v>0</v>
      </c>
      <c r="CN16" s="59">
        <f t="shared" si="29"/>
        <v>1.2274688241817606</v>
      </c>
      <c r="CO16" s="59">
        <f t="shared" si="10"/>
        <v>0.22719944906246617</v>
      </c>
      <c r="CP16" s="59">
        <f t="shared" si="11"/>
        <v>0.60993917780586182</v>
      </c>
      <c r="CQ16" s="59">
        <v>0</v>
      </c>
      <c r="CR16" s="59">
        <f t="shared" si="30"/>
        <v>0.25177198290784047</v>
      </c>
      <c r="CS16" s="59">
        <f t="shared" si="12"/>
        <v>1.813993336229203E-2</v>
      </c>
      <c r="CT16" s="59">
        <f t="shared" si="13"/>
        <v>2.4829837864697602E-2</v>
      </c>
      <c r="CU16" s="59">
        <v>0</v>
      </c>
      <c r="CV16" s="59">
        <f t="shared" si="31"/>
        <v>4.8244503623117101E-2</v>
      </c>
      <c r="CW16" s="59">
        <f t="shared" si="32"/>
        <v>0</v>
      </c>
      <c r="CX16" s="59">
        <f t="shared" si="14"/>
        <v>0</v>
      </c>
      <c r="CY16" s="59">
        <v>0</v>
      </c>
      <c r="CZ16" s="57">
        <f t="shared" si="33"/>
        <v>0</v>
      </c>
    </row>
    <row r="17" spans="1:104" x14ac:dyDescent="0.2">
      <c r="A17" s="184">
        <v>2023</v>
      </c>
      <c r="B17" s="199">
        <v>0.22378094413547184</v>
      </c>
      <c r="C17" s="199">
        <v>0.17077054015583959</v>
      </c>
      <c r="D17" s="199">
        <v>0.83991224852157831</v>
      </c>
      <c r="E17" s="199">
        <v>0.13096688042026797</v>
      </c>
      <c r="F17" s="199"/>
      <c r="G17" s="199">
        <v>2.3588712635919409</v>
      </c>
      <c r="H17" s="199">
        <v>2.2079108398021923</v>
      </c>
      <c r="I17" s="199">
        <v>12.355276094325502</v>
      </c>
      <c r="J17" s="199">
        <v>1.7451245102499007</v>
      </c>
      <c r="K17" s="199"/>
      <c r="L17" s="199">
        <v>0.11739328216942786</v>
      </c>
      <c r="M17" s="199">
        <v>6.4016024183016121E-2</v>
      </c>
      <c r="N17" s="199">
        <v>0.1313337344270474</v>
      </c>
      <c r="O17" s="199">
        <v>7.722276842707676E-2</v>
      </c>
      <c r="P17" s="199"/>
      <c r="Q17" s="199">
        <v>0.29348320542356965</v>
      </c>
      <c r="R17" s="199">
        <v>0.24725960056935742</v>
      </c>
      <c r="S17" s="199">
        <v>0.76012150204704543</v>
      </c>
      <c r="T17" s="199">
        <v>0.31476073781677844</v>
      </c>
      <c r="U17" s="199"/>
      <c r="V17" s="199">
        <v>0.13390171247450364</v>
      </c>
      <c r="W17" s="199">
        <v>1.3940452257619557E-2</v>
      </c>
      <c r="X17" s="199">
        <v>2.5863207477952076E-2</v>
      </c>
      <c r="Y17" s="199">
        <v>7.0986250311825899E-2</v>
      </c>
      <c r="Z17" s="199"/>
      <c r="AA17" s="199">
        <v>1.1005620203383861E-2</v>
      </c>
      <c r="AB17" s="199">
        <v>8.0707881491481667E-3</v>
      </c>
      <c r="AC17" s="199">
        <v>1.2106182223722247E-2</v>
      </c>
      <c r="AD17" s="199">
        <v>1.2106182223722249E-2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1.3316800446094472</v>
      </c>
      <c r="AQ17" s="199">
        <v>413.20967907611487</v>
      </c>
      <c r="AR17" s="199">
        <v>0</v>
      </c>
      <c r="AS17" s="199">
        <v>0</v>
      </c>
      <c r="AT17" s="199">
        <v>757.40880009391458</v>
      </c>
      <c r="AU17" s="25"/>
      <c r="AV17" s="25"/>
      <c r="AW17" s="25"/>
      <c r="AY17" s="58"/>
      <c r="AZ17" s="58"/>
      <c r="BA17" s="58"/>
      <c r="BB17" s="58"/>
      <c r="BC17" s="58"/>
      <c r="BD17" s="58"/>
      <c r="BF17" s="54">
        <f t="shared" si="15"/>
        <v>2.378681379958032</v>
      </c>
      <c r="BG17" s="54">
        <f t="shared" si="0"/>
        <v>13.19518834284708</v>
      </c>
      <c r="BH17" s="54">
        <f t="shared" si="0"/>
        <v>1.8760913906701686</v>
      </c>
      <c r="BI17" s="54">
        <f t="shared" si="16"/>
        <v>0.31127562475237353</v>
      </c>
      <c r="BJ17" s="54">
        <f t="shared" si="1"/>
        <v>0.89145523647409286</v>
      </c>
      <c r="BK17" s="54">
        <f t="shared" si="1"/>
        <v>0.3919835062438552</v>
      </c>
      <c r="BL17" s="54">
        <f t="shared" si="17"/>
        <v>2.2011240406767725E-2</v>
      </c>
      <c r="BM17" s="54">
        <f t="shared" si="17"/>
        <v>3.7969389701674322E-2</v>
      </c>
      <c r="BN17" s="54">
        <f t="shared" si="17"/>
        <v>8.3092432535548155E-2</v>
      </c>
      <c r="BO17" s="33">
        <f t="shared" si="18"/>
        <v>0</v>
      </c>
      <c r="BP17" s="33">
        <f t="shared" si="18"/>
        <v>0</v>
      </c>
      <c r="BQ17" s="33">
        <f t="shared" si="18"/>
        <v>0</v>
      </c>
      <c r="BS17" s="33">
        <f t="shared" si="19"/>
        <v>0.15238393377398798</v>
      </c>
      <c r="BT17" s="33">
        <f t="shared" si="20"/>
        <v>1.6062765478143324</v>
      </c>
      <c r="BU17" s="33">
        <f t="shared" si="21"/>
        <v>7.9939112799469123E-2</v>
      </c>
      <c r="BV17" s="33">
        <f t="shared" si="22"/>
        <v>0.19984778199867279</v>
      </c>
      <c r="BW17" s="33">
        <f t="shared" si="23"/>
        <v>9.1180550536894445E-2</v>
      </c>
      <c r="BX17" s="33">
        <f t="shared" si="24"/>
        <v>7.4942918249502289E-3</v>
      </c>
      <c r="BY17" s="33">
        <f t="shared" si="25"/>
        <v>0</v>
      </c>
      <c r="BZ17" s="33">
        <f t="shared" si="26"/>
        <v>0</v>
      </c>
      <c r="CA17" s="33">
        <f t="shared" si="27"/>
        <v>0.90680931081897775</v>
      </c>
      <c r="CB17" s="59">
        <f t="shared" si="28"/>
        <v>515.75853734657596</v>
      </c>
      <c r="CD17" s="59">
        <f t="shared" si="2"/>
        <v>281.37568466503132</v>
      </c>
      <c r="CE17" s="59">
        <f t="shared" si="3"/>
        <v>0</v>
      </c>
      <c r="CF17" s="59">
        <f t="shared" si="4"/>
        <v>0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K17" s="59">
        <f t="shared" si="8"/>
        <v>1.619766273099243</v>
      </c>
      <c r="CL17" s="59">
        <f t="shared" si="9"/>
        <v>8.9852811835240765</v>
      </c>
      <c r="CM17" s="59">
        <v>0</v>
      </c>
      <c r="CN17" s="59">
        <f t="shared" si="29"/>
        <v>1.2775269464265155</v>
      </c>
      <c r="CO17" s="59">
        <f t="shared" si="10"/>
        <v>0.2119635537823423</v>
      </c>
      <c r="CP17" s="59">
        <f t="shared" si="11"/>
        <v>0.60703763782096865</v>
      </c>
      <c r="CQ17" s="59">
        <v>0</v>
      </c>
      <c r="CR17" s="59">
        <f t="shared" si="30"/>
        <v>0.26692169383197734</v>
      </c>
      <c r="CS17" s="59">
        <f t="shared" si="12"/>
        <v>1.498858364990046E-2</v>
      </c>
      <c r="CT17" s="59">
        <f t="shared" si="13"/>
        <v>2.5855306796078292E-2</v>
      </c>
      <c r="CU17" s="59">
        <v>0</v>
      </c>
      <c r="CV17" s="59">
        <f t="shared" si="31"/>
        <v>5.6581903278374229E-2</v>
      </c>
      <c r="CW17" s="59">
        <f t="shared" si="32"/>
        <v>0</v>
      </c>
      <c r="CX17" s="59">
        <f t="shared" si="14"/>
        <v>0</v>
      </c>
      <c r="CY17" s="59">
        <v>0</v>
      </c>
      <c r="CZ17" s="57">
        <f t="shared" si="33"/>
        <v>0</v>
      </c>
    </row>
    <row r="18" spans="1:104" x14ac:dyDescent="0.2">
      <c r="A18" s="184">
        <v>2024</v>
      </c>
      <c r="B18" s="199">
        <v>0.24579218454223956</v>
      </c>
      <c r="C18" s="199">
        <v>0.16765228109821417</v>
      </c>
      <c r="D18" s="199">
        <v>0.92465552408763407</v>
      </c>
      <c r="E18" s="199">
        <v>0.13775367954568801</v>
      </c>
      <c r="F18" s="199"/>
      <c r="G18" s="199">
        <v>2.0892335686090364</v>
      </c>
      <c r="H18" s="199">
        <v>1.9771596695379103</v>
      </c>
      <c r="I18" s="199">
        <v>13.008643080399724</v>
      </c>
      <c r="J18" s="199">
        <v>1.7638340645956534</v>
      </c>
      <c r="K18" s="199"/>
      <c r="L18" s="199">
        <v>0.13206744244060634</v>
      </c>
      <c r="M18" s="199">
        <v>5.8513214081324198E-2</v>
      </c>
      <c r="N18" s="199">
        <v>0.14729188372195401</v>
      </c>
      <c r="O18" s="199">
        <v>8.5660410583004387E-2</v>
      </c>
      <c r="P18" s="199"/>
      <c r="Q18" s="199">
        <v>0.30265455559305615</v>
      </c>
      <c r="R18" s="199">
        <v>0.25954920979646939</v>
      </c>
      <c r="S18" s="199">
        <v>0.77938133740296711</v>
      </c>
      <c r="T18" s="199">
        <v>0.26486859289477155</v>
      </c>
      <c r="U18" s="199"/>
      <c r="V18" s="199">
        <v>0.11922755220332516</v>
      </c>
      <c r="W18" s="199">
        <v>8.8044961627070893E-3</v>
      </c>
      <c r="X18" s="199">
        <v>2.8798039532187771E-2</v>
      </c>
      <c r="Y18" s="199">
        <v>7.2086812332164296E-2</v>
      </c>
      <c r="Z18" s="199"/>
      <c r="AA18" s="199">
        <v>1.1005620203383861E-2</v>
      </c>
      <c r="AB18" s="199">
        <v>4.0353940745740833E-3</v>
      </c>
      <c r="AC18" s="199">
        <v>1.2289609227111978E-2</v>
      </c>
      <c r="AD18" s="199">
        <v>1.4307306264399019E-2</v>
      </c>
      <c r="AE18" s="199"/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1.2271266526773006</v>
      </c>
      <c r="AQ18" s="199">
        <v>268.73156558615938</v>
      </c>
      <c r="AR18" s="199">
        <v>0</v>
      </c>
      <c r="AS18" s="199">
        <v>0</v>
      </c>
      <c r="AT18" s="199">
        <v>728.76759064962505</v>
      </c>
      <c r="AU18" s="25"/>
      <c r="AV18" s="25"/>
      <c r="AW18" s="25"/>
      <c r="AY18" s="58"/>
      <c r="AZ18" s="58"/>
      <c r="BA18" s="58"/>
      <c r="BB18" s="58"/>
      <c r="BC18" s="58"/>
      <c r="BD18" s="58"/>
      <c r="BF18" s="54">
        <f t="shared" si="15"/>
        <v>2.1448119506361243</v>
      </c>
      <c r="BG18" s="54">
        <f t="shared" si="0"/>
        <v>13.933298604487357</v>
      </c>
      <c r="BH18" s="54">
        <f t="shared" si="0"/>
        <v>1.9015877441413414</v>
      </c>
      <c r="BI18" s="54">
        <f t="shared" si="16"/>
        <v>0.3180624238777936</v>
      </c>
      <c r="BJ18" s="54">
        <f t="shared" si="1"/>
        <v>0.92667322112492112</v>
      </c>
      <c r="BK18" s="54">
        <f t="shared" si="1"/>
        <v>0.35052900347777594</v>
      </c>
      <c r="BL18" s="54">
        <f t="shared" si="17"/>
        <v>1.2839890237281174E-2</v>
      </c>
      <c r="BM18" s="54">
        <f t="shared" si="17"/>
        <v>4.1087648759299752E-2</v>
      </c>
      <c r="BN18" s="54">
        <f t="shared" si="17"/>
        <v>8.6394118596563318E-2</v>
      </c>
      <c r="BO18" s="33">
        <f t="shared" si="18"/>
        <v>0</v>
      </c>
      <c r="BP18" s="33">
        <f t="shared" si="18"/>
        <v>0</v>
      </c>
      <c r="BQ18" s="33">
        <f t="shared" si="18"/>
        <v>0</v>
      </c>
      <c r="BS18" s="33">
        <f t="shared" si="19"/>
        <v>0.16249758973193051</v>
      </c>
      <c r="BT18" s="33">
        <f t="shared" si="20"/>
        <v>1.3812295127214096</v>
      </c>
      <c r="BU18" s="33">
        <f t="shared" si="21"/>
        <v>8.7312137766410433E-2</v>
      </c>
      <c r="BV18" s="33">
        <f t="shared" si="22"/>
        <v>0.20009031571469058</v>
      </c>
      <c r="BW18" s="33">
        <f t="shared" si="23"/>
        <v>7.8823457705787206E-2</v>
      </c>
      <c r="BX18" s="33">
        <f t="shared" si="24"/>
        <v>7.2760114805342025E-3</v>
      </c>
      <c r="BY18" s="33">
        <f t="shared" si="25"/>
        <v>0</v>
      </c>
      <c r="BZ18" s="33">
        <f t="shared" si="26"/>
        <v>0</v>
      </c>
      <c r="CA18" s="33">
        <f t="shared" si="27"/>
        <v>0.81127528007956373</v>
      </c>
      <c r="CB18" s="59">
        <f t="shared" si="28"/>
        <v>481.8012304820017</v>
      </c>
      <c r="CD18" s="59">
        <f t="shared" si="2"/>
        <v>177.66322299452403</v>
      </c>
      <c r="CE18" s="59">
        <f t="shared" si="3"/>
        <v>0</v>
      </c>
      <c r="CF18" s="59">
        <f t="shared" si="4"/>
        <v>0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K18" s="59">
        <f t="shared" si="8"/>
        <v>1.4179733706981068</v>
      </c>
      <c r="CL18" s="59">
        <f t="shared" si="9"/>
        <v>9.2115518012143092</v>
      </c>
      <c r="CM18" s="59">
        <v>0</v>
      </c>
      <c r="CN18" s="59">
        <f t="shared" si="29"/>
        <v>1.2571735169783014</v>
      </c>
      <c r="CO18" s="59">
        <f t="shared" si="10"/>
        <v>0.21027673178743847</v>
      </c>
      <c r="CP18" s="59">
        <f t="shared" si="11"/>
        <v>0.61264016666097987</v>
      </c>
      <c r="CQ18" s="59">
        <v>0</v>
      </c>
      <c r="CR18" s="59">
        <f t="shared" si="30"/>
        <v>0.23174096565501434</v>
      </c>
      <c r="CS18" s="59">
        <f t="shared" si="12"/>
        <v>8.4886800606232375E-3</v>
      </c>
      <c r="CT18" s="59">
        <f t="shared" si="13"/>
        <v>2.7163776193994359E-2</v>
      </c>
      <c r="CU18" s="59">
        <v>0</v>
      </c>
      <c r="CV18" s="59">
        <f t="shared" si="31"/>
        <v>5.7116690122193496E-2</v>
      </c>
      <c r="CW18" s="59">
        <f t="shared" si="32"/>
        <v>0</v>
      </c>
      <c r="CX18" s="59">
        <f t="shared" si="14"/>
        <v>0</v>
      </c>
      <c r="CY18" s="59">
        <v>0</v>
      </c>
      <c r="CZ18" s="57">
        <f t="shared" si="33"/>
        <v>0</v>
      </c>
    </row>
    <row r="19" spans="1:104" x14ac:dyDescent="0.2">
      <c r="A19" s="184">
        <v>2025</v>
      </c>
      <c r="B19" s="199">
        <v>0.23478656433885572</v>
      </c>
      <c r="C19" s="199">
        <v>0.16930312412872173</v>
      </c>
      <c r="D19" s="199">
        <v>1.0167358797892789</v>
      </c>
      <c r="E19" s="199">
        <v>0.12381322728806843</v>
      </c>
      <c r="F19" s="199"/>
      <c r="G19" s="199">
        <v>2.0635537881344739</v>
      </c>
      <c r="H19" s="199">
        <v>1.8504116101956067</v>
      </c>
      <c r="I19" s="199">
        <v>13.335693427443614</v>
      </c>
      <c r="J19" s="199">
        <v>1.8445419460871351</v>
      </c>
      <c r="K19" s="199"/>
      <c r="L19" s="199">
        <v>0.11922755220332516</v>
      </c>
      <c r="M19" s="199">
        <v>6.3282316169457217E-2</v>
      </c>
      <c r="N19" s="199">
        <v>0.15884778493550705</v>
      </c>
      <c r="O19" s="199">
        <v>8.3642713545717354E-2</v>
      </c>
      <c r="P19" s="199"/>
      <c r="Q19" s="199">
        <v>0.31916298589813197</v>
      </c>
      <c r="R19" s="199">
        <v>0.26835370595917646</v>
      </c>
      <c r="S19" s="199">
        <v>0.80506111787752943</v>
      </c>
      <c r="T19" s="199">
        <v>0.27917589915917063</v>
      </c>
      <c r="U19" s="199"/>
      <c r="V19" s="199">
        <v>0.11922755220332516</v>
      </c>
      <c r="W19" s="199">
        <v>1.7975846332193641E-2</v>
      </c>
      <c r="X19" s="199">
        <v>2.9348320542356966E-2</v>
      </c>
      <c r="Y19" s="199">
        <v>6.7501137247421017E-2</v>
      </c>
      <c r="Z19" s="199"/>
      <c r="AA19" s="199">
        <v>1.4674160271178483E-2</v>
      </c>
      <c r="AB19" s="199">
        <v>6.4199451186405859E-3</v>
      </c>
      <c r="AC19" s="199">
        <v>1.1555901213553054E-2</v>
      </c>
      <c r="AD19" s="199">
        <v>8.4376421559276254E-3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1.2271266526773006</v>
      </c>
      <c r="AQ19" s="199">
        <v>465.1470350859172</v>
      </c>
      <c r="AR19" s="199">
        <v>0</v>
      </c>
      <c r="AS19" s="199">
        <v>0</v>
      </c>
      <c r="AT19" s="199">
        <v>698.87742673925493</v>
      </c>
      <c r="AU19" s="25"/>
      <c r="AV19" s="25"/>
      <c r="AW19" s="25"/>
      <c r="AY19" s="58"/>
      <c r="AZ19" s="58"/>
      <c r="BA19" s="58"/>
      <c r="BB19" s="58"/>
      <c r="BC19" s="58"/>
      <c r="BD19" s="58"/>
      <c r="BF19" s="54">
        <f t="shared" si="15"/>
        <v>2.0197147343243285</v>
      </c>
      <c r="BG19" s="54">
        <f t="shared" si="0"/>
        <v>14.352429307232892</v>
      </c>
      <c r="BH19" s="54">
        <f t="shared" si="0"/>
        <v>1.9683551733752034</v>
      </c>
      <c r="BI19" s="54">
        <f t="shared" si="16"/>
        <v>0.33163602212863369</v>
      </c>
      <c r="BJ19" s="54">
        <f t="shared" si="1"/>
        <v>0.96390890281303654</v>
      </c>
      <c r="BK19" s="54">
        <f t="shared" si="1"/>
        <v>0.36281861270488797</v>
      </c>
      <c r="BL19" s="54">
        <f t="shared" si="17"/>
        <v>2.4395791450834228E-2</v>
      </c>
      <c r="BM19" s="54">
        <f t="shared" si="17"/>
        <v>4.090422175591002E-2</v>
      </c>
      <c r="BN19" s="54">
        <f t="shared" si="17"/>
        <v>7.5938779403348644E-2</v>
      </c>
      <c r="BO19" s="33">
        <f t="shared" si="18"/>
        <v>0</v>
      </c>
      <c r="BP19" s="33">
        <f t="shared" si="18"/>
        <v>0</v>
      </c>
      <c r="BQ19" s="33">
        <f t="shared" si="18"/>
        <v>0</v>
      </c>
      <c r="BS19" s="33">
        <f t="shared" si="19"/>
        <v>0.15070056140912266</v>
      </c>
      <c r="BT19" s="33">
        <f t="shared" si="20"/>
        <v>1.3245166530098671</v>
      </c>
      <c r="BU19" s="33">
        <f t="shared" si="21"/>
        <v>7.65276288405701E-2</v>
      </c>
      <c r="BV19" s="33">
        <f t="shared" si="22"/>
        <v>0.20485857566552612</v>
      </c>
      <c r="BW19" s="33">
        <f t="shared" si="23"/>
        <v>7.65276288405701E-2</v>
      </c>
      <c r="BX19" s="33">
        <f t="shared" si="24"/>
        <v>9.4187850880701664E-3</v>
      </c>
      <c r="BY19" s="33">
        <f t="shared" si="25"/>
        <v>0</v>
      </c>
      <c r="BZ19" s="33">
        <f t="shared" si="26"/>
        <v>0</v>
      </c>
      <c r="CA19" s="33">
        <f t="shared" si="27"/>
        <v>0.7876459029898677</v>
      </c>
      <c r="CB19" s="59">
        <f t="shared" si="28"/>
        <v>448.58282611846505</v>
      </c>
      <c r="CD19" s="59">
        <f t="shared" si="2"/>
        <v>298.56018176605619</v>
      </c>
      <c r="CE19" s="59">
        <f t="shared" si="3"/>
        <v>0</v>
      </c>
      <c r="CF19" s="59">
        <f t="shared" si="4"/>
        <v>0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K19" s="59">
        <f t="shared" si="8"/>
        <v>1.2963780325592578</v>
      </c>
      <c r="CL19" s="59">
        <f t="shared" si="9"/>
        <v>9.2122782250142272</v>
      </c>
      <c r="CM19" s="59">
        <v>0</v>
      </c>
      <c r="CN19" s="59">
        <f t="shared" si="29"/>
        <v>1.2634122847510119</v>
      </c>
      <c r="CO19" s="59">
        <f t="shared" si="10"/>
        <v>0.21286454299038576</v>
      </c>
      <c r="CP19" s="59">
        <f t="shared" si="11"/>
        <v>0.61869644547260905</v>
      </c>
      <c r="CQ19" s="59">
        <v>0</v>
      </c>
      <c r="CR19" s="59">
        <f t="shared" si="30"/>
        <v>0.23287946130253487</v>
      </c>
      <c r="CS19" s="59">
        <f t="shared" si="12"/>
        <v>1.5658730208916654E-2</v>
      </c>
      <c r="CT19" s="59">
        <f t="shared" si="13"/>
        <v>2.6254863432995591E-2</v>
      </c>
      <c r="CU19" s="59">
        <v>0</v>
      </c>
      <c r="CV19" s="59">
        <f t="shared" si="31"/>
        <v>4.8742212830763111E-2</v>
      </c>
      <c r="CW19" s="59">
        <f t="shared" si="32"/>
        <v>0</v>
      </c>
      <c r="CX19" s="59">
        <f t="shared" si="14"/>
        <v>0</v>
      </c>
      <c r="CY19" s="59">
        <v>0</v>
      </c>
      <c r="CZ19" s="57">
        <f t="shared" si="33"/>
        <v>0</v>
      </c>
    </row>
    <row r="20" spans="1:104" x14ac:dyDescent="0.2">
      <c r="A20" s="184">
        <v>2026</v>
      </c>
      <c r="B20" s="199">
        <v>0.27697477511849383</v>
      </c>
      <c r="C20" s="199">
        <v>0.16545115705753735</v>
      </c>
      <c r="D20" s="199">
        <v>1.0816690389892438</v>
      </c>
      <c r="E20" s="199">
        <v>0.17939160931515694</v>
      </c>
      <c r="F20" s="199"/>
      <c r="G20" s="199">
        <v>2.105741998914112</v>
      </c>
      <c r="H20" s="199">
        <v>1.8643520624532262</v>
      </c>
      <c r="I20" s="199">
        <v>13.511966777701147</v>
      </c>
      <c r="J20" s="199">
        <v>1.8808604927583021</v>
      </c>
      <c r="K20" s="199"/>
      <c r="L20" s="199">
        <v>8.0707881491481656E-2</v>
      </c>
      <c r="M20" s="199">
        <v>5.6862371050816617E-2</v>
      </c>
      <c r="N20" s="199">
        <v>0.17957503631854665</v>
      </c>
      <c r="O20" s="199">
        <v>7.2086812332164296E-2</v>
      </c>
      <c r="P20" s="199"/>
      <c r="Q20" s="199">
        <v>0.25863207477952077</v>
      </c>
      <c r="R20" s="199">
        <v>0.22506493315919998</v>
      </c>
      <c r="S20" s="199">
        <v>0.84981730670462385</v>
      </c>
      <c r="T20" s="199">
        <v>0.26248404185070501</v>
      </c>
      <c r="U20" s="199"/>
      <c r="V20" s="199">
        <v>0.13940452257619557</v>
      </c>
      <c r="W20" s="199">
        <v>2.1460959396598527E-2</v>
      </c>
      <c r="X20" s="199">
        <v>2.8431185525408305E-2</v>
      </c>
      <c r="Y20" s="199">
        <v>8.6210691593173558E-2</v>
      </c>
      <c r="Z20" s="199"/>
      <c r="AA20" s="199">
        <v>1.6508430305075792E-2</v>
      </c>
      <c r="AB20" s="199">
        <v>1.1005620203383861E-2</v>
      </c>
      <c r="AC20" s="199">
        <v>1.3573598250840096E-2</v>
      </c>
      <c r="AD20" s="199">
        <v>9.7216311796557448E-3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1.1005620203383861</v>
      </c>
      <c r="AQ20" s="199">
        <v>378.51262711491336</v>
      </c>
      <c r="AR20" s="199">
        <v>0</v>
      </c>
      <c r="AS20" s="199">
        <v>0</v>
      </c>
      <c r="AT20" s="199">
        <v>667.5000366854008</v>
      </c>
      <c r="AU20" s="25"/>
      <c r="AV20" s="25"/>
      <c r="AW20" s="25"/>
      <c r="AY20" s="58"/>
      <c r="AZ20" s="58"/>
      <c r="BA20" s="58"/>
      <c r="BB20" s="58"/>
      <c r="BC20" s="58"/>
      <c r="BD20" s="58"/>
      <c r="BF20" s="54">
        <f t="shared" si="15"/>
        <v>2.0298032195107636</v>
      </c>
      <c r="BG20" s="54">
        <f t="shared" si="15"/>
        <v>14.593635816690391</v>
      </c>
      <c r="BH20" s="54">
        <f t="shared" si="15"/>
        <v>2.0602521020734592</v>
      </c>
      <c r="BI20" s="54">
        <f t="shared" si="16"/>
        <v>0.2819273042100166</v>
      </c>
      <c r="BJ20" s="54">
        <f t="shared" si="16"/>
        <v>1.0293923430231704</v>
      </c>
      <c r="BK20" s="54">
        <f t="shared" si="16"/>
        <v>0.3345708541828693</v>
      </c>
      <c r="BL20" s="54">
        <f t="shared" si="17"/>
        <v>3.2466579599982386E-2</v>
      </c>
      <c r="BM20" s="54">
        <f t="shared" si="17"/>
        <v>4.2004783776248403E-2</v>
      </c>
      <c r="BN20" s="54">
        <f t="shared" si="17"/>
        <v>9.5932322772829301E-2</v>
      </c>
      <c r="BO20" s="33">
        <f t="shared" si="18"/>
        <v>0</v>
      </c>
      <c r="BP20" s="33">
        <f t="shared" si="18"/>
        <v>0</v>
      </c>
      <c r="BQ20" s="33">
        <f t="shared" si="18"/>
        <v>0</v>
      </c>
      <c r="BS20" s="33">
        <f t="shared" si="19"/>
        <v>0.17260152285177122</v>
      </c>
      <c r="BT20" s="33">
        <f t="shared" si="20"/>
        <v>1.3122287962505521</v>
      </c>
      <c r="BU20" s="33">
        <f t="shared" si="21"/>
        <v>5.0294483479986322E-2</v>
      </c>
      <c r="BV20" s="33">
        <f t="shared" si="22"/>
        <v>0.16117095842450163</v>
      </c>
      <c r="BW20" s="33">
        <f t="shared" si="23"/>
        <v>8.6872289647249093E-2</v>
      </c>
      <c r="BX20" s="33">
        <f t="shared" si="24"/>
        <v>1.0287507984542657E-2</v>
      </c>
      <c r="BY20" s="33">
        <f t="shared" si="25"/>
        <v>0</v>
      </c>
      <c r="BZ20" s="33">
        <f t="shared" si="26"/>
        <v>0</v>
      </c>
      <c r="CA20" s="33">
        <f t="shared" si="27"/>
        <v>0.6858338656361771</v>
      </c>
      <c r="CB20" s="59">
        <f t="shared" si="28"/>
        <v>415.96395479055514</v>
      </c>
      <c r="CD20" s="59">
        <f t="shared" si="2"/>
        <v>235.87655529536494</v>
      </c>
      <c r="CE20" s="59">
        <f t="shared" si="3"/>
        <v>0</v>
      </c>
      <c r="CF20" s="59">
        <f t="shared" si="4"/>
        <v>0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K20" s="59">
        <f t="shared" si="8"/>
        <v>1.264906259521656</v>
      </c>
      <c r="CL20" s="59">
        <f t="shared" si="9"/>
        <v>9.0942713639799813</v>
      </c>
      <c r="CM20" s="59">
        <v>0</v>
      </c>
      <c r="CN20" s="59">
        <f t="shared" si="29"/>
        <v>1.2838809964709237</v>
      </c>
      <c r="CO20" s="59">
        <f t="shared" si="10"/>
        <v>0.17568777524713405</v>
      </c>
      <c r="CP20" s="59">
        <f t="shared" si="11"/>
        <v>0.64148327565837093</v>
      </c>
      <c r="CQ20" s="59">
        <v>0</v>
      </c>
      <c r="CR20" s="59">
        <f t="shared" si="30"/>
        <v>0.20849349515339777</v>
      </c>
      <c r="CS20" s="59">
        <f t="shared" si="12"/>
        <v>2.0232099036267222E-2</v>
      </c>
      <c r="CT20" s="59">
        <f t="shared" si="13"/>
        <v>2.6175992538447424E-2</v>
      </c>
      <c r="CU20" s="59">
        <v>0</v>
      </c>
      <c r="CV20" s="59">
        <f t="shared" si="31"/>
        <v>5.9781851954620088E-2</v>
      </c>
      <c r="CW20" s="59">
        <f t="shared" si="32"/>
        <v>0</v>
      </c>
      <c r="CX20" s="59">
        <f t="shared" si="14"/>
        <v>0</v>
      </c>
      <c r="CY20" s="59">
        <v>0</v>
      </c>
      <c r="CZ20" s="57">
        <f t="shared" si="33"/>
        <v>0</v>
      </c>
    </row>
    <row r="21" spans="1:104" x14ac:dyDescent="0.2">
      <c r="A21" s="184">
        <v>2027</v>
      </c>
      <c r="B21" s="199">
        <v>0.21094105389819068</v>
      </c>
      <c r="C21" s="199">
        <v>0.15352840183720487</v>
      </c>
      <c r="D21" s="199">
        <v>1.1447679281553111</v>
      </c>
      <c r="E21" s="199">
        <v>0.16600143806770659</v>
      </c>
      <c r="F21" s="199"/>
      <c r="G21" s="199">
        <v>1.8361043039312075</v>
      </c>
      <c r="H21" s="199">
        <v>1.7119242226363598</v>
      </c>
      <c r="I21" s="199">
        <v>13.733546597795943</v>
      </c>
      <c r="J21" s="199">
        <v>1.856464701307468</v>
      </c>
      <c r="K21" s="199"/>
      <c r="L21" s="199">
        <v>0.1100562020338386</v>
      </c>
      <c r="M21" s="199">
        <v>4.6223604854212223E-2</v>
      </c>
      <c r="N21" s="199">
        <v>0.18214301436600289</v>
      </c>
      <c r="O21" s="199">
        <v>9.1530074691475782E-2</v>
      </c>
      <c r="P21" s="199"/>
      <c r="Q21" s="199">
        <v>0.24212364447444495</v>
      </c>
      <c r="R21" s="199">
        <v>0.21901184204733884</v>
      </c>
      <c r="S21" s="199">
        <v>0.81331533303006731</v>
      </c>
      <c r="T21" s="199">
        <v>0.30302140959983564</v>
      </c>
      <c r="U21" s="199"/>
      <c r="V21" s="199">
        <v>9.9050581830454759E-2</v>
      </c>
      <c r="W21" s="199">
        <v>1.3757025254229826E-2</v>
      </c>
      <c r="X21" s="199">
        <v>3.631854667116674E-2</v>
      </c>
      <c r="Y21" s="199">
        <v>6.1814900142339341E-2</v>
      </c>
      <c r="Z21" s="199"/>
      <c r="AA21" s="199">
        <v>1.2839890237281172E-2</v>
      </c>
      <c r="AB21" s="199">
        <v>8.4376421559276254E-3</v>
      </c>
      <c r="AC21" s="199">
        <v>1.4490733267788752E-2</v>
      </c>
      <c r="AD21" s="199">
        <v>1.8526127342362832E-2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1.0877221301011051</v>
      </c>
      <c r="AQ21" s="199">
        <v>259.89772110290988</v>
      </c>
      <c r="AR21" s="199">
        <v>0</v>
      </c>
      <c r="AS21" s="199">
        <v>0</v>
      </c>
      <c r="AT21" s="199">
        <v>634.452543765683</v>
      </c>
      <c r="AU21" s="25"/>
      <c r="AV21" s="25"/>
      <c r="AW21" s="25"/>
      <c r="AY21" s="58"/>
      <c r="AZ21" s="58"/>
      <c r="BA21" s="58"/>
      <c r="BB21" s="58"/>
      <c r="BC21" s="58"/>
      <c r="BD21" s="58"/>
      <c r="BF21" s="54">
        <f t="shared" si="15"/>
        <v>1.8654526244735647</v>
      </c>
      <c r="BG21" s="54">
        <f t="shared" si="15"/>
        <v>14.878314525951254</v>
      </c>
      <c r="BH21" s="54">
        <f t="shared" si="15"/>
        <v>2.0224661393751746</v>
      </c>
      <c r="BI21" s="54">
        <f t="shared" si="16"/>
        <v>0.26523544690155104</v>
      </c>
      <c r="BJ21" s="54">
        <f t="shared" si="16"/>
        <v>0.9954583473960702</v>
      </c>
      <c r="BK21" s="54">
        <f t="shared" si="16"/>
        <v>0.39455148429131143</v>
      </c>
      <c r="BL21" s="54">
        <f t="shared" si="17"/>
        <v>2.2194667410157451E-2</v>
      </c>
      <c r="BM21" s="54">
        <f t="shared" si="17"/>
        <v>5.0809279938955496E-2</v>
      </c>
      <c r="BN21" s="54">
        <f t="shared" si="17"/>
        <v>8.0341027484702177E-2</v>
      </c>
      <c r="BO21" s="33">
        <f t="shared" si="18"/>
        <v>0</v>
      </c>
      <c r="BP21" s="33">
        <f t="shared" si="18"/>
        <v>0</v>
      </c>
      <c r="BQ21" s="33">
        <f t="shared" si="18"/>
        <v>0</v>
      </c>
      <c r="BS21" s="33">
        <f t="shared" si="19"/>
        <v>0.12762280671223361</v>
      </c>
      <c r="BT21" s="33">
        <f t="shared" si="20"/>
        <v>1.1108733001647464</v>
      </c>
      <c r="BU21" s="33">
        <f t="shared" si="21"/>
        <v>6.6585812197687083E-2</v>
      </c>
      <c r="BV21" s="33">
        <f t="shared" si="22"/>
        <v>0.14648878683491162</v>
      </c>
      <c r="BW21" s="33">
        <f t="shared" si="23"/>
        <v>5.992723097791839E-2</v>
      </c>
      <c r="BX21" s="33">
        <f t="shared" si="24"/>
        <v>7.7683447563968279E-3</v>
      </c>
      <c r="BY21" s="33">
        <f t="shared" si="25"/>
        <v>0</v>
      </c>
      <c r="BZ21" s="33">
        <f t="shared" si="26"/>
        <v>0</v>
      </c>
      <c r="CA21" s="33">
        <f t="shared" si="27"/>
        <v>0.65808977722047424</v>
      </c>
      <c r="CB21" s="59">
        <f t="shared" si="28"/>
        <v>383.85422308628756</v>
      </c>
      <c r="CD21" s="59">
        <f t="shared" si="2"/>
        <v>157.24239550483807</v>
      </c>
      <c r="CE21" s="59">
        <f t="shared" si="3"/>
        <v>0</v>
      </c>
      <c r="CF21" s="59">
        <f t="shared" si="4"/>
        <v>0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K21" s="59">
        <f t="shared" si="8"/>
        <v>1.1286295167507965</v>
      </c>
      <c r="CL21" s="59">
        <f t="shared" si="9"/>
        <v>9.0016249746516568</v>
      </c>
      <c r="CM21" s="59">
        <v>0</v>
      </c>
      <c r="CN21" s="59">
        <f t="shared" si="29"/>
        <v>1.2236252754861634</v>
      </c>
      <c r="CO21" s="59">
        <f t="shared" si="10"/>
        <v>0.16047180739642589</v>
      </c>
      <c r="CP21" s="59">
        <f t="shared" si="11"/>
        <v>0.60226867132807971</v>
      </c>
      <c r="CQ21" s="59">
        <v>0</v>
      </c>
      <c r="CR21" s="59">
        <f t="shared" si="30"/>
        <v>0.23871013672870822</v>
      </c>
      <c r="CS21" s="59">
        <f t="shared" si="12"/>
        <v>1.3428138793200229E-2</v>
      </c>
      <c r="CT21" s="59">
        <f t="shared" si="13"/>
        <v>3.0740449964598876E-2</v>
      </c>
      <c r="CU21" s="59">
        <v>0</v>
      </c>
      <c r="CV21" s="59">
        <f t="shared" si="31"/>
        <v>4.860764290431157E-2</v>
      </c>
      <c r="CW21" s="59">
        <f t="shared" si="32"/>
        <v>0</v>
      </c>
      <c r="CX21" s="59">
        <f t="shared" si="14"/>
        <v>0</v>
      </c>
      <c r="CY21" s="59">
        <v>0</v>
      </c>
      <c r="CZ21" s="57">
        <f t="shared" si="33"/>
        <v>0</v>
      </c>
    </row>
    <row r="22" spans="1:104" x14ac:dyDescent="0.2">
      <c r="A22" s="184">
        <v>2028</v>
      </c>
      <c r="B22" s="199">
        <v>0.24762645457613686</v>
      </c>
      <c r="C22" s="199">
        <v>0.14600789469822589</v>
      </c>
      <c r="D22" s="199">
        <v>1.1836544528739343</v>
      </c>
      <c r="E22" s="199">
        <v>0.16765228109821417</v>
      </c>
      <c r="F22" s="199"/>
      <c r="G22" s="199">
        <v>1.8636183544396672</v>
      </c>
      <c r="H22" s="199">
        <v>1.6603812346838454</v>
      </c>
      <c r="I22" s="199">
        <v>13.73501401382306</v>
      </c>
      <c r="J22" s="199">
        <v>1.9318531997006467</v>
      </c>
      <c r="K22" s="199"/>
      <c r="L22" s="199">
        <v>0.10455339193214667</v>
      </c>
      <c r="M22" s="199">
        <v>4.4205907816925176E-2</v>
      </c>
      <c r="N22" s="199">
        <v>0.18801267847447428</v>
      </c>
      <c r="O22" s="199">
        <v>7.6489060413517829E-2</v>
      </c>
      <c r="P22" s="199"/>
      <c r="Q22" s="199">
        <v>0.24028937444054763</v>
      </c>
      <c r="R22" s="199">
        <v>0.19773430965413002</v>
      </c>
      <c r="S22" s="199">
        <v>0.81294847902328793</v>
      </c>
      <c r="T22" s="199">
        <v>0.25808179376935159</v>
      </c>
      <c r="U22" s="199"/>
      <c r="V22" s="199">
        <v>0.11189047206773592</v>
      </c>
      <c r="W22" s="199">
        <v>1.4307306264399019E-2</v>
      </c>
      <c r="X22" s="199">
        <v>3.2466579599982393E-2</v>
      </c>
      <c r="Y22" s="199">
        <v>7.2637093342333481E-2</v>
      </c>
      <c r="Z22" s="199"/>
      <c r="AA22" s="199">
        <v>9.1713501694865515E-3</v>
      </c>
      <c r="AB22" s="199">
        <v>6.7867991254200481E-3</v>
      </c>
      <c r="AC22" s="199">
        <v>1.3390171247450363E-2</v>
      </c>
      <c r="AD22" s="199">
        <v>1.3757025254229826E-2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1.0968934802705916</v>
      </c>
      <c r="AQ22" s="199">
        <v>374.8000645663052</v>
      </c>
      <c r="AR22" s="199">
        <v>0</v>
      </c>
      <c r="AS22" s="199">
        <v>0</v>
      </c>
      <c r="AT22" s="199">
        <v>600.09648260378299</v>
      </c>
      <c r="AU22" s="25"/>
      <c r="AV22" s="25"/>
      <c r="AW22" s="25"/>
      <c r="AY22" s="58"/>
      <c r="AZ22" s="58"/>
      <c r="BA22" s="58"/>
      <c r="BB22" s="58"/>
      <c r="BC22" s="58"/>
      <c r="BD22" s="58"/>
      <c r="BF22" s="54">
        <f t="shared" si="15"/>
        <v>1.8063891293820713</v>
      </c>
      <c r="BG22" s="54">
        <f t="shared" si="15"/>
        <v>14.918668466696994</v>
      </c>
      <c r="BH22" s="54">
        <f t="shared" si="15"/>
        <v>2.0995054807988609</v>
      </c>
      <c r="BI22" s="54">
        <f t="shared" si="16"/>
        <v>0.24194021747105521</v>
      </c>
      <c r="BJ22" s="54">
        <f t="shared" si="16"/>
        <v>1.0009611574977622</v>
      </c>
      <c r="BK22" s="54">
        <f t="shared" si="16"/>
        <v>0.33457085418286941</v>
      </c>
      <c r="BL22" s="54">
        <f t="shared" si="17"/>
        <v>2.1094105389819068E-2</v>
      </c>
      <c r="BM22" s="54">
        <f t="shared" si="17"/>
        <v>4.5856750847432758E-2</v>
      </c>
      <c r="BN22" s="54">
        <f t="shared" si="17"/>
        <v>8.6394118596563305E-2</v>
      </c>
      <c r="BO22" s="33">
        <f t="shared" si="18"/>
        <v>0</v>
      </c>
      <c r="BP22" s="33">
        <f t="shared" si="18"/>
        <v>0</v>
      </c>
      <c r="BQ22" s="33">
        <f t="shared" si="18"/>
        <v>0</v>
      </c>
      <c r="BS22" s="33">
        <f t="shared" si="19"/>
        <v>0.1454544441211611</v>
      </c>
      <c r="BT22" s="33">
        <f t="shared" si="20"/>
        <v>1.0946793720525902</v>
      </c>
      <c r="BU22" s="33">
        <f t="shared" si="21"/>
        <v>6.1414098628934689E-2</v>
      </c>
      <c r="BV22" s="33">
        <f t="shared" si="22"/>
        <v>0.14114468281386744</v>
      </c>
      <c r="BW22" s="33">
        <f t="shared" si="23"/>
        <v>6.5723859936228354E-2</v>
      </c>
      <c r="BX22" s="33">
        <f t="shared" si="24"/>
        <v>5.3872016341170786E-3</v>
      </c>
      <c r="BY22" s="33">
        <f t="shared" si="25"/>
        <v>0</v>
      </c>
      <c r="BZ22" s="33">
        <f t="shared" si="26"/>
        <v>0</v>
      </c>
      <c r="CA22" s="33">
        <f t="shared" si="27"/>
        <v>0.64430931544040271</v>
      </c>
      <c r="CB22" s="59">
        <f t="shared" si="28"/>
        <v>352.4934379309604</v>
      </c>
      <c r="CD22" s="59">
        <f t="shared" si="2"/>
        <v>220.15553686048219</v>
      </c>
      <c r="CE22" s="59">
        <f t="shared" si="3"/>
        <v>0</v>
      </c>
      <c r="CF22" s="59">
        <f t="shared" si="4"/>
        <v>0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K22" s="59">
        <f t="shared" si="8"/>
        <v>1.0610632338557</v>
      </c>
      <c r="CL22" s="59">
        <f t="shared" si="9"/>
        <v>8.7631454101528874</v>
      </c>
      <c r="CM22" s="59">
        <v>0</v>
      </c>
      <c r="CN22" s="59">
        <f t="shared" si="29"/>
        <v>1.2332381980820815</v>
      </c>
      <c r="CO22" s="59">
        <f t="shared" si="10"/>
        <v>0.14211437910800853</v>
      </c>
      <c r="CP22" s="59">
        <f t="shared" si="11"/>
        <v>0.58795918634753797</v>
      </c>
      <c r="CQ22" s="59">
        <v>0</v>
      </c>
      <c r="CR22" s="59">
        <f t="shared" si="30"/>
        <v>0.19652511561259103</v>
      </c>
      <c r="CS22" s="59">
        <f t="shared" si="12"/>
        <v>1.2390563758469281E-2</v>
      </c>
      <c r="CT22" s="59">
        <f t="shared" si="13"/>
        <v>2.6936008170585394E-2</v>
      </c>
      <c r="CU22" s="59">
        <v>0</v>
      </c>
      <c r="CV22" s="59">
        <f t="shared" si="31"/>
        <v>5.0747439393382873E-2</v>
      </c>
      <c r="CW22" s="59">
        <f t="shared" si="32"/>
        <v>0</v>
      </c>
      <c r="CX22" s="59">
        <f t="shared" si="14"/>
        <v>0</v>
      </c>
      <c r="CY22" s="59">
        <v>0</v>
      </c>
      <c r="CZ22" s="57">
        <f t="shared" si="33"/>
        <v>0</v>
      </c>
    </row>
    <row r="23" spans="1:104" x14ac:dyDescent="0.2">
      <c r="A23" s="184">
        <v>2029</v>
      </c>
      <c r="B23" s="199">
        <v>0.24028937444054763</v>
      </c>
      <c r="C23" s="199">
        <v>0.1837938573965105</v>
      </c>
      <c r="D23" s="199">
        <v>1.1678797305824173</v>
      </c>
      <c r="E23" s="199">
        <v>0.20984049187785228</v>
      </c>
      <c r="F23" s="199"/>
      <c r="G23" s="199">
        <v>1.64350595037199</v>
      </c>
      <c r="H23" s="199">
        <v>1.5217104201212086</v>
      </c>
      <c r="I23" s="199">
        <v>13.640732534080737</v>
      </c>
      <c r="J23" s="199">
        <v>1.9135104993616743</v>
      </c>
      <c r="K23" s="199"/>
      <c r="L23" s="199">
        <v>8.9879231660968201E-2</v>
      </c>
      <c r="M23" s="199">
        <v>4.8791582901668448E-2</v>
      </c>
      <c r="N23" s="199">
        <v>0.18911324049481271</v>
      </c>
      <c r="O23" s="199">
        <v>7.5021644386399994E-2</v>
      </c>
      <c r="P23" s="199"/>
      <c r="Q23" s="199">
        <v>0.21277532393208798</v>
      </c>
      <c r="R23" s="199">
        <v>0.18837953248125378</v>
      </c>
      <c r="S23" s="199">
        <v>0.78488414750465896</v>
      </c>
      <c r="T23" s="199">
        <v>0.24689274656257795</v>
      </c>
      <c r="U23" s="199"/>
      <c r="V23" s="199">
        <v>9.9050581830454759E-2</v>
      </c>
      <c r="W23" s="199">
        <v>1.3390171247450363E-2</v>
      </c>
      <c r="X23" s="199">
        <v>2.9898601552526161E-2</v>
      </c>
      <c r="Y23" s="199">
        <v>5.6128663037257699E-2</v>
      </c>
      <c r="Z23" s="199"/>
      <c r="AA23" s="199">
        <v>1.8342700338973103E-2</v>
      </c>
      <c r="AB23" s="199">
        <v>9.7216311796557466E-3</v>
      </c>
      <c r="AC23" s="199">
        <v>1.3390171247450363E-2</v>
      </c>
      <c r="AD23" s="199">
        <v>1.2656463233891441E-2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1.0950592102366941</v>
      </c>
      <c r="AQ23" s="199">
        <v>325.41234390362013</v>
      </c>
      <c r="AR23" s="199">
        <v>0</v>
      </c>
      <c r="AS23" s="199">
        <v>0</v>
      </c>
      <c r="AT23" s="199">
        <v>564.70809426680557</v>
      </c>
      <c r="AU23" s="25"/>
      <c r="AV23" s="25"/>
      <c r="AW23" s="25"/>
      <c r="AY23" s="58"/>
      <c r="AZ23" s="58"/>
      <c r="BA23" s="58"/>
      <c r="BB23" s="58"/>
      <c r="BC23" s="58"/>
      <c r="BD23" s="58"/>
      <c r="BF23" s="54">
        <f t="shared" si="15"/>
        <v>1.7055042775177192</v>
      </c>
      <c r="BG23" s="54">
        <f t="shared" si="15"/>
        <v>14.808612264663154</v>
      </c>
      <c r="BH23" s="54">
        <f t="shared" si="15"/>
        <v>2.1233509912395268</v>
      </c>
      <c r="BI23" s="54">
        <f t="shared" si="16"/>
        <v>0.23717111538292224</v>
      </c>
      <c r="BJ23" s="54">
        <f t="shared" si="16"/>
        <v>0.97399738799947166</v>
      </c>
      <c r="BK23" s="54">
        <f t="shared" si="16"/>
        <v>0.32191439094897795</v>
      </c>
      <c r="BL23" s="54">
        <f t="shared" si="17"/>
        <v>2.3111802427106108E-2</v>
      </c>
      <c r="BM23" s="54">
        <f t="shared" si="17"/>
        <v>4.3288772799976526E-2</v>
      </c>
      <c r="BN23" s="54">
        <f t="shared" si="17"/>
        <v>6.8785126271149133E-2</v>
      </c>
      <c r="BO23" s="33">
        <f t="shared" si="18"/>
        <v>0</v>
      </c>
      <c r="BP23" s="33">
        <f t="shared" si="18"/>
        <v>0</v>
      </c>
      <c r="BQ23" s="33">
        <f t="shared" si="18"/>
        <v>0</v>
      </c>
      <c r="BS23" s="33">
        <f t="shared" si="19"/>
        <v>0.13703367263482277</v>
      </c>
      <c r="BT23" s="33">
        <f t="shared" si="20"/>
        <v>0.93726847847939854</v>
      </c>
      <c r="BU23" s="33">
        <f t="shared" si="21"/>
        <v>5.1256869916842106E-2</v>
      </c>
      <c r="BV23" s="33">
        <f t="shared" si="22"/>
        <v>0.12134279408885069</v>
      </c>
      <c r="BW23" s="33">
        <f t="shared" si="23"/>
        <v>5.648716276549947E-2</v>
      </c>
      <c r="BX23" s="33">
        <f t="shared" si="24"/>
        <v>1.0460585697314716E-2</v>
      </c>
      <c r="BY23" s="33">
        <f t="shared" si="25"/>
        <v>0</v>
      </c>
      <c r="BZ23" s="33">
        <f t="shared" si="26"/>
        <v>0</v>
      </c>
      <c r="CA23" s="33">
        <f t="shared" si="27"/>
        <v>0.62449696612968841</v>
      </c>
      <c r="CB23" s="59">
        <f t="shared" si="28"/>
        <v>322.04513538795044</v>
      </c>
      <c r="CD23" s="59">
        <f t="shared" si="2"/>
        <v>185.57811268035118</v>
      </c>
      <c r="CE23" s="59">
        <f t="shared" si="3"/>
        <v>0</v>
      </c>
      <c r="CF23" s="59">
        <f t="shared" si="4"/>
        <v>0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K23" s="59">
        <f t="shared" si="8"/>
        <v>0.97262525813632239</v>
      </c>
      <c r="CL23" s="59">
        <f t="shared" si="9"/>
        <v>8.4451446510130896</v>
      </c>
      <c r="CM23" s="59">
        <v>0</v>
      </c>
      <c r="CN23" s="59">
        <f t="shared" si="29"/>
        <v>1.2109174003211518</v>
      </c>
      <c r="CO23" s="59">
        <f t="shared" si="10"/>
        <v>0.1352553730662793</v>
      </c>
      <c r="CP23" s="59">
        <f t="shared" si="11"/>
        <v>0.55545710052741137</v>
      </c>
      <c r="CQ23" s="59">
        <v>0</v>
      </c>
      <c r="CR23" s="59">
        <f t="shared" si="30"/>
        <v>0.18358327898787327</v>
      </c>
      <c r="CS23" s="59">
        <f t="shared" si="12"/>
        <v>1.3180337978616542E-2</v>
      </c>
      <c r="CT23" s="59">
        <f t="shared" si="13"/>
        <v>2.4686982245662733E-2</v>
      </c>
      <c r="CU23" s="59">
        <v>0</v>
      </c>
      <c r="CV23" s="59">
        <f t="shared" si="31"/>
        <v>3.9227196364930182E-2</v>
      </c>
      <c r="CW23" s="59">
        <f t="shared" si="32"/>
        <v>0</v>
      </c>
      <c r="CX23" s="59">
        <f t="shared" si="14"/>
        <v>0</v>
      </c>
      <c r="CY23" s="59">
        <v>0</v>
      </c>
      <c r="CZ23" s="57">
        <f t="shared" si="33"/>
        <v>0</v>
      </c>
    </row>
    <row r="24" spans="1:104" x14ac:dyDescent="0.2">
      <c r="A24" s="184">
        <v>2030</v>
      </c>
      <c r="B24" s="199">
        <v>0.39803659735571634</v>
      </c>
      <c r="C24" s="199">
        <v>0.19681717463718137</v>
      </c>
      <c r="D24" s="199">
        <v>1.1974114781281642</v>
      </c>
      <c r="E24" s="199">
        <v>0.22726605719987672</v>
      </c>
      <c r="F24" s="199"/>
      <c r="G24" s="199">
        <v>0</v>
      </c>
      <c r="H24" s="199">
        <v>0.49268493110481754</v>
      </c>
      <c r="I24" s="199">
        <v>13.488121267260482</v>
      </c>
      <c r="J24" s="199">
        <v>1.7291663609549943</v>
      </c>
      <c r="K24" s="199"/>
      <c r="L24" s="199">
        <v>9.3547771728762816E-2</v>
      </c>
      <c r="M24" s="199">
        <v>4.383905381014571E-2</v>
      </c>
      <c r="N24" s="199">
        <v>0.18324357638634128</v>
      </c>
      <c r="O24" s="199">
        <v>8.0891308494871375E-2</v>
      </c>
      <c r="P24" s="199"/>
      <c r="Q24" s="199">
        <v>0</v>
      </c>
      <c r="R24" s="199">
        <v>6.548344021013397E-2</v>
      </c>
      <c r="S24" s="199">
        <v>0.78506757450804865</v>
      </c>
      <c r="T24" s="199">
        <v>0.19626689362701219</v>
      </c>
      <c r="U24" s="199"/>
      <c r="V24" s="199">
        <v>0.1100562020338386</v>
      </c>
      <c r="W24" s="199">
        <v>1.1555901213553054E-2</v>
      </c>
      <c r="X24" s="199">
        <v>3.6868827681335939E-2</v>
      </c>
      <c r="Y24" s="199">
        <v>5.7962933071155E-2</v>
      </c>
      <c r="Z24" s="199"/>
      <c r="AA24" s="199">
        <v>0</v>
      </c>
      <c r="AB24" s="199">
        <v>1.283989023728117E-3</v>
      </c>
      <c r="AC24" s="199">
        <v>1.247303623050171E-2</v>
      </c>
      <c r="AD24" s="199">
        <v>1.2106182223722249E-2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181.47534007366428</v>
      </c>
      <c r="AR24" s="199">
        <v>0</v>
      </c>
      <c r="AS24" s="199">
        <v>0</v>
      </c>
      <c r="AT24" s="199">
        <v>528.12027675466265</v>
      </c>
      <c r="AU24" s="25"/>
      <c r="AV24" s="25"/>
      <c r="AW24" s="25"/>
      <c r="AY24" s="58"/>
      <c r="AZ24" s="58"/>
      <c r="BA24" s="58"/>
      <c r="BB24" s="58"/>
      <c r="BC24" s="58"/>
      <c r="BD24" s="58"/>
      <c r="BF24" s="54">
        <f t="shared" si="15"/>
        <v>0.68950210574199888</v>
      </c>
      <c r="BG24" s="54">
        <f t="shared" si="15"/>
        <v>14.685532745388645</v>
      </c>
      <c r="BH24" s="54">
        <f t="shared" si="15"/>
        <v>1.9564324181548711</v>
      </c>
      <c r="BI24" s="54">
        <f t="shared" si="16"/>
        <v>0.10932249402027969</v>
      </c>
      <c r="BJ24" s="54">
        <f t="shared" si="16"/>
        <v>0.9683111508943899</v>
      </c>
      <c r="BK24" s="54">
        <f t="shared" si="16"/>
        <v>0.27715820212188358</v>
      </c>
      <c r="BL24" s="54">
        <f t="shared" si="17"/>
        <v>1.2839890237281172E-2</v>
      </c>
      <c r="BM24" s="54">
        <f t="shared" si="17"/>
        <v>4.9341863911837647E-2</v>
      </c>
      <c r="BN24" s="54">
        <f t="shared" si="17"/>
        <v>7.0069115294877249E-2</v>
      </c>
      <c r="BO24" s="33">
        <f t="shared" si="18"/>
        <v>0</v>
      </c>
      <c r="BP24" s="33">
        <f t="shared" si="18"/>
        <v>0</v>
      </c>
      <c r="BQ24" s="33">
        <f t="shared" si="18"/>
        <v>0</v>
      </c>
      <c r="BS24" s="33">
        <f t="shared" si="19"/>
        <v>0.22038321323468871</v>
      </c>
      <c r="BT24" s="33">
        <f t="shared" si="20"/>
        <v>0</v>
      </c>
      <c r="BU24" s="33">
        <f t="shared" si="21"/>
        <v>5.1795133064373833E-2</v>
      </c>
      <c r="BV24" s="33">
        <f t="shared" si="22"/>
        <v>0</v>
      </c>
      <c r="BW24" s="33">
        <f t="shared" si="23"/>
        <v>6.0935450663969215E-2</v>
      </c>
      <c r="BX24" s="33">
        <f t="shared" si="24"/>
        <v>0</v>
      </c>
      <c r="BY24" s="33">
        <f t="shared" si="25"/>
        <v>0</v>
      </c>
      <c r="BZ24" s="33">
        <f t="shared" si="26"/>
        <v>0</v>
      </c>
      <c r="CA24" s="33">
        <f t="shared" si="27"/>
        <v>0</v>
      </c>
      <c r="CB24" s="59">
        <f t="shared" si="28"/>
        <v>292.40739253323369</v>
      </c>
      <c r="CD24" s="59">
        <f t="shared" si="2"/>
        <v>100.47849578150765</v>
      </c>
      <c r="CE24" s="59">
        <f t="shared" si="3"/>
        <v>0</v>
      </c>
      <c r="CF24" s="59">
        <f t="shared" si="4"/>
        <v>0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K24" s="59">
        <f t="shared" si="8"/>
        <v>0.38176059840976717</v>
      </c>
      <c r="CL24" s="59">
        <f t="shared" si="9"/>
        <v>8.1310234184311732</v>
      </c>
      <c r="CM24" s="59">
        <v>0</v>
      </c>
      <c r="CN24" s="59">
        <f t="shared" si="29"/>
        <v>1.0832291946364929</v>
      </c>
      <c r="CO24" s="59">
        <f t="shared" si="10"/>
        <v>6.0529214326209425E-2</v>
      </c>
      <c r="CP24" s="59">
        <f t="shared" si="11"/>
        <v>0.53613040675848911</v>
      </c>
      <c r="CQ24" s="59">
        <v>0</v>
      </c>
      <c r="CR24" s="59">
        <f t="shared" si="30"/>
        <v>0.1534557765887625</v>
      </c>
      <c r="CS24" s="59">
        <f t="shared" si="12"/>
        <v>7.1091359107964096E-3</v>
      </c>
      <c r="CT24" s="59">
        <f t="shared" si="13"/>
        <v>2.7319393714346201E-2</v>
      </c>
      <c r="CU24" s="59">
        <v>0</v>
      </c>
      <c r="CV24" s="59">
        <f t="shared" si="31"/>
        <v>3.8795570256060403E-2</v>
      </c>
      <c r="CW24" s="59">
        <f t="shared" si="32"/>
        <v>0</v>
      </c>
      <c r="CX24" s="59">
        <f t="shared" si="14"/>
        <v>0</v>
      </c>
      <c r="CY24" s="59">
        <v>0</v>
      </c>
      <c r="CZ24" s="57">
        <f t="shared" si="33"/>
        <v>0</v>
      </c>
    </row>
    <row r="25" spans="1:104" x14ac:dyDescent="0.2">
      <c r="A25" s="184">
        <v>2031</v>
      </c>
      <c r="B25" s="199">
        <v>0.62181754149118817</v>
      </c>
      <c r="C25" s="199">
        <v>0.34080737229812025</v>
      </c>
      <c r="D25" s="199">
        <v>1.2262095176603518</v>
      </c>
      <c r="E25" s="199">
        <v>0.32228124495575738</v>
      </c>
      <c r="F25" s="199"/>
      <c r="G25" s="199">
        <v>0</v>
      </c>
      <c r="H25" s="199">
        <v>0</v>
      </c>
      <c r="I25" s="199">
        <v>12.311803894522134</v>
      </c>
      <c r="J25" s="199">
        <v>1.6688188768397725</v>
      </c>
      <c r="K25" s="199"/>
      <c r="L25" s="199">
        <v>0.29715174549136431</v>
      </c>
      <c r="M25" s="199">
        <v>9.354777172876283E-2</v>
      </c>
      <c r="N25" s="199">
        <v>0.17278823719312664</v>
      </c>
      <c r="O25" s="199">
        <v>0.13518570149823181</v>
      </c>
      <c r="P25" s="199"/>
      <c r="Q25" s="199">
        <v>0</v>
      </c>
      <c r="R25" s="199">
        <v>0</v>
      </c>
      <c r="S25" s="199">
        <v>0.68675070069115296</v>
      </c>
      <c r="T25" s="199">
        <v>0.16361688702364008</v>
      </c>
      <c r="U25" s="199"/>
      <c r="V25" s="199">
        <v>0.16875284311855254</v>
      </c>
      <c r="W25" s="199">
        <v>2.3845510440665033E-2</v>
      </c>
      <c r="X25" s="199">
        <v>3.7785962698284596E-2</v>
      </c>
      <c r="Y25" s="199">
        <v>6.5666867213523702E-2</v>
      </c>
      <c r="Z25" s="199"/>
      <c r="AA25" s="199">
        <v>0</v>
      </c>
      <c r="AB25" s="199">
        <v>0</v>
      </c>
      <c r="AC25" s="199">
        <v>1.1005620203383861E-2</v>
      </c>
      <c r="AD25" s="199">
        <v>2.7514050508459652E-3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163.58753870309772</v>
      </c>
      <c r="AR25" s="199">
        <v>0</v>
      </c>
      <c r="AS25" s="199">
        <v>0</v>
      </c>
      <c r="AT25" s="199">
        <v>490.53113123101525</v>
      </c>
      <c r="AU25" s="25"/>
      <c r="AV25" s="25"/>
      <c r="AW25" s="25"/>
      <c r="AY25" s="58"/>
      <c r="AZ25" s="58"/>
      <c r="BA25" s="58"/>
      <c r="BB25" s="58"/>
      <c r="BC25" s="58"/>
      <c r="BD25" s="58"/>
      <c r="BF25" s="54">
        <f t="shared" si="15"/>
        <v>0.34080737229812025</v>
      </c>
      <c r="BG25" s="54">
        <f t="shared" si="15"/>
        <v>13.538013412182487</v>
      </c>
      <c r="BH25" s="54">
        <f t="shared" si="15"/>
        <v>1.99110012179553</v>
      </c>
      <c r="BI25" s="54">
        <f t="shared" si="16"/>
        <v>9.354777172876283E-2</v>
      </c>
      <c r="BJ25" s="54">
        <f t="shared" si="16"/>
        <v>0.8595389378842796</v>
      </c>
      <c r="BK25" s="54">
        <f t="shared" si="16"/>
        <v>0.29880258852187191</v>
      </c>
      <c r="BL25" s="54">
        <f t="shared" si="17"/>
        <v>2.3845510440665033E-2</v>
      </c>
      <c r="BM25" s="54">
        <f t="shared" si="17"/>
        <v>4.8791582901668455E-2</v>
      </c>
      <c r="BN25" s="54">
        <f t="shared" si="17"/>
        <v>6.8418272264369667E-2</v>
      </c>
      <c r="BO25" s="33">
        <f t="shared" si="18"/>
        <v>0</v>
      </c>
      <c r="BP25" s="33">
        <f t="shared" si="18"/>
        <v>0</v>
      </c>
      <c r="BQ25" s="33">
        <f t="shared" si="18"/>
        <v>0</v>
      </c>
      <c r="BS25" s="33">
        <f t="shared" si="19"/>
        <v>0.33425756917614186</v>
      </c>
      <c r="BT25" s="33">
        <f t="shared" si="20"/>
        <v>0</v>
      </c>
      <c r="BU25" s="33">
        <f t="shared" si="21"/>
        <v>0.15973370562399702</v>
      </c>
      <c r="BV25" s="33">
        <f t="shared" si="22"/>
        <v>0</v>
      </c>
      <c r="BW25" s="33">
        <f t="shared" si="23"/>
        <v>9.0712968625973597E-2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263.68465440408573</v>
      </c>
      <c r="CD25" s="59">
        <f t="shared" si="2"/>
        <v>87.936362977595977</v>
      </c>
      <c r="CE25" s="59">
        <f t="shared" si="3"/>
        <v>0</v>
      </c>
      <c r="CF25" s="59">
        <f t="shared" si="4"/>
        <v>0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K25" s="59">
        <f t="shared" si="8"/>
        <v>0.18320075620332496</v>
      </c>
      <c r="CL25" s="59">
        <f t="shared" si="9"/>
        <v>7.2773493069658777</v>
      </c>
      <c r="CM25" s="59">
        <v>0</v>
      </c>
      <c r="CN25" s="59">
        <f t="shared" si="29"/>
        <v>1.0703144287336341</v>
      </c>
      <c r="CO25" s="59">
        <f t="shared" si="10"/>
        <v>5.028653695570276E-2</v>
      </c>
      <c r="CP25" s="59">
        <f t="shared" si="11"/>
        <v>0.46204453367533949</v>
      </c>
      <c r="CQ25" s="59">
        <v>0</v>
      </c>
      <c r="CR25" s="59">
        <f t="shared" si="30"/>
        <v>0.16062111509968591</v>
      </c>
      <c r="CS25" s="59">
        <f t="shared" si="12"/>
        <v>1.2818136871061488E-2</v>
      </c>
      <c r="CT25" s="59">
        <f t="shared" si="13"/>
        <v>2.6227880059248893E-2</v>
      </c>
      <c r="CU25" s="59">
        <v>0</v>
      </c>
      <c r="CV25" s="59">
        <f t="shared" si="31"/>
        <v>3.6778192714661033E-2</v>
      </c>
      <c r="CW25" s="59">
        <f t="shared" si="32"/>
        <v>0</v>
      </c>
      <c r="CX25" s="59">
        <f t="shared" si="14"/>
        <v>0</v>
      </c>
      <c r="CY25" s="59">
        <v>0</v>
      </c>
      <c r="CZ25" s="57">
        <f t="shared" si="33"/>
        <v>0</v>
      </c>
    </row>
    <row r="26" spans="1:104" x14ac:dyDescent="0.2">
      <c r="A26" s="184">
        <v>2032</v>
      </c>
      <c r="B26" s="199">
        <v>0.63282316169457209</v>
      </c>
      <c r="C26" s="199">
        <v>0.38079445903708159</v>
      </c>
      <c r="D26" s="199">
        <v>1.3656140402365473</v>
      </c>
      <c r="E26" s="199">
        <v>0.38703097715233248</v>
      </c>
      <c r="F26" s="199"/>
      <c r="G26" s="199">
        <v>0</v>
      </c>
      <c r="H26" s="199">
        <v>0</v>
      </c>
      <c r="I26" s="199">
        <v>10.985076379004211</v>
      </c>
      <c r="J26" s="199">
        <v>1.3265440885145348</v>
      </c>
      <c r="K26" s="199"/>
      <c r="L26" s="199">
        <v>0.61814900142339357</v>
      </c>
      <c r="M26" s="199">
        <v>0.22378094413547184</v>
      </c>
      <c r="N26" s="199">
        <v>0.19718402864396087</v>
      </c>
      <c r="O26" s="199">
        <v>0.26431831188460231</v>
      </c>
      <c r="P26" s="199"/>
      <c r="Q26" s="199">
        <v>0</v>
      </c>
      <c r="R26" s="199">
        <v>0</v>
      </c>
      <c r="S26" s="199">
        <v>0.58348129778273439</v>
      </c>
      <c r="T26" s="199">
        <v>0.10326940290841856</v>
      </c>
      <c r="U26" s="199"/>
      <c r="V26" s="199">
        <v>0.32466579599982393</v>
      </c>
      <c r="W26" s="199">
        <v>3.2283152596592667E-2</v>
      </c>
      <c r="X26" s="199">
        <v>3.9987086738961362E-2</v>
      </c>
      <c r="Y26" s="199">
        <v>0.1294994643931501</v>
      </c>
      <c r="Z26" s="199"/>
      <c r="AA26" s="199">
        <v>0</v>
      </c>
      <c r="AB26" s="199">
        <v>0</v>
      </c>
      <c r="AC26" s="199">
        <v>1.1005620203383861E-2</v>
      </c>
      <c r="AD26" s="199">
        <v>0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130.89901242901374</v>
      </c>
      <c r="AR26" s="199">
        <v>0</v>
      </c>
      <c r="AS26" s="199">
        <v>0</v>
      </c>
      <c r="AT26" s="199">
        <v>451.77649052782959</v>
      </c>
      <c r="AU26" s="25"/>
      <c r="AV26" s="25"/>
      <c r="AW26" s="25"/>
      <c r="AY26" s="58"/>
      <c r="AZ26" s="58"/>
      <c r="BA26" s="58"/>
      <c r="BB26" s="58"/>
      <c r="BC26" s="58"/>
      <c r="BD26" s="58"/>
      <c r="BF26" s="54">
        <f t="shared" si="15"/>
        <v>0.38079445903708159</v>
      </c>
      <c r="BG26" s="54">
        <f t="shared" si="15"/>
        <v>12.350690419240758</v>
      </c>
      <c r="BH26" s="54">
        <f t="shared" si="15"/>
        <v>1.7135750656668671</v>
      </c>
      <c r="BI26" s="54">
        <f t="shared" si="16"/>
        <v>0.22378094413547184</v>
      </c>
      <c r="BJ26" s="54">
        <f t="shared" si="16"/>
        <v>0.78066532642669528</v>
      </c>
      <c r="BK26" s="54">
        <f t="shared" si="16"/>
        <v>0.36758771479302088</v>
      </c>
      <c r="BL26" s="54">
        <f t="shared" si="17"/>
        <v>3.2283152596592667E-2</v>
      </c>
      <c r="BM26" s="54">
        <f t="shared" si="17"/>
        <v>5.0992706942345221E-2</v>
      </c>
      <c r="BN26" s="54">
        <f t="shared" si="17"/>
        <v>0.1294994643931501</v>
      </c>
      <c r="BO26" s="33">
        <f t="shared" si="18"/>
        <v>0</v>
      </c>
      <c r="BP26" s="33">
        <f t="shared" si="18"/>
        <v>0</v>
      </c>
      <c r="BQ26" s="33">
        <f t="shared" si="18"/>
        <v>0</v>
      </c>
      <c r="BS26" s="33">
        <f t="shared" si="19"/>
        <v>0.33026566247320488</v>
      </c>
      <c r="BT26" s="33">
        <f t="shared" si="20"/>
        <v>0</v>
      </c>
      <c r="BU26" s="33">
        <f t="shared" si="21"/>
        <v>0.32260732827092764</v>
      </c>
      <c r="BV26" s="33">
        <f t="shared" si="22"/>
        <v>0</v>
      </c>
      <c r="BW26" s="33">
        <f t="shared" si="23"/>
        <v>0.16944064422538338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235.7787624815266</v>
      </c>
      <c r="CD26" s="59">
        <f t="shared" si="2"/>
        <v>68.3152129596386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K26" s="59">
        <f t="shared" si="8"/>
        <v>0.19873377254909369</v>
      </c>
      <c r="CL26" s="59">
        <f t="shared" si="9"/>
        <v>6.4457327105241449</v>
      </c>
      <c r="CM26" s="59">
        <v>0</v>
      </c>
      <c r="CN26" s="59">
        <f t="shared" si="29"/>
        <v>0.89430197647092169</v>
      </c>
      <c r="CO26" s="59">
        <f t="shared" si="10"/>
        <v>0.11678959658472751</v>
      </c>
      <c r="CP26" s="59">
        <f t="shared" si="11"/>
        <v>0.40742337956114782</v>
      </c>
      <c r="CQ26" s="59">
        <v>0</v>
      </c>
      <c r="CR26" s="59">
        <f t="shared" si="30"/>
        <v>0.19184127176704416</v>
      </c>
      <c r="CS26" s="59">
        <f t="shared" si="12"/>
        <v>1.6848335245009876E-2</v>
      </c>
      <c r="CT26" s="59">
        <f t="shared" si="13"/>
        <v>2.6612711352913317E-2</v>
      </c>
      <c r="CU26" s="59">
        <v>0</v>
      </c>
      <c r="CV26" s="59">
        <f t="shared" si="31"/>
        <v>6.7584799335096424E-2</v>
      </c>
      <c r="CW26" s="59">
        <f t="shared" si="32"/>
        <v>0</v>
      </c>
      <c r="CX26" s="59">
        <f t="shared" si="14"/>
        <v>0</v>
      </c>
      <c r="CY26" s="59">
        <v>0</v>
      </c>
      <c r="CZ26" s="57">
        <f t="shared" si="33"/>
        <v>0</v>
      </c>
    </row>
    <row r="27" spans="1:104" x14ac:dyDescent="0.2">
      <c r="A27" s="184">
        <v>2033</v>
      </c>
      <c r="B27" s="199">
        <v>0.59246922094883114</v>
      </c>
      <c r="C27" s="199">
        <v>0.35970035364726255</v>
      </c>
      <c r="D27" s="199">
        <v>1.5193258690771421</v>
      </c>
      <c r="E27" s="199">
        <v>0.39785317035232659</v>
      </c>
      <c r="F27" s="199"/>
      <c r="G27" s="199">
        <v>0</v>
      </c>
      <c r="H27" s="199">
        <v>0</v>
      </c>
      <c r="I27" s="199">
        <v>9.8006882181167168</v>
      </c>
      <c r="J27" s="199">
        <v>1.1843881608874931</v>
      </c>
      <c r="K27" s="199"/>
      <c r="L27" s="199">
        <v>0.50809279938955487</v>
      </c>
      <c r="M27" s="199">
        <v>0.24120650945749628</v>
      </c>
      <c r="N27" s="199">
        <v>0.29678489148458476</v>
      </c>
      <c r="O27" s="199">
        <v>0.32686692004050066</v>
      </c>
      <c r="P27" s="199"/>
      <c r="Q27" s="199">
        <v>0</v>
      </c>
      <c r="R27" s="199">
        <v>0</v>
      </c>
      <c r="S27" s="199">
        <v>0.50350712430481159</v>
      </c>
      <c r="T27" s="199">
        <v>7.9974173477922725E-2</v>
      </c>
      <c r="U27" s="199"/>
      <c r="V27" s="199">
        <v>0.57962933071155009</v>
      </c>
      <c r="W27" s="199">
        <v>7.5205071389789713E-2</v>
      </c>
      <c r="X27" s="199">
        <v>4.2004783776248403E-2</v>
      </c>
      <c r="Y27" s="199">
        <v>0.27550735909137597</v>
      </c>
      <c r="Z27" s="199"/>
      <c r="AA27" s="199">
        <v>0</v>
      </c>
      <c r="AB27" s="199">
        <v>0</v>
      </c>
      <c r="AC27" s="199">
        <v>1.1005620203383861E-2</v>
      </c>
      <c r="AD27" s="199">
        <v>0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412.53209972559324</v>
      </c>
      <c r="AU27" s="25"/>
      <c r="AV27" s="25"/>
      <c r="AW27" s="25"/>
      <c r="AY27" s="58"/>
      <c r="AZ27" s="58"/>
      <c r="BA27" s="58"/>
      <c r="BB27" s="58"/>
      <c r="BC27" s="58"/>
      <c r="BD27" s="58"/>
      <c r="BF27" s="54">
        <f t="shared" si="15"/>
        <v>0.35970035364726255</v>
      </c>
      <c r="BG27" s="54">
        <f t="shared" si="15"/>
        <v>11.320014087193858</v>
      </c>
      <c r="BH27" s="54">
        <f t="shared" si="15"/>
        <v>1.5822413312398198</v>
      </c>
      <c r="BI27" s="54">
        <f t="shared" si="16"/>
        <v>0.24120650945749628</v>
      </c>
      <c r="BJ27" s="54">
        <f t="shared" si="16"/>
        <v>0.80029201578939635</v>
      </c>
      <c r="BK27" s="54">
        <f t="shared" si="16"/>
        <v>0.4068410935184234</v>
      </c>
      <c r="BL27" s="54">
        <f t="shared" si="17"/>
        <v>7.5205071389789713E-2</v>
      </c>
      <c r="BM27" s="54">
        <f t="shared" si="17"/>
        <v>5.3010403979632262E-2</v>
      </c>
      <c r="BN27" s="54">
        <f t="shared" si="17"/>
        <v>0.27550735909137597</v>
      </c>
      <c r="BO27" s="33">
        <f t="shared" si="18"/>
        <v>0</v>
      </c>
      <c r="BP27" s="33">
        <f t="shared" si="18"/>
        <v>0</v>
      </c>
      <c r="BQ27" s="33">
        <f t="shared" si="18"/>
        <v>0</v>
      </c>
      <c r="BS27" s="33">
        <f t="shared" si="19"/>
        <v>0.30019926545334219</v>
      </c>
      <c r="BT27" s="33">
        <f t="shared" si="20"/>
        <v>0</v>
      </c>
      <c r="BU27" s="33">
        <f t="shared" si="21"/>
        <v>0.25744642888723157</v>
      </c>
      <c r="BV27" s="33">
        <f t="shared" si="22"/>
        <v>0</v>
      </c>
      <c r="BW27" s="33">
        <f t="shared" si="23"/>
        <v>0.29369339901936892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209.02661089333392</v>
      </c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K27" s="59">
        <f t="shared" si="8"/>
        <v>0.18225720110031088</v>
      </c>
      <c r="CL27" s="59">
        <f t="shared" si="9"/>
        <v>5.735757730089027</v>
      </c>
      <c r="CM27" s="59">
        <v>0</v>
      </c>
      <c r="CN27" s="59">
        <f t="shared" si="29"/>
        <v>0.80170862656363162</v>
      </c>
      <c r="CO27" s="59">
        <f t="shared" si="10"/>
        <v>0.12221734800964242</v>
      </c>
      <c r="CP27" s="59">
        <f t="shared" si="11"/>
        <v>0.40550136073465387</v>
      </c>
      <c r="CQ27" s="59">
        <v>0</v>
      </c>
      <c r="CR27" s="59">
        <f t="shared" si="30"/>
        <v>0.20614302500789877</v>
      </c>
      <c r="CS27" s="59">
        <f t="shared" si="12"/>
        <v>3.8105789113272538E-2</v>
      </c>
      <c r="CT27" s="59">
        <f t="shared" si="13"/>
        <v>2.6859934277404303E-2</v>
      </c>
      <c r="CU27" s="59">
        <v>0</v>
      </c>
      <c r="CV27" s="59">
        <f t="shared" si="31"/>
        <v>0.13959730548325697</v>
      </c>
      <c r="CW27" s="59">
        <f t="shared" si="32"/>
        <v>0</v>
      </c>
      <c r="CX27" s="59">
        <f t="shared" si="14"/>
        <v>0</v>
      </c>
      <c r="CY27" s="59">
        <v>0</v>
      </c>
      <c r="CZ27" s="57">
        <f t="shared" si="33"/>
        <v>0</v>
      </c>
    </row>
    <row r="28" spans="1:104" x14ac:dyDescent="0.2">
      <c r="A28" s="184">
        <v>2034</v>
      </c>
      <c r="B28" s="199">
        <v>0.56678944047426882</v>
      </c>
      <c r="C28" s="199">
        <v>0.33640512421676672</v>
      </c>
      <c r="D28" s="199">
        <v>1.6103056627584487</v>
      </c>
      <c r="E28" s="199">
        <v>0.42885233392519112</v>
      </c>
      <c r="F28" s="199"/>
      <c r="G28" s="199">
        <v>0</v>
      </c>
      <c r="H28" s="199">
        <v>0</v>
      </c>
      <c r="I28" s="199">
        <v>8.7595565468766043</v>
      </c>
      <c r="J28" s="199">
        <v>1.0413150982435031</v>
      </c>
      <c r="K28" s="199"/>
      <c r="L28" s="199">
        <v>0.53560684989801455</v>
      </c>
      <c r="M28" s="199">
        <v>0.23735454238631196</v>
      </c>
      <c r="N28" s="199">
        <v>0.36868827681335936</v>
      </c>
      <c r="O28" s="199">
        <v>0.3765756379591178</v>
      </c>
      <c r="P28" s="199"/>
      <c r="Q28" s="199">
        <v>0</v>
      </c>
      <c r="R28" s="199">
        <v>0</v>
      </c>
      <c r="S28" s="199">
        <v>0.44481048322009775</v>
      </c>
      <c r="T28" s="199">
        <v>5.8329787077934465E-2</v>
      </c>
      <c r="U28" s="199"/>
      <c r="V28" s="199">
        <v>0.60347484115221506</v>
      </c>
      <c r="W28" s="199">
        <v>8.6760972603342784E-2</v>
      </c>
      <c r="X28" s="199">
        <v>5.9613776101662581E-2</v>
      </c>
      <c r="Y28" s="199">
        <v>0.36208490469132903</v>
      </c>
      <c r="Z28" s="199"/>
      <c r="AA28" s="199">
        <v>0</v>
      </c>
      <c r="AB28" s="199">
        <v>0</v>
      </c>
      <c r="AC28" s="199">
        <v>7.7039341423687019E-3</v>
      </c>
      <c r="AD28" s="199">
        <v>3.3016860610151585E-3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373.07658444245527</v>
      </c>
      <c r="AU28" s="25"/>
      <c r="AV28" s="25"/>
      <c r="AW28" s="25"/>
      <c r="AY28" s="58"/>
      <c r="AZ28" s="58"/>
      <c r="BA28" s="58"/>
      <c r="BB28" s="58"/>
      <c r="BC28" s="58"/>
      <c r="BD28" s="58"/>
      <c r="BF28" s="54">
        <f t="shared" si="15"/>
        <v>0.33640512421676672</v>
      </c>
      <c r="BG28" s="54">
        <f t="shared" si="15"/>
        <v>10.369862209635054</v>
      </c>
      <c r="BH28" s="54">
        <f t="shared" si="15"/>
        <v>1.4701674321686942</v>
      </c>
      <c r="BI28" s="54">
        <f t="shared" si="16"/>
        <v>0.23735454238631196</v>
      </c>
      <c r="BJ28" s="54">
        <f t="shared" si="16"/>
        <v>0.81349876003345711</v>
      </c>
      <c r="BK28" s="54">
        <f t="shared" si="16"/>
        <v>0.43490542503705226</v>
      </c>
      <c r="BL28" s="54">
        <f t="shared" si="17"/>
        <v>8.6760972603342784E-2</v>
      </c>
      <c r="BM28" s="54">
        <f t="shared" si="17"/>
        <v>6.7317710244031284E-2</v>
      </c>
      <c r="BN28" s="54">
        <f t="shared" si="17"/>
        <v>0.3653865907523442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S28" s="33">
        <f t="shared" si="19"/>
        <v>0.27882284717028688</v>
      </c>
      <c r="BT28" s="33">
        <f t="shared" si="20"/>
        <v>0</v>
      </c>
      <c r="BU28" s="33">
        <f t="shared" si="21"/>
        <v>0.26348307887936495</v>
      </c>
      <c r="BV28" s="33">
        <f t="shared" si="22"/>
        <v>0</v>
      </c>
      <c r="BW28" s="33">
        <f t="shared" si="23"/>
        <v>0.29686963339490091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183.52895812555943</v>
      </c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K28" s="59">
        <f t="shared" si="8"/>
        <v>0.16548902967971074</v>
      </c>
      <c r="CL28" s="59">
        <f t="shared" si="9"/>
        <v>5.1012850621116499</v>
      </c>
      <c r="CM28" s="59">
        <v>0</v>
      </c>
      <c r="CN28" s="59">
        <f t="shared" si="29"/>
        <v>0.72322495795140762</v>
      </c>
      <c r="CO28" s="59">
        <f t="shared" si="10"/>
        <v>0.11676270687325284</v>
      </c>
      <c r="CP28" s="59">
        <f t="shared" si="11"/>
        <v>0.40018748453081632</v>
      </c>
      <c r="CQ28" s="59">
        <v>0</v>
      </c>
      <c r="CR28" s="59">
        <f t="shared" si="30"/>
        <v>0.21394465069279944</v>
      </c>
      <c r="CS28" s="59">
        <f t="shared" si="12"/>
        <v>4.2680649421212205E-2</v>
      </c>
      <c r="CT28" s="59">
        <f t="shared" si="13"/>
        <v>3.3115852722166758E-2</v>
      </c>
      <c r="CU28" s="59">
        <v>0</v>
      </c>
      <c r="CV28" s="59">
        <f t="shared" si="31"/>
        <v>0.17974599079715584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x14ac:dyDescent="0.2">
      <c r="A29" s="184">
        <v>2035</v>
      </c>
      <c r="B29" s="199">
        <v>0.48975009905058181</v>
      </c>
      <c r="C29" s="199">
        <v>0.33420400017608987</v>
      </c>
      <c r="D29" s="199">
        <v>1.6286483630974218</v>
      </c>
      <c r="E29" s="199">
        <v>0.47195767972177793</v>
      </c>
      <c r="F29" s="199"/>
      <c r="G29" s="199">
        <v>0</v>
      </c>
      <c r="H29" s="199">
        <v>0</v>
      </c>
      <c r="I29" s="199">
        <v>7.8314159097245657</v>
      </c>
      <c r="J29" s="199">
        <v>0.9277737831452596</v>
      </c>
      <c r="K29" s="199"/>
      <c r="L29" s="199">
        <v>0.56495517044037158</v>
      </c>
      <c r="M29" s="199">
        <v>0.23423628332868651</v>
      </c>
      <c r="N29" s="199">
        <v>0.40408968846757748</v>
      </c>
      <c r="O29" s="199">
        <v>0.4468281802573848</v>
      </c>
      <c r="P29" s="199"/>
      <c r="Q29" s="199">
        <v>0</v>
      </c>
      <c r="R29" s="199">
        <v>0</v>
      </c>
      <c r="S29" s="199">
        <v>0.39491833829809081</v>
      </c>
      <c r="T29" s="199">
        <v>5.0075571925396571E-2</v>
      </c>
      <c r="U29" s="199"/>
      <c r="V29" s="199">
        <v>0.47324166874550605</v>
      </c>
      <c r="W29" s="199">
        <v>9.3547771728762816E-2</v>
      </c>
      <c r="X29" s="199">
        <v>6.1998327145729087E-2</v>
      </c>
      <c r="Y29" s="199">
        <v>0.34319192334218679</v>
      </c>
      <c r="Z29" s="199"/>
      <c r="AA29" s="199">
        <v>0</v>
      </c>
      <c r="AB29" s="199">
        <v>0</v>
      </c>
      <c r="AC29" s="199">
        <v>5.6862371050816615E-3</v>
      </c>
      <c r="AD29" s="199">
        <v>2.0176970372870417E-3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333.72690654027321</v>
      </c>
      <c r="AU29" s="25"/>
      <c r="AV29" s="25"/>
      <c r="AW29" s="25"/>
      <c r="AY29" s="58"/>
      <c r="AZ29" s="58"/>
      <c r="BA29" s="58"/>
      <c r="BB29" s="58"/>
      <c r="BC29" s="58"/>
      <c r="BD29" s="58"/>
      <c r="BF29" s="54">
        <f t="shared" si="15"/>
        <v>0.33420400017608987</v>
      </c>
      <c r="BG29" s="54">
        <f t="shared" si="15"/>
        <v>9.4600642728219881</v>
      </c>
      <c r="BH29" s="54">
        <f t="shared" si="15"/>
        <v>1.3997314628670376</v>
      </c>
      <c r="BI29" s="54">
        <f t="shared" si="16"/>
        <v>0.23423628332868651</v>
      </c>
      <c r="BJ29" s="54">
        <f t="shared" si="16"/>
        <v>0.79900802676566829</v>
      </c>
      <c r="BK29" s="54">
        <f t="shared" si="16"/>
        <v>0.49690375218278138</v>
      </c>
      <c r="BL29" s="54">
        <f t="shared" si="17"/>
        <v>9.3547771728762816E-2</v>
      </c>
      <c r="BM29" s="54">
        <f t="shared" si="17"/>
        <v>6.768456425081075E-2</v>
      </c>
      <c r="BN29" s="54">
        <f t="shared" si="17"/>
        <v>0.34520962037947384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S29" s="33">
        <f t="shared" si="19"/>
        <v>0.23390737485300719</v>
      </c>
      <c r="BT29" s="33">
        <f t="shared" si="20"/>
        <v>0</v>
      </c>
      <c r="BU29" s="33">
        <f t="shared" si="21"/>
        <v>0.26982573578549146</v>
      </c>
      <c r="BV29" s="33">
        <f t="shared" si="22"/>
        <v>0</v>
      </c>
      <c r="BW29" s="33">
        <f t="shared" si="23"/>
        <v>0.22602285659953505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159.38982917609977</v>
      </c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K29" s="59">
        <f t="shared" si="8"/>
        <v>0.15961769175362511</v>
      </c>
      <c r="CL29" s="59">
        <f t="shared" si="9"/>
        <v>4.518179382273031</v>
      </c>
      <c r="CM29" s="59">
        <v>0</v>
      </c>
      <c r="CN29" s="59">
        <f t="shared" si="29"/>
        <v>0.66851954213606679</v>
      </c>
      <c r="CO29" s="59">
        <f t="shared" si="10"/>
        <v>0.11187255344093265</v>
      </c>
      <c r="CP29" s="59">
        <f t="shared" si="11"/>
        <v>0.38161068346805216</v>
      </c>
      <c r="CQ29" s="59">
        <v>0</v>
      </c>
      <c r="CR29" s="59">
        <f t="shared" si="30"/>
        <v>0.23732399942951182</v>
      </c>
      <c r="CS29" s="59">
        <f t="shared" si="12"/>
        <v>4.4678936769675527E-2</v>
      </c>
      <c r="CT29" s="59">
        <f t="shared" si="13"/>
        <v>3.2326524839235829E-2</v>
      </c>
      <c r="CU29" s="59">
        <v>0</v>
      </c>
      <c r="CV29" s="59">
        <f t="shared" si="31"/>
        <v>0.16487403725593994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x14ac:dyDescent="0.2">
      <c r="A30" s="184">
        <v>2036</v>
      </c>
      <c r="B30" s="199">
        <v>0.50442425932176027</v>
      </c>
      <c r="C30" s="199">
        <v>0.3006368585557691</v>
      </c>
      <c r="D30" s="199">
        <v>1.6187433049143762</v>
      </c>
      <c r="E30" s="199">
        <v>0.49121751507769973</v>
      </c>
      <c r="F30" s="199"/>
      <c r="G30" s="199">
        <v>0</v>
      </c>
      <c r="H30" s="199">
        <v>0</v>
      </c>
      <c r="I30" s="199">
        <v>6.9030918455691372</v>
      </c>
      <c r="J30" s="199">
        <v>0.92850749115881837</v>
      </c>
      <c r="K30" s="199"/>
      <c r="L30" s="199">
        <v>0.46040177850822489</v>
      </c>
      <c r="M30" s="199">
        <v>0.19626689362701219</v>
      </c>
      <c r="N30" s="199">
        <v>0.43784025709128793</v>
      </c>
      <c r="O30" s="199">
        <v>0.410509633586218</v>
      </c>
      <c r="P30" s="199"/>
      <c r="Q30" s="199">
        <v>0</v>
      </c>
      <c r="R30" s="199">
        <v>0</v>
      </c>
      <c r="S30" s="199">
        <v>0.34759417142354032</v>
      </c>
      <c r="T30" s="199">
        <v>4.7691020881330065E-2</v>
      </c>
      <c r="U30" s="199"/>
      <c r="V30" s="199">
        <v>0.39803659735571634</v>
      </c>
      <c r="W30" s="199">
        <v>7.0252542298266996E-2</v>
      </c>
      <c r="X30" s="199">
        <v>7.5021644386399994E-2</v>
      </c>
      <c r="Y30" s="199">
        <v>0.28559584427781121</v>
      </c>
      <c r="Z30" s="199"/>
      <c r="AA30" s="199">
        <v>0</v>
      </c>
      <c r="AB30" s="199">
        <v>0</v>
      </c>
      <c r="AC30" s="199">
        <v>4.2188210779638127E-3</v>
      </c>
      <c r="AD30" s="199">
        <v>1.4674160271178484E-3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295.792367969243</v>
      </c>
      <c r="AU30" s="25"/>
      <c r="AV30" s="25"/>
      <c r="AW30" s="25"/>
      <c r="AY30" s="58"/>
      <c r="AZ30" s="58"/>
      <c r="BA30" s="58"/>
      <c r="BB30" s="58"/>
      <c r="BC30" s="58"/>
      <c r="BD30" s="58"/>
      <c r="BF30" s="54">
        <f t="shared" si="15"/>
        <v>0.3006368585557691</v>
      </c>
      <c r="BG30" s="54">
        <f t="shared" si="15"/>
        <v>8.521835150483513</v>
      </c>
      <c r="BH30" s="54">
        <f t="shared" si="15"/>
        <v>1.4197250062365181</v>
      </c>
      <c r="BI30" s="54">
        <f t="shared" si="16"/>
        <v>0.19626689362701219</v>
      </c>
      <c r="BJ30" s="54">
        <f t="shared" si="16"/>
        <v>0.78543442851482825</v>
      </c>
      <c r="BK30" s="54">
        <f t="shared" si="16"/>
        <v>0.4582006544675481</v>
      </c>
      <c r="BL30" s="54">
        <f t="shared" si="17"/>
        <v>7.0252542298266996E-2</v>
      </c>
      <c r="BM30" s="54">
        <f t="shared" si="17"/>
        <v>7.9240465464363807E-2</v>
      </c>
      <c r="BN30" s="54">
        <f t="shared" si="17"/>
        <v>0.28706326030492907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S30" s="33">
        <f t="shared" si="19"/>
        <v>0.233898869439573</v>
      </c>
      <c r="BT30" s="33">
        <f t="shared" si="20"/>
        <v>0</v>
      </c>
      <c r="BU30" s="33">
        <f t="shared" si="21"/>
        <v>0.21348587719757392</v>
      </c>
      <c r="BV30" s="33">
        <f t="shared" si="22"/>
        <v>0</v>
      </c>
      <c r="BW30" s="33">
        <f t="shared" si="23"/>
        <v>0.18456747152140854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137.15736144388788</v>
      </c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K30" s="59">
        <f t="shared" si="8"/>
        <v>0.13940372618598548</v>
      </c>
      <c r="CL30" s="59">
        <f t="shared" si="9"/>
        <v>3.951530027379317</v>
      </c>
      <c r="CM30" s="59">
        <v>0</v>
      </c>
      <c r="CN30" s="59">
        <f t="shared" si="29"/>
        <v>0.65831899980447095</v>
      </c>
      <c r="CO30" s="59">
        <f t="shared" si="10"/>
        <v>9.1007923745579311E-2</v>
      </c>
      <c r="CP30" s="59">
        <f t="shared" si="11"/>
        <v>0.3642018032510006</v>
      </c>
      <c r="CQ30" s="59">
        <v>0</v>
      </c>
      <c r="CR30" s="59">
        <f t="shared" si="30"/>
        <v>0.21246522758547395</v>
      </c>
      <c r="CS30" s="59">
        <f t="shared" si="12"/>
        <v>3.25757334528569E-2</v>
      </c>
      <c r="CT30" s="59">
        <f t="shared" si="13"/>
        <v>3.6743386035598381E-2</v>
      </c>
      <c r="CU30" s="59">
        <v>0</v>
      </c>
      <c r="CV30" s="59">
        <f t="shared" si="31"/>
        <v>0.13310972024470247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x14ac:dyDescent="0.2">
      <c r="A31" s="184">
        <v>2037</v>
      </c>
      <c r="B31" s="199">
        <v>0.4127107576268948</v>
      </c>
      <c r="C31" s="199">
        <v>0.25844864777613102</v>
      </c>
      <c r="D31" s="199">
        <v>1.5948977944737111</v>
      </c>
      <c r="E31" s="199">
        <v>0.47525936578279299</v>
      </c>
      <c r="F31" s="199"/>
      <c r="G31" s="199">
        <v>0</v>
      </c>
      <c r="H31" s="199">
        <v>0</v>
      </c>
      <c r="I31" s="199">
        <v>5.9523896870001618</v>
      </c>
      <c r="J31" s="199">
        <v>0.950702158568976</v>
      </c>
      <c r="K31" s="199"/>
      <c r="L31" s="199">
        <v>0.3576826566099755</v>
      </c>
      <c r="M31" s="199">
        <v>0.18709554345752563</v>
      </c>
      <c r="N31" s="199">
        <v>0.42243238880655054</v>
      </c>
      <c r="O31" s="199">
        <v>0.35915007263709331</v>
      </c>
      <c r="P31" s="199"/>
      <c r="Q31" s="199">
        <v>0</v>
      </c>
      <c r="R31" s="199">
        <v>0</v>
      </c>
      <c r="S31" s="199">
        <v>0.30779051168796862</v>
      </c>
      <c r="T31" s="199">
        <v>3.980365973557163E-2</v>
      </c>
      <c r="U31" s="199"/>
      <c r="V31" s="199">
        <v>0.32650006603372123</v>
      </c>
      <c r="W31" s="199">
        <v>5.5211528020309042E-2</v>
      </c>
      <c r="X31" s="199">
        <v>8.6394118596563318E-2</v>
      </c>
      <c r="Y31" s="199">
        <v>0.23827167740326061</v>
      </c>
      <c r="Z31" s="199"/>
      <c r="AA31" s="199">
        <v>0</v>
      </c>
      <c r="AB31" s="199">
        <v>0</v>
      </c>
      <c r="AC31" s="199">
        <v>2.3845510440665034E-3</v>
      </c>
      <c r="AD31" s="199">
        <v>1.8342700338973103E-3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258.93344534609002</v>
      </c>
      <c r="AU31" s="25"/>
      <c r="AV31" s="25"/>
      <c r="AW31" s="25"/>
      <c r="AY31" s="58"/>
      <c r="AZ31" s="58"/>
      <c r="BA31" s="58"/>
      <c r="BB31" s="58"/>
      <c r="BC31" s="58"/>
      <c r="BD31" s="58"/>
      <c r="BF31" s="54">
        <f t="shared" si="15"/>
        <v>0.25844864777613102</v>
      </c>
      <c r="BG31" s="54">
        <f t="shared" si="15"/>
        <v>7.5472874814738731</v>
      </c>
      <c r="BH31" s="54">
        <f t="shared" si="15"/>
        <v>1.4259615243517689</v>
      </c>
      <c r="BI31" s="54">
        <f t="shared" si="16"/>
        <v>0.18709554345752563</v>
      </c>
      <c r="BJ31" s="54">
        <f t="shared" si="16"/>
        <v>0.7302229004945191</v>
      </c>
      <c r="BK31" s="54">
        <f t="shared" si="16"/>
        <v>0.39895373237266496</v>
      </c>
      <c r="BL31" s="54">
        <f t="shared" si="17"/>
        <v>5.5211528020309042E-2</v>
      </c>
      <c r="BM31" s="54">
        <f t="shared" si="17"/>
        <v>8.8778669640629818E-2</v>
      </c>
      <c r="BN31" s="54">
        <f t="shared" si="17"/>
        <v>0.24010594743715791</v>
      </c>
      <c r="BO31" s="33">
        <f t="shared" si="18"/>
        <v>0</v>
      </c>
      <c r="BP31" s="33">
        <f t="shared" si="18"/>
        <v>0</v>
      </c>
      <c r="BQ31" s="33">
        <f t="shared" si="18"/>
        <v>0</v>
      </c>
      <c r="BS31" s="33">
        <f t="shared" si="19"/>
        <v>0.18579786628033162</v>
      </c>
      <c r="BT31" s="33">
        <f t="shared" si="20"/>
        <v>0</v>
      </c>
      <c r="BU31" s="33">
        <f t="shared" si="21"/>
        <v>0.16102481744295408</v>
      </c>
      <c r="BV31" s="33">
        <f t="shared" si="22"/>
        <v>0</v>
      </c>
      <c r="BW31" s="33">
        <f t="shared" si="23"/>
        <v>0.14698675643510678</v>
      </c>
      <c r="BX31" s="33">
        <f t="shared" si="24"/>
        <v>0</v>
      </c>
      <c r="BY31" s="33">
        <f t="shared" si="25"/>
        <v>0</v>
      </c>
      <c r="BZ31" s="33">
        <f t="shared" si="26"/>
        <v>0</v>
      </c>
      <c r="CA31" s="33">
        <f t="shared" si="27"/>
        <v>0</v>
      </c>
      <c r="CB31" s="59">
        <f t="shared" si="28"/>
        <v>116.56900326647383</v>
      </c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K31" s="59">
        <f t="shared" si="8"/>
        <v>0.11635075270621656</v>
      </c>
      <c r="CL31" s="59">
        <f t="shared" si="9"/>
        <v>3.397706224875789</v>
      </c>
      <c r="CM31" s="59">
        <v>0</v>
      </c>
      <c r="CN31" s="59">
        <f t="shared" si="29"/>
        <v>0.64195227220591022</v>
      </c>
      <c r="CO31" s="59">
        <f t="shared" si="10"/>
        <v>8.4228366047083655E-2</v>
      </c>
      <c r="CP31" s="59">
        <f t="shared" si="11"/>
        <v>0.32873835807200003</v>
      </c>
      <c r="CQ31" s="59">
        <v>0</v>
      </c>
      <c r="CR31" s="59">
        <f t="shared" si="30"/>
        <v>0.17960460407098722</v>
      </c>
      <c r="CS31" s="59">
        <f t="shared" si="12"/>
        <v>2.4855625666835475E-2</v>
      </c>
      <c r="CT31" s="59">
        <f t="shared" si="13"/>
        <v>3.9967185457635779E-2</v>
      </c>
      <c r="CU31" s="59">
        <v>0</v>
      </c>
      <c r="CV31" s="59">
        <f t="shared" si="31"/>
        <v>0.10809306976042404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x14ac:dyDescent="0.2">
      <c r="A32" s="184">
        <v>2038</v>
      </c>
      <c r="B32" s="199">
        <v>0.39803659735571634</v>
      </c>
      <c r="C32" s="199">
        <v>0.22928375423716377</v>
      </c>
      <c r="D32" s="199">
        <v>1.5305149162839158</v>
      </c>
      <c r="E32" s="199">
        <v>0.45214756335568695</v>
      </c>
      <c r="F32" s="199"/>
      <c r="G32" s="199">
        <v>0</v>
      </c>
      <c r="H32" s="199">
        <v>0</v>
      </c>
      <c r="I32" s="199">
        <v>5.0809279938955489</v>
      </c>
      <c r="J32" s="199">
        <v>0.87127826610122239</v>
      </c>
      <c r="K32" s="199"/>
      <c r="L32" s="199">
        <v>0.31182590576254271</v>
      </c>
      <c r="M32" s="199">
        <v>0.1408719386033134</v>
      </c>
      <c r="N32" s="199">
        <v>0.4257340748675657</v>
      </c>
      <c r="O32" s="199">
        <v>0.31549444583033737</v>
      </c>
      <c r="P32" s="199"/>
      <c r="Q32" s="199">
        <v>0</v>
      </c>
      <c r="R32" s="199">
        <v>0</v>
      </c>
      <c r="S32" s="199">
        <v>0.2634011768676538</v>
      </c>
      <c r="T32" s="199">
        <v>4.4572761823704628E-2</v>
      </c>
      <c r="U32" s="199"/>
      <c r="V32" s="199">
        <v>0.29898601552526155</v>
      </c>
      <c r="W32" s="199">
        <v>3.8703097715233239E-2</v>
      </c>
      <c r="X32" s="199">
        <v>8.0157600481312458E-2</v>
      </c>
      <c r="Y32" s="199">
        <v>0.21039077288802149</v>
      </c>
      <c r="Z32" s="199"/>
      <c r="AA32" s="199">
        <v>0</v>
      </c>
      <c r="AB32" s="199">
        <v>0</v>
      </c>
      <c r="AC32" s="199">
        <v>1.8342700338973105E-4</v>
      </c>
      <c r="AD32" s="199">
        <v>2.2011240406767719E-3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223.52506346574319</v>
      </c>
      <c r="AU32" s="25"/>
      <c r="AV32" s="25"/>
      <c r="AW32" s="25"/>
      <c r="AY32" s="58"/>
      <c r="AZ32" s="58"/>
      <c r="BA32" s="58"/>
      <c r="BB32" s="58"/>
      <c r="BC32" s="58"/>
      <c r="BD32" s="58"/>
      <c r="BF32" s="54">
        <f t="shared" si="15"/>
        <v>0.22928375423716377</v>
      </c>
      <c r="BG32" s="54">
        <f t="shared" si="15"/>
        <v>6.6114429101794645</v>
      </c>
      <c r="BH32" s="54">
        <f t="shared" si="15"/>
        <v>1.3234258294569092</v>
      </c>
      <c r="BI32" s="54">
        <f t="shared" si="16"/>
        <v>0.1408719386033134</v>
      </c>
      <c r="BJ32" s="54">
        <f t="shared" si="16"/>
        <v>0.6891352517352195</v>
      </c>
      <c r="BK32" s="54">
        <f t="shared" si="16"/>
        <v>0.36006720765404199</v>
      </c>
      <c r="BL32" s="54">
        <f t="shared" si="17"/>
        <v>3.8703097715233239E-2</v>
      </c>
      <c r="BM32" s="54">
        <f t="shared" si="17"/>
        <v>8.034102748470219E-2</v>
      </c>
      <c r="BN32" s="54">
        <f t="shared" si="17"/>
        <v>0.21259189692869826</v>
      </c>
      <c r="BO32" s="33">
        <f t="shared" si="18"/>
        <v>0</v>
      </c>
      <c r="BP32" s="33">
        <f t="shared" si="18"/>
        <v>0</v>
      </c>
      <c r="BQ32" s="33">
        <f t="shared" si="18"/>
        <v>0</v>
      </c>
      <c r="BS32" s="33">
        <f t="shared" si="19"/>
        <v>0.17397254361524042</v>
      </c>
      <c r="BT32" s="33">
        <f t="shared" si="20"/>
        <v>0</v>
      </c>
      <c r="BU32" s="33">
        <f t="shared" si="21"/>
        <v>0.13629185444511921</v>
      </c>
      <c r="BV32" s="33">
        <f t="shared" si="22"/>
        <v>0</v>
      </c>
      <c r="BW32" s="33">
        <f t="shared" si="23"/>
        <v>0.13067983690914373</v>
      </c>
      <c r="BX32" s="33">
        <f t="shared" si="24"/>
        <v>0</v>
      </c>
      <c r="BY32" s="33">
        <f t="shared" si="25"/>
        <v>0</v>
      </c>
      <c r="BZ32" s="33">
        <f t="shared" si="26"/>
        <v>0</v>
      </c>
      <c r="CA32" s="33">
        <f t="shared" si="27"/>
        <v>0</v>
      </c>
      <c r="CB32" s="59">
        <f t="shared" si="28"/>
        <v>97.697608991820303</v>
      </c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K32" s="59">
        <f t="shared" si="8"/>
        <v>0.10021459885670531</v>
      </c>
      <c r="CL32" s="59">
        <f t="shared" si="9"/>
        <v>2.8897080009528686</v>
      </c>
      <c r="CM32" s="59">
        <v>0</v>
      </c>
      <c r="CN32" s="59">
        <f t="shared" si="29"/>
        <v>0.57843866460090299</v>
      </c>
      <c r="CO32" s="59">
        <f t="shared" si="10"/>
        <v>6.1571849537559731E-2</v>
      </c>
      <c r="CP32" s="59">
        <f t="shared" si="11"/>
        <v>0.3012049983237135</v>
      </c>
      <c r="CQ32" s="59">
        <v>0</v>
      </c>
      <c r="CR32" s="59">
        <f t="shared" si="30"/>
        <v>0.15737700604457</v>
      </c>
      <c r="CS32" s="59">
        <f t="shared" si="12"/>
        <v>1.6916224287011852E-2</v>
      </c>
      <c r="CT32" s="59">
        <f t="shared" si="13"/>
        <v>3.511519543938954E-2</v>
      </c>
      <c r="CU32" s="59">
        <v>0</v>
      </c>
      <c r="CV32" s="59">
        <f t="shared" si="31"/>
        <v>9.2918976059937167E-2</v>
      </c>
      <c r="CW32" s="59">
        <f t="shared" si="32"/>
        <v>0</v>
      </c>
      <c r="CX32" s="59">
        <f t="shared" si="14"/>
        <v>0</v>
      </c>
      <c r="CY32" s="59">
        <v>0</v>
      </c>
      <c r="CZ32" s="57">
        <f t="shared" si="33"/>
        <v>0</v>
      </c>
    </row>
    <row r="33" spans="1:104" x14ac:dyDescent="0.2">
      <c r="A33" s="184">
        <v>2039</v>
      </c>
      <c r="B33" s="199">
        <v>0.35034557647438624</v>
      </c>
      <c r="C33" s="199">
        <v>0.19718402864396087</v>
      </c>
      <c r="D33" s="199">
        <v>1.4147724771449952</v>
      </c>
      <c r="E33" s="199">
        <v>0.49341863911837641</v>
      </c>
      <c r="F33" s="199"/>
      <c r="G33" s="199">
        <v>0</v>
      </c>
      <c r="H33" s="199">
        <v>0</v>
      </c>
      <c r="I33" s="199">
        <v>4.2338620922417718</v>
      </c>
      <c r="J33" s="199">
        <v>0.84706590165377782</v>
      </c>
      <c r="K33" s="199"/>
      <c r="L33" s="199">
        <v>0.30082028555915885</v>
      </c>
      <c r="M33" s="199">
        <v>0.10950592102366943</v>
      </c>
      <c r="N33" s="199">
        <v>0.38611384213538386</v>
      </c>
      <c r="O33" s="199">
        <v>0.32136410993880876</v>
      </c>
      <c r="P33" s="199"/>
      <c r="Q33" s="199">
        <v>0</v>
      </c>
      <c r="R33" s="199">
        <v>0</v>
      </c>
      <c r="S33" s="199">
        <v>0.22818319221682537</v>
      </c>
      <c r="T33" s="199">
        <v>3.521798465082835E-2</v>
      </c>
      <c r="U33" s="199"/>
      <c r="V33" s="199">
        <v>0.28798039532187769</v>
      </c>
      <c r="W33" s="199">
        <v>5.5578382027088501E-2</v>
      </c>
      <c r="X33" s="199">
        <v>6.6217148223692887E-2</v>
      </c>
      <c r="Y33" s="199">
        <v>0.19443262359311489</v>
      </c>
      <c r="Z33" s="199"/>
      <c r="AA33" s="199">
        <v>0</v>
      </c>
      <c r="AB33" s="199">
        <v>0</v>
      </c>
      <c r="AC33" s="199">
        <v>0</v>
      </c>
      <c r="AD33" s="199">
        <v>1.8342700338973105E-4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190.28240421441882</v>
      </c>
      <c r="AU33" s="25"/>
      <c r="AV33" s="25"/>
      <c r="AW33" s="25"/>
      <c r="AY33" s="58"/>
      <c r="AZ33" s="58"/>
      <c r="BA33" s="58"/>
      <c r="BB33" s="58"/>
      <c r="BC33" s="58"/>
      <c r="BD33" s="58"/>
      <c r="BF33" s="54">
        <f t="shared" si="15"/>
        <v>0.19718402864396087</v>
      </c>
      <c r="BG33" s="54">
        <f t="shared" si="15"/>
        <v>5.6486345693867666</v>
      </c>
      <c r="BH33" s="54">
        <f t="shared" si="15"/>
        <v>1.3404845407721542</v>
      </c>
      <c r="BI33" s="54">
        <f t="shared" si="16"/>
        <v>0.10950592102366943</v>
      </c>
      <c r="BJ33" s="54">
        <f t="shared" si="16"/>
        <v>0.61429703435220917</v>
      </c>
      <c r="BK33" s="54">
        <f t="shared" si="16"/>
        <v>0.35658209458963713</v>
      </c>
      <c r="BL33" s="54">
        <f t="shared" si="17"/>
        <v>5.5578382027088501E-2</v>
      </c>
      <c r="BM33" s="54">
        <f t="shared" si="17"/>
        <v>6.6217148223692887E-2</v>
      </c>
      <c r="BN33" s="54">
        <f t="shared" si="17"/>
        <v>0.19461605059650461</v>
      </c>
      <c r="BO33" s="33">
        <f t="shared" si="18"/>
        <v>0</v>
      </c>
      <c r="BP33" s="33">
        <f t="shared" si="18"/>
        <v>0</v>
      </c>
      <c r="BQ33" s="33">
        <f t="shared" si="18"/>
        <v>0</v>
      </c>
      <c r="BS33" s="33">
        <f t="shared" si="19"/>
        <v>0.14866787092528708</v>
      </c>
      <c r="BT33" s="33">
        <f t="shared" si="20"/>
        <v>0</v>
      </c>
      <c r="BU33" s="33">
        <f t="shared" si="21"/>
        <v>0.12765199388349258</v>
      </c>
      <c r="BV33" s="33">
        <f t="shared" si="22"/>
        <v>0</v>
      </c>
      <c r="BW33" s="33">
        <f t="shared" si="23"/>
        <v>0.12220343316895325</v>
      </c>
      <c r="BX33" s="33">
        <f t="shared" si="24"/>
        <v>0</v>
      </c>
      <c r="BY33" s="33">
        <f t="shared" si="25"/>
        <v>0</v>
      </c>
      <c r="BZ33" s="33">
        <f t="shared" si="26"/>
        <v>0</v>
      </c>
      <c r="CA33" s="33">
        <f t="shared" si="27"/>
        <v>0</v>
      </c>
      <c r="CB33" s="59">
        <f t="shared" si="28"/>
        <v>80.745646038350131</v>
      </c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K33" s="59">
        <f t="shared" si="8"/>
        <v>8.3674325258996665E-2</v>
      </c>
      <c r="CL33" s="59">
        <f t="shared" si="9"/>
        <v>2.3969775314891182</v>
      </c>
      <c r="CM33" s="59">
        <v>0</v>
      </c>
      <c r="CN33" s="59">
        <f t="shared" si="29"/>
        <v>0.56882973859790464</v>
      </c>
      <c r="CO33" s="59">
        <f t="shared" si="10"/>
        <v>4.6468439236856757E-2</v>
      </c>
      <c r="CP33" s="59">
        <f t="shared" si="11"/>
        <v>0.26067471189988817</v>
      </c>
      <c r="CQ33" s="59">
        <v>0</v>
      </c>
      <c r="CR33" s="59">
        <f t="shared" si="30"/>
        <v>0.15131431470092049</v>
      </c>
      <c r="CS33" s="59">
        <f t="shared" si="12"/>
        <v>2.3584484235791618E-2</v>
      </c>
      <c r="CT33" s="59">
        <f t="shared" si="13"/>
        <v>2.8099005970695617E-2</v>
      </c>
      <c r="CU33" s="59">
        <v>0</v>
      </c>
      <c r="CV33" s="59">
        <f t="shared" si="31"/>
        <v>8.2584613116088793E-2</v>
      </c>
      <c r="CW33" s="59">
        <f t="shared" si="32"/>
        <v>0</v>
      </c>
      <c r="CX33" s="59">
        <f t="shared" si="14"/>
        <v>0</v>
      </c>
      <c r="CY33" s="59">
        <v>0</v>
      </c>
      <c r="CZ33" s="57">
        <f t="shared" si="33"/>
        <v>0</v>
      </c>
    </row>
    <row r="34" spans="1:104" x14ac:dyDescent="0.2">
      <c r="A34" s="184">
        <v>2040</v>
      </c>
      <c r="B34" s="199">
        <v>0.27697477511849383</v>
      </c>
      <c r="C34" s="199">
        <v>0.17003683214228066</v>
      </c>
      <c r="D34" s="199">
        <v>1.2865570017755732</v>
      </c>
      <c r="E34" s="199">
        <v>0.42921918793197067</v>
      </c>
      <c r="F34" s="199"/>
      <c r="G34" s="199">
        <v>0</v>
      </c>
      <c r="H34" s="199">
        <v>0</v>
      </c>
      <c r="I34" s="199">
        <v>3.5619689788251865</v>
      </c>
      <c r="J34" s="199">
        <v>0.67207654041997444</v>
      </c>
      <c r="K34" s="199"/>
      <c r="L34" s="199">
        <v>0.25129499464393151</v>
      </c>
      <c r="M34" s="199">
        <v>9.4648333749101213E-2</v>
      </c>
      <c r="N34" s="199">
        <v>0.35841636462353438</v>
      </c>
      <c r="O34" s="199">
        <v>0.25679780474562353</v>
      </c>
      <c r="P34" s="199"/>
      <c r="Q34" s="199">
        <v>0</v>
      </c>
      <c r="R34" s="199">
        <v>0</v>
      </c>
      <c r="S34" s="199">
        <v>0.18581155443379754</v>
      </c>
      <c r="T34" s="199">
        <v>4.2921918793197053E-2</v>
      </c>
      <c r="U34" s="199"/>
      <c r="V34" s="199">
        <v>0.22194667410157454</v>
      </c>
      <c r="W34" s="199">
        <v>4.1454502766079218E-2</v>
      </c>
      <c r="X34" s="199">
        <v>6.6033721220303168E-2</v>
      </c>
      <c r="Y34" s="199">
        <v>0.18948009450159217</v>
      </c>
      <c r="Z34" s="199"/>
      <c r="AA34" s="199">
        <v>0</v>
      </c>
      <c r="AB34" s="199">
        <v>0</v>
      </c>
      <c r="AC34" s="199">
        <v>0</v>
      </c>
      <c r="AD34" s="199">
        <v>0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159.03708160300525</v>
      </c>
      <c r="AU34" s="25"/>
      <c r="AV34" s="25"/>
      <c r="AW34" s="25"/>
      <c r="AY34" s="58"/>
      <c r="AZ34" s="58"/>
      <c r="BA34" s="58"/>
      <c r="BB34" s="58"/>
      <c r="BC34" s="58"/>
      <c r="BD34" s="58"/>
      <c r="BF34" s="54">
        <f t="shared" si="15"/>
        <v>0.17003683214228066</v>
      </c>
      <c r="BG34" s="54">
        <f t="shared" si="15"/>
        <v>4.8485259806007601</v>
      </c>
      <c r="BH34" s="54">
        <f t="shared" si="15"/>
        <v>1.1012957283519451</v>
      </c>
      <c r="BI34" s="54">
        <f t="shared" si="16"/>
        <v>9.4648333749101213E-2</v>
      </c>
      <c r="BJ34" s="54">
        <f t="shared" si="16"/>
        <v>0.54422791905733192</v>
      </c>
      <c r="BK34" s="54">
        <f t="shared" si="16"/>
        <v>0.29971972353882059</v>
      </c>
      <c r="BL34" s="54">
        <f t="shared" si="17"/>
        <v>4.1454502766079218E-2</v>
      </c>
      <c r="BM34" s="54">
        <f t="shared" si="17"/>
        <v>6.6033721220303168E-2</v>
      </c>
      <c r="BN34" s="54">
        <f t="shared" si="17"/>
        <v>0.18948009450159217</v>
      </c>
      <c r="BO34" s="33">
        <f t="shared" si="18"/>
        <v>0</v>
      </c>
      <c r="BP34" s="33">
        <f t="shared" si="18"/>
        <v>0</v>
      </c>
      <c r="BQ34" s="33">
        <f t="shared" si="18"/>
        <v>0</v>
      </c>
      <c r="BS34" s="33">
        <f t="shared" si="19"/>
        <v>0.11410994006871523</v>
      </c>
      <c r="BT34" s="33">
        <f t="shared" si="20"/>
        <v>0</v>
      </c>
      <c r="BU34" s="33">
        <f t="shared" si="21"/>
        <v>0.10353021052592046</v>
      </c>
      <c r="BV34" s="33">
        <f t="shared" si="22"/>
        <v>0</v>
      </c>
      <c r="BW34" s="33">
        <f t="shared" si="23"/>
        <v>9.1439091048440696E-2</v>
      </c>
      <c r="BX34" s="33">
        <f t="shared" si="24"/>
        <v>0</v>
      </c>
      <c r="BY34" s="33">
        <f t="shared" si="25"/>
        <v>0</v>
      </c>
      <c r="BZ34" s="33">
        <f t="shared" si="26"/>
        <v>0</v>
      </c>
      <c r="CA34" s="33">
        <f t="shared" si="27"/>
        <v>0</v>
      </c>
      <c r="CB34" s="59">
        <f t="shared" si="28"/>
        <v>65.521171892488937</v>
      </c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K34" s="59">
        <f t="shared" si="8"/>
        <v>7.0052923472648368E-2</v>
      </c>
      <c r="CL34" s="59">
        <f t="shared" si="9"/>
        <v>1.9975285071763906</v>
      </c>
      <c r="CM34" s="59">
        <v>0</v>
      </c>
      <c r="CN34" s="59">
        <f t="shared" si="29"/>
        <v>0.45371925839242805</v>
      </c>
      <c r="CO34" s="59">
        <f t="shared" si="10"/>
        <v>3.8993860314872231E-2</v>
      </c>
      <c r="CP34" s="59">
        <f t="shared" si="11"/>
        <v>0.22421469681051531</v>
      </c>
      <c r="CQ34" s="59">
        <v>0</v>
      </c>
      <c r="CR34" s="59">
        <f t="shared" si="30"/>
        <v>0.12348055766376211</v>
      </c>
      <c r="CS34" s="59">
        <f t="shared" si="12"/>
        <v>1.7078706261940167E-2</v>
      </c>
      <c r="CT34" s="59">
        <f t="shared" si="13"/>
        <v>2.7205018824329463E-2</v>
      </c>
      <c r="CU34" s="59">
        <v>0</v>
      </c>
      <c r="CV34" s="59">
        <f t="shared" si="31"/>
        <v>7.806329012647871E-2</v>
      </c>
      <c r="CW34" s="59">
        <f t="shared" si="32"/>
        <v>0</v>
      </c>
      <c r="CX34" s="59">
        <f t="shared" si="14"/>
        <v>0</v>
      </c>
      <c r="CY34" s="59">
        <v>0</v>
      </c>
      <c r="CZ34" s="57">
        <f t="shared" si="33"/>
        <v>0</v>
      </c>
    </row>
    <row r="35" spans="1:104" x14ac:dyDescent="0.2">
      <c r="A35" s="184">
        <v>2041</v>
      </c>
      <c r="B35" s="199">
        <v>0.20360397376260142</v>
      </c>
      <c r="C35" s="199">
        <v>0.14197250062365183</v>
      </c>
      <c r="D35" s="199">
        <v>1.1194550016875282</v>
      </c>
      <c r="E35" s="199">
        <v>0.40519025048791585</v>
      </c>
      <c r="F35" s="199"/>
      <c r="G35" s="199">
        <v>0</v>
      </c>
      <c r="H35" s="199">
        <v>0</v>
      </c>
      <c r="I35" s="199">
        <v>2.9247435690492609</v>
      </c>
      <c r="J35" s="199">
        <v>0.63722540977592546</v>
      </c>
      <c r="K35" s="199"/>
      <c r="L35" s="199">
        <v>0.20727251383039605</v>
      </c>
      <c r="M35" s="199">
        <v>7.3921082366061597E-2</v>
      </c>
      <c r="N35" s="199">
        <v>0.31934641290152177</v>
      </c>
      <c r="O35" s="199">
        <v>0.25221212966088014</v>
      </c>
      <c r="P35" s="199"/>
      <c r="Q35" s="199">
        <v>0</v>
      </c>
      <c r="R35" s="199">
        <v>0</v>
      </c>
      <c r="S35" s="199">
        <v>0.13683654452873933</v>
      </c>
      <c r="T35" s="199">
        <v>4.8791582901668448E-2</v>
      </c>
      <c r="U35" s="199"/>
      <c r="V35" s="199">
        <v>0.15591295288127135</v>
      </c>
      <c r="W35" s="199">
        <v>3.228315259659266E-2</v>
      </c>
      <c r="X35" s="199">
        <v>5.9613776101662581E-2</v>
      </c>
      <c r="Y35" s="199">
        <v>0.12546407031857604</v>
      </c>
      <c r="Z35" s="199"/>
      <c r="AA35" s="199">
        <v>0</v>
      </c>
      <c r="AB35" s="199">
        <v>0</v>
      </c>
      <c r="AC35" s="199">
        <v>0</v>
      </c>
      <c r="AD35" s="199">
        <v>0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130.78913965398331</v>
      </c>
      <c r="AU35" s="25"/>
      <c r="AV35" s="25"/>
      <c r="AW35" s="25"/>
      <c r="AY35" s="58"/>
      <c r="AZ35" s="58"/>
      <c r="BA35" s="58"/>
      <c r="BB35" s="58"/>
      <c r="BC35" s="58"/>
      <c r="BD35" s="58"/>
      <c r="BF35" s="54">
        <f t="shared" si="15"/>
        <v>0.14197250062365183</v>
      </c>
      <c r="BG35" s="54">
        <f t="shared" si="15"/>
        <v>4.0441985707367891</v>
      </c>
      <c r="BH35" s="54">
        <f t="shared" si="15"/>
        <v>1.0424156602638412</v>
      </c>
      <c r="BI35" s="54">
        <f t="shared" si="16"/>
        <v>7.3921082366061597E-2</v>
      </c>
      <c r="BJ35" s="54">
        <f t="shared" si="16"/>
        <v>0.4561829574302611</v>
      </c>
      <c r="BK35" s="54">
        <f t="shared" si="16"/>
        <v>0.3010037125625486</v>
      </c>
      <c r="BL35" s="54">
        <f t="shared" si="17"/>
        <v>3.228315259659266E-2</v>
      </c>
      <c r="BM35" s="54">
        <f t="shared" si="17"/>
        <v>5.9613776101662581E-2</v>
      </c>
      <c r="BN35" s="54">
        <f t="shared" si="17"/>
        <v>0.12546407031857604</v>
      </c>
      <c r="BO35" s="33">
        <f t="shared" si="18"/>
        <v>0</v>
      </c>
      <c r="BP35" s="33">
        <f t="shared" si="18"/>
        <v>0</v>
      </c>
      <c r="BQ35" s="33">
        <f t="shared" si="18"/>
        <v>0</v>
      </c>
      <c r="BS35" s="33">
        <f t="shared" si="19"/>
        <v>8.1438972208753235E-2</v>
      </c>
      <c r="BT35" s="33">
        <f t="shared" si="20"/>
        <v>0</v>
      </c>
      <c r="BU35" s="33">
        <f t="shared" si="21"/>
        <v>8.2906341077379431E-2</v>
      </c>
      <c r="BV35" s="33">
        <f t="shared" si="22"/>
        <v>0</v>
      </c>
      <c r="BW35" s="33">
        <f t="shared" si="23"/>
        <v>6.2363176916612841E-2</v>
      </c>
      <c r="BX35" s="33">
        <f t="shared" si="24"/>
        <v>0</v>
      </c>
      <c r="BY35" s="33">
        <f t="shared" si="25"/>
        <v>0</v>
      </c>
      <c r="BZ35" s="33">
        <f t="shared" si="26"/>
        <v>0</v>
      </c>
      <c r="CA35" s="33">
        <f t="shared" si="27"/>
        <v>0</v>
      </c>
      <c r="CB35" s="59">
        <f t="shared" si="28"/>
        <v>52.313974588269858</v>
      </c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K35" s="59">
        <f t="shared" si="8"/>
        <v>5.6787175215833353E-2</v>
      </c>
      <c r="CL35" s="59">
        <f t="shared" si="9"/>
        <v>1.6176274407735058</v>
      </c>
      <c r="CM35" s="59">
        <v>0</v>
      </c>
      <c r="CN35" s="59">
        <f t="shared" si="29"/>
        <v>0.41695286402013032</v>
      </c>
      <c r="CO35" s="59">
        <f t="shared" si="10"/>
        <v>2.9567482702817619E-2</v>
      </c>
      <c r="CP35" s="59">
        <f t="shared" si="11"/>
        <v>0.18246731881366607</v>
      </c>
      <c r="CQ35" s="59">
        <v>0</v>
      </c>
      <c r="CR35" s="59">
        <f t="shared" si="30"/>
        <v>0.12039761567077845</v>
      </c>
      <c r="CS35" s="59">
        <f t="shared" si="12"/>
        <v>1.2912846043910424E-2</v>
      </c>
      <c r="CT35" s="59">
        <f t="shared" si="13"/>
        <v>2.3844744115175499E-2</v>
      </c>
      <c r="CU35" s="59">
        <v>0</v>
      </c>
      <c r="CV35" s="59">
        <f t="shared" si="31"/>
        <v>5.0184015307015523E-2</v>
      </c>
      <c r="CW35" s="59">
        <f t="shared" si="32"/>
        <v>0</v>
      </c>
      <c r="CX35" s="59">
        <f t="shared" si="14"/>
        <v>0</v>
      </c>
      <c r="CY35" s="59">
        <v>0</v>
      </c>
      <c r="CZ35" s="57">
        <f t="shared" si="33"/>
        <v>0</v>
      </c>
    </row>
    <row r="36" spans="1:104" x14ac:dyDescent="0.2">
      <c r="A36" s="184">
        <v>2042</v>
      </c>
      <c r="B36" s="199">
        <v>0.16875284311855254</v>
      </c>
      <c r="C36" s="199">
        <v>0.10015114385079314</v>
      </c>
      <c r="D36" s="199">
        <v>0.97784935507065607</v>
      </c>
      <c r="E36" s="199">
        <v>0.3617180506845496</v>
      </c>
      <c r="F36" s="199"/>
      <c r="G36" s="199">
        <v>0</v>
      </c>
      <c r="H36" s="199">
        <v>0</v>
      </c>
      <c r="I36" s="199">
        <v>2.3135647937546771</v>
      </c>
      <c r="J36" s="199">
        <v>0.61117877529458386</v>
      </c>
      <c r="K36" s="199"/>
      <c r="L36" s="199">
        <v>0.14674160271178482</v>
      </c>
      <c r="M36" s="199">
        <v>5.6495517044037151E-2</v>
      </c>
      <c r="N36" s="199">
        <v>0.25459668070494668</v>
      </c>
      <c r="O36" s="199">
        <v>0.22084611208123617</v>
      </c>
      <c r="P36" s="199"/>
      <c r="Q36" s="199">
        <v>0</v>
      </c>
      <c r="R36" s="199">
        <v>0</v>
      </c>
      <c r="S36" s="199">
        <v>0.1058373809558748</v>
      </c>
      <c r="T36" s="199">
        <v>3.0999163572864547E-2</v>
      </c>
      <c r="U36" s="199"/>
      <c r="V36" s="199">
        <v>0.14490733267788752</v>
      </c>
      <c r="W36" s="199">
        <v>2.1827813403377992E-2</v>
      </c>
      <c r="X36" s="199">
        <v>5.4477820006750111E-2</v>
      </c>
      <c r="Y36" s="199">
        <v>0.10583738095587478</v>
      </c>
      <c r="Z36" s="199"/>
      <c r="AA36" s="199">
        <v>0</v>
      </c>
      <c r="AB36" s="199">
        <v>0</v>
      </c>
      <c r="AC36" s="199">
        <v>0</v>
      </c>
      <c r="AD36" s="199">
        <v>0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105.72970930488503</v>
      </c>
      <c r="AU36" s="25"/>
      <c r="AV36" s="25"/>
      <c r="AW36" s="25"/>
      <c r="AY36" s="58"/>
      <c r="AZ36" s="58"/>
      <c r="BA36" s="58"/>
      <c r="BB36" s="58"/>
      <c r="BC36" s="58"/>
      <c r="BD36" s="58"/>
      <c r="BF36" s="54">
        <f t="shared" si="15"/>
        <v>0.10015114385079314</v>
      </c>
      <c r="BG36" s="54">
        <f t="shared" si="15"/>
        <v>3.291414148825333</v>
      </c>
      <c r="BH36" s="54">
        <f t="shared" si="15"/>
        <v>0.97289682597913352</v>
      </c>
      <c r="BI36" s="54">
        <f t="shared" si="16"/>
        <v>5.6495517044037151E-2</v>
      </c>
      <c r="BJ36" s="54">
        <f t="shared" si="16"/>
        <v>0.36043406166082148</v>
      </c>
      <c r="BK36" s="54">
        <f t="shared" si="16"/>
        <v>0.2518452756541007</v>
      </c>
      <c r="BL36" s="54">
        <f t="shared" si="17"/>
        <v>2.1827813403377992E-2</v>
      </c>
      <c r="BM36" s="54">
        <f t="shared" si="17"/>
        <v>5.4477820006750111E-2</v>
      </c>
      <c r="BN36" s="54">
        <f t="shared" si="17"/>
        <v>0.10583738095587478</v>
      </c>
      <c r="BO36" s="33">
        <f t="shared" si="18"/>
        <v>0</v>
      </c>
      <c r="BP36" s="33">
        <f t="shared" si="18"/>
        <v>0</v>
      </c>
      <c r="BQ36" s="33">
        <f t="shared" si="18"/>
        <v>0</v>
      </c>
      <c r="BS36" s="33">
        <f t="shared" si="19"/>
        <v>6.5532978598839303E-2</v>
      </c>
      <c r="BT36" s="33">
        <f t="shared" si="20"/>
        <v>0</v>
      </c>
      <c r="BU36" s="33">
        <f t="shared" si="21"/>
        <v>5.6985198781599397E-2</v>
      </c>
      <c r="BV36" s="33">
        <f t="shared" si="22"/>
        <v>0</v>
      </c>
      <c r="BW36" s="33">
        <f t="shared" si="23"/>
        <v>5.6272883796829411E-2</v>
      </c>
      <c r="BX36" s="33">
        <f t="shared" si="24"/>
        <v>0</v>
      </c>
      <c r="BY36" s="33">
        <f t="shared" si="25"/>
        <v>0</v>
      </c>
      <c r="BZ36" s="33">
        <f t="shared" si="26"/>
        <v>0</v>
      </c>
      <c r="CA36" s="33">
        <f t="shared" si="27"/>
        <v>0</v>
      </c>
      <c r="CB36" s="59">
        <f t="shared" si="28"/>
        <v>41.058761731622567</v>
      </c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K36" s="59">
        <f t="shared" si="8"/>
        <v>3.8892398168441589E-2</v>
      </c>
      <c r="CL36" s="59">
        <f t="shared" si="9"/>
        <v>1.2781780086712742</v>
      </c>
      <c r="CM36" s="59">
        <v>0</v>
      </c>
      <c r="CN36" s="59">
        <f t="shared" si="29"/>
        <v>0.37781186792200405</v>
      </c>
      <c r="CO36" s="59">
        <f t="shared" si="10"/>
        <v>2.1939301530915768E-2</v>
      </c>
      <c r="CP36" s="59">
        <f t="shared" si="11"/>
        <v>0.13996989450730352</v>
      </c>
      <c r="CQ36" s="59">
        <v>0</v>
      </c>
      <c r="CR36" s="59">
        <f t="shared" si="30"/>
        <v>9.7800847408919964E-2</v>
      </c>
      <c r="CS36" s="59">
        <f t="shared" si="12"/>
        <v>8.4765483187629106E-3</v>
      </c>
      <c r="CT36" s="59">
        <f t="shared" si="13"/>
        <v>2.1155755047668773E-2</v>
      </c>
      <c r="CU36" s="59">
        <v>0</v>
      </c>
      <c r="CV36" s="59">
        <f t="shared" si="31"/>
        <v>4.1100574621228556E-2</v>
      </c>
      <c r="CW36" s="59">
        <f t="shared" si="32"/>
        <v>0</v>
      </c>
      <c r="CX36" s="59">
        <f t="shared" si="14"/>
        <v>0</v>
      </c>
      <c r="CY36" s="59">
        <v>0</v>
      </c>
      <c r="CZ36" s="57">
        <f t="shared" si="33"/>
        <v>0</v>
      </c>
    </row>
    <row r="37" spans="1:104" x14ac:dyDescent="0.2">
      <c r="A37" s="184">
        <v>2043</v>
      </c>
      <c r="B37" s="199">
        <v>0.14674160271178482</v>
      </c>
      <c r="C37" s="199">
        <v>8.364271354571734E-2</v>
      </c>
      <c r="D37" s="199">
        <v>0.80175943181651432</v>
      </c>
      <c r="E37" s="199">
        <v>0.32723377404728016</v>
      </c>
      <c r="F37" s="199"/>
      <c r="G37" s="199">
        <v>0</v>
      </c>
      <c r="H37" s="199">
        <v>0</v>
      </c>
      <c r="I37" s="199">
        <v>1.79354923914479</v>
      </c>
      <c r="J37" s="199">
        <v>0.52001555460988746</v>
      </c>
      <c r="K37" s="199"/>
      <c r="L37" s="199">
        <v>0.12839890237281174</v>
      </c>
      <c r="M37" s="199">
        <v>4.5123042833873833E-2</v>
      </c>
      <c r="N37" s="199">
        <v>0.21442616696259559</v>
      </c>
      <c r="O37" s="199">
        <v>0.1674688540948244</v>
      </c>
      <c r="P37" s="199"/>
      <c r="Q37" s="199">
        <v>0</v>
      </c>
      <c r="R37" s="199">
        <v>0</v>
      </c>
      <c r="S37" s="199">
        <v>8.9695804657578482E-2</v>
      </c>
      <c r="T37" s="199">
        <v>1.6141576298296333E-2</v>
      </c>
      <c r="U37" s="199"/>
      <c r="V37" s="199">
        <v>0.11922755220332516</v>
      </c>
      <c r="W37" s="199">
        <v>1.9626689362701222E-2</v>
      </c>
      <c r="X37" s="199">
        <v>4.6223604854212223E-2</v>
      </c>
      <c r="Y37" s="199">
        <v>9.5932322772829315E-2</v>
      </c>
      <c r="Z37" s="199"/>
      <c r="AA37" s="199">
        <v>0</v>
      </c>
      <c r="AB37" s="199">
        <v>0</v>
      </c>
      <c r="AC37" s="199">
        <v>0</v>
      </c>
      <c r="AD37" s="199">
        <v>0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83.495054807988623</v>
      </c>
      <c r="AU37" s="25"/>
      <c r="AV37" s="25"/>
      <c r="AW37" s="25"/>
      <c r="AY37" s="58"/>
      <c r="AZ37" s="58"/>
      <c r="BA37" s="58"/>
      <c r="BB37" s="58"/>
      <c r="BC37" s="58"/>
      <c r="BD37" s="58"/>
      <c r="BF37" s="54">
        <f t="shared" si="15"/>
        <v>8.364271354571734E-2</v>
      </c>
      <c r="BG37" s="54">
        <f t="shared" si="15"/>
        <v>2.5953086709613045</v>
      </c>
      <c r="BH37" s="54">
        <f t="shared" si="15"/>
        <v>0.84724932865716762</v>
      </c>
      <c r="BI37" s="54">
        <f t="shared" si="16"/>
        <v>4.5123042833873833E-2</v>
      </c>
      <c r="BJ37" s="54">
        <f t="shared" si="16"/>
        <v>0.30412197162017407</v>
      </c>
      <c r="BK37" s="54">
        <f t="shared" si="16"/>
        <v>0.18361043039312072</v>
      </c>
      <c r="BL37" s="54">
        <f t="shared" si="17"/>
        <v>1.9626689362701222E-2</v>
      </c>
      <c r="BM37" s="54">
        <f t="shared" si="17"/>
        <v>4.6223604854212223E-2</v>
      </c>
      <c r="BN37" s="54">
        <f t="shared" si="17"/>
        <v>9.5932322772829315E-2</v>
      </c>
      <c r="BO37" s="33">
        <f t="shared" si="18"/>
        <v>0</v>
      </c>
      <c r="BP37" s="33">
        <f t="shared" si="18"/>
        <v>0</v>
      </c>
      <c r="BQ37" s="33">
        <f t="shared" si="18"/>
        <v>0</v>
      </c>
      <c r="BS37" s="33">
        <f t="shared" si="19"/>
        <v>5.532543571029068E-2</v>
      </c>
      <c r="BT37" s="33">
        <f t="shared" si="20"/>
        <v>0</v>
      </c>
      <c r="BU37" s="33">
        <f t="shared" si="21"/>
        <v>4.840975624650435E-2</v>
      </c>
      <c r="BV37" s="33">
        <f t="shared" si="22"/>
        <v>0</v>
      </c>
      <c r="BW37" s="33">
        <f t="shared" si="23"/>
        <v>4.4951916514611175E-2</v>
      </c>
      <c r="BX37" s="33">
        <f t="shared" si="24"/>
        <v>0</v>
      </c>
      <c r="BY37" s="33">
        <f t="shared" si="25"/>
        <v>0</v>
      </c>
      <c r="BZ37" s="33">
        <f t="shared" si="26"/>
        <v>0</v>
      </c>
      <c r="CA37" s="33">
        <f t="shared" si="27"/>
        <v>0</v>
      </c>
      <c r="CB37" s="59">
        <f t="shared" si="28"/>
        <v>31.479827135182209</v>
      </c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K37" s="59">
        <f t="shared" si="8"/>
        <v>3.1535498354865681E-2</v>
      </c>
      <c r="CL37" s="59">
        <f t="shared" si="9"/>
        <v>0.97849948733112857</v>
      </c>
      <c r="CM37" s="59">
        <v>0</v>
      </c>
      <c r="CN37" s="59">
        <f t="shared" si="29"/>
        <v>0.31943523443229077</v>
      </c>
      <c r="CO37" s="59">
        <f t="shared" si="10"/>
        <v>1.7012571480914382E-2</v>
      </c>
      <c r="CP37" s="59">
        <f t="shared" si="11"/>
        <v>0.11466196550957744</v>
      </c>
      <c r="CQ37" s="59">
        <v>0</v>
      </c>
      <c r="CR37" s="59">
        <f t="shared" si="30"/>
        <v>6.9225951432501195E-2</v>
      </c>
      <c r="CS37" s="59">
        <f t="shared" si="12"/>
        <v>7.3997770262513784E-3</v>
      </c>
      <c r="CT37" s="59">
        <f t="shared" si="13"/>
        <v>1.7427512248741565E-2</v>
      </c>
      <c r="CU37" s="59">
        <v>0</v>
      </c>
      <c r="CV37" s="59">
        <f t="shared" si="31"/>
        <v>3.6169003595602524E-2</v>
      </c>
      <c r="CW37" s="59">
        <f t="shared" si="32"/>
        <v>0</v>
      </c>
      <c r="CX37" s="59">
        <f t="shared" si="14"/>
        <v>0</v>
      </c>
      <c r="CY37" s="59">
        <v>0</v>
      </c>
      <c r="CZ37" s="57">
        <f t="shared" si="33"/>
        <v>0</v>
      </c>
    </row>
    <row r="38" spans="1:104" x14ac:dyDescent="0.2">
      <c r="A38" s="184">
        <v>2044</v>
      </c>
      <c r="B38" s="199">
        <v>0.10638766196604399</v>
      </c>
      <c r="C38" s="199">
        <v>6.0164057111831773E-2</v>
      </c>
      <c r="D38" s="199">
        <v>0.66418917927421606</v>
      </c>
      <c r="E38" s="199">
        <v>0.27055482999985325</v>
      </c>
      <c r="F38" s="199"/>
      <c r="G38" s="199">
        <v>0</v>
      </c>
      <c r="H38" s="199">
        <v>0</v>
      </c>
      <c r="I38" s="199">
        <v>1.3762528064331516</v>
      </c>
      <c r="J38" s="199">
        <v>0.41692957870485858</v>
      </c>
      <c r="K38" s="199"/>
      <c r="L38" s="199">
        <v>8.9879231660968201E-2</v>
      </c>
      <c r="M38" s="199">
        <v>3.1732871586423468E-2</v>
      </c>
      <c r="N38" s="199">
        <v>0.17315509119990605</v>
      </c>
      <c r="O38" s="199">
        <v>0.12858232937620145</v>
      </c>
      <c r="P38" s="199"/>
      <c r="Q38" s="199">
        <v>0</v>
      </c>
      <c r="R38" s="199">
        <v>0</v>
      </c>
      <c r="S38" s="199">
        <v>7.4838217383010247E-2</v>
      </c>
      <c r="T38" s="199">
        <v>1.5041014277957943E-2</v>
      </c>
      <c r="U38" s="199"/>
      <c r="V38" s="199">
        <v>7.7039341423687027E-2</v>
      </c>
      <c r="W38" s="199">
        <v>1.8892981349142298E-2</v>
      </c>
      <c r="X38" s="199">
        <v>4.0353940745740828E-2</v>
      </c>
      <c r="Y38" s="199">
        <v>7.0435969301656715E-2</v>
      </c>
      <c r="Z38" s="199"/>
      <c r="AA38" s="199">
        <v>0</v>
      </c>
      <c r="AB38" s="199">
        <v>0</v>
      </c>
      <c r="AC38" s="199">
        <v>0</v>
      </c>
      <c r="AD38" s="199">
        <v>0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64.499721190954844</v>
      </c>
      <c r="AU38" s="25"/>
      <c r="AV38" s="25"/>
      <c r="AW38" s="25"/>
      <c r="AY38" s="58"/>
      <c r="AZ38" s="58"/>
      <c r="BA38" s="58"/>
      <c r="BB38" s="58"/>
      <c r="BC38" s="58"/>
      <c r="BD38" s="58"/>
      <c r="BF38" s="54">
        <f t="shared" si="15"/>
        <v>6.0164057111831773E-2</v>
      </c>
      <c r="BG38" s="54">
        <f t="shared" si="15"/>
        <v>2.0404419857073677</v>
      </c>
      <c r="BH38" s="54">
        <f t="shared" si="15"/>
        <v>0.68748440870471184</v>
      </c>
      <c r="BI38" s="54">
        <f t="shared" si="16"/>
        <v>3.1732871586423468E-2</v>
      </c>
      <c r="BJ38" s="54">
        <f t="shared" si="16"/>
        <v>0.24799330858291629</v>
      </c>
      <c r="BK38" s="54">
        <f t="shared" si="16"/>
        <v>0.14362334365415941</v>
      </c>
      <c r="BL38" s="54">
        <f t="shared" si="17"/>
        <v>1.8892981349142298E-2</v>
      </c>
      <c r="BM38" s="54">
        <f t="shared" si="17"/>
        <v>4.0353940745740828E-2</v>
      </c>
      <c r="BN38" s="54">
        <f t="shared" si="17"/>
        <v>7.0435969301656715E-2</v>
      </c>
      <c r="BO38" s="33">
        <f t="shared" si="18"/>
        <v>0</v>
      </c>
      <c r="BP38" s="33">
        <f t="shared" si="18"/>
        <v>0</v>
      </c>
      <c r="BQ38" s="33">
        <f t="shared" si="18"/>
        <v>0</v>
      </c>
      <c r="BS38" s="33">
        <f t="shared" si="19"/>
        <v>3.8942661058214312E-2</v>
      </c>
      <c r="BT38" s="33">
        <f t="shared" si="20"/>
        <v>0</v>
      </c>
      <c r="BU38" s="33">
        <f t="shared" si="21"/>
        <v>3.2899834342284502E-2</v>
      </c>
      <c r="BV38" s="33">
        <f t="shared" si="22"/>
        <v>0</v>
      </c>
      <c r="BW38" s="33">
        <f t="shared" si="23"/>
        <v>2.819985800767243E-2</v>
      </c>
      <c r="BX38" s="33">
        <f t="shared" si="24"/>
        <v>0</v>
      </c>
      <c r="BY38" s="33">
        <f t="shared" si="25"/>
        <v>0</v>
      </c>
      <c r="BZ38" s="33">
        <f t="shared" si="26"/>
        <v>0</v>
      </c>
      <c r="CA38" s="33">
        <f t="shared" si="27"/>
        <v>0</v>
      </c>
      <c r="CB38" s="59">
        <f t="shared" si="28"/>
        <v>23.609793976771215</v>
      </c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K38" s="59">
        <f t="shared" si="8"/>
        <v>2.202274625361085E-2</v>
      </c>
      <c r="CL38" s="59">
        <f t="shared" si="9"/>
        <v>0.74689338208892408</v>
      </c>
      <c r="CM38" s="59">
        <v>0</v>
      </c>
      <c r="CN38" s="59">
        <f t="shared" si="29"/>
        <v>0.25165016145894348</v>
      </c>
      <c r="CO38" s="59">
        <f t="shared" si="10"/>
        <v>1.1615655798398407E-2</v>
      </c>
      <c r="CP38" s="59">
        <f t="shared" si="11"/>
        <v>9.0776685777078855E-2</v>
      </c>
      <c r="CQ38" s="59">
        <v>0</v>
      </c>
      <c r="CR38" s="59">
        <f t="shared" si="30"/>
        <v>5.2572592428589325E-2</v>
      </c>
      <c r="CS38" s="59">
        <f t="shared" si="12"/>
        <v>6.9156794637863358E-3</v>
      </c>
      <c r="CT38" s="59">
        <f t="shared" si="13"/>
        <v>1.4771354194495084E-2</v>
      </c>
      <c r="CU38" s="59">
        <v>0</v>
      </c>
      <c r="CV38" s="59">
        <f t="shared" si="31"/>
        <v>2.5782727321300509E-2</v>
      </c>
      <c r="CW38" s="59">
        <f t="shared" si="32"/>
        <v>0</v>
      </c>
      <c r="CX38" s="59">
        <f t="shared" si="14"/>
        <v>0</v>
      </c>
      <c r="CY38" s="59">
        <v>0</v>
      </c>
      <c r="CZ38" s="57">
        <f t="shared" si="33"/>
        <v>0</v>
      </c>
    </row>
    <row r="39" spans="1:104" x14ac:dyDescent="0.2">
      <c r="A39" s="184">
        <v>2045</v>
      </c>
      <c r="B39" s="199">
        <v>9.538204176266013E-2</v>
      </c>
      <c r="C39" s="199">
        <v>3.5768265660997549E-2</v>
      </c>
      <c r="D39" s="199">
        <v>0.52203325164717451</v>
      </c>
      <c r="E39" s="199">
        <v>0.25588066972867474</v>
      </c>
      <c r="F39" s="199"/>
      <c r="G39" s="199">
        <v>0</v>
      </c>
      <c r="H39" s="199">
        <v>0</v>
      </c>
      <c r="I39" s="199">
        <v>1.0191204308333457</v>
      </c>
      <c r="J39" s="199">
        <v>0.35731580260319606</v>
      </c>
      <c r="K39" s="199"/>
      <c r="L39" s="199">
        <v>5.5028101016919302E-2</v>
      </c>
      <c r="M39" s="199">
        <v>2.5496353471172611E-2</v>
      </c>
      <c r="N39" s="199">
        <v>0.14178907362026208</v>
      </c>
      <c r="O39" s="199">
        <v>8.6577545599953037E-2</v>
      </c>
      <c r="P39" s="199"/>
      <c r="Q39" s="199">
        <v>0</v>
      </c>
      <c r="R39" s="199">
        <v>0</v>
      </c>
      <c r="S39" s="199">
        <v>5.6128663037257692E-2</v>
      </c>
      <c r="T39" s="199">
        <v>1.8709554345752562E-2</v>
      </c>
      <c r="U39" s="199"/>
      <c r="V39" s="199">
        <v>5.6862371050816617E-2</v>
      </c>
      <c r="W39" s="199">
        <v>9.3547771728762809E-3</v>
      </c>
      <c r="X39" s="199">
        <v>3.8336243708453781E-2</v>
      </c>
      <c r="Y39" s="199">
        <v>5.6678944047426891E-2</v>
      </c>
      <c r="Z39" s="199"/>
      <c r="AA39" s="199">
        <v>0</v>
      </c>
      <c r="AB39" s="199">
        <v>0</v>
      </c>
      <c r="AC39" s="199">
        <v>0</v>
      </c>
      <c r="AD39" s="199">
        <v>0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48.866237692048067</v>
      </c>
      <c r="AU39" s="25"/>
      <c r="AV39" s="25"/>
      <c r="AW39" s="25"/>
      <c r="AY39" s="58"/>
      <c r="AZ39" s="58"/>
      <c r="BA39" s="58"/>
      <c r="BB39" s="58"/>
      <c r="BC39" s="58"/>
      <c r="BD39" s="58"/>
      <c r="BF39" s="54">
        <f t="shared" si="15"/>
        <v>3.5768265660997549E-2</v>
      </c>
      <c r="BG39" s="54">
        <f t="shared" si="15"/>
        <v>1.5411536824805201</v>
      </c>
      <c r="BH39" s="54">
        <f t="shared" si="15"/>
        <v>0.6131964723318708</v>
      </c>
      <c r="BI39" s="54">
        <f t="shared" si="16"/>
        <v>2.5496353471172611E-2</v>
      </c>
      <c r="BJ39" s="54">
        <f t="shared" si="16"/>
        <v>0.19791773665751977</v>
      </c>
      <c r="BK39" s="54">
        <f t="shared" si="16"/>
        <v>0.10528709994570559</v>
      </c>
      <c r="BL39" s="54">
        <f t="shared" si="17"/>
        <v>9.3547771728762809E-3</v>
      </c>
      <c r="BM39" s="54">
        <f t="shared" si="17"/>
        <v>3.8336243708453781E-2</v>
      </c>
      <c r="BN39" s="54">
        <f t="shared" si="17"/>
        <v>5.6678944047426891E-2</v>
      </c>
      <c r="BO39" s="33">
        <f t="shared" si="18"/>
        <v>0</v>
      </c>
      <c r="BP39" s="33">
        <f t="shared" si="18"/>
        <v>0</v>
      </c>
      <c r="BQ39" s="33">
        <f t="shared" si="18"/>
        <v>0</v>
      </c>
      <c r="BS39" s="33">
        <f t="shared" si="19"/>
        <v>3.3897194091515641E-2</v>
      </c>
      <c r="BT39" s="33">
        <f t="shared" si="20"/>
        <v>0</v>
      </c>
      <c r="BU39" s="33">
        <f t="shared" si="21"/>
        <v>1.9556073514335946E-2</v>
      </c>
      <c r="BV39" s="33">
        <f t="shared" si="22"/>
        <v>0</v>
      </c>
      <c r="BW39" s="33">
        <f t="shared" si="23"/>
        <v>2.0207942631480479E-2</v>
      </c>
      <c r="BX39" s="33">
        <f t="shared" si="24"/>
        <v>0</v>
      </c>
      <c r="BY39" s="33">
        <f t="shared" si="25"/>
        <v>0</v>
      </c>
      <c r="BZ39" s="33">
        <f t="shared" si="26"/>
        <v>0</v>
      </c>
      <c r="CA39" s="33">
        <f t="shared" si="27"/>
        <v>0</v>
      </c>
      <c r="CB39" s="59">
        <f t="shared" si="28"/>
        <v>17.366249589112318</v>
      </c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K39" s="59">
        <f t="shared" si="8"/>
        <v>1.2711447784318364E-2</v>
      </c>
      <c r="CL39" s="59">
        <f t="shared" si="9"/>
        <v>0.54770043222483544</v>
      </c>
      <c r="CM39" s="59">
        <v>0</v>
      </c>
      <c r="CN39" s="59">
        <f t="shared" si="29"/>
        <v>0.21791984586141688</v>
      </c>
      <c r="CO39" s="59">
        <f t="shared" si="10"/>
        <v>9.0609807283089875E-3</v>
      </c>
      <c r="CP39" s="59">
        <f t="shared" si="11"/>
        <v>7.0336677739894951E-2</v>
      </c>
      <c r="CQ39" s="59">
        <v>0</v>
      </c>
      <c r="CR39" s="59">
        <f t="shared" si="30"/>
        <v>3.7417287324096105E-2</v>
      </c>
      <c r="CS39" s="59">
        <f t="shared" si="12"/>
        <v>3.3245324974371104E-3</v>
      </c>
      <c r="CT39" s="59">
        <f t="shared" si="13"/>
        <v>1.3624064548320708E-2</v>
      </c>
      <c r="CU39" s="59">
        <v>0</v>
      </c>
      <c r="CV39" s="59">
        <f t="shared" si="31"/>
        <v>2.0142755719766026E-2</v>
      </c>
      <c r="CW39" s="59">
        <f t="shared" si="32"/>
        <v>0</v>
      </c>
      <c r="CX39" s="59">
        <f t="shared" si="14"/>
        <v>0</v>
      </c>
      <c r="CY39" s="59">
        <v>0</v>
      </c>
      <c r="CZ39" s="57">
        <f t="shared" si="33"/>
        <v>0</v>
      </c>
    </row>
    <row r="40" spans="1:104" x14ac:dyDescent="0.2">
      <c r="A40" s="184">
        <v>2046</v>
      </c>
      <c r="B40" s="199">
        <v>6.6033721220303168E-2</v>
      </c>
      <c r="C40" s="199">
        <v>3.0082028555915886E-2</v>
      </c>
      <c r="D40" s="199">
        <v>0.37198996287437452</v>
      </c>
      <c r="E40" s="199">
        <v>0.21919526905072859</v>
      </c>
      <c r="F40" s="199"/>
      <c r="G40" s="199">
        <v>0</v>
      </c>
      <c r="H40" s="199">
        <v>0</v>
      </c>
      <c r="I40" s="199">
        <v>0.75737009699619928</v>
      </c>
      <c r="J40" s="199">
        <v>0.26138347983036664</v>
      </c>
      <c r="K40" s="199"/>
      <c r="L40" s="199">
        <v>4.5856750847432758E-2</v>
      </c>
      <c r="M40" s="199">
        <v>2.3111802427106112E-2</v>
      </c>
      <c r="N40" s="199">
        <v>0.1069379429762132</v>
      </c>
      <c r="O40" s="199">
        <v>7.6672487416907575E-2</v>
      </c>
      <c r="P40" s="199"/>
      <c r="Q40" s="199">
        <v>0</v>
      </c>
      <c r="R40" s="199">
        <v>0</v>
      </c>
      <c r="S40" s="199">
        <v>4.9708717918617112E-2</v>
      </c>
      <c r="T40" s="199">
        <v>6.4199451186405859E-3</v>
      </c>
      <c r="U40" s="199"/>
      <c r="V40" s="199">
        <v>4.0353940745740828E-2</v>
      </c>
      <c r="W40" s="199">
        <v>3.1182590576254274E-3</v>
      </c>
      <c r="X40" s="199">
        <v>2.1827813403377992E-2</v>
      </c>
      <c r="Y40" s="199">
        <v>5.4110965999970645E-2</v>
      </c>
      <c r="Z40" s="199"/>
      <c r="AA40" s="199">
        <v>0</v>
      </c>
      <c r="AB40" s="199">
        <v>0</v>
      </c>
      <c r="AC40" s="199">
        <v>0</v>
      </c>
      <c r="AD40" s="199">
        <v>0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35.865115118787323</v>
      </c>
      <c r="AU40" s="25"/>
      <c r="AV40" s="25"/>
      <c r="AW40" s="25"/>
      <c r="AY40" s="58"/>
      <c r="AZ40" s="58"/>
      <c r="BA40" s="58"/>
      <c r="BB40" s="58"/>
      <c r="BC40" s="58"/>
      <c r="BD40" s="58"/>
      <c r="BF40" s="54">
        <f t="shared" si="15"/>
        <v>3.0082028555915886E-2</v>
      </c>
      <c r="BG40" s="54">
        <f t="shared" si="15"/>
        <v>1.1293600598705738</v>
      </c>
      <c r="BH40" s="54">
        <f t="shared" si="15"/>
        <v>0.4805787488810952</v>
      </c>
      <c r="BI40" s="54">
        <f t="shared" si="16"/>
        <v>2.3111802427106112E-2</v>
      </c>
      <c r="BJ40" s="54">
        <f t="shared" si="16"/>
        <v>0.15664666089483031</v>
      </c>
      <c r="BK40" s="54">
        <f t="shared" si="16"/>
        <v>8.3092432535548155E-2</v>
      </c>
      <c r="BL40" s="54">
        <f t="shared" si="17"/>
        <v>3.1182590576254274E-3</v>
      </c>
      <c r="BM40" s="54">
        <f t="shared" si="17"/>
        <v>2.1827813403377992E-2</v>
      </c>
      <c r="BN40" s="54">
        <f t="shared" si="17"/>
        <v>5.4110965999970645E-2</v>
      </c>
      <c r="BO40" s="33">
        <f t="shared" si="18"/>
        <v>0</v>
      </c>
      <c r="BP40" s="33">
        <f t="shared" si="18"/>
        <v>0</v>
      </c>
      <c r="BQ40" s="33">
        <f t="shared" si="18"/>
        <v>0</v>
      </c>
      <c r="BS40" s="33">
        <f t="shared" si="19"/>
        <v>2.2783774968158383E-2</v>
      </c>
      <c r="BT40" s="33">
        <f t="shared" si="20"/>
        <v>0</v>
      </c>
      <c r="BU40" s="33">
        <f t="shared" si="21"/>
        <v>1.582206595010999E-2</v>
      </c>
      <c r="BV40" s="33">
        <f t="shared" si="22"/>
        <v>0</v>
      </c>
      <c r="BW40" s="33">
        <f t="shared" si="23"/>
        <v>1.392341803609679E-2</v>
      </c>
      <c r="BX40" s="33">
        <f t="shared" si="24"/>
        <v>0</v>
      </c>
      <c r="BY40" s="33">
        <f t="shared" si="25"/>
        <v>0</v>
      </c>
      <c r="BZ40" s="33">
        <f t="shared" si="26"/>
        <v>0</v>
      </c>
      <c r="CA40" s="33">
        <f t="shared" si="27"/>
        <v>0</v>
      </c>
      <c r="CB40" s="59">
        <f t="shared" si="28"/>
        <v>12.374627644372422</v>
      </c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K40" s="59">
        <f t="shared" si="8"/>
        <v>1.0379275263272153E-2</v>
      </c>
      <c r="CL40" s="59">
        <f t="shared" si="9"/>
        <v>0.38966584021930872</v>
      </c>
      <c r="CM40" s="59">
        <v>0</v>
      </c>
      <c r="CN40" s="59">
        <f t="shared" si="29"/>
        <v>0.16581525115715265</v>
      </c>
      <c r="CO40" s="59">
        <f t="shared" si="10"/>
        <v>7.9743212388554349E-3</v>
      </c>
      <c r="CP40" s="59">
        <f t="shared" si="11"/>
        <v>5.4048177285575726E-2</v>
      </c>
      <c r="CQ40" s="59">
        <v>0</v>
      </c>
      <c r="CR40" s="59">
        <f t="shared" si="30"/>
        <v>2.8669583501599299E-2</v>
      </c>
      <c r="CS40" s="59">
        <f t="shared" si="12"/>
        <v>1.0759004846074792E-3</v>
      </c>
      <c r="CT40" s="59">
        <f t="shared" si="13"/>
        <v>7.5313033922523543E-3</v>
      </c>
      <c r="CU40" s="59">
        <v>0</v>
      </c>
      <c r="CV40" s="59">
        <f t="shared" si="31"/>
        <v>1.8670037821129783E-2</v>
      </c>
      <c r="CW40" s="59">
        <f t="shared" si="32"/>
        <v>0</v>
      </c>
      <c r="CX40" s="59">
        <f t="shared" si="14"/>
        <v>0</v>
      </c>
      <c r="CY40" s="59">
        <v>0</v>
      </c>
      <c r="CZ40" s="57">
        <f t="shared" si="33"/>
        <v>0</v>
      </c>
    </row>
    <row r="41" spans="1:104" x14ac:dyDescent="0.2">
      <c r="A41" s="184">
        <v>2047</v>
      </c>
      <c r="B41" s="199">
        <v>4.4022480813535443E-2</v>
      </c>
      <c r="C41" s="199">
        <v>2.0543824379649873E-2</v>
      </c>
      <c r="D41" s="199">
        <v>0.27165539202019162</v>
      </c>
      <c r="E41" s="199">
        <v>0.1582975039253379</v>
      </c>
      <c r="F41" s="199"/>
      <c r="G41" s="199">
        <v>0</v>
      </c>
      <c r="H41" s="199">
        <v>0</v>
      </c>
      <c r="I41" s="199">
        <v>0.51359560949124694</v>
      </c>
      <c r="J41" s="199">
        <v>0.24377448750495254</v>
      </c>
      <c r="K41" s="199"/>
      <c r="L41" s="199">
        <v>3.6685400677946206E-2</v>
      </c>
      <c r="M41" s="199">
        <v>1.0271912189824936E-2</v>
      </c>
      <c r="N41" s="199">
        <v>7.9790746474532992E-2</v>
      </c>
      <c r="O41" s="199">
        <v>6.8785126271149133E-2</v>
      </c>
      <c r="P41" s="199"/>
      <c r="Q41" s="199">
        <v>0</v>
      </c>
      <c r="R41" s="199">
        <v>0</v>
      </c>
      <c r="S41" s="199">
        <v>3.6501973674556473E-2</v>
      </c>
      <c r="T41" s="199">
        <v>1.3023317240670903E-2</v>
      </c>
      <c r="U41" s="199"/>
      <c r="V41" s="199">
        <v>3.6685400677946206E-2</v>
      </c>
      <c r="W41" s="199">
        <v>9.5382041762660137E-3</v>
      </c>
      <c r="X41" s="199">
        <v>1.5591295288127138E-2</v>
      </c>
      <c r="Y41" s="199">
        <v>3.1916298589813208E-2</v>
      </c>
      <c r="Z41" s="199">
        <v>1.2289609227111978E-2</v>
      </c>
      <c r="AA41" s="199">
        <v>0</v>
      </c>
      <c r="AB41" s="199">
        <v>0</v>
      </c>
      <c r="AC41" s="199">
        <v>0</v>
      </c>
      <c r="AD41" s="199">
        <v>0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25.469756555681101</v>
      </c>
      <c r="AU41" s="25"/>
      <c r="AV41" s="25"/>
      <c r="AW41" s="25"/>
      <c r="AY41" s="58"/>
      <c r="AZ41" s="58"/>
      <c r="BA41" s="58"/>
      <c r="BB41" s="58"/>
      <c r="BC41" s="58"/>
      <c r="BD41" s="58"/>
      <c r="BF41" s="54">
        <f>C41+H41</f>
        <v>2.0543824379649873E-2</v>
      </c>
      <c r="BG41" s="54">
        <f t="shared" si="15"/>
        <v>0.78525100151143856</v>
      </c>
      <c r="BH41" s="54">
        <f t="shared" si="15"/>
        <v>0.40207199143029043</v>
      </c>
      <c r="BI41" s="54">
        <f t="shared" si="16"/>
        <v>1.0271912189824936E-2</v>
      </c>
      <c r="BJ41" s="54">
        <f t="shared" si="16"/>
        <v>0.11629272014908947</v>
      </c>
      <c r="BK41" s="54">
        <f t="shared" si="16"/>
        <v>8.1808443511820039E-2</v>
      </c>
      <c r="BL41" s="54">
        <f t="shared" si="17"/>
        <v>9.5382041762660137E-3</v>
      </c>
      <c r="BM41" s="54">
        <f t="shared" si="17"/>
        <v>1.5591295288127138E-2</v>
      </c>
      <c r="BN41" s="54">
        <f t="shared" si="17"/>
        <v>3.1916298589813208E-2</v>
      </c>
      <c r="BO41" s="33">
        <f t="shared" si="18"/>
        <v>0</v>
      </c>
      <c r="BP41" s="33">
        <f t="shared" si="18"/>
        <v>0</v>
      </c>
      <c r="BQ41" s="33">
        <f t="shared" si="18"/>
        <v>0</v>
      </c>
      <c r="BS41" s="33">
        <f t="shared" si="19"/>
        <v>1.4746779914665619E-2</v>
      </c>
      <c r="BT41" s="33">
        <f t="shared" si="20"/>
        <v>0</v>
      </c>
      <c r="BU41" s="33">
        <f t="shared" si="21"/>
        <v>1.228898326222135E-2</v>
      </c>
      <c r="BV41" s="33">
        <f t="shared" si="22"/>
        <v>0</v>
      </c>
      <c r="BW41" s="33">
        <f t="shared" si="23"/>
        <v>1.228898326222135E-2</v>
      </c>
      <c r="BX41" s="33">
        <f t="shared" si="24"/>
        <v>0</v>
      </c>
      <c r="BY41" s="33">
        <f t="shared" si="25"/>
        <v>0</v>
      </c>
      <c r="BZ41" s="33">
        <f t="shared" si="26"/>
        <v>0</v>
      </c>
      <c r="CA41" s="33">
        <f t="shared" si="27"/>
        <v>0</v>
      </c>
      <c r="CB41" s="59">
        <f t="shared" si="28"/>
        <v>8.5319338543787282</v>
      </c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K41" s="59">
        <f t="shared" si="8"/>
        <v>6.8818306268439555E-3</v>
      </c>
      <c r="CL41" s="59">
        <f t="shared" si="9"/>
        <v>0.263045686727848</v>
      </c>
      <c r="CM41" s="59">
        <v>0</v>
      </c>
      <c r="CN41" s="59">
        <f t="shared" si="29"/>
        <v>0.13468725655394601</v>
      </c>
      <c r="CO41" s="59">
        <f t="shared" si="10"/>
        <v>3.4409153134219777E-3</v>
      </c>
      <c r="CP41" s="59">
        <f t="shared" si="11"/>
        <v>3.8956076941241681E-2</v>
      </c>
      <c r="CQ41" s="59">
        <v>0</v>
      </c>
      <c r="CR41" s="59">
        <f t="shared" si="30"/>
        <v>2.740443267475361E-2</v>
      </c>
      <c r="CS41" s="59">
        <f t="shared" si="12"/>
        <v>3.1951356481775511E-3</v>
      </c>
      <c r="CT41" s="59">
        <f t="shared" si="13"/>
        <v>5.2228178864440738E-3</v>
      </c>
      <c r="CU41" s="59">
        <v>0</v>
      </c>
      <c r="CV41" s="59">
        <f t="shared" si="31"/>
        <v>1.0691415438132578E-2</v>
      </c>
      <c r="CW41" s="59">
        <f t="shared" si="32"/>
        <v>0</v>
      </c>
      <c r="CX41" s="59">
        <f t="shared" si="14"/>
        <v>0</v>
      </c>
      <c r="CY41" s="59">
        <v>0</v>
      </c>
      <c r="CZ41" s="57">
        <f t="shared" si="33"/>
        <v>0</v>
      </c>
    </row>
    <row r="42" spans="1:104" x14ac:dyDescent="0.2">
      <c r="A42" s="184">
        <v>2048</v>
      </c>
      <c r="B42" s="199">
        <v>2.5679780474562344E-2</v>
      </c>
      <c r="C42" s="199">
        <v>1.6508430305075792E-2</v>
      </c>
      <c r="D42" s="199">
        <v>0.19718402864396087</v>
      </c>
      <c r="E42" s="199">
        <v>0.10858878600672076</v>
      </c>
      <c r="F42" s="199"/>
      <c r="G42" s="199">
        <v>0</v>
      </c>
      <c r="H42" s="199">
        <v>0</v>
      </c>
      <c r="I42" s="199">
        <v>0.31035848973542485</v>
      </c>
      <c r="J42" s="199">
        <v>0.20323711975582201</v>
      </c>
      <c r="K42" s="199"/>
      <c r="L42" s="199">
        <v>3.3016860610151584E-2</v>
      </c>
      <c r="M42" s="199">
        <v>1.2839890237281172E-2</v>
      </c>
      <c r="N42" s="199">
        <v>5.8146360074544733E-2</v>
      </c>
      <c r="O42" s="199">
        <v>4.952529091522738E-2</v>
      </c>
      <c r="P42" s="199"/>
      <c r="Q42" s="199">
        <v>0</v>
      </c>
      <c r="R42" s="199">
        <v>0</v>
      </c>
      <c r="S42" s="199">
        <v>2.0360397376260147E-2</v>
      </c>
      <c r="T42" s="199">
        <v>1.6141576298296333E-2</v>
      </c>
      <c r="U42" s="199"/>
      <c r="V42" s="199">
        <v>4.2188210779638136E-2</v>
      </c>
      <c r="W42" s="199">
        <v>2.9348320542356967E-3</v>
      </c>
      <c r="X42" s="199">
        <v>1.3206744244060636E-2</v>
      </c>
      <c r="Y42" s="199">
        <v>3.1182590576254277E-2</v>
      </c>
      <c r="Z42" s="199">
        <v>2.0727251383039609E-2</v>
      </c>
      <c r="AA42" s="199">
        <v>0</v>
      </c>
      <c r="AB42" s="199">
        <v>0</v>
      </c>
      <c r="AC42" s="199">
        <v>0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17.660718740370083</v>
      </c>
      <c r="AU42" s="25"/>
      <c r="AV42" s="25"/>
      <c r="AW42" s="25"/>
      <c r="AY42" s="58"/>
      <c r="AZ42" s="58"/>
      <c r="BA42" s="58"/>
      <c r="BB42" s="58"/>
      <c r="BC42" s="58"/>
      <c r="BD42" s="58"/>
      <c r="BF42" s="54">
        <f t="shared" si="15"/>
        <v>1.6508430305075792E-2</v>
      </c>
      <c r="BG42" s="54">
        <f t="shared" si="15"/>
        <v>0.50754251837938569</v>
      </c>
      <c r="BH42" s="54">
        <f t="shared" si="15"/>
        <v>0.31182590576254277</v>
      </c>
      <c r="BI42" s="54">
        <f t="shared" si="16"/>
        <v>1.2839890237281172E-2</v>
      </c>
      <c r="BJ42" s="54">
        <f t="shared" si="16"/>
        <v>7.8506757450804876E-2</v>
      </c>
      <c r="BK42" s="54">
        <f t="shared" si="16"/>
        <v>6.5666867213523716E-2</v>
      </c>
      <c r="BL42" s="54">
        <f t="shared" si="17"/>
        <v>2.9348320542356967E-3</v>
      </c>
      <c r="BM42" s="54">
        <f t="shared" si="17"/>
        <v>1.3206744244060636E-2</v>
      </c>
      <c r="BN42" s="54">
        <f t="shared" si="17"/>
        <v>3.1182590576254277E-2</v>
      </c>
      <c r="BO42" s="33">
        <f t="shared" si="18"/>
        <v>0</v>
      </c>
      <c r="BP42" s="33">
        <f t="shared" si="18"/>
        <v>0</v>
      </c>
      <c r="BQ42" s="33">
        <f t="shared" si="18"/>
        <v>0</v>
      </c>
      <c r="BS42" s="33">
        <f t="shared" si="19"/>
        <v>8.3517361976261605E-3</v>
      </c>
      <c r="BT42" s="33">
        <f t="shared" si="20"/>
        <v>0</v>
      </c>
      <c r="BU42" s="33">
        <f t="shared" si="21"/>
        <v>1.0737946539805062E-2</v>
      </c>
      <c r="BV42" s="33">
        <f t="shared" si="22"/>
        <v>0</v>
      </c>
      <c r="BW42" s="33">
        <f t="shared" si="23"/>
        <v>1.372070946752869E-2</v>
      </c>
      <c r="BX42" s="33">
        <f t="shared" si="24"/>
        <v>0</v>
      </c>
      <c r="BY42" s="33">
        <f t="shared" si="25"/>
        <v>0</v>
      </c>
      <c r="BZ42" s="33">
        <f t="shared" si="26"/>
        <v>0</v>
      </c>
      <c r="CA42" s="33">
        <f t="shared" si="27"/>
        <v>0</v>
      </c>
      <c r="CB42" s="59">
        <f t="shared" si="28"/>
        <v>5.7437276041417276</v>
      </c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K42" s="59">
        <f t="shared" si="8"/>
        <v>5.3689732699025309E-3</v>
      </c>
      <c r="CL42" s="59">
        <f t="shared" si="9"/>
        <v>0.16506610042022557</v>
      </c>
      <c r="CM42" s="59">
        <v>0</v>
      </c>
      <c r="CN42" s="59">
        <f t="shared" si="29"/>
        <v>0.10141393954260337</v>
      </c>
      <c r="CO42" s="59">
        <f t="shared" si="10"/>
        <v>4.1758680988130802E-3</v>
      </c>
      <c r="CP42" s="59">
        <f t="shared" si="11"/>
        <v>2.5532450661314258E-2</v>
      </c>
      <c r="CQ42" s="59">
        <v>0</v>
      </c>
      <c r="CR42" s="59">
        <f t="shared" si="30"/>
        <v>2.1356582562501183E-2</v>
      </c>
      <c r="CS42" s="59">
        <f t="shared" si="12"/>
        <v>9.544841368715612E-4</v>
      </c>
      <c r="CT42" s="59">
        <f t="shared" si="13"/>
        <v>4.2951786159220254E-3</v>
      </c>
      <c r="CU42" s="59">
        <v>0</v>
      </c>
      <c r="CV42" s="59">
        <f t="shared" si="31"/>
        <v>1.0141393954260338E-2</v>
      </c>
      <c r="CW42" s="59">
        <f t="shared" si="32"/>
        <v>0</v>
      </c>
      <c r="CX42" s="59">
        <f t="shared" si="14"/>
        <v>0</v>
      </c>
      <c r="CY42" s="59">
        <v>0</v>
      </c>
      <c r="CZ42" s="57">
        <f t="shared" si="33"/>
        <v>0</v>
      </c>
    </row>
    <row r="43" spans="1:104" x14ac:dyDescent="0.2">
      <c r="A43" s="184">
        <v>2049</v>
      </c>
      <c r="B43" s="199">
        <v>2.2011240406767722E-2</v>
      </c>
      <c r="C43" s="199">
        <v>0</v>
      </c>
      <c r="D43" s="199">
        <v>0</v>
      </c>
      <c r="E43" s="199">
        <v>0.24212364447444495</v>
      </c>
      <c r="F43" s="199"/>
      <c r="G43" s="199">
        <v>0</v>
      </c>
      <c r="H43" s="199">
        <v>0</v>
      </c>
      <c r="I43" s="199">
        <v>0</v>
      </c>
      <c r="J43" s="199">
        <v>0.31035848973542485</v>
      </c>
      <c r="K43" s="199"/>
      <c r="L43" s="199">
        <v>1.2839890237281172E-2</v>
      </c>
      <c r="M43" s="199">
        <v>0</v>
      </c>
      <c r="N43" s="199">
        <v>0</v>
      </c>
      <c r="O43" s="199">
        <v>9.0612939674527118E-2</v>
      </c>
      <c r="P43" s="199"/>
      <c r="Q43" s="199">
        <v>0</v>
      </c>
      <c r="R43" s="199">
        <v>0</v>
      </c>
      <c r="S43" s="199">
        <v>0</v>
      </c>
      <c r="T43" s="199">
        <v>2.0360397376260147E-2</v>
      </c>
      <c r="U43" s="199"/>
      <c r="V43" s="199">
        <v>1.8342700338973103E-2</v>
      </c>
      <c r="W43" s="199">
        <v>0</v>
      </c>
      <c r="X43" s="199">
        <v>0</v>
      </c>
      <c r="Y43" s="199">
        <v>3.6868827681335932E-2</v>
      </c>
      <c r="Z43" s="199">
        <v>1.4123879261009289E-2</v>
      </c>
      <c r="AA43" s="199">
        <v>0</v>
      </c>
      <c r="AB43" s="199">
        <v>0</v>
      </c>
      <c r="AC43" s="199">
        <v>0</v>
      </c>
      <c r="AD43" s="199">
        <v>0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11.796740869003772</v>
      </c>
      <c r="AU43" s="25"/>
      <c r="AV43" s="25"/>
      <c r="AW43" s="25"/>
      <c r="AY43" s="58"/>
      <c r="AZ43" s="58"/>
      <c r="BA43" s="58"/>
      <c r="BB43" s="58"/>
      <c r="BC43" s="58"/>
      <c r="BD43" s="58"/>
      <c r="BF43" s="54">
        <f t="shared" si="15"/>
        <v>0</v>
      </c>
      <c r="BG43" s="54">
        <f t="shared" si="15"/>
        <v>0</v>
      </c>
      <c r="BH43" s="54">
        <f t="shared" si="15"/>
        <v>0.5524821342098698</v>
      </c>
      <c r="BI43" s="54">
        <f t="shared" si="16"/>
        <v>0</v>
      </c>
      <c r="BJ43" s="54">
        <f t="shared" si="16"/>
        <v>0</v>
      </c>
      <c r="BK43" s="54">
        <f t="shared" si="16"/>
        <v>0.11097333705078727</v>
      </c>
      <c r="BL43" s="54">
        <f t="shared" si="17"/>
        <v>0</v>
      </c>
      <c r="BM43" s="54">
        <f t="shared" si="17"/>
        <v>0</v>
      </c>
      <c r="BN43" s="54">
        <f t="shared" si="17"/>
        <v>3.6868827681335932E-2</v>
      </c>
      <c r="BO43" s="33">
        <f t="shared" si="18"/>
        <v>0</v>
      </c>
      <c r="BP43" s="33">
        <f t="shared" si="18"/>
        <v>0</v>
      </c>
      <c r="BQ43" s="33">
        <f t="shared" si="18"/>
        <v>0</v>
      </c>
      <c r="BS43" s="33">
        <f t="shared" si="19"/>
        <v>6.950127210229814E-3</v>
      </c>
      <c r="BT43" s="33">
        <f t="shared" si="20"/>
        <v>0</v>
      </c>
      <c r="BU43" s="33">
        <f t="shared" si="21"/>
        <v>4.0542408726340585E-3</v>
      </c>
      <c r="BV43" s="33">
        <f t="shared" si="22"/>
        <v>0</v>
      </c>
      <c r="BW43" s="33">
        <f t="shared" si="23"/>
        <v>5.7917726751915118E-3</v>
      </c>
      <c r="BX43" s="33">
        <f t="shared" si="24"/>
        <v>0</v>
      </c>
      <c r="BY43" s="33">
        <f t="shared" si="25"/>
        <v>0</v>
      </c>
      <c r="BZ43" s="33">
        <f t="shared" si="26"/>
        <v>0</v>
      </c>
      <c r="CA43" s="33">
        <f t="shared" si="27"/>
        <v>0</v>
      </c>
      <c r="CB43" s="59">
        <f t="shared" si="28"/>
        <v>3.7248627605959173</v>
      </c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K43" s="59">
        <f t="shared" si="8"/>
        <v>0</v>
      </c>
      <c r="CL43" s="59">
        <f t="shared" si="9"/>
        <v>0</v>
      </c>
      <c r="CM43" s="59">
        <v>0</v>
      </c>
      <c r="CN43" s="59">
        <f t="shared" si="29"/>
        <v>0.17444819297676833</v>
      </c>
      <c r="CO43" s="59">
        <f t="shared" si="10"/>
        <v>0</v>
      </c>
      <c r="CP43" s="59">
        <f t="shared" si="11"/>
        <v>0</v>
      </c>
      <c r="CQ43" s="59">
        <v>0</v>
      </c>
      <c r="CR43" s="59">
        <f t="shared" si="30"/>
        <v>3.5040224684908645E-2</v>
      </c>
      <c r="CS43" s="59">
        <f t="shared" si="12"/>
        <v>0</v>
      </c>
      <c r="CT43" s="59">
        <f t="shared" si="13"/>
        <v>0</v>
      </c>
      <c r="CU43" s="59">
        <v>0</v>
      </c>
      <c r="CV43" s="59">
        <f t="shared" si="31"/>
        <v>1.1641463077134939E-2</v>
      </c>
      <c r="CW43" s="59">
        <f t="shared" si="32"/>
        <v>0</v>
      </c>
      <c r="CX43" s="59">
        <f t="shared" si="14"/>
        <v>0</v>
      </c>
      <c r="CY43" s="59">
        <v>0</v>
      </c>
      <c r="CZ43" s="57">
        <f t="shared" si="33"/>
        <v>0</v>
      </c>
    </row>
    <row r="44" spans="1:104" x14ac:dyDescent="0.2">
      <c r="A44" s="184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/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>
        <v>0</v>
      </c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F44" s="54">
        <f t="shared" si="15"/>
        <v>0</v>
      </c>
      <c r="BG44" s="54">
        <f t="shared" si="15"/>
        <v>0</v>
      </c>
      <c r="BH44" s="54">
        <f t="shared" si="15"/>
        <v>0</v>
      </c>
      <c r="BI44" s="54">
        <f t="shared" si="16"/>
        <v>0</v>
      </c>
      <c r="BJ44" s="54">
        <f t="shared" si="16"/>
        <v>0</v>
      </c>
      <c r="BK44" s="54">
        <f t="shared" si="16"/>
        <v>0</v>
      </c>
      <c r="BL44" s="54">
        <f t="shared" si="17"/>
        <v>0</v>
      </c>
      <c r="BM44" s="54">
        <f t="shared" si="17"/>
        <v>0</v>
      </c>
      <c r="BN44" s="54">
        <f t="shared" si="17"/>
        <v>0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0</v>
      </c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0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0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0</v>
      </c>
    </row>
    <row r="45" spans="1:104" s="35" customFormat="1" x14ac:dyDescent="0.2">
      <c r="A45" s="164" t="s">
        <v>36</v>
      </c>
      <c r="B45" s="165">
        <f>SUM(B4:B44)</f>
        <v>10.009611574977619</v>
      </c>
      <c r="C45" s="202">
        <f t="shared" ref="C45:BN45" si="34">SUM(C4:C44)</f>
        <v>6.1039003918000798</v>
      </c>
      <c r="D45" s="202">
        <f t="shared" si="34"/>
        <v>32.749607466212744</v>
      </c>
      <c r="E45" s="202">
        <f t="shared" si="34"/>
        <v>8.9134518027205889</v>
      </c>
      <c r="F45" s="202">
        <f t="shared" si="34"/>
        <v>0</v>
      </c>
      <c r="G45" s="202">
        <f t="shared" si="34"/>
        <v>41.916738814621326</v>
      </c>
      <c r="H45" s="202">
        <f t="shared" si="34"/>
        <v>38.974386253246664</v>
      </c>
      <c r="I45" s="202">
        <f t="shared" si="34"/>
        <v>274.5478524366444</v>
      </c>
      <c r="J45" s="202">
        <f t="shared" si="34"/>
        <v>41.839149192187456</v>
      </c>
      <c r="K45" s="202">
        <f t="shared" si="34"/>
        <v>0</v>
      </c>
      <c r="L45" s="202">
        <f t="shared" si="34"/>
        <v>6.5850294216913454</v>
      </c>
      <c r="M45" s="202">
        <f t="shared" si="34"/>
        <v>2.8009303417611928</v>
      </c>
      <c r="N45" s="202">
        <f t="shared" si="34"/>
        <v>6.6085080781252286</v>
      </c>
      <c r="O45" s="202">
        <f t="shared" si="34"/>
        <v>5.4072446329258819</v>
      </c>
      <c r="P45" s="202">
        <f t="shared" si="34"/>
        <v>0</v>
      </c>
      <c r="Q45" s="202">
        <f t="shared" si="34"/>
        <v>5.688071375115558</v>
      </c>
      <c r="R45" s="202">
        <f t="shared" si="34"/>
        <v>4.9470262814210457</v>
      </c>
      <c r="S45" s="202">
        <f t="shared" si="34"/>
        <v>16.564008687102881</v>
      </c>
      <c r="T45" s="202">
        <f t="shared" si="34"/>
        <v>5.6642258646748935</v>
      </c>
      <c r="U45" s="202">
        <f t="shared" si="34"/>
        <v>0</v>
      </c>
      <c r="V45" s="202">
        <f t="shared" si="34"/>
        <v>5.8770011886069806</v>
      </c>
      <c r="W45" s="202">
        <f t="shared" si="34"/>
        <v>0.90851394778933781</v>
      </c>
      <c r="X45" s="202">
        <f t="shared" si="34"/>
        <v>1.2436350829823763</v>
      </c>
      <c r="Y45" s="202">
        <f t="shared" si="34"/>
        <v>3.7611707045064335</v>
      </c>
      <c r="Z45" s="202">
        <f t="shared" si="34"/>
        <v>4.714073987116088E-2</v>
      </c>
      <c r="AA45" s="202">
        <f t="shared" si="34"/>
        <v>0.30265455559305621</v>
      </c>
      <c r="AB45" s="202">
        <f t="shared" si="34"/>
        <v>0.17865790130159803</v>
      </c>
      <c r="AC45" s="202">
        <f t="shared" si="34"/>
        <v>0.25863207477952072</v>
      </c>
      <c r="AD45" s="202">
        <f t="shared" si="34"/>
        <v>0.29476719444729782</v>
      </c>
      <c r="AE45" s="202">
        <f t="shared" si="34"/>
        <v>0</v>
      </c>
      <c r="AF45" s="202">
        <f t="shared" si="34"/>
        <v>0</v>
      </c>
      <c r="AG45" s="202">
        <f t="shared" si="34"/>
        <v>0</v>
      </c>
      <c r="AH45" s="202">
        <f t="shared" si="34"/>
        <v>0</v>
      </c>
      <c r="AI45" s="202">
        <f t="shared" si="34"/>
        <v>0</v>
      </c>
      <c r="AJ45" s="202">
        <f t="shared" si="34"/>
        <v>0</v>
      </c>
      <c r="AK45" s="202">
        <f t="shared" si="34"/>
        <v>0</v>
      </c>
      <c r="AL45" s="202">
        <f t="shared" si="34"/>
        <v>0</v>
      </c>
      <c r="AM45" s="202">
        <f t="shared" si="34"/>
        <v>0</v>
      </c>
      <c r="AN45" s="202">
        <f t="shared" si="34"/>
        <v>0</v>
      </c>
      <c r="AO45" s="202">
        <f t="shared" si="34"/>
        <v>0</v>
      </c>
      <c r="AP45" s="202">
        <f t="shared" si="34"/>
        <v>23.948229562563281</v>
      </c>
      <c r="AQ45" s="202">
        <f t="shared" si="34"/>
        <v>8429.6172245293255</v>
      </c>
      <c r="AR45" s="202">
        <f t="shared" si="34"/>
        <v>0</v>
      </c>
      <c r="AS45" s="202">
        <f t="shared" si="34"/>
        <v>0</v>
      </c>
      <c r="AT45" s="202">
        <f t="shared" si="34"/>
        <v>20626.898102631079</v>
      </c>
      <c r="AU45" s="202">
        <f t="shared" si="34"/>
        <v>0</v>
      </c>
      <c r="AV45" s="202">
        <f t="shared" si="34"/>
        <v>0</v>
      </c>
      <c r="AW45" s="202">
        <f t="shared" si="34"/>
        <v>0</v>
      </c>
      <c r="AX45" s="202">
        <f t="shared" si="34"/>
        <v>0</v>
      </c>
      <c r="AY45" s="202">
        <f t="shared" si="34"/>
        <v>0</v>
      </c>
      <c r="AZ45" s="202">
        <f t="shared" si="34"/>
        <v>0</v>
      </c>
      <c r="BA45" s="202">
        <f t="shared" si="34"/>
        <v>0</v>
      </c>
      <c r="BB45" s="202">
        <f t="shared" si="34"/>
        <v>0</v>
      </c>
      <c r="BC45" s="202">
        <f t="shared" si="34"/>
        <v>0</v>
      </c>
      <c r="BD45" s="202">
        <f t="shared" si="34"/>
        <v>0</v>
      </c>
      <c r="BE45" s="202">
        <f t="shared" si="34"/>
        <v>0</v>
      </c>
      <c r="BF45" s="202">
        <f t="shared" si="34"/>
        <v>45.078286645046738</v>
      </c>
      <c r="BG45" s="202">
        <f t="shared" si="34"/>
        <v>307.2974599028571</v>
      </c>
      <c r="BH45" s="202">
        <f t="shared" si="34"/>
        <v>50.752600994908065</v>
      </c>
      <c r="BI45" s="202">
        <f t="shared" si="34"/>
        <v>7.7479566231822368</v>
      </c>
      <c r="BJ45" s="202">
        <f t="shared" si="34"/>
        <v>23.172516765228107</v>
      </c>
      <c r="BK45" s="202">
        <f t="shared" si="34"/>
        <v>11.071470497600773</v>
      </c>
      <c r="BL45" s="202">
        <f t="shared" si="34"/>
        <v>1.0871718490909359</v>
      </c>
      <c r="BM45" s="202">
        <f t="shared" si="34"/>
        <v>1.5022671577618973</v>
      </c>
      <c r="BN45" s="202">
        <f t="shared" si="34"/>
        <v>4.0559378989537311</v>
      </c>
      <c r="BO45" s="202">
        <f t="shared" ref="BO45:CZ45" si="35">SUM(BO4:BO44)</f>
        <v>0</v>
      </c>
      <c r="BP45" s="202">
        <f t="shared" si="35"/>
        <v>0</v>
      </c>
      <c r="BQ45" s="202">
        <f t="shared" si="35"/>
        <v>0</v>
      </c>
      <c r="BR45" s="202">
        <f t="shared" si="35"/>
        <v>0</v>
      </c>
      <c r="BS45" s="202">
        <f t="shared" si="35"/>
        <v>5.7350605493166151</v>
      </c>
      <c r="BT45" s="202">
        <f t="shared" si="35"/>
        <v>32.049302551513797</v>
      </c>
      <c r="BU45" s="202">
        <f t="shared" si="35"/>
        <v>3.4294852114200172</v>
      </c>
      <c r="BV45" s="202">
        <f t="shared" si="35"/>
        <v>4.3212923739979772</v>
      </c>
      <c r="BW45" s="202">
        <f t="shared" si="35"/>
        <v>3.0298595620195812</v>
      </c>
      <c r="BX45" s="202">
        <f t="shared" si="35"/>
        <v>0.23186584239130195</v>
      </c>
      <c r="BY45" s="202">
        <f t="shared" si="35"/>
        <v>0</v>
      </c>
      <c r="BZ45" s="202">
        <f t="shared" si="35"/>
        <v>0</v>
      </c>
      <c r="CA45" s="202">
        <f t="shared" si="35"/>
        <v>18.27173494398604</v>
      </c>
      <c r="CB45" s="202">
        <f t="shared" si="35"/>
        <v>14923.956562928422</v>
      </c>
      <c r="CC45" s="202">
        <f t="shared" si="35"/>
        <v>0</v>
      </c>
      <c r="CD45" s="202">
        <f t="shared" si="35"/>
        <v>6359.7403604528572</v>
      </c>
      <c r="CE45" s="202">
        <f t="shared" si="35"/>
        <v>0</v>
      </c>
      <c r="CF45" s="202">
        <f t="shared" si="35"/>
        <v>0</v>
      </c>
      <c r="CG45" s="202">
        <f t="shared" si="35"/>
        <v>0</v>
      </c>
      <c r="CH45" s="202">
        <f t="shared" si="35"/>
        <v>0</v>
      </c>
      <c r="CI45" s="202">
        <f t="shared" si="35"/>
        <v>0</v>
      </c>
      <c r="CJ45" s="202">
        <f t="shared" si="35"/>
        <v>0</v>
      </c>
      <c r="CK45" s="202">
        <f t="shared" si="35"/>
        <v>33.12562231973655</v>
      </c>
      <c r="CL45" s="202">
        <f t="shared" si="35"/>
        <v>187.8980731834331</v>
      </c>
      <c r="CM45" s="202">
        <f t="shared" si="35"/>
        <v>0</v>
      </c>
      <c r="CN45" s="202">
        <f t="shared" si="35"/>
        <v>30.248204965772885</v>
      </c>
      <c r="CO45" s="202">
        <f t="shared" si="35"/>
        <v>5.2050797464347971</v>
      </c>
      <c r="CP45" s="202">
        <f t="shared" si="35"/>
        <v>13.786239949701219</v>
      </c>
      <c r="CQ45" s="202">
        <f t="shared" si="35"/>
        <v>0</v>
      </c>
      <c r="CR45" s="202">
        <f t="shared" si="35"/>
        <v>6.4910289047819036</v>
      </c>
      <c r="CS45" s="202">
        <f t="shared" si="35"/>
        <v>0.60048617769950696</v>
      </c>
      <c r="CT45" s="202">
        <f t="shared" si="35"/>
        <v>0.78270958458448792</v>
      </c>
      <c r="CU45" s="202">
        <f t="shared" si="35"/>
        <v>0</v>
      </c>
      <c r="CV45" s="202">
        <f t="shared" si="35"/>
        <v>2.0942848207944267</v>
      </c>
      <c r="CW45" s="202">
        <f t="shared" si="35"/>
        <v>0</v>
      </c>
      <c r="CX45" s="202">
        <f t="shared" si="35"/>
        <v>0</v>
      </c>
      <c r="CY45" s="202">
        <f t="shared" si="35"/>
        <v>0</v>
      </c>
      <c r="CZ45" s="202">
        <f t="shared" si="35"/>
        <v>0</v>
      </c>
    </row>
    <row r="46" spans="1:104" x14ac:dyDescent="0.2">
      <c r="G46" s="55"/>
      <c r="H46" s="55"/>
      <c r="I46" s="55"/>
      <c r="J46" s="55"/>
      <c r="K46" s="55"/>
    </row>
    <row r="47" spans="1:104" s="40" customFormat="1" x14ac:dyDescent="0.2">
      <c r="E47" s="7"/>
      <c r="G47" s="55"/>
      <c r="H47" s="55"/>
      <c r="I47" s="55"/>
      <c r="J47" s="55"/>
      <c r="K47" s="55"/>
      <c r="AX47" s="45"/>
      <c r="AY47" s="48"/>
      <c r="AZ47" s="41"/>
      <c r="BA47" s="44"/>
      <c r="BB47" s="45"/>
      <c r="BC47" s="41"/>
      <c r="BD47" s="43"/>
    </row>
    <row r="48" spans="1:104" s="39" customFormat="1" x14ac:dyDescent="0.2">
      <c r="E48" s="8"/>
      <c r="G48" s="55"/>
      <c r="H48" s="55"/>
      <c r="I48" s="55"/>
      <c r="J48" s="55"/>
      <c r="K48" s="55"/>
      <c r="AY48" s="49"/>
      <c r="AZ48" s="42"/>
      <c r="BA48" s="46"/>
      <c r="BC48" s="42"/>
      <c r="BD48" s="47"/>
    </row>
    <row r="49" spans="3:35" x14ac:dyDescent="0.2">
      <c r="G49" s="55"/>
      <c r="H49" s="55"/>
      <c r="I49" s="55"/>
      <c r="J49" s="55"/>
      <c r="K49" s="55"/>
    </row>
    <row r="50" spans="3:35" x14ac:dyDescent="0.2">
      <c r="G50" s="55"/>
      <c r="H50" s="55"/>
      <c r="I50" s="55"/>
      <c r="J50" s="55"/>
      <c r="K50" s="55"/>
    </row>
    <row r="51" spans="3:35" x14ac:dyDescent="0.2">
      <c r="G51" s="55"/>
      <c r="H51" s="55"/>
      <c r="I51" s="55"/>
      <c r="J51" s="55"/>
      <c r="K51" s="55"/>
    </row>
    <row r="52" spans="3:35" x14ac:dyDescent="0.2">
      <c r="G52" s="55"/>
      <c r="H52" s="55"/>
      <c r="I52" s="55"/>
      <c r="J52" s="55"/>
      <c r="K52" s="55"/>
    </row>
    <row r="53" spans="3:35" x14ac:dyDescent="0.2">
      <c r="G53" s="55"/>
      <c r="H53" s="55"/>
      <c r="I53" s="55"/>
      <c r="J53" s="55"/>
      <c r="K53" s="55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Z60"/>
  <sheetViews>
    <sheetView topLeftCell="AE1" workbookViewId="0">
      <selection activeCell="AW36" sqref="AW36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34" bestFit="1" customWidth="1"/>
    <col min="52" max="52" width="13.7109375" style="34" bestFit="1" customWidth="1"/>
    <col min="53" max="53" width="16.42578125" style="34" bestFit="1" customWidth="1"/>
    <col min="54" max="54" width="15.42578125" style="34" bestFit="1" customWidth="1"/>
    <col min="55" max="60" width="9.140625" style="34"/>
    <col min="61" max="61" width="11.7109375" style="34" bestFit="1" customWidth="1"/>
    <col min="62" max="66" width="9.140625" style="34"/>
    <col min="67" max="67" width="14.7109375" style="34" bestFit="1" customWidth="1"/>
    <col min="68" max="68" width="14.28515625" style="34" bestFit="1" customWidth="1"/>
    <col min="69" max="69" width="13.42578125" style="34" bestFit="1" customWidth="1"/>
    <col min="70" max="16384" width="9.140625" style="9"/>
  </cols>
  <sheetData>
    <row r="1" spans="1:104" ht="12.75" x14ac:dyDescent="0.2">
      <c r="A1" s="190" t="s">
        <v>0</v>
      </c>
      <c r="B1" s="190" t="s">
        <v>1</v>
      </c>
      <c r="C1" s="190" t="s">
        <v>3</v>
      </c>
      <c r="D1" s="190"/>
      <c r="E1" s="191"/>
      <c r="F1" s="190"/>
      <c r="G1" s="190" t="s">
        <v>2</v>
      </c>
      <c r="H1" s="192"/>
      <c r="I1" s="190"/>
      <c r="J1" s="190"/>
      <c r="K1" s="190"/>
      <c r="L1" s="192"/>
      <c r="M1" s="192"/>
      <c r="N1" s="190"/>
      <c r="O1" s="190"/>
      <c r="P1" s="190"/>
      <c r="Q1" s="192"/>
      <c r="R1" s="192"/>
      <c r="S1" s="190"/>
      <c r="T1" s="190"/>
      <c r="U1" s="190"/>
      <c r="V1" s="193"/>
      <c r="W1" s="192"/>
      <c r="X1" s="190"/>
      <c r="Y1" s="190"/>
      <c r="Z1" s="190"/>
      <c r="AA1" s="193"/>
      <c r="AB1" s="192"/>
      <c r="AC1" s="190"/>
      <c r="AD1" s="190"/>
      <c r="AE1" s="190"/>
      <c r="AF1" s="193"/>
      <c r="AG1" s="192"/>
      <c r="AH1" s="190"/>
      <c r="AI1" s="190"/>
      <c r="AJ1" s="190"/>
      <c r="AK1" s="193"/>
      <c r="AL1" s="192"/>
      <c r="AM1" s="190"/>
      <c r="AN1" s="190"/>
      <c r="AO1" s="190"/>
      <c r="AP1" s="190"/>
      <c r="AQ1" s="193"/>
      <c r="AR1" s="193"/>
      <c r="AS1" s="193"/>
      <c r="AT1" s="193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194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95"/>
      <c r="AQ2" s="195"/>
      <c r="AR2" s="195"/>
      <c r="AS2" s="195"/>
      <c r="AT2" s="195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94" t="s">
        <v>4</v>
      </c>
      <c r="B3" s="196" t="s">
        <v>47</v>
      </c>
      <c r="C3" s="196" t="s">
        <v>48</v>
      </c>
      <c r="D3" s="196" t="s">
        <v>49</v>
      </c>
      <c r="E3" s="197" t="s">
        <v>50</v>
      </c>
      <c r="F3" s="196" t="s">
        <v>46</v>
      </c>
      <c r="G3" s="198" t="s">
        <v>5</v>
      </c>
      <c r="H3" s="198" t="s">
        <v>48</v>
      </c>
      <c r="I3" s="198" t="s">
        <v>49</v>
      </c>
      <c r="J3" s="198" t="s">
        <v>50</v>
      </c>
      <c r="K3" s="198" t="s">
        <v>46</v>
      </c>
      <c r="L3" s="196" t="s">
        <v>6</v>
      </c>
      <c r="M3" s="196" t="s">
        <v>48</v>
      </c>
      <c r="N3" s="196" t="s">
        <v>49</v>
      </c>
      <c r="O3" s="196" t="s">
        <v>50</v>
      </c>
      <c r="P3" s="196" t="s">
        <v>46</v>
      </c>
      <c r="Q3" s="198" t="s">
        <v>6</v>
      </c>
      <c r="R3" s="198" t="s">
        <v>48</v>
      </c>
      <c r="S3" s="198" t="s">
        <v>49</v>
      </c>
      <c r="T3" s="198" t="s">
        <v>50</v>
      </c>
      <c r="U3" s="198" t="s">
        <v>46</v>
      </c>
      <c r="V3" s="196" t="s">
        <v>7</v>
      </c>
      <c r="W3" s="196" t="s">
        <v>48</v>
      </c>
      <c r="X3" s="196" t="s">
        <v>49</v>
      </c>
      <c r="Y3" s="196" t="s">
        <v>50</v>
      </c>
      <c r="Z3" s="196" t="s">
        <v>46</v>
      </c>
      <c r="AA3" s="198" t="s">
        <v>7</v>
      </c>
      <c r="AB3" s="198" t="s">
        <v>48</v>
      </c>
      <c r="AC3" s="198" t="s">
        <v>49</v>
      </c>
      <c r="AD3" s="198" t="s">
        <v>50</v>
      </c>
      <c r="AE3" s="198" t="s">
        <v>46</v>
      </c>
      <c r="AF3" s="196" t="s">
        <v>51</v>
      </c>
      <c r="AG3" s="196" t="s">
        <v>48</v>
      </c>
      <c r="AH3" s="196" t="s">
        <v>49</v>
      </c>
      <c r="AI3" s="196" t="s">
        <v>50</v>
      </c>
      <c r="AJ3" s="196" t="s">
        <v>46</v>
      </c>
      <c r="AK3" s="198" t="s">
        <v>51</v>
      </c>
      <c r="AL3" s="198" t="s">
        <v>48</v>
      </c>
      <c r="AM3" s="198" t="s">
        <v>49</v>
      </c>
      <c r="AN3" s="198" t="s">
        <v>50</v>
      </c>
      <c r="AO3" s="198" t="s">
        <v>46</v>
      </c>
      <c r="AP3" s="195" t="s">
        <v>42</v>
      </c>
      <c r="AQ3" s="195" t="s">
        <v>9</v>
      </c>
      <c r="AR3" s="195" t="s">
        <v>10</v>
      </c>
      <c r="AS3" s="195" t="s">
        <v>11</v>
      </c>
      <c r="AT3" s="195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93">
        <v>2010</v>
      </c>
      <c r="B4" s="199">
        <v>3.6670199229192411E-3</v>
      </c>
      <c r="C4" s="199">
        <v>1.8335099614596206E-3</v>
      </c>
      <c r="D4" s="199">
        <v>0</v>
      </c>
      <c r="E4" s="199">
        <v>1.2834569730217345E-3</v>
      </c>
      <c r="F4" s="199"/>
      <c r="G4" s="199">
        <v>0.31719722333251432</v>
      </c>
      <c r="H4" s="199">
        <v>0.20296955273358003</v>
      </c>
      <c r="I4" s="199">
        <v>0</v>
      </c>
      <c r="J4" s="199">
        <v>1.228451674177946E-2</v>
      </c>
      <c r="K4" s="199"/>
      <c r="L4" s="199">
        <v>0</v>
      </c>
      <c r="M4" s="199">
        <v>0</v>
      </c>
      <c r="N4" s="199">
        <v>0</v>
      </c>
      <c r="O4" s="199">
        <v>0</v>
      </c>
      <c r="P4" s="199"/>
      <c r="Q4" s="199">
        <v>2.3835629498975067E-2</v>
      </c>
      <c r="R4" s="199">
        <v>1.7234993637720436E-2</v>
      </c>
      <c r="S4" s="199">
        <v>0</v>
      </c>
      <c r="T4" s="199">
        <v>1.8335099614596206E-4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0.38320358194506071</v>
      </c>
      <c r="AQ4" s="199">
        <v>439.21914477761356</v>
      </c>
      <c r="AR4" s="199">
        <v>52.696909802310955</v>
      </c>
      <c r="AS4" s="199">
        <v>0</v>
      </c>
      <c r="AT4" s="199">
        <v>994.55282525549956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0.20480306269503964</v>
      </c>
      <c r="BG4" s="54">
        <f t="shared" ref="BG4:BH19" si="0">D4+I4</f>
        <v>0</v>
      </c>
      <c r="BH4" s="54">
        <f t="shared" si="0"/>
        <v>1.3567973714801194E-2</v>
      </c>
      <c r="BI4" s="54">
        <f>M4+R4</f>
        <v>1.7234993637720436E-2</v>
      </c>
      <c r="BJ4" s="54">
        <f t="shared" ref="BJ4:BK19" si="1">N4+S4</f>
        <v>0</v>
      </c>
      <c r="BK4" s="54">
        <f t="shared" si="1"/>
        <v>1.8335099614596206E-4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3.6670199229192411E-3</v>
      </c>
      <c r="BT4" s="33">
        <f>(1/(1+$AZ$3))^($A4-$A$4)*G4</f>
        <v>0.31719722333251432</v>
      </c>
      <c r="BU4" s="33">
        <f>(1/(1+$AZ$3))^($A4-$A$4)*L4</f>
        <v>0</v>
      </c>
      <c r="BV4" s="33">
        <f>(1/(1+$AZ$3))^($A4-$A$4)*Q4</f>
        <v>2.3835629498975067E-2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0.38320358194506071</v>
      </c>
      <c r="CB4" s="59">
        <f>(1/(1+$AZ$3))^($A4-$A$4)*AT4</f>
        <v>994.55282525549956</v>
      </c>
      <c r="CC4" s="57"/>
      <c r="CD4" s="59">
        <f t="shared" ref="CD4:CD44" si="2">(1/(1+$AZ$3))^($A4-$A$4)*AQ4</f>
        <v>439.21914477761356</v>
      </c>
      <c r="CE4" s="59">
        <f t="shared" ref="CE4:CE44" si="3">(1/(1+$AZ$3))^($A4-$A$4)*AR4</f>
        <v>52.696909802310955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J4" s="57"/>
      <c r="CK4" s="59">
        <f t="shared" ref="CK4:CK44" si="8">(1/(1+$AZ$3))^($A4-$A$4)*(C4+H4)</f>
        <v>0.20480306269503964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1.3567973714801194E-2</v>
      </c>
      <c r="CO4" s="59">
        <f t="shared" ref="CO4:CO44" si="10">(1/(1+$AZ$3))^($A4-$A$4)*(M4+R4)</f>
        <v>1.7234993637720436E-2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1.8335099614596206E-4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93">
        <v>2011</v>
      </c>
      <c r="B5" s="199">
        <v>4.9504768959409758E-2</v>
      </c>
      <c r="C5" s="199">
        <v>1.5584834672406775E-2</v>
      </c>
      <c r="D5" s="199">
        <v>3.6670199229192412E-4</v>
      </c>
      <c r="E5" s="199">
        <v>6.9673378535465595E-3</v>
      </c>
      <c r="F5" s="199"/>
      <c r="G5" s="199">
        <v>0.44187590071176858</v>
      </c>
      <c r="H5" s="199">
        <v>0.41437325128987429</v>
      </c>
      <c r="I5" s="199">
        <v>0.18390104913439992</v>
      </c>
      <c r="J5" s="199">
        <v>4.1987378117425304E-2</v>
      </c>
      <c r="K5" s="199"/>
      <c r="L5" s="199">
        <v>0</v>
      </c>
      <c r="M5" s="199">
        <v>0</v>
      </c>
      <c r="N5" s="199">
        <v>0</v>
      </c>
      <c r="O5" s="199">
        <v>0</v>
      </c>
      <c r="P5" s="199"/>
      <c r="Q5" s="199">
        <v>2.0168609576055829E-2</v>
      </c>
      <c r="R5" s="199">
        <v>1.7051642641574473E-2</v>
      </c>
      <c r="S5" s="199">
        <v>1.2467867737925419E-2</v>
      </c>
      <c r="T5" s="199">
        <v>7.8840928342763673E-3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0.30252914364083738</v>
      </c>
      <c r="AQ5" s="199">
        <v>124.64567419994793</v>
      </c>
      <c r="AR5" s="199">
        <v>8.4763165518278267</v>
      </c>
      <c r="AS5" s="199">
        <v>0</v>
      </c>
      <c r="AT5" s="199">
        <v>983.28627324432262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5">C5+H5</f>
        <v>0.42995808596228108</v>
      </c>
      <c r="BG5" s="54">
        <f t="shared" si="0"/>
        <v>0.18426775112669183</v>
      </c>
      <c r="BH5" s="54">
        <f t="shared" si="0"/>
        <v>4.8954715970971861E-2</v>
      </c>
      <c r="BI5" s="54">
        <f t="shared" ref="BI5:BK44" si="16">M5+R5</f>
        <v>1.7051642641574473E-2</v>
      </c>
      <c r="BJ5" s="54">
        <f t="shared" si="1"/>
        <v>1.2467867737925419E-2</v>
      </c>
      <c r="BK5" s="54">
        <f t="shared" si="1"/>
        <v>7.8840928342763673E-3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R5" s="57"/>
      <c r="BS5" s="33">
        <f t="shared" ref="BS5:BS44" si="19">(1/(1+$AZ$3))^($A5-$A$4)*B5</f>
        <v>4.8062882484863845E-2</v>
      </c>
      <c r="BT5" s="33">
        <f t="shared" ref="BT5:BT44" si="20">(1/(1+$AZ$3))^($A5-$A$4)*G5</f>
        <v>0.42900572884637728</v>
      </c>
      <c r="BU5" s="33">
        <f t="shared" ref="BU5:BU44" si="21">(1/(1+$AZ$3))^($A5-$A$4)*L5</f>
        <v>0</v>
      </c>
      <c r="BV5" s="33">
        <f t="shared" ref="BV5:BV44" si="22">(1/(1+$AZ$3))^($A5-$A$4)*Q5</f>
        <v>1.9581174345685272E-2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0.293717615185279</v>
      </c>
      <c r="CB5" s="59">
        <f t="shared" ref="CB5:CB44" si="28">(1/(1+$AZ$3))^($A5-$A$4)*AT5</f>
        <v>954.64686722749775</v>
      </c>
      <c r="CC5" s="57"/>
      <c r="CD5" s="59">
        <f t="shared" si="2"/>
        <v>121.01521766985236</v>
      </c>
      <c r="CE5" s="59">
        <f t="shared" si="3"/>
        <v>8.2294335454639089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J5" s="57"/>
      <c r="CK5" s="59">
        <f t="shared" si="8"/>
        <v>0.41743503491483602</v>
      </c>
      <c r="CL5" s="59">
        <f t="shared" si="9"/>
        <v>0.17890072924921538</v>
      </c>
      <c r="CM5" s="59">
        <v>0</v>
      </c>
      <c r="CN5" s="59">
        <f t="shared" ref="CN5:CN44" si="29">(1/(1+$AZ$3))^($A5-$A$4)*(E5+J5)</f>
        <v>4.7528850457254232E-2</v>
      </c>
      <c r="CO5" s="59">
        <f t="shared" si="10"/>
        <v>1.6554992855897548E-2</v>
      </c>
      <c r="CP5" s="59">
        <f t="shared" si="11"/>
        <v>1.2104725959150893E-2</v>
      </c>
      <c r="CQ5" s="59">
        <v>0</v>
      </c>
      <c r="CR5" s="59">
        <f t="shared" ref="CR5:CR44" si="30">(1/(1+$AZ$3))^($A5-$A$4)*(O5+T5)</f>
        <v>7.6544590624042404E-3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93">
        <v>2012</v>
      </c>
      <c r="B6" s="199">
        <v>0.13751324710947155</v>
      </c>
      <c r="C6" s="199">
        <v>4.8404662982533986E-2</v>
      </c>
      <c r="D6" s="199">
        <v>1.1917814749487535E-2</v>
      </c>
      <c r="E6" s="199">
        <v>2.8052702410332198E-2</v>
      </c>
      <c r="F6" s="199"/>
      <c r="G6" s="199">
        <v>0.3740360321377626</v>
      </c>
      <c r="H6" s="199">
        <v>0.36211821738827504</v>
      </c>
      <c r="I6" s="199">
        <v>0.51539965016629941</v>
      </c>
      <c r="J6" s="199">
        <v>0.10212650485330087</v>
      </c>
      <c r="K6" s="199"/>
      <c r="L6" s="199">
        <v>1.6501589653136587E-2</v>
      </c>
      <c r="M6" s="199">
        <v>1.6501589653136585E-3</v>
      </c>
      <c r="N6" s="199">
        <v>0</v>
      </c>
      <c r="O6" s="199">
        <v>1.2834569730217345E-3</v>
      </c>
      <c r="P6" s="199"/>
      <c r="Q6" s="199">
        <v>1.6501589653136587E-2</v>
      </c>
      <c r="R6" s="199">
        <v>1.3567973714801193E-2</v>
      </c>
      <c r="S6" s="199">
        <v>2.5485788464288724E-2</v>
      </c>
      <c r="T6" s="199">
        <v>8.8008478150061794E-3</v>
      </c>
      <c r="U6" s="199"/>
      <c r="V6" s="199">
        <v>1.8335099614596206E-3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1.1001059768757722E-3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0.24018980495121028</v>
      </c>
      <c r="AQ6" s="199">
        <v>74.87321278616507</v>
      </c>
      <c r="AR6" s="199">
        <v>5.1851661710078076</v>
      </c>
      <c r="AS6" s="199">
        <v>3.0876307750980012</v>
      </c>
      <c r="AT6" s="199">
        <v>971.25588098320134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5"/>
        <v>0.41052288037080903</v>
      </c>
      <c r="BG6" s="54">
        <f t="shared" si="0"/>
        <v>0.5273174649157869</v>
      </c>
      <c r="BH6" s="54">
        <f>E6+J6</f>
        <v>0.13017920726363308</v>
      </c>
      <c r="BI6" s="54">
        <f t="shared" si="16"/>
        <v>1.5218132680114852E-2</v>
      </c>
      <c r="BJ6" s="54">
        <f t="shared" si="1"/>
        <v>2.5485788464288724E-2</v>
      </c>
      <c r="BK6" s="54">
        <f>O6+T6</f>
        <v>1.0084304788027914E-2</v>
      </c>
      <c r="BL6" s="54">
        <f t="shared" si="17"/>
        <v>0</v>
      </c>
      <c r="BM6" s="54">
        <f t="shared" si="17"/>
        <v>0</v>
      </c>
      <c r="BN6" s="54">
        <f t="shared" si="17"/>
        <v>1.1001059768757722E-3</v>
      </c>
      <c r="BO6" s="33">
        <f t="shared" si="18"/>
        <v>0</v>
      </c>
      <c r="BP6" s="33">
        <f t="shared" si="18"/>
        <v>0</v>
      </c>
      <c r="BQ6" s="33">
        <f t="shared" si="18"/>
        <v>0</v>
      </c>
      <c r="BR6" s="57"/>
      <c r="BS6" s="33">
        <f t="shared" si="19"/>
        <v>0.12961942417708694</v>
      </c>
      <c r="BT6" s="33">
        <f t="shared" si="20"/>
        <v>0.35256483376167652</v>
      </c>
      <c r="BU6" s="33">
        <f t="shared" si="21"/>
        <v>1.5554330901250435E-2</v>
      </c>
      <c r="BV6" s="33">
        <f t="shared" si="22"/>
        <v>1.5554330901250435E-2</v>
      </c>
      <c r="BW6" s="33">
        <f t="shared" si="23"/>
        <v>1.7282589890278259E-3</v>
      </c>
      <c r="BX6" s="33">
        <f t="shared" si="24"/>
        <v>0</v>
      </c>
      <c r="BY6" s="33">
        <f t="shared" si="25"/>
        <v>0</v>
      </c>
      <c r="BZ6" s="33">
        <f t="shared" si="26"/>
        <v>0</v>
      </c>
      <c r="CA6" s="33">
        <f t="shared" si="27"/>
        <v>0.22640192756264518</v>
      </c>
      <c r="CB6" s="59">
        <f t="shared" si="28"/>
        <v>915.50182013686617</v>
      </c>
      <c r="CC6" s="57"/>
      <c r="CD6" s="59">
        <f t="shared" si="2"/>
        <v>70.5751840759403</v>
      </c>
      <c r="CE6" s="59">
        <f t="shared" si="3"/>
        <v>4.8875164209706927</v>
      </c>
      <c r="CF6" s="59">
        <f t="shared" si="4"/>
        <v>2.9103881375228591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J6" s="57"/>
      <c r="CK6" s="59">
        <f t="shared" si="8"/>
        <v>0.3869571876433302</v>
      </c>
      <c r="CL6" s="59">
        <f t="shared" si="9"/>
        <v>0.49704728524440278</v>
      </c>
      <c r="CM6" s="59">
        <v>0</v>
      </c>
      <c r="CN6" s="59">
        <f t="shared" si="29"/>
        <v>0.12270638822097565</v>
      </c>
      <c r="CO6" s="59">
        <f t="shared" si="10"/>
        <v>1.4344549608930956E-2</v>
      </c>
      <c r="CP6" s="59">
        <f t="shared" si="11"/>
        <v>2.4022799947486781E-2</v>
      </c>
      <c r="CQ6" s="59">
        <v>0</v>
      </c>
      <c r="CR6" s="59">
        <f t="shared" si="30"/>
        <v>9.5054244396530433E-3</v>
      </c>
      <c r="CS6" s="59">
        <f t="shared" si="12"/>
        <v>0</v>
      </c>
      <c r="CT6" s="59">
        <f t="shared" si="13"/>
        <v>0</v>
      </c>
      <c r="CU6" s="59">
        <v>0</v>
      </c>
      <c r="CV6" s="59">
        <f t="shared" si="31"/>
        <v>1.0369553934166955E-3</v>
      </c>
      <c r="CW6" s="59">
        <f t="shared" si="32"/>
        <v>0</v>
      </c>
      <c r="CX6" s="59">
        <f t="shared" si="14"/>
        <v>0</v>
      </c>
      <c r="CY6" s="59">
        <v>0</v>
      </c>
      <c r="CZ6" s="57">
        <f t="shared" si="33"/>
        <v>0</v>
      </c>
    </row>
    <row r="7" spans="1:104" x14ac:dyDescent="0.2">
      <c r="A7" s="193">
        <v>2013</v>
      </c>
      <c r="B7" s="199">
        <v>4.0337219152111657E-2</v>
      </c>
      <c r="C7" s="199">
        <v>5.5738702828372476E-2</v>
      </c>
      <c r="D7" s="199">
        <v>4.9138066967117831E-2</v>
      </c>
      <c r="E7" s="199">
        <v>3.1903073329397395E-2</v>
      </c>
      <c r="F7" s="199"/>
      <c r="G7" s="199">
        <v>1.0469341879934433</v>
      </c>
      <c r="H7" s="199">
        <v>0.94279082218253696</v>
      </c>
      <c r="I7" s="199">
        <v>0.73890451446822714</v>
      </c>
      <c r="J7" s="199">
        <v>0.18115078419221051</v>
      </c>
      <c r="K7" s="199"/>
      <c r="L7" s="199">
        <v>1.1001059768757723E-2</v>
      </c>
      <c r="M7" s="199">
        <v>8.2507948265682935E-3</v>
      </c>
      <c r="N7" s="199">
        <v>1.6501589653136585E-3</v>
      </c>
      <c r="O7" s="199">
        <v>1.8335099614596206E-3</v>
      </c>
      <c r="P7" s="199"/>
      <c r="Q7" s="199">
        <v>0.38687060186798</v>
      </c>
      <c r="R7" s="199">
        <v>0.33791588589700811</v>
      </c>
      <c r="S7" s="199">
        <v>3.3003179306273174E-2</v>
      </c>
      <c r="T7" s="199">
        <v>3.8503709190652033E-2</v>
      </c>
      <c r="U7" s="199"/>
      <c r="V7" s="199">
        <v>0</v>
      </c>
      <c r="W7" s="199">
        <v>0</v>
      </c>
      <c r="X7" s="199">
        <v>0</v>
      </c>
      <c r="Y7" s="199">
        <v>1.8335099614596206E-4</v>
      </c>
      <c r="Z7" s="199"/>
      <c r="AA7" s="199">
        <v>5.5005298843788616E-2</v>
      </c>
      <c r="AB7" s="199">
        <v>3.6853550225338379E-2</v>
      </c>
      <c r="AC7" s="199">
        <v>0</v>
      </c>
      <c r="AD7" s="199">
        <v>1.668494064928255E-2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1.0065969688413317</v>
      </c>
      <c r="AQ7" s="199">
        <v>1275.8479066816769</v>
      </c>
      <c r="AR7" s="199">
        <v>30.599447746799605</v>
      </c>
      <c r="AS7" s="199">
        <v>7.3963791845281097</v>
      </c>
      <c r="AT7" s="199">
        <v>958.43579598167946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5"/>
        <v>0.99852952501090941</v>
      </c>
      <c r="BG7" s="54">
        <f t="shared" si="0"/>
        <v>0.788042581435345</v>
      </c>
      <c r="BH7" s="54">
        <f t="shared" si="0"/>
        <v>0.21305385752160791</v>
      </c>
      <c r="BI7" s="54">
        <f t="shared" si="16"/>
        <v>0.34616668072357643</v>
      </c>
      <c r="BJ7" s="54">
        <f t="shared" si="1"/>
        <v>3.4653338271586835E-2</v>
      </c>
      <c r="BK7" s="54">
        <f t="shared" si="1"/>
        <v>4.033721915211165E-2</v>
      </c>
      <c r="BL7" s="54">
        <f t="shared" si="17"/>
        <v>3.6853550225338379E-2</v>
      </c>
      <c r="BM7" s="54">
        <f t="shared" si="17"/>
        <v>0</v>
      </c>
      <c r="BN7" s="54">
        <f t="shared" si="17"/>
        <v>1.6868291645428513E-2</v>
      </c>
      <c r="BO7" s="33">
        <f t="shared" si="18"/>
        <v>0</v>
      </c>
      <c r="BP7" s="33">
        <f t="shared" si="18"/>
        <v>0</v>
      </c>
      <c r="BQ7" s="33">
        <f t="shared" si="18"/>
        <v>0</v>
      </c>
      <c r="BR7" s="57"/>
      <c r="BS7" s="33">
        <f t="shared" si="19"/>
        <v>3.6914269668555509E-2</v>
      </c>
      <c r="BT7" s="33">
        <f t="shared" si="20"/>
        <v>0.95809309003387244</v>
      </c>
      <c r="BU7" s="33">
        <f t="shared" si="21"/>
        <v>1.0067528091424228E-2</v>
      </c>
      <c r="BV7" s="33">
        <f t="shared" si="22"/>
        <v>0.35404140454841881</v>
      </c>
      <c r="BW7" s="33">
        <f t="shared" si="23"/>
        <v>0</v>
      </c>
      <c r="BX7" s="33">
        <f t="shared" si="24"/>
        <v>5.0337640457121149E-2</v>
      </c>
      <c r="BY7" s="33">
        <f t="shared" si="25"/>
        <v>0</v>
      </c>
      <c r="BZ7" s="33">
        <f t="shared" si="26"/>
        <v>0</v>
      </c>
      <c r="CA7" s="33">
        <f t="shared" si="27"/>
        <v>0.92117882036531695</v>
      </c>
      <c r="CB7" s="59">
        <f t="shared" si="28"/>
        <v>877.10452471814051</v>
      </c>
      <c r="CC7" s="57"/>
      <c r="CD7" s="59">
        <f t="shared" si="2"/>
        <v>1167.5815704029249</v>
      </c>
      <c r="CE7" s="59">
        <f t="shared" si="3"/>
        <v>28.00282938629649</v>
      </c>
      <c r="CF7" s="59">
        <f t="shared" si="4"/>
        <v>6.7687347201342236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J7" s="57"/>
      <c r="CK7" s="59">
        <f t="shared" si="8"/>
        <v>0.91379596643160588</v>
      </c>
      <c r="CL7" s="59">
        <f t="shared" si="9"/>
        <v>0.72117059561568908</v>
      </c>
      <c r="CM7" s="59">
        <v>0</v>
      </c>
      <c r="CN7" s="59">
        <f t="shared" si="29"/>
        <v>0.19497446070391591</v>
      </c>
      <c r="CO7" s="59">
        <f t="shared" si="10"/>
        <v>0.31679155061014913</v>
      </c>
      <c r="CP7" s="59">
        <f t="shared" si="11"/>
        <v>3.1712713487986328E-2</v>
      </c>
      <c r="CQ7" s="59">
        <v>0</v>
      </c>
      <c r="CR7" s="59">
        <f t="shared" si="30"/>
        <v>3.6914269668555502E-2</v>
      </c>
      <c r="CS7" s="59">
        <f t="shared" si="12"/>
        <v>3.3726219106271174E-2</v>
      </c>
      <c r="CT7" s="59">
        <f t="shared" si="13"/>
        <v>0</v>
      </c>
      <c r="CU7" s="59">
        <v>0</v>
      </c>
      <c r="CV7" s="59">
        <f t="shared" si="31"/>
        <v>1.5436876406850489E-2</v>
      </c>
      <c r="CW7" s="59">
        <f t="shared" si="32"/>
        <v>0</v>
      </c>
      <c r="CX7" s="59">
        <f t="shared" si="14"/>
        <v>0</v>
      </c>
      <c r="CY7" s="59">
        <v>0</v>
      </c>
      <c r="CZ7" s="57">
        <f t="shared" si="33"/>
        <v>0</v>
      </c>
    </row>
    <row r="8" spans="1:104" x14ac:dyDescent="0.2">
      <c r="A8" s="193">
        <v>2014</v>
      </c>
      <c r="B8" s="199">
        <v>0.10267655784173875</v>
      </c>
      <c r="C8" s="199">
        <v>4.8771364974825905E-2</v>
      </c>
      <c r="D8" s="199">
        <v>8.6725021177040049E-2</v>
      </c>
      <c r="E8" s="199">
        <v>3.1536371337105469E-2</v>
      </c>
      <c r="F8" s="199"/>
      <c r="G8" s="199">
        <v>0.46571153021074363</v>
      </c>
      <c r="H8" s="199">
        <v>0.50421523940139568</v>
      </c>
      <c r="I8" s="199">
        <v>1.4490229225415383</v>
      </c>
      <c r="J8" s="199">
        <v>0.2517409177084059</v>
      </c>
      <c r="K8" s="199"/>
      <c r="L8" s="199">
        <v>7.3340398458384823E-3</v>
      </c>
      <c r="M8" s="199">
        <v>5.3171788882328992E-3</v>
      </c>
      <c r="N8" s="199">
        <v>7.7007418381304068E-3</v>
      </c>
      <c r="O8" s="205">
        <v>5.6838808805248237E-3</v>
      </c>
      <c r="P8" s="199"/>
      <c r="Q8" s="199">
        <v>7.8840928342763683E-2</v>
      </c>
      <c r="R8" s="199">
        <v>7.9757683323493478E-2</v>
      </c>
      <c r="S8" s="199">
        <v>0.24495693085100534</v>
      </c>
      <c r="T8" s="199">
        <v>0.13256277021353055</v>
      </c>
      <c r="U8" s="199"/>
      <c r="V8" s="199">
        <v>9.1675498072981039E-3</v>
      </c>
      <c r="W8" s="199">
        <v>7.3340398458384825E-4</v>
      </c>
      <c r="X8" s="199">
        <v>0</v>
      </c>
      <c r="Y8" s="199">
        <v>2.3835629498975067E-3</v>
      </c>
      <c r="Z8" s="199"/>
      <c r="AA8" s="199">
        <v>9.1675498072981039E-3</v>
      </c>
      <c r="AB8" s="199">
        <v>6.4172848651086719E-3</v>
      </c>
      <c r="AC8" s="199">
        <v>1.0451006780319839E-2</v>
      </c>
      <c r="AD8" s="199">
        <v>2.9152808387207966E-2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0.28052702410332198</v>
      </c>
      <c r="AQ8" s="199">
        <v>116.08134916997005</v>
      </c>
      <c r="AR8" s="199">
        <v>5.841562737210352</v>
      </c>
      <c r="AS8" s="199">
        <v>6.7839868574005964</v>
      </c>
      <c r="AT8" s="199">
        <v>944.45931624746515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5"/>
        <v>0.5529866043762216</v>
      </c>
      <c r="BG8" s="54">
        <f t="shared" si="0"/>
        <v>1.5357479437185784</v>
      </c>
      <c r="BH8" s="54">
        <f t="shared" si="0"/>
        <v>0.28327728904551136</v>
      </c>
      <c r="BI8" s="54">
        <f t="shared" si="16"/>
        <v>8.5074862211726374E-2</v>
      </c>
      <c r="BJ8" s="54">
        <f t="shared" si="1"/>
        <v>0.25265767268913575</v>
      </c>
      <c r="BK8" s="54">
        <f t="shared" si="1"/>
        <v>0.13824665109405537</v>
      </c>
      <c r="BL8" s="54">
        <f t="shared" si="17"/>
        <v>7.15068884969252E-3</v>
      </c>
      <c r="BM8" s="54">
        <f t="shared" si="17"/>
        <v>1.0451006780319839E-2</v>
      </c>
      <c r="BN8" s="54">
        <f t="shared" si="17"/>
        <v>3.1536371337105476E-2</v>
      </c>
      <c r="BO8" s="33">
        <f t="shared" si="18"/>
        <v>0</v>
      </c>
      <c r="BP8" s="33">
        <f t="shared" si="18"/>
        <v>0</v>
      </c>
      <c r="BQ8" s="33">
        <f t="shared" si="18"/>
        <v>0</v>
      </c>
      <c r="BR8" s="57"/>
      <c r="BS8" s="33">
        <f t="shared" si="19"/>
        <v>9.1226791766950935E-2</v>
      </c>
      <c r="BT8" s="33">
        <f t="shared" si="20"/>
        <v>0.41377866265724178</v>
      </c>
      <c r="BU8" s="33">
        <f t="shared" si="21"/>
        <v>6.5161994119250673E-3</v>
      </c>
      <c r="BV8" s="33">
        <f t="shared" si="22"/>
        <v>7.0049143678194467E-2</v>
      </c>
      <c r="BW8" s="33">
        <f t="shared" si="23"/>
        <v>8.145249264906335E-3</v>
      </c>
      <c r="BX8" s="33">
        <f t="shared" si="24"/>
        <v>8.145249264906335E-3</v>
      </c>
      <c r="BY8" s="33">
        <f t="shared" si="25"/>
        <v>0</v>
      </c>
      <c r="BZ8" s="33">
        <f t="shared" si="26"/>
        <v>0</v>
      </c>
      <c r="CA8" s="33">
        <f t="shared" si="27"/>
        <v>0.24924462750613385</v>
      </c>
      <c r="CB8" s="59">
        <f t="shared" si="28"/>
        <v>839.13986976918034</v>
      </c>
      <c r="CC8" s="57"/>
      <c r="CD8" s="59">
        <f t="shared" si="2"/>
        <v>103.136775242097</v>
      </c>
      <c r="CE8" s="59">
        <f t="shared" si="3"/>
        <v>5.1901528315983168</v>
      </c>
      <c r="CF8" s="59">
        <f t="shared" si="4"/>
        <v>6.0274844560306873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J8" s="57"/>
      <c r="CK8" s="59">
        <f t="shared" si="8"/>
        <v>0.4913214356591501</v>
      </c>
      <c r="CL8" s="59">
        <f t="shared" si="9"/>
        <v>1.3644921568571091</v>
      </c>
      <c r="CM8" s="59">
        <v>0</v>
      </c>
      <c r="CN8" s="59">
        <f t="shared" si="29"/>
        <v>0.25168820228560568</v>
      </c>
      <c r="CO8" s="59">
        <f t="shared" si="10"/>
        <v>7.558791317833076E-2</v>
      </c>
      <c r="CP8" s="59">
        <f t="shared" si="11"/>
        <v>0.22448306974081858</v>
      </c>
      <c r="CQ8" s="59">
        <v>0</v>
      </c>
      <c r="CR8" s="59">
        <f t="shared" si="30"/>
        <v>0.1228303589147875</v>
      </c>
      <c r="CS8" s="59">
        <f t="shared" si="12"/>
        <v>6.3532944266269402E-3</v>
      </c>
      <c r="CT8" s="59">
        <f t="shared" si="13"/>
        <v>9.2855841619932222E-3</v>
      </c>
      <c r="CU8" s="59">
        <v>0</v>
      </c>
      <c r="CV8" s="59">
        <f t="shared" si="31"/>
        <v>2.8019657471277791E-2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0</v>
      </c>
    </row>
    <row r="9" spans="1:104" x14ac:dyDescent="0.2">
      <c r="A9" s="193">
        <v>2015</v>
      </c>
      <c r="B9" s="199">
        <v>0.22002119537515447</v>
      </c>
      <c r="C9" s="199">
        <v>0.10817708772611762</v>
      </c>
      <c r="D9" s="199">
        <v>0.12064495546404302</v>
      </c>
      <c r="E9" s="199">
        <v>4.6204451028782435E-2</v>
      </c>
      <c r="F9" s="199"/>
      <c r="G9" s="199">
        <v>0.44004239075030893</v>
      </c>
      <c r="H9" s="199">
        <v>0.3925544827485048</v>
      </c>
      <c r="I9" s="199">
        <v>1.6464919453907396</v>
      </c>
      <c r="J9" s="199">
        <v>0.32746487911668826</v>
      </c>
      <c r="K9" s="199"/>
      <c r="L9" s="199">
        <v>3.8503709190652033E-2</v>
      </c>
      <c r="M9" s="199">
        <v>6.4172848651086719E-3</v>
      </c>
      <c r="N9" s="199">
        <v>9.5342517995900284E-3</v>
      </c>
      <c r="O9" s="199">
        <v>8.984198811152139E-3</v>
      </c>
      <c r="P9" s="199"/>
      <c r="Q9" s="199">
        <v>6.23393386896271E-2</v>
      </c>
      <c r="R9" s="199">
        <v>5.720551079754016E-2</v>
      </c>
      <c r="S9" s="199">
        <v>0.19875247982222288</v>
      </c>
      <c r="T9" s="199">
        <v>0.13274612120967655</v>
      </c>
      <c r="U9" s="199"/>
      <c r="V9" s="199">
        <v>2.2002119537515446E-2</v>
      </c>
      <c r="W9" s="199">
        <v>2.0168609576055826E-3</v>
      </c>
      <c r="X9" s="199">
        <v>0</v>
      </c>
      <c r="Y9" s="199">
        <v>1.081770877261176E-2</v>
      </c>
      <c r="Z9" s="199"/>
      <c r="AA9" s="199">
        <v>9.1675498072981039E-3</v>
      </c>
      <c r="AB9" s="199">
        <v>3.6670199229192411E-3</v>
      </c>
      <c r="AC9" s="199">
        <v>5.1338278920869378E-3</v>
      </c>
      <c r="AD9" s="199">
        <v>1.7051642641574473E-2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0.1870180160688813</v>
      </c>
      <c r="AQ9" s="199">
        <v>81.059475396129827</v>
      </c>
      <c r="AR9" s="199">
        <v>4.1620676125133391</v>
      </c>
      <c r="AS9" s="199">
        <v>12.075496606173061</v>
      </c>
      <c r="AT9" s="199">
        <v>929.61540295048417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5"/>
        <v>0.50073157047462247</v>
      </c>
      <c r="BG9" s="54">
        <f t="shared" si="0"/>
        <v>1.7671369008547826</v>
      </c>
      <c r="BH9" s="54">
        <f t="shared" si="0"/>
        <v>0.37366933014547071</v>
      </c>
      <c r="BI9" s="54">
        <f t="shared" si="16"/>
        <v>6.3622795662648834E-2</v>
      </c>
      <c r="BJ9" s="54">
        <f t="shared" si="1"/>
        <v>0.20828673162181291</v>
      </c>
      <c r="BK9" s="54">
        <f t="shared" si="1"/>
        <v>0.14173032002082869</v>
      </c>
      <c r="BL9" s="54">
        <f t="shared" si="17"/>
        <v>5.6838808805248237E-3</v>
      </c>
      <c r="BM9" s="54">
        <f t="shared" si="17"/>
        <v>5.1338278920869378E-3</v>
      </c>
      <c r="BN9" s="54">
        <f t="shared" si="17"/>
        <v>2.7869351414186234E-2</v>
      </c>
      <c r="BO9" s="33">
        <f t="shared" si="18"/>
        <v>0</v>
      </c>
      <c r="BP9" s="33">
        <f t="shared" si="18"/>
        <v>0</v>
      </c>
      <c r="BQ9" s="33">
        <f t="shared" si="18"/>
        <v>0</v>
      </c>
      <c r="BR9" s="57"/>
      <c r="BS9" s="33">
        <f t="shared" si="19"/>
        <v>0.18979221588131265</v>
      </c>
      <c r="BT9" s="33">
        <f t="shared" si="20"/>
        <v>0.3795844317626253</v>
      </c>
      <c r="BU9" s="33">
        <f t="shared" si="21"/>
        <v>3.3213637779229713E-2</v>
      </c>
      <c r="BV9" s="33">
        <f t="shared" si="22"/>
        <v>5.3774461166371912E-2</v>
      </c>
      <c r="BW9" s="33">
        <f t="shared" si="23"/>
        <v>1.8979221588131263E-2</v>
      </c>
      <c r="BX9" s="33">
        <f t="shared" si="24"/>
        <v>7.9080089950546942E-3</v>
      </c>
      <c r="BY9" s="33">
        <f t="shared" si="25"/>
        <v>0</v>
      </c>
      <c r="BZ9" s="33">
        <f t="shared" si="26"/>
        <v>0</v>
      </c>
      <c r="CA9" s="33">
        <f t="shared" si="27"/>
        <v>0.16132338349911574</v>
      </c>
      <c r="CB9" s="59">
        <f t="shared" si="28"/>
        <v>801.89441268391192</v>
      </c>
      <c r="CC9" s="57"/>
      <c r="CD9" s="59">
        <f t="shared" si="2"/>
        <v>69.922615534273604</v>
      </c>
      <c r="CE9" s="59">
        <f t="shared" si="3"/>
        <v>3.5902360837548311</v>
      </c>
      <c r="CF9" s="59">
        <f t="shared" si="4"/>
        <v>10.416429448286042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J9" s="57"/>
      <c r="CK9" s="59">
        <f t="shared" si="8"/>
        <v>0.43193545130988742</v>
      </c>
      <c r="CL9" s="59">
        <f t="shared" si="9"/>
        <v>1.524347813886743</v>
      </c>
      <c r="CM9" s="59">
        <v>0</v>
      </c>
      <c r="CN9" s="59">
        <f t="shared" si="29"/>
        <v>0.32233044663842936</v>
      </c>
      <c r="CO9" s="59">
        <f t="shared" si="10"/>
        <v>5.4881582425679573E-2</v>
      </c>
      <c r="CP9" s="59">
        <f t="shared" si="11"/>
        <v>0.17966996436764265</v>
      </c>
      <c r="CQ9" s="59">
        <v>0</v>
      </c>
      <c r="CR9" s="59">
        <f t="shared" si="30"/>
        <v>0.12225781906354558</v>
      </c>
      <c r="CS9" s="59">
        <f t="shared" si="12"/>
        <v>4.9029655769339099E-3</v>
      </c>
      <c r="CT9" s="59">
        <f t="shared" si="13"/>
        <v>4.4284850372306285E-3</v>
      </c>
      <c r="CU9" s="59">
        <v>0</v>
      </c>
      <c r="CV9" s="59">
        <f t="shared" si="31"/>
        <v>2.4040347344966271E-2</v>
      </c>
      <c r="CW9" s="59">
        <f t="shared" si="32"/>
        <v>0</v>
      </c>
      <c r="CX9" s="59">
        <f t="shared" si="14"/>
        <v>0</v>
      </c>
      <c r="CY9" s="59">
        <v>0</v>
      </c>
      <c r="CZ9" s="57">
        <f t="shared" si="33"/>
        <v>0</v>
      </c>
    </row>
    <row r="10" spans="1:104" x14ac:dyDescent="0.2">
      <c r="A10" s="193">
        <v>2016</v>
      </c>
      <c r="B10" s="199">
        <v>0.12101165745633496</v>
      </c>
      <c r="C10" s="199">
        <v>0.1131275646220586</v>
      </c>
      <c r="D10" s="199">
        <v>0.20645322166035326</v>
      </c>
      <c r="E10" s="199">
        <v>6.3989497654940761E-2</v>
      </c>
      <c r="F10" s="199"/>
      <c r="G10" s="199">
        <v>1.0010964389569528</v>
      </c>
      <c r="H10" s="199">
        <v>0.91822178869897808</v>
      </c>
      <c r="I10" s="199">
        <v>1.7390841984444505</v>
      </c>
      <c r="J10" s="199">
        <v>0.3474501376965981</v>
      </c>
      <c r="K10" s="199"/>
      <c r="L10" s="199">
        <v>8.2507948265682918E-2</v>
      </c>
      <c r="M10" s="199">
        <v>3.8503709190652033E-2</v>
      </c>
      <c r="N10" s="199">
        <v>1.0817708772611762E-2</v>
      </c>
      <c r="O10" s="199">
        <v>2.0535311568347751E-2</v>
      </c>
      <c r="P10" s="199"/>
      <c r="Q10" s="199">
        <v>0.33186530302419132</v>
      </c>
      <c r="R10" s="199">
        <v>0.28437739502238712</v>
      </c>
      <c r="S10" s="199">
        <v>0.1686829164542851</v>
      </c>
      <c r="T10" s="199">
        <v>0.11716128653726976</v>
      </c>
      <c r="U10" s="199"/>
      <c r="V10" s="199">
        <v>5.5005298843788616E-2</v>
      </c>
      <c r="W10" s="199">
        <v>5.5005298843788615E-3</v>
      </c>
      <c r="X10" s="199">
        <v>1.2834569730217345E-3</v>
      </c>
      <c r="Y10" s="199">
        <v>1.650158965313659E-2</v>
      </c>
      <c r="Z10" s="199"/>
      <c r="AA10" s="199">
        <v>4.2170729113571274E-2</v>
      </c>
      <c r="AB10" s="199">
        <v>2.145206654907756E-2</v>
      </c>
      <c r="AC10" s="199">
        <v>1.8335099614596206E-3</v>
      </c>
      <c r="AD10" s="199">
        <v>2.3835629498975067E-2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0.78107524358179836</v>
      </c>
      <c r="AQ10" s="199">
        <v>1015.8543606367414</v>
      </c>
      <c r="AR10" s="199">
        <v>23.749454530786466</v>
      </c>
      <c r="AS10" s="199">
        <v>15.260303409228422</v>
      </c>
      <c r="AT10" s="199">
        <v>913.34025177758781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5"/>
        <v>1.0313493533210367</v>
      </c>
      <c r="BG10" s="54">
        <f t="shared" si="0"/>
        <v>1.9455374201048037</v>
      </c>
      <c r="BH10" s="54">
        <f t="shared" si="0"/>
        <v>0.41143963535153888</v>
      </c>
      <c r="BI10" s="54">
        <f t="shared" si="16"/>
        <v>0.32288110421303917</v>
      </c>
      <c r="BJ10" s="54">
        <f t="shared" si="1"/>
        <v>0.17950062522689686</v>
      </c>
      <c r="BK10" s="54">
        <f t="shared" si="1"/>
        <v>0.13769659810561752</v>
      </c>
      <c r="BL10" s="54">
        <f t="shared" si="17"/>
        <v>2.6952596433456422E-2</v>
      </c>
      <c r="BM10" s="54">
        <f t="shared" si="17"/>
        <v>3.1169669344813548E-3</v>
      </c>
      <c r="BN10" s="54">
        <f t="shared" si="17"/>
        <v>4.0337219152111657E-2</v>
      </c>
      <c r="BO10" s="33">
        <f t="shared" si="18"/>
        <v>0</v>
      </c>
      <c r="BP10" s="33">
        <f t="shared" si="18"/>
        <v>0</v>
      </c>
      <c r="BQ10" s="33">
        <f t="shared" si="18"/>
        <v>0</v>
      </c>
      <c r="BR10" s="57"/>
      <c r="BS10" s="33">
        <f t="shared" si="19"/>
        <v>0.10134535799487568</v>
      </c>
      <c r="BT10" s="33">
        <f t="shared" si="20"/>
        <v>0.83840250704851693</v>
      </c>
      <c r="BU10" s="33">
        <f t="shared" si="21"/>
        <v>6.9099107723778863E-2</v>
      </c>
      <c r="BV10" s="33">
        <f t="shared" si="22"/>
        <v>0.27793196662231057</v>
      </c>
      <c r="BW10" s="33">
        <f t="shared" si="23"/>
        <v>4.606607181585258E-2</v>
      </c>
      <c r="BX10" s="33">
        <f t="shared" si="24"/>
        <v>3.5317321725486982E-2</v>
      </c>
      <c r="BY10" s="33">
        <f t="shared" si="25"/>
        <v>0</v>
      </c>
      <c r="BZ10" s="33">
        <f t="shared" si="26"/>
        <v>0</v>
      </c>
      <c r="CA10" s="33">
        <f t="shared" si="27"/>
        <v>0.65413821978510667</v>
      </c>
      <c r="CB10" s="59">
        <f t="shared" si="28"/>
        <v>764.9080818592148</v>
      </c>
      <c r="CC10" s="57"/>
      <c r="CD10" s="59">
        <f t="shared" si="2"/>
        <v>850.76203411671031</v>
      </c>
      <c r="CE10" s="59">
        <f t="shared" si="3"/>
        <v>19.88979427435795</v>
      </c>
      <c r="CF10" s="59">
        <f t="shared" si="4"/>
        <v>12.780263857444702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J10" s="57"/>
      <c r="CK10" s="59">
        <f t="shared" si="8"/>
        <v>0.86373884654723598</v>
      </c>
      <c r="CL10" s="59">
        <f t="shared" si="9"/>
        <v>1.6293569601267059</v>
      </c>
      <c r="CM10" s="59">
        <v>0</v>
      </c>
      <c r="CN10" s="59">
        <f t="shared" si="29"/>
        <v>0.3445742171825773</v>
      </c>
      <c r="CO10" s="59">
        <f t="shared" si="10"/>
        <v>0.27040784155905462</v>
      </c>
      <c r="CP10" s="59">
        <f t="shared" si="11"/>
        <v>0.15032894769239893</v>
      </c>
      <c r="CQ10" s="59">
        <v>0</v>
      </c>
      <c r="CR10" s="59">
        <f t="shared" si="30"/>
        <v>0.11531873311235097</v>
      </c>
      <c r="CS10" s="59">
        <f t="shared" si="12"/>
        <v>2.2572375189767766E-2</v>
      </c>
      <c r="CT10" s="59">
        <f t="shared" si="13"/>
        <v>2.610410736231646E-3</v>
      </c>
      <c r="CU10" s="59">
        <v>0</v>
      </c>
      <c r="CV10" s="59">
        <f t="shared" si="31"/>
        <v>3.3781785998291895E-2</v>
      </c>
      <c r="CW10" s="59">
        <f t="shared" si="32"/>
        <v>0</v>
      </c>
      <c r="CX10" s="59">
        <f t="shared" si="14"/>
        <v>0</v>
      </c>
      <c r="CY10" s="59">
        <v>0</v>
      </c>
      <c r="CZ10" s="57">
        <f t="shared" si="33"/>
        <v>0</v>
      </c>
    </row>
    <row r="11" spans="1:104" x14ac:dyDescent="0.2">
      <c r="A11" s="193">
        <v>2017</v>
      </c>
      <c r="B11" s="199">
        <v>0.1686829164542851</v>
      </c>
      <c r="C11" s="199">
        <v>9.7909431941943736E-2</v>
      </c>
      <c r="D11" s="199">
        <v>0.28327728904551142</v>
      </c>
      <c r="E11" s="199">
        <v>6.5089603631816526E-2</v>
      </c>
      <c r="F11" s="199"/>
      <c r="G11" s="199">
        <v>0.4987147095170168</v>
      </c>
      <c r="H11" s="199">
        <v>0.47744599396408516</v>
      </c>
      <c r="I11" s="199">
        <v>2.3448758897107087</v>
      </c>
      <c r="J11" s="199">
        <v>0.35240061459253907</v>
      </c>
      <c r="K11" s="199"/>
      <c r="L11" s="199">
        <v>9.5342517995900267E-2</v>
      </c>
      <c r="M11" s="199">
        <v>5.3538490874620925E-2</v>
      </c>
      <c r="N11" s="199">
        <v>3.3736583290857027E-2</v>
      </c>
      <c r="O11" s="199">
        <v>3.8137007198360114E-2</v>
      </c>
      <c r="P11" s="199"/>
      <c r="Q11" s="199">
        <v>7.8840928342763683E-2</v>
      </c>
      <c r="R11" s="199">
        <v>7.2790345469946949E-2</v>
      </c>
      <c r="S11" s="199">
        <v>0.32049754126314167</v>
      </c>
      <c r="T11" s="199">
        <v>0.1468641479129156</v>
      </c>
      <c r="U11" s="199"/>
      <c r="V11" s="199">
        <v>0.11917814749487533</v>
      </c>
      <c r="W11" s="199">
        <v>1.9435205591471976E-2</v>
      </c>
      <c r="X11" s="199">
        <v>2.5669139460434689E-3</v>
      </c>
      <c r="Y11" s="199">
        <v>5.6655457809102278E-2</v>
      </c>
      <c r="Z11" s="199"/>
      <c r="AA11" s="199">
        <v>3.6670199229192411E-3</v>
      </c>
      <c r="AB11" s="199">
        <v>4.2170729113571274E-3</v>
      </c>
      <c r="AC11" s="199">
        <v>4.5837749036490519E-3</v>
      </c>
      <c r="AD11" s="199">
        <v>2.0902013560639674E-2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0.19985258579909865</v>
      </c>
      <c r="AQ11" s="199">
        <v>112.02195811529845</v>
      </c>
      <c r="AR11" s="199">
        <v>3.9823836362902956</v>
      </c>
      <c r="AS11" s="199">
        <v>12.61271502488073</v>
      </c>
      <c r="AT11" s="199">
        <v>896.14522865702725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5"/>
        <v>0.57535542590602895</v>
      </c>
      <c r="BG11" s="54">
        <f t="shared" si="0"/>
        <v>2.6281531787562202</v>
      </c>
      <c r="BH11" s="54">
        <f t="shared" si="0"/>
        <v>0.41749021822435561</v>
      </c>
      <c r="BI11" s="54">
        <f t="shared" si="16"/>
        <v>0.12632883634456787</v>
      </c>
      <c r="BJ11" s="54">
        <f t="shared" si="1"/>
        <v>0.35423412455399872</v>
      </c>
      <c r="BK11" s="54">
        <f t="shared" si="1"/>
        <v>0.18500115511127571</v>
      </c>
      <c r="BL11" s="54">
        <f t="shared" si="17"/>
        <v>2.3652278502829104E-2</v>
      </c>
      <c r="BM11" s="54">
        <f t="shared" si="17"/>
        <v>7.1506888496925209E-3</v>
      </c>
      <c r="BN11" s="54">
        <f t="shared" si="17"/>
        <v>7.7557471369741948E-2</v>
      </c>
      <c r="BO11" s="33">
        <f t="shared" si="18"/>
        <v>0</v>
      </c>
      <c r="BP11" s="33">
        <f t="shared" si="18"/>
        <v>0</v>
      </c>
      <c r="BQ11" s="33">
        <f t="shared" si="18"/>
        <v>0</v>
      </c>
      <c r="BR11" s="57"/>
      <c r="BS11" s="33">
        <f t="shared" si="19"/>
        <v>0.13715464747761935</v>
      </c>
      <c r="BT11" s="33">
        <f t="shared" si="20"/>
        <v>0.40550069689035284</v>
      </c>
      <c r="BU11" s="33">
        <f t="shared" si="21"/>
        <v>7.7522192052567454E-2</v>
      </c>
      <c r="BV11" s="33">
        <f t="shared" si="22"/>
        <v>6.410488958193078E-2</v>
      </c>
      <c r="BW11" s="33">
        <f t="shared" si="23"/>
        <v>9.6902740065709314E-2</v>
      </c>
      <c r="BX11" s="33">
        <f t="shared" si="24"/>
        <v>2.9816227712525945E-3</v>
      </c>
      <c r="BY11" s="33">
        <f t="shared" si="25"/>
        <v>0</v>
      </c>
      <c r="BZ11" s="33">
        <f t="shared" si="26"/>
        <v>0</v>
      </c>
      <c r="CA11" s="33">
        <f t="shared" si="27"/>
        <v>0.16249844103326641</v>
      </c>
      <c r="CB11" s="59">
        <f t="shared" si="28"/>
        <v>728.64807835187764</v>
      </c>
      <c r="CC11" s="57"/>
      <c r="CD11" s="59">
        <f t="shared" si="2"/>
        <v>91.084103227609887</v>
      </c>
      <c r="CE11" s="59">
        <f t="shared" si="3"/>
        <v>3.2380423295803173</v>
      </c>
      <c r="CF11" s="59">
        <f t="shared" si="4"/>
        <v>10.255291521723299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J11" s="57"/>
      <c r="CK11" s="59">
        <f t="shared" si="8"/>
        <v>0.46781661280953207</v>
      </c>
      <c r="CL11" s="59">
        <f t="shared" si="9"/>
        <v>2.1369290401567347</v>
      </c>
      <c r="CM11" s="59">
        <v>0</v>
      </c>
      <c r="CN11" s="59">
        <f t="shared" si="29"/>
        <v>0.33945775250710791</v>
      </c>
      <c r="CO11" s="59">
        <f t="shared" si="10"/>
        <v>0.1027169044696519</v>
      </c>
      <c r="CP11" s="59">
        <f t="shared" si="11"/>
        <v>0.28802475970300062</v>
      </c>
      <c r="CQ11" s="59">
        <v>0</v>
      </c>
      <c r="CR11" s="59">
        <f t="shared" si="30"/>
        <v>0.15042286880969338</v>
      </c>
      <c r="CS11" s="59">
        <f t="shared" si="12"/>
        <v>1.9231466874579231E-2</v>
      </c>
      <c r="CT11" s="59">
        <f t="shared" si="13"/>
        <v>5.8141644039425601E-3</v>
      </c>
      <c r="CU11" s="59">
        <v>0</v>
      </c>
      <c r="CV11" s="59">
        <f t="shared" si="31"/>
        <v>6.3061321611992377E-2</v>
      </c>
      <c r="CW11" s="59">
        <f t="shared" si="32"/>
        <v>0</v>
      </c>
      <c r="CX11" s="59">
        <f t="shared" si="14"/>
        <v>0</v>
      </c>
      <c r="CY11" s="59">
        <v>0</v>
      </c>
      <c r="CZ11" s="57">
        <f t="shared" si="33"/>
        <v>0</v>
      </c>
    </row>
    <row r="12" spans="1:104" x14ac:dyDescent="0.2">
      <c r="A12" s="193">
        <v>2018</v>
      </c>
      <c r="B12" s="199">
        <v>0.27135947429602381</v>
      </c>
      <c r="C12" s="199">
        <v>0.1477809028936454</v>
      </c>
      <c r="D12" s="199">
        <v>0.34103285283148943</v>
      </c>
      <c r="E12" s="199">
        <v>8.30580012541208E-2</v>
      </c>
      <c r="F12" s="199"/>
      <c r="G12" s="199">
        <v>0.44004239075030893</v>
      </c>
      <c r="H12" s="199">
        <v>0.41565670826289597</v>
      </c>
      <c r="I12" s="199">
        <v>2.4596536132980811</v>
      </c>
      <c r="J12" s="199">
        <v>0.40190538355194882</v>
      </c>
      <c r="K12" s="199"/>
      <c r="L12" s="199">
        <v>0.1430137769938504</v>
      </c>
      <c r="M12" s="199">
        <v>5.4088543863058808E-2</v>
      </c>
      <c r="N12" s="199">
        <v>5.6655457809102271E-2</v>
      </c>
      <c r="O12" s="199">
        <v>7.3340398458384831E-2</v>
      </c>
      <c r="P12" s="199"/>
      <c r="Q12" s="199">
        <v>0.10451006780319837</v>
      </c>
      <c r="R12" s="199">
        <v>8.1041140296515241E-2</v>
      </c>
      <c r="S12" s="199">
        <v>0.25760814958507666</v>
      </c>
      <c r="T12" s="199">
        <v>0.1494310618589591</v>
      </c>
      <c r="U12" s="199"/>
      <c r="V12" s="199">
        <v>0.14484728695531002</v>
      </c>
      <c r="W12" s="199">
        <v>2.2002119537515446E-2</v>
      </c>
      <c r="X12" s="199">
        <v>7.15068884969252E-3</v>
      </c>
      <c r="Y12" s="199">
        <v>7.407380244296867E-2</v>
      </c>
      <c r="Z12" s="199"/>
      <c r="AA12" s="199">
        <v>1.8335099614596206E-3</v>
      </c>
      <c r="AB12" s="199">
        <v>1.8335099614596206E-3</v>
      </c>
      <c r="AC12" s="199">
        <v>2.3835629498975071E-3</v>
      </c>
      <c r="AD12" s="199">
        <v>6.7839868574005955E-3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0.20351960572201788</v>
      </c>
      <c r="AQ12" s="199">
        <v>82.913153967165499</v>
      </c>
      <c r="AR12" s="199">
        <v>3.0454600459844294</v>
      </c>
      <c r="AS12" s="199">
        <v>18.544119750202604</v>
      </c>
      <c r="AT12" s="199">
        <v>877.79839457867774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5"/>
        <v>0.56343761115654134</v>
      </c>
      <c r="BG12" s="54">
        <f t="shared" si="0"/>
        <v>2.8006864661295703</v>
      </c>
      <c r="BH12" s="54">
        <f t="shared" si="0"/>
        <v>0.4849633848060696</v>
      </c>
      <c r="BI12" s="54">
        <f t="shared" si="16"/>
        <v>0.13512968415957405</v>
      </c>
      <c r="BJ12" s="54">
        <f t="shared" si="1"/>
        <v>0.31426360739417891</v>
      </c>
      <c r="BK12" s="54">
        <f t="shared" si="1"/>
        <v>0.22277146031734393</v>
      </c>
      <c r="BL12" s="54">
        <f t="shared" si="17"/>
        <v>2.3835629498975067E-2</v>
      </c>
      <c r="BM12" s="54">
        <f t="shared" si="17"/>
        <v>9.5342517995900267E-3</v>
      </c>
      <c r="BN12" s="54">
        <f t="shared" si="17"/>
        <v>8.085778930036927E-2</v>
      </c>
      <c r="BO12" s="33">
        <f t="shared" si="18"/>
        <v>0</v>
      </c>
      <c r="BP12" s="33">
        <f t="shared" si="18"/>
        <v>0</v>
      </c>
      <c r="BQ12" s="33">
        <f t="shared" si="18"/>
        <v>0</v>
      </c>
      <c r="BR12" s="57"/>
      <c r="BS12" s="33">
        <f t="shared" si="19"/>
        <v>0.21421367482785625</v>
      </c>
      <c r="BT12" s="33">
        <f t="shared" si="20"/>
        <v>0.34737352674787503</v>
      </c>
      <c r="BU12" s="33">
        <f t="shared" si="21"/>
        <v>0.11289639619305938</v>
      </c>
      <c r="BV12" s="33">
        <f t="shared" si="22"/>
        <v>8.2501212602620319E-2</v>
      </c>
      <c r="BW12" s="33">
        <f t="shared" si="23"/>
        <v>0.11434378588784219</v>
      </c>
      <c r="BX12" s="33">
        <f t="shared" si="24"/>
        <v>1.4473896947828128E-3</v>
      </c>
      <c r="BY12" s="33">
        <f t="shared" si="25"/>
        <v>0</v>
      </c>
      <c r="BZ12" s="33">
        <f t="shared" si="26"/>
        <v>0</v>
      </c>
      <c r="CA12" s="33">
        <f t="shared" si="27"/>
        <v>0.16066025612089221</v>
      </c>
      <c r="CB12" s="59">
        <f t="shared" si="28"/>
        <v>692.94215854635593</v>
      </c>
      <c r="CC12" s="57"/>
      <c r="CD12" s="59">
        <f t="shared" si="2"/>
        <v>65.452409387773571</v>
      </c>
      <c r="CE12" s="59">
        <f t="shared" si="3"/>
        <v>2.4041142830342515</v>
      </c>
      <c r="CF12" s="59">
        <f t="shared" si="4"/>
        <v>14.638899373033368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J12" s="57"/>
      <c r="CK12" s="59">
        <f t="shared" si="8"/>
        <v>0.44478285320675831</v>
      </c>
      <c r="CL12" s="59">
        <f t="shared" si="9"/>
        <v>2.2108877587807463</v>
      </c>
      <c r="CM12" s="59">
        <v>0</v>
      </c>
      <c r="CN12" s="59">
        <f t="shared" si="29"/>
        <v>0.38283457427005391</v>
      </c>
      <c r="CO12" s="59">
        <f t="shared" si="10"/>
        <v>0.10667262050549331</v>
      </c>
      <c r="CP12" s="59">
        <f t="shared" si="11"/>
        <v>0.24808259368577404</v>
      </c>
      <c r="CQ12" s="59">
        <v>0</v>
      </c>
      <c r="CR12" s="59">
        <f t="shared" si="30"/>
        <v>0.17585784791611175</v>
      </c>
      <c r="CS12" s="59">
        <f t="shared" si="12"/>
        <v>1.8816066032176563E-2</v>
      </c>
      <c r="CT12" s="59">
        <f t="shared" si="13"/>
        <v>7.5264264128706258E-3</v>
      </c>
      <c r="CU12" s="59">
        <v>0</v>
      </c>
      <c r="CV12" s="59">
        <f t="shared" si="31"/>
        <v>6.3829885539922041E-2</v>
      </c>
      <c r="CW12" s="59">
        <f t="shared" si="32"/>
        <v>0</v>
      </c>
      <c r="CX12" s="59">
        <f t="shared" si="14"/>
        <v>0</v>
      </c>
      <c r="CY12" s="59">
        <v>0</v>
      </c>
      <c r="CZ12" s="57">
        <f t="shared" si="33"/>
        <v>0</v>
      </c>
    </row>
    <row r="13" spans="1:104" x14ac:dyDescent="0.2">
      <c r="A13" s="193">
        <v>2019</v>
      </c>
      <c r="B13" s="199">
        <v>0.24385682487412955</v>
      </c>
      <c r="C13" s="199">
        <v>0.18555120809971362</v>
      </c>
      <c r="D13" s="199">
        <v>0.44205925170791449</v>
      </c>
      <c r="E13" s="199">
        <v>9.2775604049856797E-2</v>
      </c>
      <c r="F13" s="199"/>
      <c r="G13" s="199">
        <v>0.80674438304223306</v>
      </c>
      <c r="H13" s="199">
        <v>0.72038606385748494</v>
      </c>
      <c r="I13" s="199">
        <v>2.5597632571937763</v>
      </c>
      <c r="J13" s="199">
        <v>0.35643433650775025</v>
      </c>
      <c r="K13" s="199"/>
      <c r="L13" s="199">
        <v>0.18885152603034092</v>
      </c>
      <c r="M13" s="199">
        <v>7.4990557423698478E-2</v>
      </c>
      <c r="N13" s="199">
        <v>6.8023219570151935E-2</v>
      </c>
      <c r="O13" s="199">
        <v>9.4425763015170458E-2</v>
      </c>
      <c r="P13" s="199"/>
      <c r="Q13" s="199">
        <v>0.22918874518245258</v>
      </c>
      <c r="R13" s="199">
        <v>0.19856912882607691</v>
      </c>
      <c r="S13" s="199">
        <v>0.24349012288183763</v>
      </c>
      <c r="T13" s="199">
        <v>0.12302851841394057</v>
      </c>
      <c r="U13" s="199"/>
      <c r="V13" s="199">
        <v>0.18151748618450245</v>
      </c>
      <c r="W13" s="199">
        <v>2.8052702410332198E-2</v>
      </c>
      <c r="X13" s="199">
        <v>1.3567973714801193E-2</v>
      </c>
      <c r="Y13" s="199">
        <v>0.1010263988764251</v>
      </c>
      <c r="Z13" s="199"/>
      <c r="AA13" s="199">
        <v>3.6670199229192416E-2</v>
      </c>
      <c r="AB13" s="199">
        <v>2.0535311568347751E-2</v>
      </c>
      <c r="AC13" s="199">
        <v>2.2002119537515444E-3</v>
      </c>
      <c r="AD13" s="199">
        <v>1.5401483676260814E-2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0.69856729531611539</v>
      </c>
      <c r="AQ13" s="199">
        <v>795.56730631717517</v>
      </c>
      <c r="AR13" s="199">
        <v>17.984899211957419</v>
      </c>
      <c r="AS13" s="199">
        <v>23.92547148708659</v>
      </c>
      <c r="AT13" s="199">
        <v>858.02307288935492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5"/>
        <v>0.90593727195719853</v>
      </c>
      <c r="BG13" s="54">
        <f t="shared" si="0"/>
        <v>3.0018225089016908</v>
      </c>
      <c r="BH13" s="54">
        <f t="shared" si="0"/>
        <v>0.44920994055760705</v>
      </c>
      <c r="BI13" s="54">
        <f t="shared" si="16"/>
        <v>0.27355968624977539</v>
      </c>
      <c r="BJ13" s="54">
        <f t="shared" si="1"/>
        <v>0.31151334245198958</v>
      </c>
      <c r="BK13" s="54">
        <f t="shared" si="1"/>
        <v>0.21745428142911102</v>
      </c>
      <c r="BL13" s="54">
        <f t="shared" si="17"/>
        <v>4.8588013978679949E-2</v>
      </c>
      <c r="BM13" s="54">
        <f t="shared" si="17"/>
        <v>1.5768185668552738E-2</v>
      </c>
      <c r="BN13" s="54">
        <f t="shared" si="17"/>
        <v>0.11642788255268592</v>
      </c>
      <c r="BO13" s="33">
        <f t="shared" si="18"/>
        <v>0</v>
      </c>
      <c r="BP13" s="33">
        <f t="shared" si="18"/>
        <v>0</v>
      </c>
      <c r="BQ13" s="33">
        <f t="shared" si="18"/>
        <v>0</v>
      </c>
      <c r="BR13" s="57"/>
      <c r="BS13" s="33">
        <f t="shared" si="19"/>
        <v>0.18689595087972244</v>
      </c>
      <c r="BT13" s="33">
        <f t="shared" si="20"/>
        <v>0.6183023938878035</v>
      </c>
      <c r="BU13" s="33">
        <f t="shared" si="21"/>
        <v>0.14473896947828127</v>
      </c>
      <c r="BV13" s="33">
        <f t="shared" si="22"/>
        <v>0.17565408917267145</v>
      </c>
      <c r="BW13" s="33">
        <f t="shared" si="23"/>
        <v>0.1391180386247558</v>
      </c>
      <c r="BX13" s="33">
        <f t="shared" si="24"/>
        <v>2.8104654267627434E-2</v>
      </c>
      <c r="BY13" s="33">
        <f t="shared" si="25"/>
        <v>0</v>
      </c>
      <c r="BZ13" s="33">
        <f t="shared" si="26"/>
        <v>0</v>
      </c>
      <c r="CA13" s="33">
        <f t="shared" si="27"/>
        <v>0.53539366379830255</v>
      </c>
      <c r="CB13" s="59">
        <f t="shared" si="28"/>
        <v>657.60323979929694</v>
      </c>
      <c r="CC13" s="57"/>
      <c r="CD13" s="59">
        <f t="shared" si="2"/>
        <v>609.73609526703058</v>
      </c>
      <c r="CE13" s="59">
        <f t="shared" si="3"/>
        <v>13.783927685557874</v>
      </c>
      <c r="CF13" s="59">
        <f t="shared" si="4"/>
        <v>18.336881676913517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J13" s="57"/>
      <c r="CK13" s="59">
        <f t="shared" si="8"/>
        <v>0.69432548368173574</v>
      </c>
      <c r="CL13" s="59">
        <f t="shared" si="9"/>
        <v>2.3006469983479816</v>
      </c>
      <c r="CM13" s="59">
        <v>0</v>
      </c>
      <c r="CN13" s="59">
        <f t="shared" si="29"/>
        <v>0.34428201477843606</v>
      </c>
      <c r="CO13" s="59">
        <f t="shared" si="10"/>
        <v>0.20966072083650064</v>
      </c>
      <c r="CP13" s="59">
        <f t="shared" si="11"/>
        <v>0.23874903800349506</v>
      </c>
      <c r="CQ13" s="59">
        <v>0</v>
      </c>
      <c r="CR13" s="59">
        <f t="shared" si="30"/>
        <v>0.16666059980703068</v>
      </c>
      <c r="CS13" s="59">
        <f t="shared" si="12"/>
        <v>3.7238666904606352E-2</v>
      </c>
      <c r="CT13" s="59">
        <f t="shared" si="13"/>
        <v>1.2085001335079797E-2</v>
      </c>
      <c r="CU13" s="59">
        <v>0</v>
      </c>
      <c r="CV13" s="59">
        <f t="shared" si="31"/>
        <v>8.9232277299717111E-2</v>
      </c>
      <c r="CW13" s="59">
        <f t="shared" si="32"/>
        <v>0</v>
      </c>
      <c r="CX13" s="59">
        <f t="shared" si="14"/>
        <v>0</v>
      </c>
      <c r="CY13" s="59">
        <v>0</v>
      </c>
      <c r="CZ13" s="57">
        <f t="shared" si="33"/>
        <v>0</v>
      </c>
    </row>
    <row r="14" spans="1:104" x14ac:dyDescent="0.2">
      <c r="A14" s="193">
        <v>2020</v>
      </c>
      <c r="B14" s="199">
        <v>0.24569033483558916</v>
      </c>
      <c r="C14" s="199">
        <v>0.1629990355737603</v>
      </c>
      <c r="D14" s="199">
        <v>0.5834228697364513</v>
      </c>
      <c r="E14" s="199">
        <v>9.3142306042148723E-2</v>
      </c>
      <c r="F14" s="199"/>
      <c r="G14" s="199">
        <v>0.46204451028782439</v>
      </c>
      <c r="H14" s="199">
        <v>0.47121206009512251</v>
      </c>
      <c r="I14" s="199">
        <v>2.9855042702446997</v>
      </c>
      <c r="J14" s="199">
        <v>0.32709817712439632</v>
      </c>
      <c r="K14" s="199"/>
      <c r="L14" s="199">
        <v>0.23835629498975067</v>
      </c>
      <c r="M14" s="199">
        <v>0.13127931324050882</v>
      </c>
      <c r="N14" s="199">
        <v>9.8459484930381633E-2</v>
      </c>
      <c r="O14" s="199">
        <v>0.106343577764658</v>
      </c>
      <c r="P14" s="199"/>
      <c r="Q14" s="199">
        <v>7.5173908419844435E-2</v>
      </c>
      <c r="R14" s="199">
        <v>7.5357259415990419E-2</v>
      </c>
      <c r="S14" s="199">
        <v>0.3421329588083652</v>
      </c>
      <c r="T14" s="199">
        <v>0.11221080964132879</v>
      </c>
      <c r="U14" s="199"/>
      <c r="V14" s="199">
        <v>0.22002119537515447</v>
      </c>
      <c r="W14" s="199">
        <v>4.6754504017220325E-2</v>
      </c>
      <c r="X14" s="199">
        <v>2.4202331491266993E-2</v>
      </c>
      <c r="Y14" s="199">
        <v>0.11056065067601514</v>
      </c>
      <c r="Z14" s="199"/>
      <c r="AA14" s="199">
        <v>1.8335099614596206E-3</v>
      </c>
      <c r="AB14" s="199">
        <v>1.8335099614596206E-3</v>
      </c>
      <c r="AC14" s="199">
        <v>1.5034781683968889E-2</v>
      </c>
      <c r="AD14" s="199">
        <v>9.5342517995900284E-3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0.2236882152980737</v>
      </c>
      <c r="AQ14" s="199">
        <v>109.93725728911885</v>
      </c>
      <c r="AR14" s="199">
        <v>3.1169669344813551</v>
      </c>
      <c r="AS14" s="199">
        <v>18.199419877448197</v>
      </c>
      <c r="AT14" s="199">
        <v>836.94669253138056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5"/>
        <v>0.63421109566888278</v>
      </c>
      <c r="BG14" s="54">
        <f t="shared" si="0"/>
        <v>3.5689271399811511</v>
      </c>
      <c r="BH14" s="54">
        <f t="shared" si="0"/>
        <v>0.42024048316654505</v>
      </c>
      <c r="BI14" s="54">
        <f t="shared" si="16"/>
        <v>0.20663657265649923</v>
      </c>
      <c r="BJ14" s="54">
        <f t="shared" si="1"/>
        <v>0.44059244373874684</v>
      </c>
      <c r="BK14" s="54">
        <f t="shared" si="1"/>
        <v>0.21855438740598679</v>
      </c>
      <c r="BL14" s="54">
        <f t="shared" si="17"/>
        <v>4.8588013978679942E-2</v>
      </c>
      <c r="BM14" s="54">
        <f t="shared" si="17"/>
        <v>3.9237113175235885E-2</v>
      </c>
      <c r="BN14" s="54">
        <f t="shared" si="17"/>
        <v>0.12009490247560517</v>
      </c>
      <c r="BO14" s="33">
        <f t="shared" si="18"/>
        <v>0</v>
      </c>
      <c r="BP14" s="33">
        <f t="shared" si="18"/>
        <v>0</v>
      </c>
      <c r="BQ14" s="33">
        <f t="shared" si="18"/>
        <v>0</v>
      </c>
      <c r="BR14" s="57"/>
      <c r="BS14" s="33">
        <f t="shared" si="19"/>
        <v>0.18281668310010077</v>
      </c>
      <c r="BT14" s="33">
        <f t="shared" si="20"/>
        <v>0.34380450851660743</v>
      </c>
      <c r="BU14" s="33">
        <f t="shared" si="21"/>
        <v>0.17735946867920221</v>
      </c>
      <c r="BV14" s="33">
        <f t="shared" si="22"/>
        <v>5.5936447814209929E-2</v>
      </c>
      <c r="BW14" s="33">
        <f t="shared" si="23"/>
        <v>0.1637164326269559</v>
      </c>
      <c r="BX14" s="33">
        <f t="shared" si="24"/>
        <v>1.3643036052246324E-3</v>
      </c>
      <c r="BY14" s="33">
        <f t="shared" si="25"/>
        <v>0</v>
      </c>
      <c r="BZ14" s="33">
        <f t="shared" si="26"/>
        <v>0</v>
      </c>
      <c r="CA14" s="33">
        <f t="shared" si="27"/>
        <v>0.16644503983740516</v>
      </c>
      <c r="CB14" s="59">
        <f t="shared" si="28"/>
        <v>622.76694100554062</v>
      </c>
      <c r="CC14" s="57"/>
      <c r="CD14" s="59">
        <f t="shared" si="2"/>
        <v>81.803644169268964</v>
      </c>
      <c r="CE14" s="59">
        <f t="shared" si="3"/>
        <v>2.3193161288818755</v>
      </c>
      <c r="CF14" s="59">
        <f t="shared" si="4"/>
        <v>13.542077585459705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J14" s="57"/>
      <c r="CK14" s="59">
        <f t="shared" si="8"/>
        <v>0.47191261704720039</v>
      </c>
      <c r="CL14" s="59">
        <f t="shared" si="9"/>
        <v>2.6556169675697467</v>
      </c>
      <c r="CM14" s="59">
        <v>0</v>
      </c>
      <c r="CN14" s="59">
        <f t="shared" si="29"/>
        <v>0.31269838631748581</v>
      </c>
      <c r="CO14" s="59">
        <f t="shared" si="10"/>
        <v>0.15375701630881608</v>
      </c>
      <c r="CP14" s="59">
        <f t="shared" si="11"/>
        <v>0.3278421563354792</v>
      </c>
      <c r="CQ14" s="59">
        <v>0</v>
      </c>
      <c r="CR14" s="59">
        <f t="shared" si="30"/>
        <v>0.1626249897427762</v>
      </c>
      <c r="CS14" s="59">
        <f t="shared" si="12"/>
        <v>3.6154045538452757E-2</v>
      </c>
      <c r="CT14" s="59">
        <f t="shared" si="13"/>
        <v>2.919609715180714E-2</v>
      </c>
      <c r="CU14" s="59">
        <v>0</v>
      </c>
      <c r="CV14" s="59">
        <f t="shared" si="31"/>
        <v>8.9361886142213451E-2</v>
      </c>
      <c r="CW14" s="59">
        <f t="shared" si="32"/>
        <v>0</v>
      </c>
      <c r="CX14" s="59">
        <f t="shared" si="14"/>
        <v>0</v>
      </c>
      <c r="CY14" s="59">
        <v>0</v>
      </c>
      <c r="CZ14" s="57">
        <f t="shared" si="33"/>
        <v>0</v>
      </c>
    </row>
    <row r="15" spans="1:104" x14ac:dyDescent="0.2">
      <c r="A15" s="193">
        <v>2021</v>
      </c>
      <c r="B15" s="199">
        <v>0.28786106394916045</v>
      </c>
      <c r="C15" s="199">
        <v>0.18903487702648689</v>
      </c>
      <c r="D15" s="199">
        <v>0.68903304351652561</v>
      </c>
      <c r="E15" s="199">
        <v>0.10322661083017666</v>
      </c>
      <c r="F15" s="199"/>
      <c r="G15" s="199">
        <v>0.45287696048052628</v>
      </c>
      <c r="H15" s="199">
        <v>0.41088958236310097</v>
      </c>
      <c r="I15" s="199">
        <v>3.1195338484273982</v>
      </c>
      <c r="J15" s="199">
        <v>0.37476943612234648</v>
      </c>
      <c r="K15" s="199"/>
      <c r="L15" s="199">
        <v>0.24385682487412955</v>
      </c>
      <c r="M15" s="199">
        <v>0.10432671680705241</v>
      </c>
      <c r="N15" s="199">
        <v>0.16703275748897142</v>
      </c>
      <c r="O15" s="199">
        <v>0.14631409492447769</v>
      </c>
      <c r="P15" s="199"/>
      <c r="Q15" s="199">
        <v>5.8672318766707858E-2</v>
      </c>
      <c r="R15" s="199">
        <v>4.7671258997950133E-2</v>
      </c>
      <c r="S15" s="199">
        <v>0.32581472015137464</v>
      </c>
      <c r="T15" s="199">
        <v>0.10267655784173875</v>
      </c>
      <c r="U15" s="199"/>
      <c r="V15" s="199">
        <v>0.24569033483558916</v>
      </c>
      <c r="W15" s="199">
        <v>3.9237113175235878E-2</v>
      </c>
      <c r="X15" s="199">
        <v>3.7220252217630298E-2</v>
      </c>
      <c r="Y15" s="199">
        <v>0.1455806909398939</v>
      </c>
      <c r="Z15" s="199"/>
      <c r="AA15" s="199">
        <v>7.3340398458384823E-3</v>
      </c>
      <c r="AB15" s="199">
        <v>4.9504768959409747E-3</v>
      </c>
      <c r="AC15" s="199">
        <v>1.2651218734071381E-2</v>
      </c>
      <c r="AD15" s="199">
        <v>5.867231876670786E-3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0.17601695630012357</v>
      </c>
      <c r="AQ15" s="199">
        <v>86.341817595094994</v>
      </c>
      <c r="AR15" s="199">
        <v>2.4275671889725374</v>
      </c>
      <c r="AS15" s="199">
        <v>25.751647408700371</v>
      </c>
      <c r="AT15" s="199">
        <v>814.71006706979438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5"/>
        <v>0.59992445938958783</v>
      </c>
      <c r="BG15" s="54">
        <f t="shared" si="0"/>
        <v>3.8085668919439239</v>
      </c>
      <c r="BH15" s="54">
        <f t="shared" si="0"/>
        <v>0.47799604695252312</v>
      </c>
      <c r="BI15" s="54">
        <f t="shared" si="16"/>
        <v>0.15199797580500254</v>
      </c>
      <c r="BJ15" s="54">
        <f t="shared" si="1"/>
        <v>0.49284747764034609</v>
      </c>
      <c r="BK15" s="54">
        <f t="shared" si="1"/>
        <v>0.24899065276621646</v>
      </c>
      <c r="BL15" s="54">
        <f t="shared" si="17"/>
        <v>4.4187590071176855E-2</v>
      </c>
      <c r="BM15" s="54">
        <f t="shared" si="17"/>
        <v>4.9871470951701677E-2</v>
      </c>
      <c r="BN15" s="54">
        <f t="shared" si="17"/>
        <v>0.15144792281656469</v>
      </c>
      <c r="BO15" s="33">
        <f t="shared" si="18"/>
        <v>0</v>
      </c>
      <c r="BP15" s="33">
        <f t="shared" si="18"/>
        <v>0</v>
      </c>
      <c r="BQ15" s="33">
        <f t="shared" si="18"/>
        <v>0</v>
      </c>
      <c r="BR15" s="57"/>
      <c r="BS15" s="33">
        <f t="shared" si="19"/>
        <v>0.20795695730123043</v>
      </c>
      <c r="BT15" s="33">
        <f t="shared" si="20"/>
        <v>0.32716795193250897</v>
      </c>
      <c r="BU15" s="33">
        <f t="shared" si="21"/>
        <v>0.17616735873288947</v>
      </c>
      <c r="BV15" s="33">
        <f t="shared" si="22"/>
        <v>4.2386131424454604E-2</v>
      </c>
      <c r="BW15" s="33">
        <f t="shared" si="23"/>
        <v>0.17749192533990366</v>
      </c>
      <c r="BX15" s="33">
        <f t="shared" si="24"/>
        <v>5.2982664280568255E-3</v>
      </c>
      <c r="BY15" s="33">
        <f t="shared" si="25"/>
        <v>0</v>
      </c>
      <c r="BZ15" s="33">
        <f t="shared" si="26"/>
        <v>0</v>
      </c>
      <c r="CA15" s="33">
        <f t="shared" si="27"/>
        <v>0.12715839427336381</v>
      </c>
      <c r="CB15" s="59">
        <f t="shared" si="28"/>
        <v>588.56388671042407</v>
      </c>
      <c r="CC15" s="57"/>
      <c r="CD15" s="59">
        <f t="shared" si="2"/>
        <v>62.375166090905992</v>
      </c>
      <c r="CE15" s="59">
        <f t="shared" si="3"/>
        <v>1.7537261876868091</v>
      </c>
      <c r="CF15" s="59">
        <f t="shared" si="4"/>
        <v>18.603537995514529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J15" s="57"/>
      <c r="CK15" s="59">
        <f t="shared" si="8"/>
        <v>0.43339819381504829</v>
      </c>
      <c r="CL15" s="59">
        <f t="shared" si="9"/>
        <v>2.7513897560899094</v>
      </c>
      <c r="CM15" s="59">
        <v>0</v>
      </c>
      <c r="CN15" s="59">
        <f t="shared" si="29"/>
        <v>0.34531451444860362</v>
      </c>
      <c r="CO15" s="59">
        <f t="shared" si="10"/>
        <v>0.1098065717214777</v>
      </c>
      <c r="CP15" s="59">
        <f t="shared" si="11"/>
        <v>0.35604350396541873</v>
      </c>
      <c r="CQ15" s="59">
        <v>0</v>
      </c>
      <c r="CR15" s="59">
        <f t="shared" si="30"/>
        <v>0.17987614523252921</v>
      </c>
      <c r="CS15" s="59">
        <f t="shared" si="12"/>
        <v>3.1922055229042373E-2</v>
      </c>
      <c r="CT15" s="59">
        <f t="shared" si="13"/>
        <v>3.6028211710786413E-2</v>
      </c>
      <c r="CU15" s="59">
        <v>0</v>
      </c>
      <c r="CV15" s="59">
        <f t="shared" si="31"/>
        <v>0.10940920173937346</v>
      </c>
      <c r="CW15" s="59">
        <f t="shared" si="32"/>
        <v>0</v>
      </c>
      <c r="CX15" s="59">
        <f t="shared" si="14"/>
        <v>0</v>
      </c>
      <c r="CY15" s="59">
        <v>0</v>
      </c>
      <c r="CZ15" s="57">
        <f t="shared" si="33"/>
        <v>0</v>
      </c>
    </row>
    <row r="16" spans="1:104" x14ac:dyDescent="0.2">
      <c r="A16" s="193">
        <v>2022</v>
      </c>
      <c r="B16" s="199">
        <v>0.30802967352521626</v>
      </c>
      <c r="C16" s="199">
        <v>0.2167208774445272</v>
      </c>
      <c r="D16" s="199">
        <v>0.79996039618483261</v>
      </c>
      <c r="E16" s="199">
        <v>0.13806330009790946</v>
      </c>
      <c r="F16" s="199"/>
      <c r="G16" s="199">
        <v>0.72606994473800979</v>
      </c>
      <c r="H16" s="199">
        <v>0.63311098969200696</v>
      </c>
      <c r="I16" s="199">
        <v>3.1994748827470381</v>
      </c>
      <c r="J16" s="199">
        <v>0.37935321102599551</v>
      </c>
      <c r="K16" s="199"/>
      <c r="L16" s="199">
        <v>0.25485788464288728</v>
      </c>
      <c r="M16" s="199">
        <v>0.12669553833685981</v>
      </c>
      <c r="N16" s="199">
        <v>0.19380200292628189</v>
      </c>
      <c r="O16" s="199">
        <v>0.16263233358146834</v>
      </c>
      <c r="P16" s="199"/>
      <c r="Q16" s="199">
        <v>0.21818768541369485</v>
      </c>
      <c r="R16" s="199">
        <v>0.1773004132731453</v>
      </c>
      <c r="S16" s="199">
        <v>0.27906021613415422</v>
      </c>
      <c r="T16" s="199">
        <v>0.12156171044477285</v>
      </c>
      <c r="U16" s="199"/>
      <c r="V16" s="199">
        <v>0.29336159383353932</v>
      </c>
      <c r="W16" s="199">
        <v>5.5922053824518425E-2</v>
      </c>
      <c r="X16" s="199">
        <v>4.6754504017220325E-2</v>
      </c>
      <c r="Y16" s="199">
        <v>0.15438153875490002</v>
      </c>
      <c r="Z16" s="199"/>
      <c r="AA16" s="199">
        <v>2.5669139460434687E-2</v>
      </c>
      <c r="AB16" s="199">
        <v>1.3017920726363309E-2</v>
      </c>
      <c r="AC16" s="199">
        <v>1.3201271722509268E-2</v>
      </c>
      <c r="AD16" s="199">
        <v>1.3017920726363307E-2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0.5225503390159919</v>
      </c>
      <c r="AQ16" s="199">
        <v>622.37028833777651</v>
      </c>
      <c r="AR16" s="199">
        <v>13.38828973857815</v>
      </c>
      <c r="AS16" s="199">
        <v>31.866403130168205</v>
      </c>
      <c r="AT16" s="199">
        <v>790.82346599389064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5"/>
        <v>0.84983186713653414</v>
      </c>
      <c r="BG16" s="54">
        <f t="shared" si="0"/>
        <v>3.9994352789318706</v>
      </c>
      <c r="BH16" s="54">
        <f t="shared" si="0"/>
        <v>0.51741651112390497</v>
      </c>
      <c r="BI16" s="54">
        <f t="shared" si="16"/>
        <v>0.30399595161000514</v>
      </c>
      <c r="BJ16" s="54">
        <f t="shared" si="1"/>
        <v>0.47286221906043613</v>
      </c>
      <c r="BK16" s="54">
        <f t="shared" si="1"/>
        <v>0.28419404402624115</v>
      </c>
      <c r="BL16" s="54">
        <f t="shared" si="17"/>
        <v>6.893997455088173E-2</v>
      </c>
      <c r="BM16" s="54">
        <f t="shared" si="17"/>
        <v>5.9955775739729593E-2</v>
      </c>
      <c r="BN16" s="54">
        <f t="shared" si="17"/>
        <v>0.16739945948126334</v>
      </c>
      <c r="BO16" s="33">
        <f t="shared" si="18"/>
        <v>0</v>
      </c>
      <c r="BP16" s="33">
        <f t="shared" si="18"/>
        <v>0</v>
      </c>
      <c r="BQ16" s="33">
        <f t="shared" si="18"/>
        <v>0</v>
      </c>
      <c r="BR16" s="57"/>
      <c r="BS16" s="33">
        <f t="shared" si="19"/>
        <v>0.21604581551299679</v>
      </c>
      <c r="BT16" s="33">
        <f t="shared" si="20"/>
        <v>0.5092508508520639</v>
      </c>
      <c r="BU16" s="33">
        <f t="shared" si="21"/>
        <v>0.17875219259706282</v>
      </c>
      <c r="BV16" s="33">
        <f t="shared" si="22"/>
        <v>0.1530324526550394</v>
      </c>
      <c r="BW16" s="33">
        <f t="shared" si="23"/>
        <v>0.20575791953618744</v>
      </c>
      <c r="BX16" s="33">
        <f t="shared" si="24"/>
        <v>1.8003817959416399E-2</v>
      </c>
      <c r="BY16" s="33">
        <f t="shared" si="25"/>
        <v>0</v>
      </c>
      <c r="BZ16" s="33">
        <f t="shared" si="26"/>
        <v>0</v>
      </c>
      <c r="CA16" s="33">
        <f t="shared" si="27"/>
        <v>0.36650629417383385</v>
      </c>
      <c r="CB16" s="59">
        <f t="shared" si="28"/>
        <v>554.66766783258674</v>
      </c>
      <c r="CC16" s="57"/>
      <c r="CD16" s="59">
        <f t="shared" si="2"/>
        <v>436.51799827001577</v>
      </c>
      <c r="CE16" s="59">
        <f t="shared" si="3"/>
        <v>9.3902770528327526</v>
      </c>
      <c r="CF16" s="59">
        <f t="shared" si="4"/>
        <v>22.350454009618357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J16" s="57"/>
      <c r="CK16" s="59">
        <f t="shared" si="8"/>
        <v>0.59605497315639289</v>
      </c>
      <c r="CL16" s="59">
        <f t="shared" si="9"/>
        <v>2.805123436776785</v>
      </c>
      <c r="CM16" s="59">
        <v>0</v>
      </c>
      <c r="CN16" s="59">
        <f t="shared" si="29"/>
        <v>0.36290553058195058</v>
      </c>
      <c r="CO16" s="59">
        <f t="shared" si="10"/>
        <v>0.21321664411937424</v>
      </c>
      <c r="CP16" s="59">
        <f t="shared" si="11"/>
        <v>0.33165604655239206</v>
      </c>
      <c r="CQ16" s="59">
        <v>0</v>
      </c>
      <c r="CR16" s="59">
        <f t="shared" si="30"/>
        <v>0.19932798455068151</v>
      </c>
      <c r="CS16" s="59">
        <f t="shared" si="12"/>
        <v>4.8353111091004035E-2</v>
      </c>
      <c r="CT16" s="59">
        <f t="shared" si="13"/>
        <v>4.2051774805208303E-2</v>
      </c>
      <c r="CU16" s="59">
        <v>0</v>
      </c>
      <c r="CV16" s="59">
        <f t="shared" si="31"/>
        <v>0.11741061283533692</v>
      </c>
      <c r="CW16" s="59">
        <f t="shared" si="32"/>
        <v>0</v>
      </c>
      <c r="CX16" s="59">
        <f t="shared" si="14"/>
        <v>0</v>
      </c>
      <c r="CY16" s="59">
        <v>0</v>
      </c>
      <c r="CZ16" s="57">
        <f t="shared" si="33"/>
        <v>0</v>
      </c>
    </row>
    <row r="17" spans="1:104" x14ac:dyDescent="0.2">
      <c r="A17" s="193">
        <v>2023</v>
      </c>
      <c r="B17" s="199">
        <v>0.33186530302419132</v>
      </c>
      <c r="C17" s="199">
        <v>0.207736678633375</v>
      </c>
      <c r="D17" s="199">
        <v>0.9246390735640867</v>
      </c>
      <c r="E17" s="199">
        <v>0.15786520768167336</v>
      </c>
      <c r="F17" s="199"/>
      <c r="G17" s="199">
        <v>0.47671258997950133</v>
      </c>
      <c r="H17" s="199">
        <v>0.4572773843880294</v>
      </c>
      <c r="I17" s="199">
        <v>3.4814687148195276</v>
      </c>
      <c r="J17" s="199">
        <v>0.40245543654038668</v>
      </c>
      <c r="K17" s="199"/>
      <c r="L17" s="199">
        <v>0.30986318348667591</v>
      </c>
      <c r="M17" s="199">
        <v>0.14521398894760196</v>
      </c>
      <c r="N17" s="199">
        <v>0.23450592407068549</v>
      </c>
      <c r="O17" s="199">
        <v>0.17876722124231306</v>
      </c>
      <c r="P17" s="199"/>
      <c r="Q17" s="199">
        <v>4.2170729113571274E-2</v>
      </c>
      <c r="R17" s="199">
        <v>3.8137007198360114E-2</v>
      </c>
      <c r="S17" s="199">
        <v>0.36890220424567571</v>
      </c>
      <c r="T17" s="199">
        <v>9.4792465007462398E-2</v>
      </c>
      <c r="U17" s="199"/>
      <c r="V17" s="199">
        <v>0.30802967352521626</v>
      </c>
      <c r="W17" s="199">
        <v>5.5188649839934587E-2</v>
      </c>
      <c r="X17" s="199">
        <v>6.9306676543173656E-2</v>
      </c>
      <c r="Y17" s="199">
        <v>0.17785046626158321</v>
      </c>
      <c r="Z17" s="199"/>
      <c r="AA17" s="199">
        <v>5.5005298843788615E-3</v>
      </c>
      <c r="AB17" s="199">
        <v>2.933615938335393E-3</v>
      </c>
      <c r="AC17" s="199">
        <v>2.0718662564493714E-2</v>
      </c>
      <c r="AD17" s="199">
        <v>9.1675498072981039E-3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0.19801907583763903</v>
      </c>
      <c r="AQ17" s="199">
        <v>104.52473588289006</v>
      </c>
      <c r="AR17" s="199">
        <v>2.3193901012464204</v>
      </c>
      <c r="AS17" s="199">
        <v>22.937209617859853</v>
      </c>
      <c r="AT17" s="199">
        <v>765.03588178994573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5"/>
        <v>0.66501406302140442</v>
      </c>
      <c r="BG17" s="54">
        <f t="shared" si="0"/>
        <v>4.4061077883836139</v>
      </c>
      <c r="BH17" s="54">
        <f t="shared" si="0"/>
        <v>0.56032064422206007</v>
      </c>
      <c r="BI17" s="54">
        <f t="shared" si="16"/>
        <v>0.18335099614596206</v>
      </c>
      <c r="BJ17" s="54">
        <f t="shared" si="1"/>
        <v>0.60340812831636126</v>
      </c>
      <c r="BK17" s="54">
        <f t="shared" si="1"/>
        <v>0.27355968624977545</v>
      </c>
      <c r="BL17" s="54">
        <f t="shared" si="17"/>
        <v>5.8122265778269983E-2</v>
      </c>
      <c r="BM17" s="54">
        <f t="shared" si="17"/>
        <v>9.0025339107667371E-2</v>
      </c>
      <c r="BN17" s="54">
        <f t="shared" si="17"/>
        <v>0.18701801606888133</v>
      </c>
      <c r="BO17" s="33">
        <f t="shared" si="18"/>
        <v>0</v>
      </c>
      <c r="BP17" s="33">
        <f t="shared" si="18"/>
        <v>0</v>
      </c>
      <c r="BQ17" s="33">
        <f t="shared" si="18"/>
        <v>0</v>
      </c>
      <c r="BR17" s="57"/>
      <c r="BS17" s="33">
        <f t="shared" si="19"/>
        <v>0.22598412279156505</v>
      </c>
      <c r="BT17" s="33">
        <f t="shared" si="20"/>
        <v>0.32461807693815975</v>
      </c>
      <c r="BU17" s="33">
        <f t="shared" si="21"/>
        <v>0.21100175000980384</v>
      </c>
      <c r="BV17" s="33">
        <f t="shared" si="22"/>
        <v>2.8716214498375671E-2</v>
      </c>
      <c r="BW17" s="33">
        <f t="shared" si="23"/>
        <v>0.20975321894465707</v>
      </c>
      <c r="BX17" s="33">
        <f t="shared" si="24"/>
        <v>3.7455931954403043E-3</v>
      </c>
      <c r="BY17" s="33">
        <f t="shared" si="25"/>
        <v>0</v>
      </c>
      <c r="BZ17" s="33">
        <f t="shared" si="26"/>
        <v>0</v>
      </c>
      <c r="CA17" s="33">
        <f t="shared" si="27"/>
        <v>0.13484135503585098</v>
      </c>
      <c r="CB17" s="59">
        <f t="shared" si="28"/>
        <v>520.95220884772584</v>
      </c>
      <c r="CC17" s="57"/>
      <c r="CD17" s="59">
        <f t="shared" si="2"/>
        <v>71.176258961886973</v>
      </c>
      <c r="CE17" s="59">
        <f t="shared" si="3"/>
        <v>1.5793917974106622</v>
      </c>
      <c r="CF17" s="59">
        <f t="shared" si="4"/>
        <v>15.61912362498607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J17" s="57"/>
      <c r="CK17" s="59">
        <f t="shared" si="8"/>
        <v>0.45284221732873287</v>
      </c>
      <c r="CL17" s="59">
        <f t="shared" si="9"/>
        <v>3.0003450026541985</v>
      </c>
      <c r="CM17" s="59">
        <v>0</v>
      </c>
      <c r="CN17" s="59">
        <f t="shared" si="29"/>
        <v>0.38155109350885241</v>
      </c>
      <c r="CO17" s="59">
        <f t="shared" si="10"/>
        <v>0.12485310651467682</v>
      </c>
      <c r="CP17" s="59">
        <f t="shared" si="11"/>
        <v>0.41089157353980149</v>
      </c>
      <c r="CQ17" s="59">
        <v>0</v>
      </c>
      <c r="CR17" s="59">
        <f t="shared" si="30"/>
        <v>0.18628083491989786</v>
      </c>
      <c r="CS17" s="59">
        <f t="shared" si="12"/>
        <v>3.9578434765152562E-2</v>
      </c>
      <c r="CT17" s="59">
        <f t="shared" si="13"/>
        <v>6.1302875298706323E-2</v>
      </c>
      <c r="CU17" s="59">
        <v>0</v>
      </c>
      <c r="CV17" s="59">
        <f t="shared" si="31"/>
        <v>0.12735016864497037</v>
      </c>
      <c r="CW17" s="59">
        <f t="shared" si="32"/>
        <v>0</v>
      </c>
      <c r="CX17" s="59">
        <f t="shared" si="14"/>
        <v>0</v>
      </c>
      <c r="CY17" s="59">
        <v>0</v>
      </c>
      <c r="CZ17" s="57">
        <f t="shared" si="33"/>
        <v>0</v>
      </c>
    </row>
    <row r="18" spans="1:104" x14ac:dyDescent="0.2">
      <c r="A18" s="193">
        <v>2024</v>
      </c>
      <c r="B18" s="199">
        <v>0.35020040263878754</v>
      </c>
      <c r="C18" s="199">
        <v>0.23028885115932834</v>
      </c>
      <c r="D18" s="199">
        <v>1.0322661083017663</v>
      </c>
      <c r="E18" s="199">
        <v>0.17711706227699933</v>
      </c>
      <c r="F18" s="199"/>
      <c r="G18" s="199">
        <v>0.40153868155965694</v>
      </c>
      <c r="H18" s="199">
        <v>0.35331736957326887</v>
      </c>
      <c r="I18" s="199">
        <v>3.6162316969868096</v>
      </c>
      <c r="J18" s="199">
        <v>0.36908555524182163</v>
      </c>
      <c r="K18" s="199"/>
      <c r="L18" s="199">
        <v>0.30802967352521626</v>
      </c>
      <c r="M18" s="199">
        <v>0.14099691603624484</v>
      </c>
      <c r="N18" s="199">
        <v>0.28767771295301442</v>
      </c>
      <c r="O18" s="199">
        <v>0.19380200292628189</v>
      </c>
      <c r="P18" s="199"/>
      <c r="Q18" s="199">
        <v>4.4004239075030892E-2</v>
      </c>
      <c r="R18" s="199">
        <v>3.7220252217630291E-2</v>
      </c>
      <c r="S18" s="199">
        <v>0.30821302452136223</v>
      </c>
      <c r="T18" s="199">
        <v>0.1101939486837232</v>
      </c>
      <c r="U18" s="199"/>
      <c r="V18" s="199">
        <v>0.29519510379499891</v>
      </c>
      <c r="W18" s="199">
        <v>5.1704980913161301E-2</v>
      </c>
      <c r="X18" s="199">
        <v>8.874188213464565E-2</v>
      </c>
      <c r="Y18" s="199">
        <v>0.17216658538105839</v>
      </c>
      <c r="Z18" s="199"/>
      <c r="AA18" s="199">
        <v>3.6670199229192411E-3</v>
      </c>
      <c r="AB18" s="199">
        <v>2.0168609576055826E-3</v>
      </c>
      <c r="AC18" s="199">
        <v>1.8518450610742167E-2</v>
      </c>
      <c r="AD18" s="199">
        <v>7.1506888496925209E-3</v>
      </c>
      <c r="AE18" s="199"/>
      <c r="AF18" s="199">
        <v>0</v>
      </c>
      <c r="AG18" s="205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0.15218132680114851</v>
      </c>
      <c r="AQ18" s="199">
        <v>87.52993205012082</v>
      </c>
      <c r="AR18" s="199">
        <v>1.8060073120377262</v>
      </c>
      <c r="AS18" s="199">
        <v>31.48870007810752</v>
      </c>
      <c r="AT18" s="199">
        <v>737.18009834947441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5"/>
        <v>0.58360622073259716</v>
      </c>
      <c r="BG18" s="54">
        <f t="shared" si="0"/>
        <v>4.6484978052885761</v>
      </c>
      <c r="BH18" s="54">
        <f t="shared" si="0"/>
        <v>0.54620261751882093</v>
      </c>
      <c r="BI18" s="54">
        <f t="shared" si="16"/>
        <v>0.17821716825387512</v>
      </c>
      <c r="BJ18" s="54">
        <f t="shared" si="1"/>
        <v>0.59589073747437671</v>
      </c>
      <c r="BK18" s="54">
        <f t="shared" si="1"/>
        <v>0.30399595161000509</v>
      </c>
      <c r="BL18" s="54">
        <f t="shared" si="17"/>
        <v>5.3721841870766882E-2</v>
      </c>
      <c r="BM18" s="54">
        <f t="shared" si="17"/>
        <v>0.10726033274538782</v>
      </c>
      <c r="BN18" s="54">
        <f t="shared" si="17"/>
        <v>0.17931727423075092</v>
      </c>
      <c r="BO18" s="33">
        <f t="shared" si="18"/>
        <v>0</v>
      </c>
      <c r="BP18" s="33">
        <f t="shared" si="18"/>
        <v>0</v>
      </c>
      <c r="BQ18" s="33">
        <f t="shared" si="18"/>
        <v>0</v>
      </c>
      <c r="BR18" s="57"/>
      <c r="BS18" s="33">
        <f t="shared" si="19"/>
        <v>0.23152372178935218</v>
      </c>
      <c r="BT18" s="33">
        <f t="shared" si="20"/>
        <v>0.26546437210402163</v>
      </c>
      <c r="BU18" s="33">
        <f t="shared" si="21"/>
        <v>0.20364390188801657</v>
      </c>
      <c r="BV18" s="33">
        <f t="shared" si="22"/>
        <v>2.9091985984002366E-2</v>
      </c>
      <c r="BW18" s="33">
        <f t="shared" si="23"/>
        <v>0.19515873930934921</v>
      </c>
      <c r="BX18" s="33">
        <f t="shared" si="24"/>
        <v>2.4243321653335307E-3</v>
      </c>
      <c r="BY18" s="33">
        <f t="shared" si="25"/>
        <v>0</v>
      </c>
      <c r="BZ18" s="33">
        <f t="shared" si="26"/>
        <v>0</v>
      </c>
      <c r="CA18" s="33">
        <f t="shared" si="27"/>
        <v>0.10060978486134152</v>
      </c>
      <c r="CB18" s="59">
        <f t="shared" si="28"/>
        <v>487.36288911395837</v>
      </c>
      <c r="CC18" s="57"/>
      <c r="CD18" s="59">
        <f t="shared" si="2"/>
        <v>57.867596620428699</v>
      </c>
      <c r="CE18" s="59">
        <f t="shared" si="3"/>
        <v>1.1939835914267638</v>
      </c>
      <c r="CF18" s="59">
        <f t="shared" si="4"/>
        <v>20.817740303719024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J18" s="57"/>
      <c r="CK18" s="59">
        <f t="shared" si="8"/>
        <v>0.38583246411283134</v>
      </c>
      <c r="CL18" s="59">
        <f t="shared" si="9"/>
        <v>3.0732046693850501</v>
      </c>
      <c r="CM18" s="59">
        <v>0</v>
      </c>
      <c r="CN18" s="59">
        <f t="shared" si="29"/>
        <v>0.36110427602642936</v>
      </c>
      <c r="CO18" s="59">
        <f t="shared" si="10"/>
        <v>0.11782254323520959</v>
      </c>
      <c r="CP18" s="59">
        <f t="shared" si="11"/>
        <v>0.39395397686669875</v>
      </c>
      <c r="CQ18" s="59">
        <v>0</v>
      </c>
      <c r="CR18" s="59">
        <f t="shared" si="30"/>
        <v>0.20097713650614968</v>
      </c>
      <c r="CS18" s="59">
        <f t="shared" si="12"/>
        <v>3.5516466222136223E-2</v>
      </c>
      <c r="CT18" s="59">
        <f t="shared" si="13"/>
        <v>7.0911715836005779E-2</v>
      </c>
      <c r="CU18" s="59">
        <v>0</v>
      </c>
      <c r="CV18" s="59">
        <f t="shared" si="31"/>
        <v>0.11854984288480966</v>
      </c>
      <c r="CW18" s="59">
        <f t="shared" si="32"/>
        <v>0</v>
      </c>
      <c r="CX18" s="59">
        <f t="shared" si="14"/>
        <v>0</v>
      </c>
      <c r="CY18" s="59">
        <v>0</v>
      </c>
      <c r="CZ18" s="57">
        <f t="shared" si="33"/>
        <v>0</v>
      </c>
    </row>
    <row r="19" spans="1:104" x14ac:dyDescent="0.2">
      <c r="A19" s="193">
        <v>2025</v>
      </c>
      <c r="B19" s="199">
        <v>0.38687060186798</v>
      </c>
      <c r="C19" s="199">
        <v>0.27722670617269463</v>
      </c>
      <c r="D19" s="199">
        <v>1.130908944228294</v>
      </c>
      <c r="E19" s="199">
        <v>0.22057124836359238</v>
      </c>
      <c r="F19" s="199"/>
      <c r="G19" s="199">
        <v>0.64906252635670569</v>
      </c>
      <c r="H19" s="199">
        <v>0.55500346533382716</v>
      </c>
      <c r="I19" s="199">
        <v>3.6532685982082937</v>
      </c>
      <c r="J19" s="199">
        <v>0.38302023094891469</v>
      </c>
      <c r="K19" s="199"/>
      <c r="L19" s="199">
        <v>0.35203391260024713</v>
      </c>
      <c r="M19" s="199">
        <v>0.15511494273948392</v>
      </c>
      <c r="N19" s="199">
        <v>0.32049754126314173</v>
      </c>
      <c r="O19" s="199">
        <v>0.22405491729036564</v>
      </c>
      <c r="P19" s="199"/>
      <c r="Q19" s="199">
        <v>0.16134887660844663</v>
      </c>
      <c r="R19" s="199">
        <v>0.11771133952570766</v>
      </c>
      <c r="S19" s="199">
        <v>0.29592850777958279</v>
      </c>
      <c r="T19" s="199">
        <v>8.0307736311931374E-2</v>
      </c>
      <c r="U19" s="199"/>
      <c r="V19" s="199">
        <v>0.31353020340959514</v>
      </c>
      <c r="W19" s="199">
        <v>7.0223431523903479E-2</v>
      </c>
      <c r="X19" s="199">
        <v>0.10359331282246857</v>
      </c>
      <c r="Y19" s="199">
        <v>0.17711706227699933</v>
      </c>
      <c r="Z19" s="199"/>
      <c r="AA19" s="199">
        <v>4.0337219152111657E-2</v>
      </c>
      <c r="AB19" s="199">
        <v>1.9068503599180057E-2</v>
      </c>
      <c r="AC19" s="199">
        <v>1.9618556587617939E-2</v>
      </c>
      <c r="AD19" s="199">
        <v>1.4851430687822928E-2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0.43454186086593005</v>
      </c>
      <c r="AQ19" s="199">
        <v>476.13686785160303</v>
      </c>
      <c r="AR19" s="199">
        <v>9.6094257080098711</v>
      </c>
      <c r="AS19" s="199">
        <v>37.39626917393042</v>
      </c>
      <c r="AT19" s="199">
        <v>707.68845732138857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5"/>
        <v>0.83223017150652179</v>
      </c>
      <c r="BG19" s="54">
        <f t="shared" si="0"/>
        <v>4.7841775424365878</v>
      </c>
      <c r="BH19" s="54">
        <f t="shared" si="0"/>
        <v>0.60359147931250701</v>
      </c>
      <c r="BI19" s="54">
        <f t="shared" si="16"/>
        <v>0.27282628226519157</v>
      </c>
      <c r="BJ19" s="54">
        <f t="shared" si="1"/>
        <v>0.61642604904272447</v>
      </c>
      <c r="BK19" s="54">
        <f t="shared" si="1"/>
        <v>0.30436265360229703</v>
      </c>
      <c r="BL19" s="54">
        <f t="shared" si="17"/>
        <v>8.9291935123083532E-2</v>
      </c>
      <c r="BM19" s="54">
        <f t="shared" si="17"/>
        <v>0.12321186941008651</v>
      </c>
      <c r="BN19" s="54">
        <f t="shared" si="17"/>
        <v>0.19196849296482227</v>
      </c>
      <c r="BO19" s="33">
        <f t="shared" si="18"/>
        <v>0</v>
      </c>
      <c r="BP19" s="33">
        <f t="shared" si="18"/>
        <v>0</v>
      </c>
      <c r="BQ19" s="33">
        <f t="shared" si="18"/>
        <v>0</v>
      </c>
      <c r="BR19" s="57"/>
      <c r="BS19" s="33">
        <f t="shared" si="19"/>
        <v>0.24831751790552187</v>
      </c>
      <c r="BT19" s="33">
        <f t="shared" si="20"/>
        <v>0.41660853714954849</v>
      </c>
      <c r="BU19" s="33">
        <f t="shared" si="21"/>
        <v>0.22595717269128052</v>
      </c>
      <c r="BV19" s="33">
        <f t="shared" si="22"/>
        <v>0.10356370415017026</v>
      </c>
      <c r="BW19" s="33">
        <f t="shared" si="23"/>
        <v>0.20124310692817174</v>
      </c>
      <c r="BX19" s="33">
        <f t="shared" si="24"/>
        <v>2.5890926037542564E-2</v>
      </c>
      <c r="BY19" s="33">
        <f t="shared" si="25"/>
        <v>0</v>
      </c>
      <c r="BZ19" s="33">
        <f t="shared" si="26"/>
        <v>0</v>
      </c>
      <c r="CA19" s="33">
        <f t="shared" si="27"/>
        <v>0.27891588504079939</v>
      </c>
      <c r="CB19" s="59">
        <f t="shared" si="28"/>
        <v>454.23829136648538</v>
      </c>
      <c r="CC19" s="57"/>
      <c r="CD19" s="59">
        <f t="shared" si="2"/>
        <v>305.61413722660353</v>
      </c>
      <c r="CE19" s="59">
        <f t="shared" si="3"/>
        <v>6.1679246983072984</v>
      </c>
      <c r="CF19" s="59">
        <f t="shared" si="4"/>
        <v>24.003242157350822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J19" s="57"/>
      <c r="CK19" s="59">
        <f t="shared" si="8"/>
        <v>0.53417687856548035</v>
      </c>
      <c r="CL19" s="59">
        <f t="shared" si="9"/>
        <v>3.0707815140799912</v>
      </c>
      <c r="CM19" s="59">
        <v>0</v>
      </c>
      <c r="CN19" s="59">
        <f t="shared" si="29"/>
        <v>0.38742240234359138</v>
      </c>
      <c r="CO19" s="59">
        <f t="shared" si="10"/>
        <v>0.17511680883574243</v>
      </c>
      <c r="CP19" s="59">
        <f t="shared" si="11"/>
        <v>0.39566042426462772</v>
      </c>
      <c r="CQ19" s="59">
        <v>0</v>
      </c>
      <c r="CR19" s="59">
        <f t="shared" si="30"/>
        <v>0.19535880555600296</v>
      </c>
      <c r="CS19" s="59">
        <f t="shared" si="12"/>
        <v>5.7313095364923766E-2</v>
      </c>
      <c r="CT19" s="59">
        <f t="shared" si="13"/>
        <v>7.9085010441948184E-2</v>
      </c>
      <c r="CU19" s="59">
        <v>0</v>
      </c>
      <c r="CV19" s="59">
        <f t="shared" si="31"/>
        <v>0.12321727073321391</v>
      </c>
      <c r="CW19" s="59">
        <f t="shared" si="32"/>
        <v>0</v>
      </c>
      <c r="CX19" s="59">
        <f t="shared" si="14"/>
        <v>0</v>
      </c>
      <c r="CY19" s="59">
        <v>0</v>
      </c>
      <c r="CZ19" s="57">
        <f t="shared" si="33"/>
        <v>0</v>
      </c>
    </row>
    <row r="20" spans="1:104" x14ac:dyDescent="0.2">
      <c r="A20" s="193">
        <v>2026</v>
      </c>
      <c r="B20" s="199">
        <v>0.35570093252316642</v>
      </c>
      <c r="C20" s="199">
        <v>0.22735523522099296</v>
      </c>
      <c r="D20" s="199">
        <v>1.2489869857462934</v>
      </c>
      <c r="E20" s="199">
        <v>0.24000645395506434</v>
      </c>
      <c r="F20" s="199"/>
      <c r="G20" s="199">
        <v>0.38687060186798</v>
      </c>
      <c r="H20" s="199">
        <v>0.3498337006464956</v>
      </c>
      <c r="I20" s="199">
        <v>3.8630221377992742</v>
      </c>
      <c r="J20" s="199">
        <v>0.39402129071767245</v>
      </c>
      <c r="K20" s="199"/>
      <c r="L20" s="199">
        <v>0.29336159383353932</v>
      </c>
      <c r="M20" s="199">
        <v>0.16813286346584722</v>
      </c>
      <c r="N20" s="199">
        <v>0.36871885324952974</v>
      </c>
      <c r="O20" s="199">
        <v>0.21158704955244023</v>
      </c>
      <c r="P20" s="199"/>
      <c r="Q20" s="199">
        <v>6.0505828728167482E-2</v>
      </c>
      <c r="R20" s="199">
        <v>5.2438384897745154E-2</v>
      </c>
      <c r="S20" s="199">
        <v>0.35331736957326887</v>
      </c>
      <c r="T20" s="199">
        <v>7.0040080527757523E-2</v>
      </c>
      <c r="U20" s="199"/>
      <c r="V20" s="199">
        <v>0.33369881298565096</v>
      </c>
      <c r="W20" s="199">
        <v>6.3622795662648834E-2</v>
      </c>
      <c r="X20" s="199">
        <v>0.1294458032790492</v>
      </c>
      <c r="Y20" s="199">
        <v>0.19105173798409247</v>
      </c>
      <c r="Z20" s="199"/>
      <c r="AA20" s="199">
        <v>7.3340398458384823E-3</v>
      </c>
      <c r="AB20" s="199">
        <v>4.7671258997950133E-3</v>
      </c>
      <c r="AC20" s="199">
        <v>3.3369881298565093E-2</v>
      </c>
      <c r="AD20" s="199">
        <v>8.9841988111521408E-3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0.1796839762230428</v>
      </c>
      <c r="AQ20" s="199">
        <v>96.140094829135208</v>
      </c>
      <c r="AR20" s="199">
        <v>1.8683466507273534</v>
      </c>
      <c r="AS20" s="199">
        <v>25.460119324828291</v>
      </c>
      <c r="AT20" s="199">
        <v>676.48028426738438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5"/>
        <v>0.57718893586748854</v>
      </c>
      <c r="BG20" s="54">
        <f t="shared" si="15"/>
        <v>5.1120091235455671</v>
      </c>
      <c r="BH20" s="54">
        <f t="shared" si="15"/>
        <v>0.63402774467273681</v>
      </c>
      <c r="BI20" s="54">
        <f t="shared" si="16"/>
        <v>0.22057124836359238</v>
      </c>
      <c r="BJ20" s="54">
        <f t="shared" si="16"/>
        <v>0.72203622282279856</v>
      </c>
      <c r="BK20" s="54">
        <f t="shared" si="16"/>
        <v>0.28162713008019774</v>
      </c>
      <c r="BL20" s="54">
        <f t="shared" si="17"/>
        <v>6.8389921562443848E-2</v>
      </c>
      <c r="BM20" s="54">
        <f t="shared" si="17"/>
        <v>0.16281568457761431</v>
      </c>
      <c r="BN20" s="54">
        <f t="shared" si="17"/>
        <v>0.20003593679524462</v>
      </c>
      <c r="BO20" s="33">
        <f t="shared" si="18"/>
        <v>0</v>
      </c>
      <c r="BP20" s="33">
        <f t="shared" si="18"/>
        <v>0</v>
      </c>
      <c r="BQ20" s="33">
        <f t="shared" si="18"/>
        <v>0</v>
      </c>
      <c r="BR20" s="57"/>
      <c r="BS20" s="33">
        <f t="shared" si="19"/>
        <v>0.22166106139820196</v>
      </c>
      <c r="BT20" s="33">
        <f t="shared" si="20"/>
        <v>0.24108496884031247</v>
      </c>
      <c r="BU20" s="33">
        <f t="shared" si="21"/>
        <v>0.18281324651398101</v>
      </c>
      <c r="BV20" s="33">
        <f t="shared" si="22"/>
        <v>3.7705232093508581E-2</v>
      </c>
      <c r="BW20" s="33">
        <f t="shared" si="23"/>
        <v>0.20795006790965337</v>
      </c>
      <c r="BX20" s="33">
        <f t="shared" si="24"/>
        <v>4.5703311628495251E-3</v>
      </c>
      <c r="BY20" s="33">
        <f t="shared" si="25"/>
        <v>0</v>
      </c>
      <c r="BZ20" s="33">
        <f t="shared" si="26"/>
        <v>0</v>
      </c>
      <c r="CA20" s="33">
        <f t="shared" si="27"/>
        <v>0.11197311348981334</v>
      </c>
      <c r="CB20" s="59">
        <f t="shared" si="28"/>
        <v>421.56014818965866</v>
      </c>
      <c r="CC20" s="57"/>
      <c r="CD20" s="59">
        <f t="shared" si="2"/>
        <v>59.911328631003705</v>
      </c>
      <c r="CE20" s="59">
        <f t="shared" si="3"/>
        <v>1.1642918637359165</v>
      </c>
      <c r="CF20" s="59">
        <f t="shared" si="4"/>
        <v>15.865904631832125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J20" s="57"/>
      <c r="CK20" s="59">
        <f t="shared" si="8"/>
        <v>0.35968506251625759</v>
      </c>
      <c r="CL20" s="59">
        <f t="shared" si="9"/>
        <v>3.1856350787851895</v>
      </c>
      <c r="CM20" s="59">
        <v>0</v>
      </c>
      <c r="CN20" s="59">
        <f t="shared" si="29"/>
        <v>0.39510512902834144</v>
      </c>
      <c r="CO20" s="59">
        <f t="shared" si="10"/>
        <v>0.13745270972269946</v>
      </c>
      <c r="CP20" s="59">
        <f t="shared" si="11"/>
        <v>0.44994910298253571</v>
      </c>
      <c r="CQ20" s="59">
        <v>0</v>
      </c>
      <c r="CR20" s="59">
        <f t="shared" si="30"/>
        <v>0.17550071665342176</v>
      </c>
      <c r="CS20" s="59">
        <f t="shared" si="12"/>
        <v>4.2618338093571816E-2</v>
      </c>
      <c r="CT20" s="59">
        <f t="shared" si="13"/>
        <v>0.10146135181525945</v>
      </c>
      <c r="CU20" s="59">
        <v>0</v>
      </c>
      <c r="CV20" s="59">
        <f t="shared" si="31"/>
        <v>0.12465578246672079</v>
      </c>
      <c r="CW20" s="59">
        <f t="shared" si="32"/>
        <v>0</v>
      </c>
      <c r="CX20" s="59">
        <f t="shared" si="14"/>
        <v>0</v>
      </c>
      <c r="CY20" s="59">
        <v>0</v>
      </c>
      <c r="CZ20" s="57">
        <f t="shared" si="33"/>
        <v>0</v>
      </c>
    </row>
    <row r="21" spans="1:104" x14ac:dyDescent="0.2">
      <c r="A21" s="193">
        <v>2027</v>
      </c>
      <c r="B21" s="199">
        <v>0.36303497236900489</v>
      </c>
      <c r="C21" s="199">
        <v>0.23633943403214511</v>
      </c>
      <c r="D21" s="199">
        <v>1.3206772252393646</v>
      </c>
      <c r="E21" s="199">
        <v>0.24202331491266993</v>
      </c>
      <c r="F21" s="199"/>
      <c r="G21" s="199">
        <v>0.37953656202214148</v>
      </c>
      <c r="H21" s="199">
        <v>0.32563136915522861</v>
      </c>
      <c r="I21" s="199">
        <v>3.8188345477280974</v>
      </c>
      <c r="J21" s="199">
        <v>0.44132584772333067</v>
      </c>
      <c r="K21" s="199"/>
      <c r="L21" s="199">
        <v>0.28419404402624121</v>
      </c>
      <c r="M21" s="199">
        <v>0.1241286243908163</v>
      </c>
      <c r="N21" s="199">
        <v>0.41895702619352332</v>
      </c>
      <c r="O21" s="199">
        <v>0.2262551292441172</v>
      </c>
      <c r="P21" s="199"/>
      <c r="Q21" s="199">
        <v>4.7671258997950133E-2</v>
      </c>
      <c r="R21" s="199">
        <v>3.6303497236900489E-2</v>
      </c>
      <c r="S21" s="199">
        <v>0.33443221697023484</v>
      </c>
      <c r="T21" s="199">
        <v>7.7924173362033874E-2</v>
      </c>
      <c r="U21" s="199"/>
      <c r="V21" s="199">
        <v>0.30986318348667591</v>
      </c>
      <c r="W21" s="199">
        <v>6.1605934705043254E-2</v>
      </c>
      <c r="X21" s="199">
        <v>0.1444805849630181</v>
      </c>
      <c r="Y21" s="199">
        <v>0.20755332763722903</v>
      </c>
      <c r="Z21" s="199"/>
      <c r="AA21" s="199">
        <v>3.6670199229192411E-3</v>
      </c>
      <c r="AB21" s="199">
        <v>1.6501589653136585E-3</v>
      </c>
      <c r="AC21" s="199">
        <v>3.5936795244608563E-2</v>
      </c>
      <c r="AD21" s="199">
        <v>4.4004239075030888E-3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0.13384622718655231</v>
      </c>
      <c r="AQ21" s="199">
        <v>83.657559011518117</v>
      </c>
      <c r="AR21" s="199">
        <v>1.4081356504009885</v>
      </c>
      <c r="AS21" s="199">
        <v>34.136288462455212</v>
      </c>
      <c r="AT21" s="199">
        <v>643.41183200648334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5"/>
        <v>0.56197080318737369</v>
      </c>
      <c r="BG21" s="54">
        <f t="shared" si="15"/>
        <v>5.1395117729674622</v>
      </c>
      <c r="BH21" s="54">
        <f t="shared" si="15"/>
        <v>0.68334916263600065</v>
      </c>
      <c r="BI21" s="54">
        <f t="shared" si="16"/>
        <v>0.16043212162771681</v>
      </c>
      <c r="BJ21" s="54">
        <f t="shared" si="16"/>
        <v>0.7533892431637581</v>
      </c>
      <c r="BK21" s="54">
        <f t="shared" si="16"/>
        <v>0.30417930260615106</v>
      </c>
      <c r="BL21" s="54">
        <f t="shared" si="17"/>
        <v>6.3256093670356908E-2</v>
      </c>
      <c r="BM21" s="54">
        <f t="shared" si="17"/>
        <v>0.18041738020762665</v>
      </c>
      <c r="BN21" s="54">
        <f t="shared" si="17"/>
        <v>0.21195375154473212</v>
      </c>
      <c r="BO21" s="33">
        <f t="shared" si="18"/>
        <v>0</v>
      </c>
      <c r="BP21" s="33">
        <f t="shared" si="18"/>
        <v>0</v>
      </c>
      <c r="BQ21" s="33">
        <f t="shared" si="18"/>
        <v>0</v>
      </c>
      <c r="BR21" s="57"/>
      <c r="BS21" s="33">
        <f t="shared" si="19"/>
        <v>0.21964212870004998</v>
      </c>
      <c r="BT21" s="33">
        <f t="shared" si="20"/>
        <v>0.22962586182277953</v>
      </c>
      <c r="BU21" s="33">
        <f t="shared" si="21"/>
        <v>0.17194207044700882</v>
      </c>
      <c r="BV21" s="33">
        <f t="shared" si="22"/>
        <v>2.8841895687885349E-2</v>
      </c>
      <c r="BW21" s="33">
        <f t="shared" si="23"/>
        <v>0.1874723219712548</v>
      </c>
      <c r="BX21" s="33">
        <f t="shared" si="24"/>
        <v>2.2186073606065655E-3</v>
      </c>
      <c r="BY21" s="33">
        <f t="shared" si="25"/>
        <v>0</v>
      </c>
      <c r="BZ21" s="33">
        <f t="shared" si="26"/>
        <v>0</v>
      </c>
      <c r="CA21" s="33">
        <f t="shared" si="27"/>
        <v>8.0979168662139639E-2</v>
      </c>
      <c r="CB21" s="59">
        <f t="shared" si="28"/>
        <v>389.27473981503539</v>
      </c>
      <c r="CC21" s="57"/>
      <c r="CD21" s="59">
        <f t="shared" si="2"/>
        <v>50.614199021197884</v>
      </c>
      <c r="CE21" s="59">
        <f t="shared" si="3"/>
        <v>0.85194522647292104</v>
      </c>
      <c r="CF21" s="59">
        <f t="shared" si="4"/>
        <v>20.653015919886514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J21" s="57"/>
      <c r="CK21" s="59">
        <f t="shared" si="8"/>
        <v>0.34000157801295611</v>
      </c>
      <c r="CL21" s="59">
        <f t="shared" si="9"/>
        <v>3.1094891462581313</v>
      </c>
      <c r="CM21" s="59">
        <v>0</v>
      </c>
      <c r="CN21" s="59">
        <f t="shared" si="29"/>
        <v>0.41343748164903349</v>
      </c>
      <c r="CO21" s="59">
        <f t="shared" si="10"/>
        <v>9.7064072026537232E-2</v>
      </c>
      <c r="CP21" s="59">
        <f t="shared" si="11"/>
        <v>0.45581288223661887</v>
      </c>
      <c r="CQ21" s="59">
        <v>0</v>
      </c>
      <c r="CR21" s="59">
        <f t="shared" si="30"/>
        <v>0.18403348056231461</v>
      </c>
      <c r="CS21" s="59">
        <f t="shared" si="12"/>
        <v>3.827097697046325E-2</v>
      </c>
      <c r="CT21" s="59">
        <f t="shared" si="13"/>
        <v>0.10915548214184301</v>
      </c>
      <c r="CU21" s="59">
        <v>0</v>
      </c>
      <c r="CV21" s="59">
        <f t="shared" si="31"/>
        <v>0.12823550544305948</v>
      </c>
      <c r="CW21" s="59">
        <f t="shared" si="32"/>
        <v>0</v>
      </c>
      <c r="CX21" s="59">
        <f t="shared" si="14"/>
        <v>0</v>
      </c>
      <c r="CY21" s="59">
        <v>0</v>
      </c>
      <c r="CZ21" s="57">
        <f t="shared" si="33"/>
        <v>0</v>
      </c>
    </row>
    <row r="22" spans="1:104" x14ac:dyDescent="0.2">
      <c r="A22" s="193">
        <v>2028</v>
      </c>
      <c r="B22" s="199">
        <v>0.32453126317835285</v>
      </c>
      <c r="C22" s="199">
        <v>0.22203805633276005</v>
      </c>
      <c r="D22" s="199">
        <v>1.4345381938460071</v>
      </c>
      <c r="E22" s="199">
        <v>0.20425300970660176</v>
      </c>
      <c r="F22" s="199"/>
      <c r="G22" s="199">
        <v>0.52805086890037078</v>
      </c>
      <c r="H22" s="199">
        <v>0.44004239075030893</v>
      </c>
      <c r="I22" s="199">
        <v>3.7445773942889837</v>
      </c>
      <c r="J22" s="199">
        <v>0.46754504017220327</v>
      </c>
      <c r="K22" s="199"/>
      <c r="L22" s="199">
        <v>0.31536371337105473</v>
      </c>
      <c r="M22" s="199">
        <v>0.1358630881441579</v>
      </c>
      <c r="N22" s="199">
        <v>0.41969043017810714</v>
      </c>
      <c r="O22" s="199">
        <v>0.22955544717474449</v>
      </c>
      <c r="P22" s="199"/>
      <c r="Q22" s="199">
        <v>0.16318238656990625</v>
      </c>
      <c r="R22" s="199">
        <v>0.12944580327904923</v>
      </c>
      <c r="S22" s="199">
        <v>0.30986318348667591</v>
      </c>
      <c r="T22" s="199">
        <v>8.6908372173186033E-2</v>
      </c>
      <c r="U22" s="199"/>
      <c r="V22" s="199">
        <v>0.31536371337105473</v>
      </c>
      <c r="W22" s="199">
        <v>4.8771364974825912E-2</v>
      </c>
      <c r="X22" s="199">
        <v>0.14631409492447775</v>
      </c>
      <c r="Y22" s="199">
        <v>0.2141539634984837</v>
      </c>
      <c r="Z22" s="199"/>
      <c r="AA22" s="199">
        <v>4.2170729113571274E-2</v>
      </c>
      <c r="AB22" s="199">
        <v>2.5669139460434687E-2</v>
      </c>
      <c r="AC22" s="199">
        <v>3.0986318348667594E-2</v>
      </c>
      <c r="AD22" s="199">
        <v>1.430137769938504E-2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0.26585894441164498</v>
      </c>
      <c r="AQ22" s="199">
        <v>357.14757188275803</v>
      </c>
      <c r="AR22" s="199">
        <v>6.9049985148569313</v>
      </c>
      <c r="AS22" s="199">
        <v>39.504805629608988</v>
      </c>
      <c r="AT22" s="199">
        <v>609.12666253515761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5"/>
        <v>0.66208044708306901</v>
      </c>
      <c r="BG22" s="54">
        <f t="shared" si="15"/>
        <v>5.1791155881349908</v>
      </c>
      <c r="BH22" s="54">
        <f t="shared" si="15"/>
        <v>0.67179804987880498</v>
      </c>
      <c r="BI22" s="54">
        <f t="shared" si="16"/>
        <v>0.26530889142320713</v>
      </c>
      <c r="BJ22" s="54">
        <f t="shared" si="16"/>
        <v>0.72955361366478311</v>
      </c>
      <c r="BK22" s="54">
        <f t="shared" si="16"/>
        <v>0.31646381934793055</v>
      </c>
      <c r="BL22" s="54">
        <f t="shared" si="17"/>
        <v>7.4440504435260596E-2</v>
      </c>
      <c r="BM22" s="54">
        <f t="shared" si="17"/>
        <v>0.17730041327314533</v>
      </c>
      <c r="BN22" s="54">
        <f t="shared" si="17"/>
        <v>0.22845534119786876</v>
      </c>
      <c r="BO22" s="33">
        <f t="shared" si="18"/>
        <v>0</v>
      </c>
      <c r="BP22" s="33">
        <f t="shared" si="18"/>
        <v>0</v>
      </c>
      <c r="BQ22" s="33">
        <f t="shared" si="18"/>
        <v>0</v>
      </c>
      <c r="BR22" s="57"/>
      <c r="BS22" s="33">
        <f t="shared" si="19"/>
        <v>0.19062791399386508</v>
      </c>
      <c r="BT22" s="33">
        <f t="shared" si="20"/>
        <v>0.31017423293917035</v>
      </c>
      <c r="BU22" s="33">
        <f t="shared" si="21"/>
        <v>0.18524294467200447</v>
      </c>
      <c r="BV22" s="33">
        <f t="shared" si="22"/>
        <v>9.5852453929118606E-2</v>
      </c>
      <c r="BW22" s="33">
        <f t="shared" si="23"/>
        <v>0.18524294467200447</v>
      </c>
      <c r="BX22" s="33">
        <f t="shared" si="24"/>
        <v>2.477085888055874E-2</v>
      </c>
      <c r="BY22" s="33">
        <f t="shared" si="25"/>
        <v>0</v>
      </c>
      <c r="BZ22" s="33">
        <f t="shared" si="26"/>
        <v>0</v>
      </c>
      <c r="CA22" s="33">
        <f t="shared" si="27"/>
        <v>0.15616411033395727</v>
      </c>
      <c r="CB22" s="59">
        <f t="shared" si="28"/>
        <v>357.79771692845463</v>
      </c>
      <c r="CC22" s="57"/>
      <c r="CD22" s="59">
        <f t="shared" si="2"/>
        <v>209.78655784718069</v>
      </c>
      <c r="CE22" s="59">
        <f t="shared" si="3"/>
        <v>4.0559588932254007</v>
      </c>
      <c r="CF22" s="59">
        <f t="shared" si="4"/>
        <v>23.20490980176168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J22" s="57"/>
      <c r="CK22" s="59">
        <f t="shared" si="8"/>
        <v>0.38890248442477221</v>
      </c>
      <c r="CL22" s="59">
        <f t="shared" si="9"/>
        <v>3.0421845686919249</v>
      </c>
      <c r="CM22" s="59">
        <v>0</v>
      </c>
      <c r="CN22" s="59">
        <f t="shared" si="29"/>
        <v>0.39461055190594441</v>
      </c>
      <c r="CO22" s="59">
        <f t="shared" si="10"/>
        <v>0.15584101217464563</v>
      </c>
      <c r="CP22" s="59">
        <f t="shared" si="11"/>
        <v>0.42853585863366622</v>
      </c>
      <c r="CQ22" s="59">
        <v>0</v>
      </c>
      <c r="CR22" s="59">
        <f t="shared" si="30"/>
        <v>0.18588914099062778</v>
      </c>
      <c r="CS22" s="59">
        <f t="shared" si="12"/>
        <v>4.3725950893508031E-2</v>
      </c>
      <c r="CT22" s="59">
        <f t="shared" si="13"/>
        <v>0.10414530668478392</v>
      </c>
      <c r="CU22" s="59">
        <v>0</v>
      </c>
      <c r="CV22" s="59">
        <f t="shared" si="31"/>
        <v>0.13419343550076604</v>
      </c>
      <c r="CW22" s="59">
        <f t="shared" si="32"/>
        <v>0</v>
      </c>
      <c r="CX22" s="59">
        <f t="shared" si="14"/>
        <v>0</v>
      </c>
      <c r="CY22" s="59">
        <v>0</v>
      </c>
      <c r="CZ22" s="57">
        <f t="shared" si="33"/>
        <v>0</v>
      </c>
    </row>
    <row r="23" spans="1:104" x14ac:dyDescent="0.2">
      <c r="A23" s="193">
        <v>2029</v>
      </c>
      <c r="B23" s="199">
        <v>0.36303497236900489</v>
      </c>
      <c r="C23" s="199">
        <v>0.21947114238671656</v>
      </c>
      <c r="D23" s="199">
        <v>1.5027447644123051</v>
      </c>
      <c r="E23" s="199">
        <v>0.22093795035588429</v>
      </c>
      <c r="F23" s="199"/>
      <c r="G23" s="199">
        <v>0.32636477313981249</v>
      </c>
      <c r="H23" s="199">
        <v>0.30399595161000514</v>
      </c>
      <c r="I23" s="199">
        <v>3.7838145074642187</v>
      </c>
      <c r="J23" s="199">
        <v>0.44224260270406046</v>
      </c>
      <c r="K23" s="199"/>
      <c r="L23" s="199">
        <v>0.26402543445018539</v>
      </c>
      <c r="M23" s="199">
        <v>0.13824665109405537</v>
      </c>
      <c r="N23" s="199">
        <v>0.45086009952292067</v>
      </c>
      <c r="O23" s="199">
        <v>0.20480306269503962</v>
      </c>
      <c r="P23" s="199"/>
      <c r="Q23" s="199">
        <v>4.0337219152111657E-2</v>
      </c>
      <c r="R23" s="199">
        <v>4.052057014825762E-2</v>
      </c>
      <c r="S23" s="199">
        <v>0.36871885324952974</v>
      </c>
      <c r="T23" s="199">
        <v>8.0491087308077358E-2</v>
      </c>
      <c r="U23" s="199"/>
      <c r="V23" s="199">
        <v>0.32819828310127214</v>
      </c>
      <c r="W23" s="199">
        <v>6.3622795662648821E-2</v>
      </c>
      <c r="X23" s="199">
        <v>0.14393053197458019</v>
      </c>
      <c r="Y23" s="199">
        <v>0.19270189694940612</v>
      </c>
      <c r="Z23" s="199"/>
      <c r="AA23" s="199">
        <v>5.5005298843788615E-3</v>
      </c>
      <c r="AB23" s="199">
        <v>4.0337219152111643E-3</v>
      </c>
      <c r="AC23" s="199">
        <v>4.7671258997950133E-2</v>
      </c>
      <c r="AD23" s="199">
        <v>1.3017920726363307E-2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0.15401483676260813</v>
      </c>
      <c r="AQ23" s="199">
        <v>83.971089214927716</v>
      </c>
      <c r="AR23" s="199">
        <v>1.3751324710947153</v>
      </c>
      <c r="AS23" s="199">
        <v>26.03400794276515</v>
      </c>
      <c r="AT23" s="199">
        <v>573.78117425311984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5"/>
        <v>0.52346709399672164</v>
      </c>
      <c r="BG23" s="54">
        <f t="shared" si="15"/>
        <v>5.2865592718765235</v>
      </c>
      <c r="BH23" s="54">
        <f t="shared" si="15"/>
        <v>0.66318055305994472</v>
      </c>
      <c r="BI23" s="54">
        <f t="shared" si="16"/>
        <v>0.17876722124231298</v>
      </c>
      <c r="BJ23" s="54">
        <f t="shared" si="16"/>
        <v>0.81957895277245041</v>
      </c>
      <c r="BK23" s="54">
        <f t="shared" si="16"/>
        <v>0.28529415000311698</v>
      </c>
      <c r="BL23" s="54">
        <f t="shared" si="17"/>
        <v>6.7656517577859981E-2</v>
      </c>
      <c r="BM23" s="54">
        <f t="shared" si="17"/>
        <v>0.19160179097253033</v>
      </c>
      <c r="BN23" s="54">
        <f t="shared" si="17"/>
        <v>0.20571981767576944</v>
      </c>
      <c r="BO23" s="33">
        <f t="shared" si="18"/>
        <v>0</v>
      </c>
      <c r="BP23" s="33">
        <f t="shared" si="18"/>
        <v>0</v>
      </c>
      <c r="BQ23" s="33">
        <f t="shared" si="18"/>
        <v>0</v>
      </c>
      <c r="BR23" s="57"/>
      <c r="BS23" s="33">
        <f t="shared" si="19"/>
        <v>0.20703377198609668</v>
      </c>
      <c r="BT23" s="33">
        <f t="shared" si="20"/>
        <v>0.18612126976527885</v>
      </c>
      <c r="BU23" s="33">
        <f t="shared" si="21"/>
        <v>0.15057001598988851</v>
      </c>
      <c r="BV23" s="33">
        <f t="shared" si="22"/>
        <v>2.3003752442899632E-2</v>
      </c>
      <c r="BW23" s="33">
        <f t="shared" si="23"/>
        <v>0.18716689487631974</v>
      </c>
      <c r="BX23" s="33">
        <f t="shared" si="24"/>
        <v>3.1368753331226769E-3</v>
      </c>
      <c r="BY23" s="33">
        <f t="shared" si="25"/>
        <v>0</v>
      </c>
      <c r="BZ23" s="33">
        <f t="shared" si="26"/>
        <v>0</v>
      </c>
      <c r="CA23" s="33">
        <f t="shared" si="27"/>
        <v>8.7832509327434957E-2</v>
      </c>
      <c r="CB23" s="59">
        <f t="shared" si="28"/>
        <v>327.21938612429238</v>
      </c>
      <c r="CC23" s="57"/>
      <c r="CD23" s="59">
        <f t="shared" si="2"/>
        <v>47.88753883545079</v>
      </c>
      <c r="CE23" s="59">
        <f t="shared" si="3"/>
        <v>0.7842188332806691</v>
      </c>
      <c r="CF23" s="59">
        <f t="shared" si="4"/>
        <v>14.846830951669629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J23" s="57"/>
      <c r="CK23" s="59">
        <f t="shared" si="8"/>
        <v>0.29852596920217472</v>
      </c>
      <c r="CL23" s="59">
        <f t="shared" si="9"/>
        <v>3.0148508826642044</v>
      </c>
      <c r="CM23" s="59">
        <v>0</v>
      </c>
      <c r="CN23" s="59">
        <f t="shared" si="29"/>
        <v>0.37820260266349071</v>
      </c>
      <c r="CO23" s="59">
        <f t="shared" si="10"/>
        <v>0.10194844832648699</v>
      </c>
      <c r="CP23" s="59">
        <f t="shared" si="11"/>
        <v>0.46739442463527886</v>
      </c>
      <c r="CQ23" s="59">
        <v>0</v>
      </c>
      <c r="CR23" s="59">
        <f t="shared" si="30"/>
        <v>0.16269926727796286</v>
      </c>
      <c r="CS23" s="59">
        <f t="shared" si="12"/>
        <v>3.8583566597408914E-2</v>
      </c>
      <c r="CT23" s="59">
        <f t="shared" si="13"/>
        <v>0.10926782410377323</v>
      </c>
      <c r="CU23" s="59">
        <v>0</v>
      </c>
      <c r="CV23" s="59">
        <f t="shared" si="31"/>
        <v>0.11731913745878812</v>
      </c>
      <c r="CW23" s="59">
        <f t="shared" si="32"/>
        <v>0</v>
      </c>
      <c r="CX23" s="59">
        <f t="shared" si="14"/>
        <v>0</v>
      </c>
      <c r="CY23" s="59">
        <v>0</v>
      </c>
      <c r="CZ23" s="57">
        <f t="shared" si="33"/>
        <v>0</v>
      </c>
    </row>
    <row r="24" spans="1:104" x14ac:dyDescent="0.2">
      <c r="A24" s="193">
        <v>2030</v>
      </c>
      <c r="B24" s="199">
        <v>0.37770305206068183</v>
      </c>
      <c r="C24" s="199">
        <v>0.23670613602443702</v>
      </c>
      <c r="D24" s="199">
        <v>1.5498659704218174</v>
      </c>
      <c r="E24" s="199">
        <v>0.26109181851185004</v>
      </c>
      <c r="F24" s="199"/>
      <c r="G24" s="199">
        <v>0</v>
      </c>
      <c r="H24" s="199">
        <v>6.8023219570151935E-2</v>
      </c>
      <c r="I24" s="199">
        <v>3.6930557643719677</v>
      </c>
      <c r="J24" s="199">
        <v>0.3997051715981973</v>
      </c>
      <c r="K24" s="199"/>
      <c r="L24" s="199">
        <v>0.26769245437310463</v>
      </c>
      <c r="M24" s="199">
        <v>0.13476298216728214</v>
      </c>
      <c r="N24" s="199">
        <v>0.4778126959563771</v>
      </c>
      <c r="O24" s="199">
        <v>0.20131939376826635</v>
      </c>
      <c r="P24" s="199"/>
      <c r="Q24" s="199">
        <v>0</v>
      </c>
      <c r="R24" s="199">
        <v>5.6838808805248246E-3</v>
      </c>
      <c r="S24" s="199">
        <v>0.34965034965034963</v>
      </c>
      <c r="T24" s="199">
        <v>5.9405722751291697E-2</v>
      </c>
      <c r="U24" s="199"/>
      <c r="V24" s="199">
        <v>0.33003179306273167</v>
      </c>
      <c r="W24" s="199">
        <v>5.1888331909307264E-2</v>
      </c>
      <c r="X24" s="199">
        <v>0.15823190967396525</v>
      </c>
      <c r="Y24" s="199">
        <v>0.20700327464879117</v>
      </c>
      <c r="Z24" s="199"/>
      <c r="AA24" s="199">
        <v>0</v>
      </c>
      <c r="AB24" s="199">
        <v>1.8335099614596206E-4</v>
      </c>
      <c r="AC24" s="199">
        <v>4.4554292063468781E-2</v>
      </c>
      <c r="AD24" s="199">
        <v>7.5173908419844445E-3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65.907349074627518</v>
      </c>
      <c r="AR24" s="199">
        <v>0</v>
      </c>
      <c r="AS24" s="199">
        <v>33.699913091627828</v>
      </c>
      <c r="AT24" s="199">
        <v>537.10015731515466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5"/>
        <v>0.30472935559458897</v>
      </c>
      <c r="BG24" s="54">
        <f t="shared" si="15"/>
        <v>5.2429217347937849</v>
      </c>
      <c r="BH24" s="54">
        <f t="shared" si="15"/>
        <v>0.66079699011004733</v>
      </c>
      <c r="BI24" s="54">
        <f t="shared" si="16"/>
        <v>0.14044686304780696</v>
      </c>
      <c r="BJ24" s="54">
        <f t="shared" si="16"/>
        <v>0.82746304560672668</v>
      </c>
      <c r="BK24" s="54">
        <f t="shared" si="16"/>
        <v>0.26072511651955804</v>
      </c>
      <c r="BL24" s="54">
        <f t="shared" si="17"/>
        <v>5.2071682905453227E-2</v>
      </c>
      <c r="BM24" s="54">
        <f t="shared" si="17"/>
        <v>0.20278620173743403</v>
      </c>
      <c r="BN24" s="54">
        <f t="shared" si="17"/>
        <v>0.21452066549077561</v>
      </c>
      <c r="BO24" s="33">
        <f t="shared" si="18"/>
        <v>0</v>
      </c>
      <c r="BP24" s="33">
        <f t="shared" si="18"/>
        <v>0</v>
      </c>
      <c r="BQ24" s="33">
        <f t="shared" si="18"/>
        <v>0</v>
      </c>
      <c r="BR24" s="57"/>
      <c r="BS24" s="33">
        <f t="shared" si="19"/>
        <v>0.20912502220817847</v>
      </c>
      <c r="BT24" s="33">
        <f t="shared" si="20"/>
        <v>0</v>
      </c>
      <c r="BU24" s="33">
        <f t="shared" si="21"/>
        <v>0.14821482156501969</v>
      </c>
      <c r="BV24" s="33">
        <f t="shared" si="22"/>
        <v>0</v>
      </c>
      <c r="BW24" s="33">
        <f t="shared" si="23"/>
        <v>0.18273060192947632</v>
      </c>
      <c r="BX24" s="33">
        <f t="shared" si="24"/>
        <v>0</v>
      </c>
      <c r="BY24" s="33">
        <f t="shared" si="25"/>
        <v>0</v>
      </c>
      <c r="BZ24" s="33">
        <f t="shared" si="26"/>
        <v>0</v>
      </c>
      <c r="CA24" s="33">
        <f t="shared" si="27"/>
        <v>0</v>
      </c>
      <c r="CB24" s="59">
        <f t="shared" si="28"/>
        <v>297.3793346750673</v>
      </c>
      <c r="CC24" s="57"/>
      <c r="CD24" s="59">
        <f t="shared" si="2"/>
        <v>36.491301205316425</v>
      </c>
      <c r="CE24" s="59">
        <f t="shared" si="3"/>
        <v>0</v>
      </c>
      <c r="CF24" s="59">
        <f t="shared" si="4"/>
        <v>18.658824797020973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J24" s="57"/>
      <c r="CK24" s="59">
        <f t="shared" si="8"/>
        <v>0.16872125578154984</v>
      </c>
      <c r="CL24" s="59">
        <f t="shared" si="9"/>
        <v>2.9028786456518754</v>
      </c>
      <c r="CM24" s="59">
        <v>0</v>
      </c>
      <c r="CN24" s="59">
        <f t="shared" si="29"/>
        <v>0.36586727186324042</v>
      </c>
      <c r="CO24" s="59">
        <f t="shared" si="10"/>
        <v>7.7762022821099383E-2</v>
      </c>
      <c r="CP24" s="59">
        <f t="shared" si="11"/>
        <v>0.45814622583762588</v>
      </c>
      <c r="CQ24" s="59">
        <v>0</v>
      </c>
      <c r="CR24" s="59">
        <f t="shared" si="30"/>
        <v>0.14435717552428631</v>
      </c>
      <c r="CS24" s="59">
        <f t="shared" si="12"/>
        <v>2.8830828304428489E-2</v>
      </c>
      <c r="CT24" s="59">
        <f t="shared" si="13"/>
        <v>0.11227780318555601</v>
      </c>
      <c r="CU24" s="59">
        <v>0</v>
      </c>
      <c r="CV24" s="59">
        <f t="shared" si="31"/>
        <v>0.11877489125415962</v>
      </c>
      <c r="CW24" s="59">
        <f t="shared" si="32"/>
        <v>0</v>
      </c>
      <c r="CX24" s="59">
        <f t="shared" si="14"/>
        <v>0</v>
      </c>
      <c r="CY24" s="59">
        <v>0</v>
      </c>
      <c r="CZ24" s="57">
        <f t="shared" si="33"/>
        <v>0</v>
      </c>
    </row>
    <row r="25" spans="1:104" x14ac:dyDescent="0.2">
      <c r="A25" s="193">
        <v>2031</v>
      </c>
      <c r="B25" s="199">
        <v>0.40703921144403576</v>
      </c>
      <c r="C25" s="199">
        <v>0.25870825556195248</v>
      </c>
      <c r="D25" s="199">
        <v>1.5722347919516251</v>
      </c>
      <c r="E25" s="199">
        <v>0.32948174007429382</v>
      </c>
      <c r="F25" s="199"/>
      <c r="G25" s="199">
        <v>0</v>
      </c>
      <c r="H25" s="199">
        <v>0</v>
      </c>
      <c r="I25" s="199">
        <v>3.3696246071704907</v>
      </c>
      <c r="J25" s="199">
        <v>0.39108767477933709</v>
      </c>
      <c r="K25" s="199"/>
      <c r="L25" s="199">
        <v>0.28052702410332198</v>
      </c>
      <c r="M25" s="199">
        <v>0.13017920726363305</v>
      </c>
      <c r="N25" s="199">
        <v>0.48496338480606965</v>
      </c>
      <c r="O25" s="199">
        <v>0.2246049702788035</v>
      </c>
      <c r="P25" s="199"/>
      <c r="Q25" s="199">
        <v>0</v>
      </c>
      <c r="R25" s="199">
        <v>0</v>
      </c>
      <c r="S25" s="199">
        <v>0.31004653448282182</v>
      </c>
      <c r="T25" s="199">
        <v>4.49209940557607E-2</v>
      </c>
      <c r="U25" s="199"/>
      <c r="V25" s="199">
        <v>0.41987378117425311</v>
      </c>
      <c r="W25" s="199">
        <v>8.5624915200164284E-2</v>
      </c>
      <c r="X25" s="199">
        <v>0.16281568457761433</v>
      </c>
      <c r="Y25" s="199">
        <v>0.21342055951389988</v>
      </c>
      <c r="Z25" s="199"/>
      <c r="AA25" s="199">
        <v>0</v>
      </c>
      <c r="AB25" s="199">
        <v>0</v>
      </c>
      <c r="AC25" s="199">
        <v>4.290413309815512E-2</v>
      </c>
      <c r="AD25" s="199">
        <v>1.8335099614596206E-3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155.93818871217925</v>
      </c>
      <c r="AR25" s="199">
        <v>0</v>
      </c>
      <c r="AS25" s="199">
        <v>15.489492154410875</v>
      </c>
      <c r="AT25" s="199">
        <v>499.17070344443192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5"/>
        <v>0.25870825556195248</v>
      </c>
      <c r="BG25" s="54">
        <f t="shared" si="15"/>
        <v>4.9418593991221158</v>
      </c>
      <c r="BH25" s="54">
        <f t="shared" si="15"/>
        <v>0.72056941485363091</v>
      </c>
      <c r="BI25" s="54">
        <f t="shared" si="16"/>
        <v>0.13017920726363305</v>
      </c>
      <c r="BJ25" s="54">
        <f t="shared" si="16"/>
        <v>0.79500991928889153</v>
      </c>
      <c r="BK25" s="54">
        <f t="shared" si="16"/>
        <v>0.26952596433456422</v>
      </c>
      <c r="BL25" s="54">
        <f t="shared" si="17"/>
        <v>8.5624915200164284E-2</v>
      </c>
      <c r="BM25" s="54">
        <f t="shared" si="17"/>
        <v>0.20571981767576947</v>
      </c>
      <c r="BN25" s="54">
        <f t="shared" si="17"/>
        <v>0.21525406947535949</v>
      </c>
      <c r="BO25" s="33">
        <f t="shared" si="18"/>
        <v>0</v>
      </c>
      <c r="BP25" s="33">
        <f t="shared" si="18"/>
        <v>0</v>
      </c>
      <c r="BQ25" s="33">
        <f t="shared" si="18"/>
        <v>0</v>
      </c>
      <c r="BR25" s="57"/>
      <c r="BS25" s="33">
        <f t="shared" si="19"/>
        <v>0.21880363337833736</v>
      </c>
      <c r="BT25" s="33">
        <f t="shared" si="20"/>
        <v>0</v>
      </c>
      <c r="BU25" s="33">
        <f t="shared" si="21"/>
        <v>0.15079709867966495</v>
      </c>
      <c r="BV25" s="33">
        <f t="shared" si="22"/>
        <v>0</v>
      </c>
      <c r="BW25" s="33">
        <f t="shared" si="23"/>
        <v>0.22570284704342009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268.32885019157192</v>
      </c>
      <c r="CC25" s="57"/>
      <c r="CD25" s="59">
        <f t="shared" si="2"/>
        <v>83.824460428802766</v>
      </c>
      <c r="CE25" s="59">
        <f t="shared" si="3"/>
        <v>0</v>
      </c>
      <c r="CF25" s="59">
        <f t="shared" si="4"/>
        <v>8.3263652918026771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J25" s="57"/>
      <c r="CK25" s="59">
        <f t="shared" si="8"/>
        <v>0.13906843544902434</v>
      </c>
      <c r="CL25" s="59">
        <f t="shared" si="9"/>
        <v>2.6564929416424898</v>
      </c>
      <c r="CM25" s="59">
        <v>0</v>
      </c>
      <c r="CN25" s="59">
        <f t="shared" si="29"/>
        <v>0.38734156719678642</v>
      </c>
      <c r="CO25" s="59">
        <f t="shared" si="10"/>
        <v>6.9977738602981759E-2</v>
      </c>
      <c r="CP25" s="59">
        <f t="shared" si="11"/>
        <v>0.42735700645426616</v>
      </c>
      <c r="CQ25" s="59">
        <v>0</v>
      </c>
      <c r="CR25" s="59">
        <f t="shared" si="30"/>
        <v>0.14488348696673689</v>
      </c>
      <c r="CS25" s="59">
        <f t="shared" si="12"/>
        <v>4.602761116562322E-2</v>
      </c>
      <c r="CT25" s="59">
        <f t="shared" si="13"/>
        <v>0.11058453903175432</v>
      </c>
      <c r="CU25" s="59">
        <v>0</v>
      </c>
      <c r="CV25" s="59">
        <f t="shared" si="31"/>
        <v>0.11570966918295861</v>
      </c>
      <c r="CW25" s="59">
        <f t="shared" si="32"/>
        <v>0</v>
      </c>
      <c r="CX25" s="59">
        <f t="shared" si="14"/>
        <v>0</v>
      </c>
      <c r="CY25" s="59">
        <v>0</v>
      </c>
      <c r="CZ25" s="57">
        <f t="shared" si="33"/>
        <v>0</v>
      </c>
    </row>
    <row r="26" spans="1:104" x14ac:dyDescent="0.2">
      <c r="A26" s="193">
        <v>2032</v>
      </c>
      <c r="B26" s="199">
        <v>0.4363753708273897</v>
      </c>
      <c r="C26" s="199">
        <v>0.2717261762883158</v>
      </c>
      <c r="D26" s="199">
        <v>1.6151389250497796</v>
      </c>
      <c r="E26" s="199">
        <v>0.32288110421303928</v>
      </c>
      <c r="F26" s="199"/>
      <c r="G26" s="199">
        <v>0</v>
      </c>
      <c r="H26" s="199">
        <v>0</v>
      </c>
      <c r="I26" s="199">
        <v>3.0493104169034946</v>
      </c>
      <c r="J26" s="199">
        <v>0.32049754126314167</v>
      </c>
      <c r="K26" s="199"/>
      <c r="L26" s="199">
        <v>0.32636477313981249</v>
      </c>
      <c r="M26" s="199">
        <v>0.14393053197458022</v>
      </c>
      <c r="N26" s="199">
        <v>0.50513199438212553</v>
      </c>
      <c r="O26" s="199">
        <v>0.23450592407068549</v>
      </c>
      <c r="P26" s="199"/>
      <c r="Q26" s="199">
        <v>0</v>
      </c>
      <c r="R26" s="199">
        <v>0</v>
      </c>
      <c r="S26" s="199">
        <v>0.27557654720738101</v>
      </c>
      <c r="T26" s="199">
        <v>3.4286636279294909E-2</v>
      </c>
      <c r="U26" s="199"/>
      <c r="V26" s="199">
        <v>0.43270835090447046</v>
      </c>
      <c r="W26" s="199">
        <v>9.8092782938089707E-2</v>
      </c>
      <c r="X26" s="199">
        <v>0.17950062522689686</v>
      </c>
      <c r="Y26" s="199">
        <v>0.25595799061976304</v>
      </c>
      <c r="Z26" s="199"/>
      <c r="AA26" s="199">
        <v>0</v>
      </c>
      <c r="AB26" s="199">
        <v>0</v>
      </c>
      <c r="AC26" s="199">
        <v>4.1620676125133385E-2</v>
      </c>
      <c r="AD26" s="199">
        <v>1.4668079691676965E-3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25.557295352785651</v>
      </c>
      <c r="AR26" s="199">
        <v>0</v>
      </c>
      <c r="AS26" s="199">
        <v>3.159137663594926</v>
      </c>
      <c r="AT26" s="199">
        <v>459.93102335524986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5"/>
        <v>0.2717261762883158</v>
      </c>
      <c r="BG26" s="54">
        <f t="shared" si="15"/>
        <v>4.664449341953274</v>
      </c>
      <c r="BH26" s="54">
        <f t="shared" si="15"/>
        <v>0.64337864547618095</v>
      </c>
      <c r="BI26" s="54">
        <f t="shared" si="16"/>
        <v>0.14393053197458022</v>
      </c>
      <c r="BJ26" s="54">
        <f t="shared" si="16"/>
        <v>0.78070854158950653</v>
      </c>
      <c r="BK26" s="54">
        <f t="shared" si="16"/>
        <v>0.26879256034998039</v>
      </c>
      <c r="BL26" s="54">
        <f t="shared" si="17"/>
        <v>9.8092782938089707E-2</v>
      </c>
      <c r="BM26" s="54">
        <f t="shared" si="17"/>
        <v>0.22112130135203023</v>
      </c>
      <c r="BN26" s="54">
        <f t="shared" si="17"/>
        <v>0.25742479858893075</v>
      </c>
      <c r="BO26" s="33">
        <f t="shared" si="18"/>
        <v>0</v>
      </c>
      <c r="BP26" s="33">
        <f t="shared" si="18"/>
        <v>0</v>
      </c>
      <c r="BQ26" s="33">
        <f t="shared" si="18"/>
        <v>0</v>
      </c>
      <c r="BR26" s="57"/>
      <c r="BS26" s="33">
        <f t="shared" si="19"/>
        <v>0.22774103360467196</v>
      </c>
      <c r="BT26" s="33">
        <f t="shared" si="20"/>
        <v>0</v>
      </c>
      <c r="BU26" s="33">
        <f t="shared" si="21"/>
        <v>0.17032732765391434</v>
      </c>
      <c r="BV26" s="33">
        <f t="shared" si="22"/>
        <v>0</v>
      </c>
      <c r="BW26" s="33">
        <f t="shared" si="23"/>
        <v>0.22582724340631338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240.03455201235812</v>
      </c>
      <c r="CC26" s="57"/>
      <c r="CD26" s="59">
        <f t="shared" si="2"/>
        <v>13.338160787460179</v>
      </c>
      <c r="CE26" s="59">
        <f t="shared" si="3"/>
        <v>0</v>
      </c>
      <c r="CF26" s="59">
        <f t="shared" si="4"/>
        <v>1.6487302558859234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J26" s="57"/>
      <c r="CK26" s="59">
        <f t="shared" si="8"/>
        <v>0.14181185369837138</v>
      </c>
      <c r="CL26" s="59">
        <f t="shared" si="9"/>
        <v>2.4343411323121233</v>
      </c>
      <c r="CM26" s="59">
        <v>0</v>
      </c>
      <c r="CN26" s="59">
        <f t="shared" si="29"/>
        <v>0.33577449030201434</v>
      </c>
      <c r="CO26" s="59">
        <f t="shared" si="10"/>
        <v>7.5116265285574579E-2</v>
      </c>
      <c r="CP26" s="59">
        <f t="shared" si="11"/>
        <v>0.40744593323054346</v>
      </c>
      <c r="CQ26" s="59">
        <v>0</v>
      </c>
      <c r="CR26" s="59">
        <f t="shared" si="30"/>
        <v>0.14028082153968452</v>
      </c>
      <c r="CS26" s="59">
        <f t="shared" si="12"/>
        <v>5.1193887806092235E-2</v>
      </c>
      <c r="CT26" s="59">
        <f t="shared" si="13"/>
        <v>0.11540154896102285</v>
      </c>
      <c r="CU26" s="59">
        <v>0</v>
      </c>
      <c r="CV26" s="59">
        <f t="shared" si="31"/>
        <v>0.13434807192477288</v>
      </c>
      <c r="CW26" s="59">
        <f t="shared" si="32"/>
        <v>0</v>
      </c>
      <c r="CX26" s="59">
        <f t="shared" si="14"/>
        <v>0</v>
      </c>
      <c r="CY26" s="59">
        <v>0</v>
      </c>
      <c r="CZ26" s="57">
        <f t="shared" si="33"/>
        <v>0</v>
      </c>
    </row>
    <row r="27" spans="1:104" x14ac:dyDescent="0.2">
      <c r="A27" s="193">
        <v>2033</v>
      </c>
      <c r="B27" s="199">
        <v>0.43270835090447046</v>
      </c>
      <c r="C27" s="199">
        <v>0.27080942130758595</v>
      </c>
      <c r="D27" s="199">
        <v>1.6761948067663852</v>
      </c>
      <c r="E27" s="199">
        <v>0.33076519704731561</v>
      </c>
      <c r="F27" s="199"/>
      <c r="G27" s="199">
        <v>0</v>
      </c>
      <c r="H27" s="199">
        <v>0</v>
      </c>
      <c r="I27" s="199">
        <v>2.7139614449525307</v>
      </c>
      <c r="J27" s="199">
        <v>0.33516562095481867</v>
      </c>
      <c r="K27" s="199"/>
      <c r="L27" s="199">
        <v>0.28969457391062003</v>
      </c>
      <c r="M27" s="199">
        <v>0.13164601523280073</v>
      </c>
      <c r="N27" s="199">
        <v>0.50513199438212553</v>
      </c>
      <c r="O27" s="199">
        <v>0.24954070575465434</v>
      </c>
      <c r="P27" s="199"/>
      <c r="Q27" s="199">
        <v>0</v>
      </c>
      <c r="R27" s="199">
        <v>0</v>
      </c>
      <c r="S27" s="199">
        <v>0.24899065276621651</v>
      </c>
      <c r="T27" s="199">
        <v>2.65858944411645E-2</v>
      </c>
      <c r="U27" s="199"/>
      <c r="V27" s="199">
        <v>0.50604874936285538</v>
      </c>
      <c r="W27" s="199">
        <v>0.1342129291788442</v>
      </c>
      <c r="X27" s="199">
        <v>0.20847008261795891</v>
      </c>
      <c r="Y27" s="199">
        <v>0.29409499781812315</v>
      </c>
      <c r="Z27" s="199"/>
      <c r="AA27" s="199">
        <v>0</v>
      </c>
      <c r="AB27" s="199">
        <v>0</v>
      </c>
      <c r="AC27" s="199">
        <v>3.5203391260024711E-2</v>
      </c>
      <c r="AD27" s="199">
        <v>6.4172848651086719E-3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420.21518072907691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5"/>
        <v>0.27080942130758595</v>
      </c>
      <c r="BG27" s="54">
        <f t="shared" si="15"/>
        <v>4.3901562517189161</v>
      </c>
      <c r="BH27" s="54">
        <f t="shared" si="15"/>
        <v>0.66593081800213427</v>
      </c>
      <c r="BI27" s="54">
        <f t="shared" si="16"/>
        <v>0.13164601523280073</v>
      </c>
      <c r="BJ27" s="54">
        <f t="shared" si="16"/>
        <v>0.75412264714834198</v>
      </c>
      <c r="BK27" s="54">
        <f t="shared" si="16"/>
        <v>0.27612660019581886</v>
      </c>
      <c r="BL27" s="54">
        <f t="shared" si="17"/>
        <v>0.1342129291788442</v>
      </c>
      <c r="BM27" s="54">
        <f t="shared" si="17"/>
        <v>0.2436734738779836</v>
      </c>
      <c r="BN27" s="54">
        <f t="shared" si="17"/>
        <v>0.30051228268323182</v>
      </c>
      <c r="BO27" s="33">
        <f t="shared" si="18"/>
        <v>0</v>
      </c>
      <c r="BP27" s="33">
        <f t="shared" si="18"/>
        <v>0</v>
      </c>
      <c r="BQ27" s="33">
        <f t="shared" si="18"/>
        <v>0</v>
      </c>
      <c r="BR27" s="57"/>
      <c r="BS27" s="33">
        <f t="shared" si="19"/>
        <v>0.21924975087991588</v>
      </c>
      <c r="BT27" s="33">
        <f t="shared" si="20"/>
        <v>0</v>
      </c>
      <c r="BU27" s="33">
        <f t="shared" si="21"/>
        <v>0.14678585016536741</v>
      </c>
      <c r="BV27" s="33">
        <f t="shared" si="22"/>
        <v>0</v>
      </c>
      <c r="BW27" s="33">
        <f t="shared" si="23"/>
        <v>0.25641072560532541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212.91956464031603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J27" s="57"/>
      <c r="CK27" s="59">
        <f t="shared" si="8"/>
        <v>0.13721689917357446</v>
      </c>
      <c r="CL27" s="59">
        <f t="shared" si="9"/>
        <v>2.2244559470630114</v>
      </c>
      <c r="CM27" s="59">
        <v>0</v>
      </c>
      <c r="CN27" s="59">
        <f t="shared" si="29"/>
        <v>0.33742165050671807</v>
      </c>
      <c r="CO27" s="59">
        <f t="shared" si="10"/>
        <v>6.6703949632109988E-2</v>
      </c>
      <c r="CP27" s="59">
        <f t="shared" si="11"/>
        <v>0.38210772261402293</v>
      </c>
      <c r="CQ27" s="59">
        <v>0</v>
      </c>
      <c r="CR27" s="59">
        <f t="shared" si="30"/>
        <v>0.13991106984116666</v>
      </c>
      <c r="CS27" s="59">
        <f t="shared" si="12"/>
        <v>6.800458374749932E-2</v>
      </c>
      <c r="CT27" s="59">
        <f t="shared" si="13"/>
        <v>0.12346733852517298</v>
      </c>
      <c r="CU27" s="59">
        <v>0</v>
      </c>
      <c r="CV27" s="59">
        <f t="shared" si="31"/>
        <v>0.15226709393736532</v>
      </c>
      <c r="CW27" s="59">
        <f t="shared" si="32"/>
        <v>0</v>
      </c>
      <c r="CX27" s="59">
        <f t="shared" si="14"/>
        <v>0</v>
      </c>
      <c r="CY27" s="59">
        <v>0</v>
      </c>
      <c r="CZ27" s="57">
        <f t="shared" si="33"/>
        <v>0</v>
      </c>
    </row>
    <row r="28" spans="1:104" x14ac:dyDescent="0.2">
      <c r="A28" s="193">
        <v>2034</v>
      </c>
      <c r="B28" s="199">
        <v>0.40703921144403576</v>
      </c>
      <c r="C28" s="199">
        <v>0.25045746073538411</v>
      </c>
      <c r="D28" s="199">
        <v>1.7069977741189069</v>
      </c>
      <c r="E28" s="199">
        <v>0.35075045562722545</v>
      </c>
      <c r="F28" s="199"/>
      <c r="G28" s="199">
        <v>0</v>
      </c>
      <c r="H28" s="199">
        <v>0</v>
      </c>
      <c r="I28" s="199">
        <v>2.4618538252518327</v>
      </c>
      <c r="J28" s="199">
        <v>0.25210761970069784</v>
      </c>
      <c r="K28" s="199"/>
      <c r="L28" s="199">
        <v>0.34286636279294908</v>
      </c>
      <c r="M28" s="199">
        <v>0.1541981877587541</v>
      </c>
      <c r="N28" s="199">
        <v>0.48331322584075609</v>
      </c>
      <c r="O28" s="199">
        <v>0.27722670617269463</v>
      </c>
      <c r="P28" s="199"/>
      <c r="Q28" s="199">
        <v>0</v>
      </c>
      <c r="R28" s="199">
        <v>0</v>
      </c>
      <c r="S28" s="199">
        <v>0.21800433441754891</v>
      </c>
      <c r="T28" s="199">
        <v>3.080296735252162E-2</v>
      </c>
      <c r="U28" s="199"/>
      <c r="V28" s="199">
        <v>0.48588013978679945</v>
      </c>
      <c r="W28" s="199">
        <v>0.13292947220582249</v>
      </c>
      <c r="X28" s="199">
        <v>0.26292532847330957</v>
      </c>
      <c r="Y28" s="199">
        <v>0.30546275957917285</v>
      </c>
      <c r="Z28" s="199"/>
      <c r="AA28" s="199">
        <v>0</v>
      </c>
      <c r="AB28" s="199">
        <v>0</v>
      </c>
      <c r="AC28" s="199">
        <v>3.2269775321689322E-2</v>
      </c>
      <c r="AD28" s="199">
        <v>2.933615938335393E-3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380.11356760701284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5"/>
        <v>0.25045746073538411</v>
      </c>
      <c r="BG28" s="54">
        <f t="shared" si="15"/>
        <v>4.1688515993707398</v>
      </c>
      <c r="BH28" s="54">
        <f t="shared" si="15"/>
        <v>0.60285807532792335</v>
      </c>
      <c r="BI28" s="54">
        <f t="shared" si="16"/>
        <v>0.1541981877587541</v>
      </c>
      <c r="BJ28" s="54">
        <f t="shared" si="16"/>
        <v>0.70131756025830505</v>
      </c>
      <c r="BK28" s="54">
        <f t="shared" si="16"/>
        <v>0.30802967352521626</v>
      </c>
      <c r="BL28" s="54">
        <f t="shared" si="17"/>
        <v>0.13292947220582249</v>
      </c>
      <c r="BM28" s="54">
        <f t="shared" si="17"/>
        <v>0.29519510379499891</v>
      </c>
      <c r="BN28" s="54">
        <f t="shared" si="17"/>
        <v>0.30839637551750826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R28" s="57"/>
      <c r="BS28" s="33">
        <f t="shared" si="19"/>
        <v>0.20023632012235201</v>
      </c>
      <c r="BT28" s="33">
        <f t="shared" si="20"/>
        <v>0</v>
      </c>
      <c r="BU28" s="33">
        <f t="shared" si="21"/>
        <v>0.1686675309138731</v>
      </c>
      <c r="BV28" s="33">
        <f t="shared" si="22"/>
        <v>0</v>
      </c>
      <c r="BW28" s="33">
        <f t="shared" si="23"/>
        <v>0.23902083257848325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186.99068754625844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J28" s="57"/>
      <c r="CK28" s="59">
        <f t="shared" si="8"/>
        <v>0.12320847445366341</v>
      </c>
      <c r="CL28" s="59">
        <f t="shared" si="9"/>
        <v>2.0507987435233868</v>
      </c>
      <c r="CM28" s="59">
        <v>0</v>
      </c>
      <c r="CN28" s="59">
        <f t="shared" si="29"/>
        <v>0.29656622547851058</v>
      </c>
      <c r="CO28" s="59">
        <f t="shared" si="10"/>
        <v>7.5855290640945067E-2</v>
      </c>
      <c r="CP28" s="59">
        <f t="shared" si="11"/>
        <v>0.34500176777837688</v>
      </c>
      <c r="CQ28" s="59">
        <v>0</v>
      </c>
      <c r="CR28" s="59">
        <f t="shared" si="30"/>
        <v>0.15153018820069883</v>
      </c>
      <c r="CS28" s="59">
        <f t="shared" si="12"/>
        <v>6.5392491931849192E-2</v>
      </c>
      <c r="CT28" s="59">
        <f t="shared" si="13"/>
        <v>0.14521643035900303</v>
      </c>
      <c r="CU28" s="59">
        <v>0</v>
      </c>
      <c r="CV28" s="59">
        <f t="shared" si="31"/>
        <v>0.15171058128189016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x14ac:dyDescent="0.2">
      <c r="A29" s="193">
        <v>2035</v>
      </c>
      <c r="B29" s="199">
        <v>0.37036901221484336</v>
      </c>
      <c r="C29" s="199">
        <v>0.25119086471996804</v>
      </c>
      <c r="D29" s="199">
        <v>1.6809619326661802</v>
      </c>
      <c r="E29" s="199">
        <v>0.39090432378319112</v>
      </c>
      <c r="F29" s="199"/>
      <c r="G29" s="199">
        <v>0</v>
      </c>
      <c r="H29" s="199">
        <v>0</v>
      </c>
      <c r="I29" s="199">
        <v>2.2029622186937341</v>
      </c>
      <c r="J29" s="199">
        <v>0.25834155356966054</v>
      </c>
      <c r="K29" s="199"/>
      <c r="L29" s="199">
        <v>0.35386742256170678</v>
      </c>
      <c r="M29" s="199">
        <v>0.16281568457761431</v>
      </c>
      <c r="N29" s="199">
        <v>0.48991386170201068</v>
      </c>
      <c r="O29" s="199">
        <v>0.29152808387207974</v>
      </c>
      <c r="P29" s="199"/>
      <c r="Q29" s="199">
        <v>0</v>
      </c>
      <c r="R29" s="199">
        <v>0</v>
      </c>
      <c r="S29" s="199">
        <v>0.19013498300336265</v>
      </c>
      <c r="T29" s="199">
        <v>2.7869351414186234E-2</v>
      </c>
      <c r="U29" s="199"/>
      <c r="V29" s="199">
        <v>0.42170729113571276</v>
      </c>
      <c r="W29" s="199">
        <v>0.1270622403291517</v>
      </c>
      <c r="X29" s="199">
        <v>0.27649330218811075</v>
      </c>
      <c r="Y29" s="199">
        <v>0.32104759425157964</v>
      </c>
      <c r="Z29" s="199"/>
      <c r="AA29" s="199">
        <v>0</v>
      </c>
      <c r="AB29" s="199">
        <v>0</v>
      </c>
      <c r="AC29" s="199">
        <v>2.7502649421894308E-2</v>
      </c>
      <c r="AD29" s="199">
        <v>4.7671258997950142E-3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340.4233941203002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5"/>
        <v>0.25119086471996804</v>
      </c>
      <c r="BG29" s="54">
        <f t="shared" si="15"/>
        <v>3.8839241513599143</v>
      </c>
      <c r="BH29" s="54">
        <f t="shared" si="15"/>
        <v>0.64924587735285166</v>
      </c>
      <c r="BI29" s="54">
        <f t="shared" si="16"/>
        <v>0.16281568457761431</v>
      </c>
      <c r="BJ29" s="54">
        <f t="shared" si="16"/>
        <v>0.6800488447053733</v>
      </c>
      <c r="BK29" s="54">
        <f t="shared" si="16"/>
        <v>0.31939743528626596</v>
      </c>
      <c r="BL29" s="54">
        <f t="shared" si="17"/>
        <v>0.1270622403291517</v>
      </c>
      <c r="BM29" s="54">
        <f t="shared" si="17"/>
        <v>0.30399595161000503</v>
      </c>
      <c r="BN29" s="54">
        <f t="shared" si="17"/>
        <v>0.32581472015137464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R29" s="57"/>
      <c r="BS29" s="33">
        <f t="shared" si="19"/>
        <v>0.17689030291574873</v>
      </c>
      <c r="BT29" s="33">
        <f t="shared" si="20"/>
        <v>0</v>
      </c>
      <c r="BU29" s="33">
        <f t="shared" si="21"/>
        <v>0.16900905179574013</v>
      </c>
      <c r="BV29" s="33">
        <f t="shared" si="22"/>
        <v>0</v>
      </c>
      <c r="BW29" s="33">
        <f t="shared" si="23"/>
        <v>0.20140975084466442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162.58810893881221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J29" s="57"/>
      <c r="CK29" s="59">
        <f t="shared" si="8"/>
        <v>0.1199701559379088</v>
      </c>
      <c r="CL29" s="59">
        <f t="shared" si="9"/>
        <v>1.8549838052793592</v>
      </c>
      <c r="CM29" s="59">
        <v>0</v>
      </c>
      <c r="CN29" s="59">
        <f t="shared" si="29"/>
        <v>0.31008344684389422</v>
      </c>
      <c r="CO29" s="59">
        <f t="shared" si="10"/>
        <v>7.7761677717418251E-2</v>
      </c>
      <c r="CP29" s="59">
        <f t="shared" si="11"/>
        <v>0.32479511560124358</v>
      </c>
      <c r="CQ29" s="59">
        <v>0</v>
      </c>
      <c r="CR29" s="59">
        <f t="shared" si="30"/>
        <v>0.15254599390061108</v>
      </c>
      <c r="CS29" s="59">
        <f t="shared" si="12"/>
        <v>6.0685633624066267E-2</v>
      </c>
      <c r="CT29" s="59">
        <f t="shared" si="13"/>
        <v>0.14519015952193631</v>
      </c>
      <c r="CU29" s="59">
        <v>0</v>
      </c>
      <c r="CV29" s="59">
        <f t="shared" si="31"/>
        <v>0.15561092489172551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x14ac:dyDescent="0.2">
      <c r="A30" s="193">
        <v>2036</v>
      </c>
      <c r="B30" s="199">
        <v>0.34653338271586825</v>
      </c>
      <c r="C30" s="199">
        <v>0.22093795035588426</v>
      </c>
      <c r="D30" s="199">
        <v>1.634390779645106</v>
      </c>
      <c r="E30" s="199">
        <v>0.40135533056351103</v>
      </c>
      <c r="F30" s="199"/>
      <c r="G30" s="199">
        <v>0</v>
      </c>
      <c r="H30" s="199">
        <v>0</v>
      </c>
      <c r="I30" s="199">
        <v>1.9385700822512568</v>
      </c>
      <c r="J30" s="199">
        <v>0.26420878544633136</v>
      </c>
      <c r="K30" s="199"/>
      <c r="L30" s="199">
        <v>0.30619616356375662</v>
      </c>
      <c r="M30" s="199">
        <v>0.12669553833685981</v>
      </c>
      <c r="N30" s="199">
        <v>0.4867968947675293</v>
      </c>
      <c r="O30" s="199">
        <v>0.29281154084510141</v>
      </c>
      <c r="P30" s="199"/>
      <c r="Q30" s="199">
        <v>0</v>
      </c>
      <c r="R30" s="199">
        <v>0</v>
      </c>
      <c r="S30" s="199">
        <v>0.16318238656990625</v>
      </c>
      <c r="T30" s="199">
        <v>2.7135947429602382E-2</v>
      </c>
      <c r="U30" s="199"/>
      <c r="V30" s="199">
        <v>0.38870411182943954</v>
      </c>
      <c r="W30" s="199">
        <v>0.11972820048331322</v>
      </c>
      <c r="X30" s="199">
        <v>0.29482840180270703</v>
      </c>
      <c r="Y30" s="199">
        <v>0.29647856076802065</v>
      </c>
      <c r="Z30" s="199"/>
      <c r="AA30" s="199">
        <v>0</v>
      </c>
      <c r="AB30" s="199">
        <v>0</v>
      </c>
      <c r="AC30" s="199">
        <v>2.6952596433456422E-2</v>
      </c>
      <c r="AD30" s="199">
        <v>5.5005298843788621E-4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302.18719403302521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5"/>
        <v>0.22093795035588426</v>
      </c>
      <c r="BG30" s="54">
        <f t="shared" si="15"/>
        <v>3.5729608618963629</v>
      </c>
      <c r="BH30" s="54">
        <f t="shared" si="15"/>
        <v>0.66556411600984244</v>
      </c>
      <c r="BI30" s="54">
        <f t="shared" si="16"/>
        <v>0.12669553833685981</v>
      </c>
      <c r="BJ30" s="54">
        <f t="shared" si="16"/>
        <v>0.64997928133743554</v>
      </c>
      <c r="BK30" s="54">
        <f t="shared" si="16"/>
        <v>0.31994748827470382</v>
      </c>
      <c r="BL30" s="54">
        <f t="shared" si="17"/>
        <v>0.11972820048331322</v>
      </c>
      <c r="BM30" s="54">
        <f t="shared" si="17"/>
        <v>0.32178099823616346</v>
      </c>
      <c r="BN30" s="54">
        <f t="shared" si="17"/>
        <v>0.29702861375645856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R30" s="57"/>
      <c r="BS30" s="33">
        <f t="shared" si="19"/>
        <v>0.16068570244677741</v>
      </c>
      <c r="BT30" s="33">
        <f t="shared" si="20"/>
        <v>0</v>
      </c>
      <c r="BU30" s="33">
        <f t="shared" si="21"/>
        <v>0.14198154660641177</v>
      </c>
      <c r="BV30" s="33">
        <f t="shared" si="22"/>
        <v>0</v>
      </c>
      <c r="BW30" s="33">
        <f t="shared" si="23"/>
        <v>0.18024004718897782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140.12260857255001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J30" s="57"/>
      <c r="CK30" s="59">
        <f t="shared" si="8"/>
        <v>0.10244776267109353</v>
      </c>
      <c r="CL30" s="59">
        <f t="shared" si="9"/>
        <v>1.656763113005477</v>
      </c>
      <c r="CM30" s="59">
        <v>0</v>
      </c>
      <c r="CN30" s="59">
        <f t="shared" si="29"/>
        <v>0.30861857136603288</v>
      </c>
      <c r="CO30" s="59">
        <f t="shared" si="10"/>
        <v>5.8748053116784771E-2</v>
      </c>
      <c r="CP30" s="59">
        <f t="shared" si="11"/>
        <v>0.30139196570043703</v>
      </c>
      <c r="CQ30" s="59">
        <v>0</v>
      </c>
      <c r="CR30" s="59">
        <f t="shared" si="30"/>
        <v>0.14835796337017282</v>
      </c>
      <c r="CS30" s="59">
        <f t="shared" si="12"/>
        <v>5.5517335289812508E-2</v>
      </c>
      <c r="CT30" s="59">
        <f t="shared" si="13"/>
        <v>0.14920815227200762</v>
      </c>
      <c r="CU30" s="59">
        <v>0</v>
      </c>
      <c r="CV30" s="59">
        <f t="shared" si="31"/>
        <v>0.13773060209723778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x14ac:dyDescent="0.2">
      <c r="A31" s="193">
        <v>2037</v>
      </c>
      <c r="B31" s="199">
        <v>0.28052702410332198</v>
      </c>
      <c r="C31" s="199">
        <v>0.17455014833095586</v>
      </c>
      <c r="D31" s="199">
        <v>1.5735182489246462</v>
      </c>
      <c r="E31" s="199">
        <v>0.3806366679990173</v>
      </c>
      <c r="F31" s="199"/>
      <c r="G31" s="199">
        <v>0</v>
      </c>
      <c r="H31" s="199">
        <v>0</v>
      </c>
      <c r="I31" s="199">
        <v>1.7018639462268197</v>
      </c>
      <c r="J31" s="199">
        <v>0.23652278502829108</v>
      </c>
      <c r="K31" s="199"/>
      <c r="L31" s="199">
        <v>0.26952596433456427</v>
      </c>
      <c r="M31" s="199">
        <v>0.13879670408249328</v>
      </c>
      <c r="N31" s="199">
        <v>0.4677283911683493</v>
      </c>
      <c r="O31" s="199">
        <v>0.26182522249643386</v>
      </c>
      <c r="P31" s="199"/>
      <c r="Q31" s="199">
        <v>0</v>
      </c>
      <c r="R31" s="199">
        <v>0</v>
      </c>
      <c r="S31" s="199">
        <v>0.14649744592062369</v>
      </c>
      <c r="T31" s="199">
        <v>1.6684940649282547E-2</v>
      </c>
      <c r="U31" s="199"/>
      <c r="V31" s="199">
        <v>0.29702861375645856</v>
      </c>
      <c r="W31" s="199">
        <v>0.11239416063747473</v>
      </c>
      <c r="X31" s="199">
        <v>0.31866403130168208</v>
      </c>
      <c r="Y31" s="199">
        <v>0.23633943403214511</v>
      </c>
      <c r="Z31" s="199"/>
      <c r="AA31" s="199">
        <v>0</v>
      </c>
      <c r="AB31" s="199">
        <v>0</v>
      </c>
      <c r="AC31" s="199">
        <v>2.1085364556785637E-2</v>
      </c>
      <c r="AD31" s="199">
        <v>5.867231876670786E-3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264.70951701680588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5"/>
        <v>0.17455014833095586</v>
      </c>
      <c r="BG31" s="54">
        <f t="shared" si="15"/>
        <v>3.2753821951514661</v>
      </c>
      <c r="BH31" s="54">
        <f t="shared" si="15"/>
        <v>0.61715945302730835</v>
      </c>
      <c r="BI31" s="54">
        <f t="shared" si="16"/>
        <v>0.13879670408249328</v>
      </c>
      <c r="BJ31" s="54">
        <f t="shared" si="16"/>
        <v>0.61422583708897305</v>
      </c>
      <c r="BK31" s="54">
        <f t="shared" si="16"/>
        <v>0.27851016314571642</v>
      </c>
      <c r="BL31" s="54">
        <f t="shared" si="17"/>
        <v>0.11239416063747473</v>
      </c>
      <c r="BM31" s="54">
        <f t="shared" si="17"/>
        <v>0.3397493958584677</v>
      </c>
      <c r="BN31" s="54">
        <f t="shared" si="17"/>
        <v>0.2422066659088159</v>
      </c>
      <c r="BO31" s="33">
        <f t="shared" si="18"/>
        <v>0</v>
      </c>
      <c r="BP31" s="33">
        <f t="shared" si="18"/>
        <v>0</v>
      </c>
      <c r="BQ31" s="33">
        <f t="shared" si="18"/>
        <v>0</v>
      </c>
      <c r="BR31" s="57"/>
      <c r="BS31" s="33">
        <f t="shared" si="19"/>
        <v>0.12629019609779085</v>
      </c>
      <c r="BT31" s="33">
        <f t="shared" si="20"/>
        <v>0</v>
      </c>
      <c r="BU31" s="33">
        <f t="shared" si="21"/>
        <v>0.12133763938807358</v>
      </c>
      <c r="BV31" s="33">
        <f t="shared" si="22"/>
        <v>0</v>
      </c>
      <c r="BW31" s="33">
        <f t="shared" si="23"/>
        <v>0.1337190311623668</v>
      </c>
      <c r="BX31" s="33">
        <f t="shared" si="24"/>
        <v>0</v>
      </c>
      <c r="BY31" s="33">
        <f t="shared" si="25"/>
        <v>0</v>
      </c>
      <c r="BZ31" s="33">
        <f t="shared" si="26"/>
        <v>0</v>
      </c>
      <c r="CA31" s="33">
        <f t="shared" si="27"/>
        <v>0</v>
      </c>
      <c r="CB31" s="59">
        <f t="shared" si="28"/>
        <v>119.16932751794747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J31" s="57"/>
      <c r="CK31" s="59">
        <f t="shared" si="8"/>
        <v>7.8580566460847628E-2</v>
      </c>
      <c r="CL31" s="59">
        <f t="shared" si="9"/>
        <v>1.4745412177064938</v>
      </c>
      <c r="CM31" s="59">
        <v>0</v>
      </c>
      <c r="CN31" s="59">
        <f t="shared" si="29"/>
        <v>0.27783843141513992</v>
      </c>
      <c r="CO31" s="59">
        <f t="shared" si="10"/>
        <v>6.2484757154266456E-2</v>
      </c>
      <c r="CP31" s="59">
        <f t="shared" si="11"/>
        <v>0.27651774962588199</v>
      </c>
      <c r="CQ31" s="59">
        <v>0</v>
      </c>
      <c r="CR31" s="59">
        <f t="shared" si="30"/>
        <v>0.12538222736767604</v>
      </c>
      <c r="CS31" s="59">
        <f t="shared" si="12"/>
        <v>5.059862105094496E-2</v>
      </c>
      <c r="CT31" s="59">
        <f t="shared" si="13"/>
        <v>0.15295145971843557</v>
      </c>
      <c r="CU31" s="59">
        <v>0</v>
      </c>
      <c r="CV31" s="59">
        <f t="shared" si="31"/>
        <v>0.10903879022560897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x14ac:dyDescent="0.2">
      <c r="A32" s="193">
        <v>2038</v>
      </c>
      <c r="B32" s="199">
        <v>0.26952596433456427</v>
      </c>
      <c r="C32" s="199">
        <v>0.17088312840803666</v>
      </c>
      <c r="D32" s="199">
        <v>1.4629575982486314</v>
      </c>
      <c r="E32" s="199">
        <v>0.36083476041525336</v>
      </c>
      <c r="F32" s="199"/>
      <c r="G32" s="199">
        <v>0</v>
      </c>
      <c r="H32" s="199">
        <v>0</v>
      </c>
      <c r="I32" s="199">
        <v>1.4631409492447776</v>
      </c>
      <c r="J32" s="199">
        <v>0.23908969897433455</v>
      </c>
      <c r="K32" s="199"/>
      <c r="L32" s="199">
        <v>0.21818768541369485</v>
      </c>
      <c r="M32" s="199">
        <v>0.10451006780319837</v>
      </c>
      <c r="N32" s="199">
        <v>0.46516147722230572</v>
      </c>
      <c r="O32" s="199">
        <v>0.23083890414776623</v>
      </c>
      <c r="P32" s="199"/>
      <c r="Q32" s="199">
        <v>0</v>
      </c>
      <c r="R32" s="199">
        <v>0</v>
      </c>
      <c r="S32" s="199">
        <v>0.1285290482983194</v>
      </c>
      <c r="T32" s="199">
        <v>1.7968397622304282E-2</v>
      </c>
      <c r="U32" s="199"/>
      <c r="V32" s="199">
        <v>0.32453126317835285</v>
      </c>
      <c r="W32" s="199">
        <v>8.7825127153915827E-2</v>
      </c>
      <c r="X32" s="199">
        <v>0.3254480181590827</v>
      </c>
      <c r="Y32" s="199">
        <v>0.23817294399360472</v>
      </c>
      <c r="Z32" s="199"/>
      <c r="AA32" s="199">
        <v>0</v>
      </c>
      <c r="AB32" s="199">
        <v>0</v>
      </c>
      <c r="AC32" s="199">
        <v>1.7234993637720436E-2</v>
      </c>
      <c r="AD32" s="199">
        <v>3.8503709190652034E-3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228.79655740169639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5"/>
        <v>0.17088312840803666</v>
      </c>
      <c r="BG32" s="54">
        <f t="shared" si="15"/>
        <v>2.9260985474934089</v>
      </c>
      <c r="BH32" s="54">
        <f t="shared" si="15"/>
        <v>0.59992445938958794</v>
      </c>
      <c r="BI32" s="54">
        <f t="shared" si="16"/>
        <v>0.10451006780319837</v>
      </c>
      <c r="BJ32" s="54">
        <f t="shared" si="16"/>
        <v>0.59369052552062507</v>
      </c>
      <c r="BK32" s="54">
        <f t="shared" si="16"/>
        <v>0.24880730177007052</v>
      </c>
      <c r="BL32" s="54">
        <f t="shared" si="17"/>
        <v>8.7825127153915827E-2</v>
      </c>
      <c r="BM32" s="54">
        <f t="shared" si="17"/>
        <v>0.34268301179680316</v>
      </c>
      <c r="BN32" s="54">
        <f t="shared" si="17"/>
        <v>0.24202331491266993</v>
      </c>
      <c r="BO32" s="33">
        <f t="shared" si="18"/>
        <v>0</v>
      </c>
      <c r="BP32" s="33">
        <f t="shared" si="18"/>
        <v>0</v>
      </c>
      <c r="BQ32" s="33">
        <f t="shared" si="18"/>
        <v>0</v>
      </c>
      <c r="BR32" s="57"/>
      <c r="BS32" s="33">
        <f t="shared" si="19"/>
        <v>0.11780353338647923</v>
      </c>
      <c r="BT32" s="33">
        <f t="shared" si="20"/>
        <v>0</v>
      </c>
      <c r="BU32" s="33">
        <f t="shared" si="21"/>
        <v>9.5364765122387923E-2</v>
      </c>
      <c r="BV32" s="33">
        <f t="shared" si="22"/>
        <v>0</v>
      </c>
      <c r="BW32" s="33">
        <f t="shared" si="23"/>
        <v>0.14184507081229128</v>
      </c>
      <c r="BX32" s="33">
        <f t="shared" si="24"/>
        <v>0</v>
      </c>
      <c r="BY32" s="33">
        <f t="shared" si="25"/>
        <v>0</v>
      </c>
      <c r="BZ32" s="33">
        <f t="shared" si="26"/>
        <v>0</v>
      </c>
      <c r="CA32" s="33">
        <f t="shared" si="27"/>
        <v>0</v>
      </c>
      <c r="CB32" s="59">
        <f t="shared" si="28"/>
        <v>100.00165644570431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J32" s="57"/>
      <c r="CK32" s="59">
        <f t="shared" si="8"/>
        <v>7.468904293618954E-2</v>
      </c>
      <c r="CL32" s="59">
        <f t="shared" si="9"/>
        <v>1.2789296525951168</v>
      </c>
      <c r="CM32" s="59">
        <v>0</v>
      </c>
      <c r="CN32" s="59">
        <f t="shared" si="29"/>
        <v>0.26221303485752379</v>
      </c>
      <c r="CO32" s="59">
        <f t="shared" si="10"/>
        <v>4.5678921109042953E-2</v>
      </c>
      <c r="CP32" s="59">
        <f t="shared" si="11"/>
        <v>0.25948832728259835</v>
      </c>
      <c r="CQ32" s="59">
        <v>0</v>
      </c>
      <c r="CR32" s="59">
        <f t="shared" si="30"/>
        <v>0.10874788762275665</v>
      </c>
      <c r="CS32" s="59">
        <f t="shared" si="12"/>
        <v>3.8386321423213292E-2</v>
      </c>
      <c r="CT32" s="59">
        <f t="shared" si="13"/>
        <v>0.1497787781628093</v>
      </c>
      <c r="CU32" s="59">
        <v>0</v>
      </c>
      <c r="CV32" s="59">
        <f t="shared" si="31"/>
        <v>0.10578276467357317</v>
      </c>
      <c r="CW32" s="59">
        <f t="shared" si="32"/>
        <v>0</v>
      </c>
      <c r="CX32" s="59">
        <f t="shared" si="14"/>
        <v>0</v>
      </c>
      <c r="CY32" s="59">
        <v>0</v>
      </c>
      <c r="CZ32" s="57">
        <f t="shared" si="33"/>
        <v>0</v>
      </c>
    </row>
    <row r="33" spans="1:104" x14ac:dyDescent="0.2">
      <c r="A33" s="193">
        <v>2039</v>
      </c>
      <c r="B33" s="199">
        <v>0.27686000418040269</v>
      </c>
      <c r="C33" s="199">
        <v>0.16428249254678204</v>
      </c>
      <c r="D33" s="199">
        <v>1.3212272782278027</v>
      </c>
      <c r="E33" s="199">
        <v>0.3997051715981973</v>
      </c>
      <c r="F33" s="199"/>
      <c r="G33" s="199">
        <v>0</v>
      </c>
      <c r="H33" s="199">
        <v>0</v>
      </c>
      <c r="I33" s="199">
        <v>1.2559543235998403</v>
      </c>
      <c r="J33" s="199">
        <v>0.2068199236526452</v>
      </c>
      <c r="K33" s="199"/>
      <c r="L33" s="199">
        <v>0.212687155529316</v>
      </c>
      <c r="M33" s="199">
        <v>7.2790345469946949E-2</v>
      </c>
      <c r="N33" s="199">
        <v>0.43032478795457296</v>
      </c>
      <c r="O33" s="199">
        <v>0.24422352686642143</v>
      </c>
      <c r="P33" s="199"/>
      <c r="Q33" s="199">
        <v>0</v>
      </c>
      <c r="R33" s="199">
        <v>0</v>
      </c>
      <c r="S33" s="199">
        <v>0.10872714071455548</v>
      </c>
      <c r="T33" s="199">
        <v>1.9801907583763899E-2</v>
      </c>
      <c r="U33" s="199"/>
      <c r="V33" s="199">
        <v>0.31536371337105473</v>
      </c>
      <c r="W33" s="199">
        <v>9.9926292899549324E-2</v>
      </c>
      <c r="X33" s="199">
        <v>0.30106233567166968</v>
      </c>
      <c r="Y33" s="199">
        <v>0.23853964598589669</v>
      </c>
      <c r="Z33" s="199"/>
      <c r="AA33" s="199">
        <v>0</v>
      </c>
      <c r="AB33" s="199">
        <v>0</v>
      </c>
      <c r="AC33" s="199">
        <v>1.4668079691676965E-2</v>
      </c>
      <c r="AD33" s="199">
        <v>2.5669139460434689E-3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194.73562619865714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5"/>
        <v>0.16428249254678204</v>
      </c>
      <c r="BG33" s="54">
        <f t="shared" si="15"/>
        <v>2.5771816018276432</v>
      </c>
      <c r="BH33" s="54">
        <f t="shared" si="15"/>
        <v>0.60652509525084253</v>
      </c>
      <c r="BI33" s="54">
        <f t="shared" si="16"/>
        <v>7.2790345469946949E-2</v>
      </c>
      <c r="BJ33" s="54">
        <f t="shared" si="16"/>
        <v>0.53905192866912843</v>
      </c>
      <c r="BK33" s="54">
        <f t="shared" si="16"/>
        <v>0.26402543445018534</v>
      </c>
      <c r="BL33" s="54">
        <f t="shared" si="17"/>
        <v>9.9926292899549324E-2</v>
      </c>
      <c r="BM33" s="54">
        <f t="shared" si="17"/>
        <v>0.31573041536334662</v>
      </c>
      <c r="BN33" s="54">
        <f t="shared" si="17"/>
        <v>0.24110655993194016</v>
      </c>
      <c r="BO33" s="33">
        <f t="shared" si="18"/>
        <v>0</v>
      </c>
      <c r="BP33" s="33">
        <f t="shared" si="18"/>
        <v>0</v>
      </c>
      <c r="BQ33" s="33">
        <f t="shared" si="18"/>
        <v>0</v>
      </c>
      <c r="BR33" s="57"/>
      <c r="BS33" s="33">
        <f t="shared" si="19"/>
        <v>0.1174845356406998</v>
      </c>
      <c r="BT33" s="33">
        <f t="shared" si="20"/>
        <v>0</v>
      </c>
      <c r="BU33" s="33">
        <f t="shared" si="21"/>
        <v>9.0253020757093905E-2</v>
      </c>
      <c r="BV33" s="33">
        <f t="shared" si="22"/>
        <v>0</v>
      </c>
      <c r="BW33" s="33">
        <f t="shared" si="23"/>
        <v>0.13382344457086337</v>
      </c>
      <c r="BX33" s="33">
        <f t="shared" si="24"/>
        <v>0</v>
      </c>
      <c r="BY33" s="33">
        <f t="shared" si="25"/>
        <v>0</v>
      </c>
      <c r="BZ33" s="33">
        <f t="shared" si="26"/>
        <v>0</v>
      </c>
      <c r="CA33" s="33">
        <f t="shared" si="27"/>
        <v>0</v>
      </c>
      <c r="CB33" s="59">
        <f t="shared" si="28"/>
        <v>82.635354587882219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J33" s="57"/>
      <c r="CK33" s="59">
        <f t="shared" si="8"/>
        <v>6.9712678102031161E-2</v>
      </c>
      <c r="CL33" s="59">
        <f t="shared" si="9"/>
        <v>1.0936176377256139</v>
      </c>
      <c r="CM33" s="59">
        <v>0</v>
      </c>
      <c r="CN33" s="59">
        <f t="shared" si="29"/>
        <v>0.25737671781419535</v>
      </c>
      <c r="CO33" s="59">
        <f t="shared" si="10"/>
        <v>3.0888318310833003E-2</v>
      </c>
      <c r="CP33" s="59">
        <f t="shared" si="11"/>
        <v>0.22874472502228968</v>
      </c>
      <c r="CQ33" s="59">
        <v>0</v>
      </c>
      <c r="CR33" s="59">
        <f t="shared" si="30"/>
        <v>0.11203823266397862</v>
      </c>
      <c r="CS33" s="59">
        <f t="shared" si="12"/>
        <v>4.2403358890186357E-2</v>
      </c>
      <c r="CT33" s="59">
        <f t="shared" si="13"/>
        <v>0.13397905322734108</v>
      </c>
      <c r="CU33" s="59">
        <v>0</v>
      </c>
      <c r="CV33" s="59">
        <f t="shared" si="31"/>
        <v>0.10231269163411939</v>
      </c>
      <c r="CW33" s="59">
        <f t="shared" si="32"/>
        <v>0</v>
      </c>
      <c r="CX33" s="59">
        <f t="shared" si="14"/>
        <v>0</v>
      </c>
      <c r="CY33" s="59">
        <v>0</v>
      </c>
      <c r="CZ33" s="57">
        <f t="shared" si="33"/>
        <v>0</v>
      </c>
    </row>
    <row r="34" spans="1:104" x14ac:dyDescent="0.2">
      <c r="A34" s="193">
        <v>2040</v>
      </c>
      <c r="B34" s="199">
        <v>0.21818768541369485</v>
      </c>
      <c r="C34" s="199">
        <v>0.13787994910176346</v>
      </c>
      <c r="D34" s="199">
        <v>1.2207509323398154</v>
      </c>
      <c r="E34" s="199">
        <v>0.35680103850004219</v>
      </c>
      <c r="F34" s="199"/>
      <c r="G34" s="199">
        <v>0</v>
      </c>
      <c r="H34" s="199">
        <v>0</v>
      </c>
      <c r="I34" s="199">
        <v>1.0403335521321888</v>
      </c>
      <c r="J34" s="199">
        <v>0.21562077146765141</v>
      </c>
      <c r="K34" s="199"/>
      <c r="L34" s="199">
        <v>0.16318238656990625</v>
      </c>
      <c r="M34" s="199">
        <v>6.4906252635670583E-2</v>
      </c>
      <c r="N34" s="199">
        <v>0.39255448274850485</v>
      </c>
      <c r="O34" s="199">
        <v>0.19416870491857377</v>
      </c>
      <c r="P34" s="199"/>
      <c r="Q34" s="199">
        <v>0</v>
      </c>
      <c r="R34" s="199">
        <v>0</v>
      </c>
      <c r="S34" s="199">
        <v>8.4524809223288491E-2</v>
      </c>
      <c r="T34" s="199">
        <v>2.4202331491266993E-2</v>
      </c>
      <c r="U34" s="199"/>
      <c r="V34" s="199">
        <v>0.2053531156834775</v>
      </c>
      <c r="W34" s="199">
        <v>8.7825127153915827E-2</v>
      </c>
      <c r="X34" s="199">
        <v>0.28437739502238712</v>
      </c>
      <c r="Y34" s="199">
        <v>0.21617082445608926</v>
      </c>
      <c r="Z34" s="199"/>
      <c r="AA34" s="199">
        <v>0</v>
      </c>
      <c r="AB34" s="199">
        <v>0</v>
      </c>
      <c r="AC34" s="199">
        <v>1.4668079691676965E-2</v>
      </c>
      <c r="AD34" s="199">
        <v>0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162.91377736055239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5"/>
        <v>0.13787994910176346</v>
      </c>
      <c r="BG34" s="54">
        <f t="shared" si="15"/>
        <v>2.2610844844720042</v>
      </c>
      <c r="BH34" s="54">
        <f t="shared" si="15"/>
        <v>0.57242180996769365</v>
      </c>
      <c r="BI34" s="54">
        <f t="shared" si="16"/>
        <v>6.4906252635670583E-2</v>
      </c>
      <c r="BJ34" s="54">
        <f t="shared" si="16"/>
        <v>0.47707929197179333</v>
      </c>
      <c r="BK34" s="54">
        <f t="shared" si="16"/>
        <v>0.21837103640984076</v>
      </c>
      <c r="BL34" s="54">
        <f t="shared" si="17"/>
        <v>8.7825127153915827E-2</v>
      </c>
      <c r="BM34" s="54">
        <f t="shared" si="17"/>
        <v>0.29904547471406406</v>
      </c>
      <c r="BN34" s="54">
        <f t="shared" si="17"/>
        <v>0.21617082445608926</v>
      </c>
      <c r="BO34" s="33">
        <f t="shared" si="18"/>
        <v>0</v>
      </c>
      <c r="BP34" s="33">
        <f t="shared" si="18"/>
        <v>0</v>
      </c>
      <c r="BQ34" s="33">
        <f t="shared" si="18"/>
        <v>0</v>
      </c>
      <c r="BR34" s="57"/>
      <c r="BS34" s="33">
        <f t="shared" si="19"/>
        <v>8.9890437479864194E-2</v>
      </c>
      <c r="BT34" s="33">
        <f t="shared" si="20"/>
        <v>0</v>
      </c>
      <c r="BU34" s="33">
        <f t="shared" si="21"/>
        <v>6.7228982653007682E-2</v>
      </c>
      <c r="BV34" s="33">
        <f t="shared" si="22"/>
        <v>0</v>
      </c>
      <c r="BW34" s="33">
        <f t="shared" si="23"/>
        <v>8.4602764686930995E-2</v>
      </c>
      <c r="BX34" s="33">
        <f t="shared" si="24"/>
        <v>0</v>
      </c>
      <c r="BY34" s="33">
        <f t="shared" si="25"/>
        <v>0</v>
      </c>
      <c r="BZ34" s="33">
        <f t="shared" si="26"/>
        <v>0</v>
      </c>
      <c r="CA34" s="33">
        <f t="shared" si="27"/>
        <v>0</v>
      </c>
      <c r="CB34" s="59">
        <f t="shared" si="28"/>
        <v>67.11831921526985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J34" s="57"/>
      <c r="CK34" s="59">
        <f t="shared" si="8"/>
        <v>5.680471343265367E-2</v>
      </c>
      <c r="CL34" s="59">
        <f t="shared" si="9"/>
        <v>0.93153686974931527</v>
      </c>
      <c r="CM34" s="59">
        <v>0</v>
      </c>
      <c r="CN34" s="59">
        <f t="shared" si="29"/>
        <v>0.23583020656482021</v>
      </c>
      <c r="CO34" s="59">
        <f t="shared" si="10"/>
        <v>2.6740516695690698E-2</v>
      </c>
      <c r="CP34" s="59">
        <f t="shared" si="11"/>
        <v>0.19655035153160222</v>
      </c>
      <c r="CQ34" s="59">
        <v>0</v>
      </c>
      <c r="CR34" s="59">
        <f t="shared" si="30"/>
        <v>8.9965975662620351E-2</v>
      </c>
      <c r="CS34" s="59">
        <f t="shared" si="12"/>
        <v>3.6182789540214241E-2</v>
      </c>
      <c r="CT34" s="59">
        <f t="shared" si="13"/>
        <v>0.12320277607534325</v>
      </c>
      <c r="CU34" s="59">
        <v>0</v>
      </c>
      <c r="CV34" s="59">
        <f t="shared" si="31"/>
        <v>8.9059517469546115E-2</v>
      </c>
      <c r="CW34" s="59">
        <f t="shared" si="32"/>
        <v>0</v>
      </c>
      <c r="CX34" s="59">
        <f t="shared" si="14"/>
        <v>0</v>
      </c>
      <c r="CY34" s="59">
        <v>0</v>
      </c>
      <c r="CZ34" s="57">
        <f t="shared" si="33"/>
        <v>0</v>
      </c>
    </row>
    <row r="35" spans="1:104" x14ac:dyDescent="0.2">
      <c r="A35" s="193">
        <v>2041</v>
      </c>
      <c r="B35" s="199">
        <v>0.16318238656990625</v>
      </c>
      <c r="C35" s="199">
        <v>9.8276133934235677E-2</v>
      </c>
      <c r="D35" s="199">
        <v>1.0617856186812662</v>
      </c>
      <c r="E35" s="199">
        <v>0.35845119746535581</v>
      </c>
      <c r="F35" s="199"/>
      <c r="G35" s="199">
        <v>0</v>
      </c>
      <c r="H35" s="199">
        <v>0</v>
      </c>
      <c r="I35" s="199">
        <v>0.83461373445641929</v>
      </c>
      <c r="J35" s="199">
        <v>0.2053531156834775</v>
      </c>
      <c r="K35" s="199"/>
      <c r="L35" s="199">
        <v>0.15951536664698698</v>
      </c>
      <c r="M35" s="199">
        <v>5.1704980913161301E-2</v>
      </c>
      <c r="N35" s="199">
        <v>0.33974939585846775</v>
      </c>
      <c r="O35" s="199">
        <v>0.19526881089544962</v>
      </c>
      <c r="P35" s="199"/>
      <c r="Q35" s="199">
        <v>0</v>
      </c>
      <c r="R35" s="199">
        <v>0</v>
      </c>
      <c r="S35" s="199">
        <v>6.4356199647232673E-2</v>
      </c>
      <c r="T35" s="199">
        <v>1.9801907583763902E-2</v>
      </c>
      <c r="U35" s="199"/>
      <c r="V35" s="199">
        <v>0.18151748618450245</v>
      </c>
      <c r="W35" s="199">
        <v>6.0139126735875563E-2</v>
      </c>
      <c r="X35" s="199">
        <v>0.27245958027289968</v>
      </c>
      <c r="Y35" s="199">
        <v>0.17455014833095586</v>
      </c>
      <c r="Z35" s="199"/>
      <c r="AA35" s="199">
        <v>0</v>
      </c>
      <c r="AB35" s="199">
        <v>0</v>
      </c>
      <c r="AC35" s="199">
        <v>1.3017920726363307E-2</v>
      </c>
      <c r="AD35" s="199">
        <v>1.6501589653136585E-3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134.01582685798732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5"/>
        <v>9.8276133934235677E-2</v>
      </c>
      <c r="BG35" s="54">
        <f t="shared" si="15"/>
        <v>1.8963993531376855</v>
      </c>
      <c r="BH35" s="54">
        <f t="shared" si="15"/>
        <v>0.56380431314883328</v>
      </c>
      <c r="BI35" s="54">
        <f t="shared" si="16"/>
        <v>5.1704980913161301E-2</v>
      </c>
      <c r="BJ35" s="54">
        <f t="shared" si="16"/>
        <v>0.40410559550570041</v>
      </c>
      <c r="BK35" s="54">
        <f t="shared" si="16"/>
        <v>0.21507071847921352</v>
      </c>
      <c r="BL35" s="54">
        <f t="shared" si="17"/>
        <v>6.0139126735875563E-2</v>
      </c>
      <c r="BM35" s="54">
        <f t="shared" si="17"/>
        <v>0.285477500999263</v>
      </c>
      <c r="BN35" s="54">
        <f t="shared" si="17"/>
        <v>0.17620030729626951</v>
      </c>
      <c r="BO35" s="33">
        <f t="shared" si="18"/>
        <v>0</v>
      </c>
      <c r="BP35" s="33">
        <f t="shared" si="18"/>
        <v>0</v>
      </c>
      <c r="BQ35" s="33">
        <f t="shared" si="18"/>
        <v>0</v>
      </c>
      <c r="BR35" s="57"/>
      <c r="BS35" s="33">
        <f t="shared" si="19"/>
        <v>6.5270856944667652E-2</v>
      </c>
      <c r="BT35" s="33">
        <f t="shared" si="20"/>
        <v>0</v>
      </c>
      <c r="BU35" s="33">
        <f t="shared" si="21"/>
        <v>6.3804096114450398E-2</v>
      </c>
      <c r="BV35" s="33">
        <f t="shared" si="22"/>
        <v>0</v>
      </c>
      <c r="BW35" s="33">
        <f t="shared" si="23"/>
        <v>7.2604661095753906E-2</v>
      </c>
      <c r="BX35" s="33">
        <f t="shared" si="24"/>
        <v>0</v>
      </c>
      <c r="BY35" s="33">
        <f t="shared" si="25"/>
        <v>0</v>
      </c>
      <c r="BZ35" s="33">
        <f t="shared" si="26"/>
        <v>0</v>
      </c>
      <c r="CA35" s="33">
        <f t="shared" si="27"/>
        <v>0</v>
      </c>
      <c r="CB35" s="59">
        <f t="shared" si="28"/>
        <v>53.604607991327192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J35" s="57"/>
      <c r="CK35" s="59">
        <f t="shared" si="8"/>
        <v>3.9309190249822316E-2</v>
      </c>
      <c r="CL35" s="59">
        <f t="shared" si="9"/>
        <v>0.75853536334685101</v>
      </c>
      <c r="CM35" s="59">
        <v>0</v>
      </c>
      <c r="CN35" s="59">
        <f t="shared" si="29"/>
        <v>0.22551447764590224</v>
      </c>
      <c r="CO35" s="59">
        <f t="shared" si="10"/>
        <v>2.0681327706063232E-2</v>
      </c>
      <c r="CP35" s="59">
        <f t="shared" si="11"/>
        <v>0.16163704348994101</v>
      </c>
      <c r="CQ35" s="59">
        <v>0</v>
      </c>
      <c r="CR35" s="59">
        <f t="shared" si="30"/>
        <v>8.6025522692241757E-2</v>
      </c>
      <c r="CS35" s="59">
        <f t="shared" si="12"/>
        <v>2.4054877615562912E-2</v>
      </c>
      <c r="CT35" s="59">
        <f t="shared" si="13"/>
        <v>0.11418733063241297</v>
      </c>
      <c r="CU35" s="59">
        <v>0</v>
      </c>
      <c r="CV35" s="59">
        <f t="shared" si="31"/>
        <v>7.0477857891938875E-2</v>
      </c>
      <c r="CW35" s="59">
        <f t="shared" si="32"/>
        <v>0</v>
      </c>
      <c r="CX35" s="59">
        <f t="shared" si="14"/>
        <v>0</v>
      </c>
      <c r="CY35" s="59">
        <v>0</v>
      </c>
      <c r="CZ35" s="57">
        <f t="shared" si="33"/>
        <v>0</v>
      </c>
    </row>
    <row r="36" spans="1:104" x14ac:dyDescent="0.2">
      <c r="A36" s="193">
        <v>2042</v>
      </c>
      <c r="B36" s="199">
        <v>0.1320127172250927</v>
      </c>
      <c r="C36" s="199">
        <v>7.7740822365887904E-2</v>
      </c>
      <c r="D36" s="199">
        <v>0.90593727195719864</v>
      </c>
      <c r="E36" s="199">
        <v>0.30582946157146468</v>
      </c>
      <c r="F36" s="199"/>
      <c r="G36" s="199">
        <v>0</v>
      </c>
      <c r="H36" s="199">
        <v>0</v>
      </c>
      <c r="I36" s="199">
        <v>0.65364630126035472</v>
      </c>
      <c r="J36" s="199">
        <v>0.18133413518835645</v>
      </c>
      <c r="K36" s="199"/>
      <c r="L36" s="199">
        <v>0.1155111275719561</v>
      </c>
      <c r="M36" s="199">
        <v>4.9504768959409758E-2</v>
      </c>
      <c r="N36" s="199">
        <v>0.2645754874386233</v>
      </c>
      <c r="O36" s="199">
        <v>0.19838577782993091</v>
      </c>
      <c r="P36" s="199"/>
      <c r="Q36" s="199">
        <v>0</v>
      </c>
      <c r="R36" s="199">
        <v>0</v>
      </c>
      <c r="S36" s="199">
        <v>5.0421523940139566E-2</v>
      </c>
      <c r="T36" s="199">
        <v>1.3751324710947156E-2</v>
      </c>
      <c r="U36" s="199"/>
      <c r="V36" s="199">
        <v>0.14851430687822928</v>
      </c>
      <c r="W36" s="199">
        <v>4.6937855013366288E-2</v>
      </c>
      <c r="X36" s="199">
        <v>0.24073985793964822</v>
      </c>
      <c r="Y36" s="199">
        <v>0.16391579055449007</v>
      </c>
      <c r="Z36" s="199"/>
      <c r="AA36" s="199">
        <v>0</v>
      </c>
      <c r="AB36" s="199">
        <v>0</v>
      </c>
      <c r="AC36" s="199">
        <v>1.0451006780319839E-2</v>
      </c>
      <c r="AD36" s="199">
        <v>2.5669139460434689E-3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108.36117212624816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5"/>
        <v>7.7740822365887904E-2</v>
      </c>
      <c r="BG36" s="54">
        <f t="shared" si="15"/>
        <v>1.5595835732175534</v>
      </c>
      <c r="BH36" s="54">
        <f t="shared" si="15"/>
        <v>0.48716359675982113</v>
      </c>
      <c r="BI36" s="54">
        <f t="shared" si="16"/>
        <v>4.9504768959409758E-2</v>
      </c>
      <c r="BJ36" s="54">
        <f t="shared" si="16"/>
        <v>0.31499701137876285</v>
      </c>
      <c r="BK36" s="54">
        <f t="shared" si="16"/>
        <v>0.21213710254087806</v>
      </c>
      <c r="BL36" s="54">
        <f t="shared" si="17"/>
        <v>4.6937855013366288E-2</v>
      </c>
      <c r="BM36" s="54">
        <f t="shared" si="17"/>
        <v>0.25119086471996804</v>
      </c>
      <c r="BN36" s="54">
        <f t="shared" si="17"/>
        <v>0.16648270450053354</v>
      </c>
      <c r="BO36" s="33">
        <f t="shared" si="18"/>
        <v>0</v>
      </c>
      <c r="BP36" s="33">
        <f t="shared" si="18"/>
        <v>0</v>
      </c>
      <c r="BQ36" s="33">
        <f t="shared" si="18"/>
        <v>0</v>
      </c>
      <c r="BR36" s="57"/>
      <c r="BS36" s="33">
        <f t="shared" si="19"/>
        <v>5.1265427075554384E-2</v>
      </c>
      <c r="BT36" s="33">
        <f t="shared" si="20"/>
        <v>0</v>
      </c>
      <c r="BU36" s="33">
        <f t="shared" si="21"/>
        <v>4.4857248691110081E-2</v>
      </c>
      <c r="BV36" s="33">
        <f t="shared" si="22"/>
        <v>0</v>
      </c>
      <c r="BW36" s="33">
        <f t="shared" si="23"/>
        <v>5.7673605459998681E-2</v>
      </c>
      <c r="BX36" s="33">
        <f t="shared" si="24"/>
        <v>0</v>
      </c>
      <c r="BY36" s="33">
        <f t="shared" si="25"/>
        <v>0</v>
      </c>
      <c r="BZ36" s="33">
        <f t="shared" si="26"/>
        <v>0</v>
      </c>
      <c r="CA36" s="33">
        <f t="shared" si="27"/>
        <v>0</v>
      </c>
      <c r="CB36" s="59">
        <f t="shared" si="28"/>
        <v>42.080656199112418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J36" s="57"/>
      <c r="CK36" s="59">
        <f t="shared" si="8"/>
        <v>3.0189640388937577E-2</v>
      </c>
      <c r="CL36" s="59">
        <f t="shared" si="9"/>
        <v>0.60564405931203547</v>
      </c>
      <c r="CM36" s="59">
        <v>0</v>
      </c>
      <c r="CN36" s="59">
        <f t="shared" si="29"/>
        <v>0.1891836663052055</v>
      </c>
      <c r="CO36" s="59">
        <f t="shared" si="10"/>
        <v>1.9224535153332892E-2</v>
      </c>
      <c r="CP36" s="59">
        <f t="shared" si="11"/>
        <v>0.12232500516083671</v>
      </c>
      <c r="CQ36" s="59">
        <v>0</v>
      </c>
      <c r="CR36" s="59">
        <f t="shared" si="30"/>
        <v>8.2380693231133895E-2</v>
      </c>
      <c r="CS36" s="59">
        <f t="shared" si="12"/>
        <v>1.8227707404641556E-2</v>
      </c>
      <c r="CT36" s="59">
        <f t="shared" si="13"/>
        <v>9.7546715407652085E-2</v>
      </c>
      <c r="CU36" s="59">
        <v>0</v>
      </c>
      <c r="CV36" s="59">
        <f t="shared" si="31"/>
        <v>6.4651399700838025E-2</v>
      </c>
      <c r="CW36" s="59">
        <f t="shared" si="32"/>
        <v>0</v>
      </c>
      <c r="CX36" s="59">
        <f t="shared" si="14"/>
        <v>0</v>
      </c>
      <c r="CY36" s="59">
        <v>0</v>
      </c>
      <c r="CZ36" s="57">
        <f t="shared" si="33"/>
        <v>0</v>
      </c>
    </row>
    <row r="37" spans="1:104" x14ac:dyDescent="0.2">
      <c r="A37" s="193">
        <v>2043</v>
      </c>
      <c r="B37" s="199">
        <v>0.11734463753341572</v>
      </c>
      <c r="C37" s="199">
        <v>7.0040080527757509E-2</v>
      </c>
      <c r="D37" s="199">
        <v>0.76970748182074877</v>
      </c>
      <c r="E37" s="199">
        <v>0.25540793763132508</v>
      </c>
      <c r="F37" s="199"/>
      <c r="G37" s="199">
        <v>0</v>
      </c>
      <c r="H37" s="199">
        <v>0</v>
      </c>
      <c r="I37" s="199">
        <v>0.49413093461336766</v>
      </c>
      <c r="J37" s="199">
        <v>0.15933201565084104</v>
      </c>
      <c r="K37" s="199"/>
      <c r="L37" s="199">
        <v>9.1675498072981032E-2</v>
      </c>
      <c r="M37" s="199">
        <v>3.1903073329397402E-2</v>
      </c>
      <c r="N37" s="199">
        <v>0.22405491729036561</v>
      </c>
      <c r="O37" s="199">
        <v>0.13971345906322305</v>
      </c>
      <c r="P37" s="199"/>
      <c r="Q37" s="199">
        <v>0</v>
      </c>
      <c r="R37" s="199">
        <v>0</v>
      </c>
      <c r="S37" s="199">
        <v>3.1719722333251439E-2</v>
      </c>
      <c r="T37" s="199">
        <v>1.888515260303409E-2</v>
      </c>
      <c r="U37" s="199"/>
      <c r="V37" s="199">
        <v>0.1246786773792542</v>
      </c>
      <c r="W37" s="199">
        <v>4.033721915211165E-2</v>
      </c>
      <c r="X37" s="199">
        <v>0.20718662564493714</v>
      </c>
      <c r="Y37" s="199">
        <v>0.13824665109405537</v>
      </c>
      <c r="Z37" s="199"/>
      <c r="AA37" s="199">
        <v>0</v>
      </c>
      <c r="AB37" s="199">
        <v>0</v>
      </c>
      <c r="AC37" s="199">
        <v>5.867231876670786E-3</v>
      </c>
      <c r="AD37" s="199">
        <v>4.5837749036490519E-3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85.496569502862101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5"/>
        <v>7.0040080527757509E-2</v>
      </c>
      <c r="BG37" s="54">
        <f t="shared" si="15"/>
        <v>1.2638384164341163</v>
      </c>
      <c r="BH37" s="54">
        <f t="shared" si="15"/>
        <v>0.41473995328216612</v>
      </c>
      <c r="BI37" s="54">
        <f t="shared" si="16"/>
        <v>3.1903073329397402E-2</v>
      </c>
      <c r="BJ37" s="54">
        <f t="shared" si="16"/>
        <v>0.25577463962361707</v>
      </c>
      <c r="BK37" s="54">
        <f t="shared" si="16"/>
        <v>0.15859861166625713</v>
      </c>
      <c r="BL37" s="54">
        <f t="shared" si="17"/>
        <v>4.033721915211165E-2</v>
      </c>
      <c r="BM37" s="54">
        <f t="shared" si="17"/>
        <v>0.21305385752160794</v>
      </c>
      <c r="BN37" s="54">
        <f t="shared" si="17"/>
        <v>0.14283042599770443</v>
      </c>
      <c r="BO37" s="33">
        <f t="shared" si="18"/>
        <v>0</v>
      </c>
      <c r="BP37" s="33">
        <f t="shared" si="18"/>
        <v>0</v>
      </c>
      <c r="BQ37" s="33">
        <f t="shared" si="18"/>
        <v>0</v>
      </c>
      <c r="BR37" s="57"/>
      <c r="BS37" s="33">
        <f t="shared" si="19"/>
        <v>4.4242008263693094E-2</v>
      </c>
      <c r="BT37" s="33">
        <f t="shared" si="20"/>
        <v>0</v>
      </c>
      <c r="BU37" s="33">
        <f t="shared" si="21"/>
        <v>3.4564068956010233E-2</v>
      </c>
      <c r="BV37" s="33">
        <f t="shared" si="22"/>
        <v>0</v>
      </c>
      <c r="BW37" s="33">
        <f t="shared" si="23"/>
        <v>4.7007133780173918E-2</v>
      </c>
      <c r="BX37" s="33">
        <f t="shared" si="24"/>
        <v>0</v>
      </c>
      <c r="BY37" s="33">
        <f t="shared" si="25"/>
        <v>0</v>
      </c>
      <c r="BZ37" s="33">
        <f t="shared" si="26"/>
        <v>0</v>
      </c>
      <c r="CA37" s="33">
        <f t="shared" si="27"/>
        <v>0</v>
      </c>
      <c r="CB37" s="59">
        <f t="shared" si="28"/>
        <v>32.234450708375142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J37" s="57"/>
      <c r="CK37" s="59">
        <f t="shared" si="8"/>
        <v>2.640694868239182E-2</v>
      </c>
      <c r="CL37" s="59">
        <f t="shared" si="9"/>
        <v>0.47650025462755702</v>
      </c>
      <c r="CM37" s="59">
        <v>0</v>
      </c>
      <c r="CN37" s="59">
        <f t="shared" si="29"/>
        <v>0.15636784795699027</v>
      </c>
      <c r="CO37" s="59">
        <f t="shared" si="10"/>
        <v>1.2028295996691562E-2</v>
      </c>
      <c r="CP37" s="59">
        <f t="shared" si="11"/>
        <v>9.6433752387268548E-2</v>
      </c>
      <c r="CQ37" s="59">
        <v>0</v>
      </c>
      <c r="CR37" s="59">
        <f t="shared" si="30"/>
        <v>5.979583929389768E-2</v>
      </c>
      <c r="CS37" s="59">
        <f t="shared" si="12"/>
        <v>1.52081903406445E-2</v>
      </c>
      <c r="CT37" s="59">
        <f t="shared" si="13"/>
        <v>8.0326896253767793E-2</v>
      </c>
      <c r="CU37" s="59">
        <v>0</v>
      </c>
      <c r="CV37" s="59">
        <f t="shared" si="31"/>
        <v>5.385081943346394E-2</v>
      </c>
      <c r="CW37" s="59">
        <f t="shared" si="32"/>
        <v>0</v>
      </c>
      <c r="CX37" s="59">
        <f t="shared" si="14"/>
        <v>0</v>
      </c>
      <c r="CY37" s="59">
        <v>0</v>
      </c>
      <c r="CZ37" s="57">
        <f t="shared" si="33"/>
        <v>0</v>
      </c>
    </row>
    <row r="38" spans="1:104" x14ac:dyDescent="0.2">
      <c r="A38" s="193">
        <v>2044</v>
      </c>
      <c r="B38" s="199">
        <v>8.0674438304223314E-2</v>
      </c>
      <c r="C38" s="199">
        <v>4.49209940557607E-2</v>
      </c>
      <c r="D38" s="199">
        <v>0.61532594306584876</v>
      </c>
      <c r="E38" s="199">
        <v>0.26989266632685621</v>
      </c>
      <c r="F38" s="199"/>
      <c r="G38" s="199">
        <v>0</v>
      </c>
      <c r="H38" s="199">
        <v>0</v>
      </c>
      <c r="I38" s="199">
        <v>0.36633529029963224</v>
      </c>
      <c r="J38" s="199">
        <v>0.12779564431373555</v>
      </c>
      <c r="K38" s="199"/>
      <c r="L38" s="199">
        <v>7.15068884969252E-2</v>
      </c>
      <c r="M38" s="199">
        <v>2.5119086471996802E-2</v>
      </c>
      <c r="N38" s="199">
        <v>0.1822508901690863</v>
      </c>
      <c r="O38" s="199">
        <v>0.10359331282246859</v>
      </c>
      <c r="P38" s="199"/>
      <c r="Q38" s="199">
        <v>0</v>
      </c>
      <c r="R38" s="199">
        <v>0</v>
      </c>
      <c r="S38" s="199">
        <v>1.9985258579909865E-2</v>
      </c>
      <c r="T38" s="199">
        <v>1.1734463753341572E-2</v>
      </c>
      <c r="U38" s="199"/>
      <c r="V38" s="199">
        <v>8.4341458227142549E-2</v>
      </c>
      <c r="W38" s="199">
        <v>2.5119086471996802E-2</v>
      </c>
      <c r="X38" s="199">
        <v>0.17289998936564224</v>
      </c>
      <c r="Y38" s="199">
        <v>0.12742894232144364</v>
      </c>
      <c r="Z38" s="199"/>
      <c r="AA38" s="199">
        <v>0</v>
      </c>
      <c r="AB38" s="199">
        <v>0</v>
      </c>
      <c r="AC38" s="199">
        <v>5.500529884378861E-4</v>
      </c>
      <c r="AD38" s="199">
        <v>5.3171788882329001E-3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66.116002508241621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5"/>
        <v>4.49209940557607E-2</v>
      </c>
      <c r="BG38" s="54">
        <f t="shared" si="15"/>
        <v>0.98166123336548106</v>
      </c>
      <c r="BH38" s="54">
        <f t="shared" si="15"/>
        <v>0.39768831064059174</v>
      </c>
      <c r="BI38" s="54">
        <f t="shared" si="16"/>
        <v>2.5119086471996802E-2</v>
      </c>
      <c r="BJ38" s="54">
        <f t="shared" si="16"/>
        <v>0.20223614874899618</v>
      </c>
      <c r="BK38" s="54">
        <f t="shared" si="16"/>
        <v>0.11532777657581016</v>
      </c>
      <c r="BL38" s="54">
        <f t="shared" si="17"/>
        <v>2.5119086471996802E-2</v>
      </c>
      <c r="BM38" s="54">
        <f t="shared" si="17"/>
        <v>0.17345004235408013</v>
      </c>
      <c r="BN38" s="54">
        <f t="shared" si="17"/>
        <v>0.13274612120967655</v>
      </c>
      <c r="BO38" s="33">
        <f t="shared" si="18"/>
        <v>0</v>
      </c>
      <c r="BP38" s="33">
        <f t="shared" si="18"/>
        <v>0</v>
      </c>
      <c r="BQ38" s="33">
        <f t="shared" si="18"/>
        <v>0</v>
      </c>
      <c r="BR38" s="57"/>
      <c r="BS38" s="33">
        <f t="shared" si="19"/>
        <v>2.9530466680863114E-2</v>
      </c>
      <c r="BT38" s="33">
        <f t="shared" si="20"/>
        <v>0</v>
      </c>
      <c r="BU38" s="33">
        <f t="shared" si="21"/>
        <v>2.6174731830765029E-2</v>
      </c>
      <c r="BV38" s="33">
        <f t="shared" si="22"/>
        <v>0</v>
      </c>
      <c r="BW38" s="33">
        <f t="shared" si="23"/>
        <v>3.0872760620902346E-2</v>
      </c>
      <c r="BX38" s="33">
        <f t="shared" si="24"/>
        <v>0</v>
      </c>
      <c r="BY38" s="33">
        <f t="shared" si="25"/>
        <v>0</v>
      </c>
      <c r="BZ38" s="33">
        <f t="shared" si="26"/>
        <v>0</v>
      </c>
      <c r="CA38" s="33">
        <f t="shared" si="27"/>
        <v>0</v>
      </c>
      <c r="CB38" s="59">
        <f t="shared" si="28"/>
        <v>24.201425509513353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J38" s="57"/>
      <c r="CK38" s="59">
        <f t="shared" si="8"/>
        <v>1.6443100765480594E-2</v>
      </c>
      <c r="CL38" s="59">
        <f t="shared" si="9"/>
        <v>0.35933208774850256</v>
      </c>
      <c r="CM38" s="59">
        <v>0</v>
      </c>
      <c r="CN38" s="59">
        <f t="shared" si="29"/>
        <v>0.14557177779725475</v>
      </c>
      <c r="CO38" s="59">
        <f t="shared" si="10"/>
        <v>9.194713489268742E-3</v>
      </c>
      <c r="CP38" s="59">
        <f t="shared" si="11"/>
        <v>7.4027510793163678E-2</v>
      </c>
      <c r="CQ38" s="59">
        <v>0</v>
      </c>
      <c r="CR38" s="59">
        <f t="shared" si="30"/>
        <v>4.2215144414233866E-2</v>
      </c>
      <c r="CS38" s="59">
        <f t="shared" si="12"/>
        <v>9.194713489268742E-3</v>
      </c>
      <c r="CT38" s="59">
        <f t="shared" si="13"/>
        <v>6.3490503363855699E-2</v>
      </c>
      <c r="CU38" s="59">
        <v>0</v>
      </c>
      <c r="CV38" s="59">
        <f t="shared" si="31"/>
        <v>4.8591040629420219E-2</v>
      </c>
      <c r="CW38" s="59">
        <f t="shared" si="32"/>
        <v>0</v>
      </c>
      <c r="CX38" s="59">
        <f t="shared" si="14"/>
        <v>0</v>
      </c>
      <c r="CY38" s="59">
        <v>0</v>
      </c>
      <c r="CZ38" s="57">
        <f t="shared" si="33"/>
        <v>0</v>
      </c>
    </row>
    <row r="39" spans="1:104" x14ac:dyDescent="0.2">
      <c r="A39" s="193">
        <v>2045</v>
      </c>
      <c r="B39" s="199">
        <v>7.15068884969252E-2</v>
      </c>
      <c r="C39" s="199">
        <v>2.7319298425748345E-2</v>
      </c>
      <c r="D39" s="199">
        <v>0.46497812622615986</v>
      </c>
      <c r="E39" s="199">
        <v>0.23303911610151778</v>
      </c>
      <c r="F39" s="199"/>
      <c r="G39" s="199">
        <v>0</v>
      </c>
      <c r="H39" s="199">
        <v>0</v>
      </c>
      <c r="I39" s="199">
        <v>0.27429309023435922</v>
      </c>
      <c r="J39" s="199">
        <v>9.2225551061418914E-2</v>
      </c>
      <c r="K39" s="199"/>
      <c r="L39" s="199">
        <v>3.8503709190652033E-2</v>
      </c>
      <c r="M39" s="199">
        <v>2.7502649421894308E-2</v>
      </c>
      <c r="N39" s="199">
        <v>0.14484728695531002</v>
      </c>
      <c r="O39" s="199">
        <v>7.169023949307117E-2</v>
      </c>
      <c r="P39" s="199"/>
      <c r="Q39" s="199">
        <v>0</v>
      </c>
      <c r="R39" s="199">
        <v>0</v>
      </c>
      <c r="S39" s="199">
        <v>1.2467867737925417E-2</v>
      </c>
      <c r="T39" s="199">
        <v>7.5173908419844454E-3</v>
      </c>
      <c r="U39" s="199"/>
      <c r="V39" s="199">
        <v>6.23393386896271E-2</v>
      </c>
      <c r="W39" s="199">
        <v>1.5768185668552735E-2</v>
      </c>
      <c r="X39" s="199">
        <v>0.12651218734071384</v>
      </c>
      <c r="Y39" s="199">
        <v>0.10762703473767973</v>
      </c>
      <c r="Z39" s="199"/>
      <c r="AA39" s="199">
        <v>0</v>
      </c>
      <c r="AB39" s="199">
        <v>0</v>
      </c>
      <c r="AC39" s="199">
        <v>0</v>
      </c>
      <c r="AD39" s="199">
        <v>5.500529884378861E-4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50.076824067385154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5"/>
        <v>2.7319298425748345E-2</v>
      </c>
      <c r="BG39" s="54">
        <f t="shared" si="15"/>
        <v>0.73927121646051908</v>
      </c>
      <c r="BH39" s="54">
        <f t="shared" si="15"/>
        <v>0.32526466716293667</v>
      </c>
      <c r="BI39" s="54">
        <f t="shared" si="16"/>
        <v>2.7502649421894308E-2</v>
      </c>
      <c r="BJ39" s="54">
        <f t="shared" si="16"/>
        <v>0.15731515469323543</v>
      </c>
      <c r="BK39" s="54">
        <f t="shared" si="16"/>
        <v>7.9207630335055609E-2</v>
      </c>
      <c r="BL39" s="54">
        <f t="shared" si="17"/>
        <v>1.5768185668552735E-2</v>
      </c>
      <c r="BM39" s="54">
        <f t="shared" si="17"/>
        <v>0.12651218734071384</v>
      </c>
      <c r="BN39" s="54">
        <f t="shared" si="17"/>
        <v>0.10817708772611762</v>
      </c>
      <c r="BO39" s="33">
        <f t="shared" si="18"/>
        <v>0</v>
      </c>
      <c r="BP39" s="33">
        <f t="shared" si="18"/>
        <v>0</v>
      </c>
      <c r="BQ39" s="33">
        <f t="shared" si="18"/>
        <v>0</v>
      </c>
      <c r="BR39" s="57"/>
      <c r="BS39" s="33">
        <f t="shared" si="19"/>
        <v>2.5412361000742751E-2</v>
      </c>
      <c r="BT39" s="33">
        <f t="shared" si="20"/>
        <v>0</v>
      </c>
      <c r="BU39" s="33">
        <f t="shared" si="21"/>
        <v>1.3683579000399944E-2</v>
      </c>
      <c r="BV39" s="33">
        <f t="shared" si="22"/>
        <v>0</v>
      </c>
      <c r="BW39" s="33">
        <f t="shared" si="23"/>
        <v>2.2154366000647525E-2</v>
      </c>
      <c r="BX39" s="33">
        <f t="shared" si="24"/>
        <v>0</v>
      </c>
      <c r="BY39" s="33">
        <f t="shared" si="25"/>
        <v>0</v>
      </c>
      <c r="BZ39" s="33">
        <f t="shared" si="26"/>
        <v>0</v>
      </c>
      <c r="CA39" s="33">
        <f t="shared" si="27"/>
        <v>0</v>
      </c>
      <c r="CB39" s="59">
        <f t="shared" si="28"/>
        <v>17.796471888520152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J39" s="57"/>
      <c r="CK39" s="59">
        <f t="shared" si="8"/>
        <v>9.7088251002837682E-3</v>
      </c>
      <c r="CL39" s="59">
        <f t="shared" si="9"/>
        <v>0.26272471680767889</v>
      </c>
      <c r="CM39" s="59">
        <v>0</v>
      </c>
      <c r="CN39" s="59">
        <f t="shared" si="29"/>
        <v>0.11559366260337856</v>
      </c>
      <c r="CO39" s="59">
        <f t="shared" si="10"/>
        <v>9.7739850002856732E-3</v>
      </c>
      <c r="CP39" s="59">
        <f t="shared" si="11"/>
        <v>5.5907194201634043E-2</v>
      </c>
      <c r="CQ39" s="59">
        <v>0</v>
      </c>
      <c r="CR39" s="59">
        <f t="shared" si="30"/>
        <v>2.814907680082274E-2</v>
      </c>
      <c r="CS39" s="59">
        <f t="shared" si="12"/>
        <v>5.6037514001637855E-3</v>
      </c>
      <c r="CT39" s="59">
        <f t="shared" si="13"/>
        <v>4.4960331001314108E-2</v>
      </c>
      <c r="CU39" s="59">
        <v>0</v>
      </c>
      <c r="CV39" s="59">
        <f t="shared" si="31"/>
        <v>3.844434100112365E-2</v>
      </c>
      <c r="CW39" s="59">
        <f t="shared" si="32"/>
        <v>0</v>
      </c>
      <c r="CX39" s="59">
        <f t="shared" si="14"/>
        <v>0</v>
      </c>
      <c r="CY39" s="59">
        <v>0</v>
      </c>
      <c r="CZ39" s="57">
        <f t="shared" si="33"/>
        <v>0</v>
      </c>
    </row>
    <row r="40" spans="1:104" x14ac:dyDescent="0.2">
      <c r="A40" s="193">
        <v>2046</v>
      </c>
      <c r="B40" s="199">
        <v>5.3171788882328999E-2</v>
      </c>
      <c r="C40" s="199">
        <v>2.4202331491266996E-2</v>
      </c>
      <c r="D40" s="199">
        <v>0.33919934287002984</v>
      </c>
      <c r="E40" s="199">
        <v>0.17289998936564221</v>
      </c>
      <c r="F40" s="199"/>
      <c r="G40" s="199">
        <v>0</v>
      </c>
      <c r="H40" s="199">
        <v>0</v>
      </c>
      <c r="I40" s="199">
        <v>0.20516976468733153</v>
      </c>
      <c r="J40" s="199">
        <v>6.930667654317367E-2</v>
      </c>
      <c r="K40" s="199">
        <v>0</v>
      </c>
      <c r="L40" s="199">
        <v>3.3003179306273174E-2</v>
      </c>
      <c r="M40" s="199">
        <v>1.6501589653136587E-2</v>
      </c>
      <c r="N40" s="199">
        <v>0.11587782956424802</v>
      </c>
      <c r="O40" s="199">
        <v>6.7106464589422127E-2</v>
      </c>
      <c r="P40" s="199"/>
      <c r="Q40" s="199">
        <v>0</v>
      </c>
      <c r="R40" s="199">
        <v>0</v>
      </c>
      <c r="S40" s="199">
        <v>7.8840928342763673E-3</v>
      </c>
      <c r="T40" s="199">
        <v>4.5837749036490519E-3</v>
      </c>
      <c r="U40" s="199"/>
      <c r="V40" s="199">
        <v>5.5005298843788616E-2</v>
      </c>
      <c r="W40" s="199">
        <v>9.5342517995900284E-3</v>
      </c>
      <c r="X40" s="199">
        <v>9.2958955046002767E-2</v>
      </c>
      <c r="Y40" s="199">
        <v>8.0491087308077344E-2</v>
      </c>
      <c r="Z40" s="199"/>
      <c r="AA40" s="199">
        <v>0</v>
      </c>
      <c r="AB40" s="199">
        <v>0</v>
      </c>
      <c r="AC40" s="199">
        <v>0</v>
      </c>
      <c r="AD40" s="199">
        <v>0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36.598508989699347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5"/>
        <v>2.4202331491266996E-2</v>
      </c>
      <c r="BG40" s="54">
        <f t="shared" si="15"/>
        <v>0.54436910755736134</v>
      </c>
      <c r="BH40" s="54">
        <f t="shared" si="15"/>
        <v>0.2422066659088159</v>
      </c>
      <c r="BI40" s="54">
        <f t="shared" si="16"/>
        <v>1.6501589653136587E-2</v>
      </c>
      <c r="BJ40" s="54">
        <f t="shared" si="16"/>
        <v>0.12376192239852439</v>
      </c>
      <c r="BK40" s="54">
        <f t="shared" si="16"/>
        <v>7.1690239493071184E-2</v>
      </c>
      <c r="BL40" s="54">
        <f t="shared" si="17"/>
        <v>9.5342517995900284E-3</v>
      </c>
      <c r="BM40" s="54">
        <f t="shared" si="17"/>
        <v>9.2958955046002767E-2</v>
      </c>
      <c r="BN40" s="54">
        <f t="shared" si="17"/>
        <v>8.0491087308077344E-2</v>
      </c>
      <c r="BO40" s="33">
        <f t="shared" si="18"/>
        <v>0</v>
      </c>
      <c r="BP40" s="33">
        <f t="shared" si="18"/>
        <v>0</v>
      </c>
      <c r="BQ40" s="33">
        <f t="shared" si="18"/>
        <v>0</v>
      </c>
      <c r="BR40" s="57"/>
      <c r="BS40" s="33">
        <f t="shared" si="19"/>
        <v>1.8345991262672137E-2</v>
      </c>
      <c r="BT40" s="33">
        <f t="shared" si="20"/>
        <v>0</v>
      </c>
      <c r="BU40" s="33">
        <f t="shared" si="21"/>
        <v>1.1387166990624087E-2</v>
      </c>
      <c r="BV40" s="33">
        <f t="shared" si="22"/>
        <v>0</v>
      </c>
      <c r="BW40" s="33">
        <f t="shared" si="23"/>
        <v>1.8978611651040141E-2</v>
      </c>
      <c r="BX40" s="33">
        <f t="shared" si="24"/>
        <v>0</v>
      </c>
      <c r="BY40" s="33">
        <f t="shared" si="25"/>
        <v>0</v>
      </c>
      <c r="BZ40" s="33">
        <f t="shared" si="26"/>
        <v>0</v>
      </c>
      <c r="CA40" s="33">
        <f t="shared" si="27"/>
        <v>0</v>
      </c>
      <c r="CB40" s="59">
        <f t="shared" si="28"/>
        <v>12.627672310174908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J40" s="57"/>
      <c r="CK40" s="59">
        <f t="shared" si="8"/>
        <v>8.3505891264576641E-3</v>
      </c>
      <c r="CL40" s="59">
        <f t="shared" si="9"/>
        <v>0.1878249933064606</v>
      </c>
      <c r="CM40" s="59">
        <v>0</v>
      </c>
      <c r="CN40" s="59">
        <f t="shared" si="29"/>
        <v>8.3569153303413427E-2</v>
      </c>
      <c r="CO40" s="59">
        <f t="shared" si="10"/>
        <v>5.6935834953120434E-3</v>
      </c>
      <c r="CP40" s="59">
        <f t="shared" si="11"/>
        <v>4.2701876214840319E-2</v>
      </c>
      <c r="CQ40" s="59">
        <v>0</v>
      </c>
      <c r="CR40" s="59">
        <f t="shared" si="30"/>
        <v>2.4735457185188992E-2</v>
      </c>
      <c r="CS40" s="59">
        <f t="shared" si="12"/>
        <v>3.289626019513625E-3</v>
      </c>
      <c r="CT40" s="59">
        <f t="shared" si="13"/>
        <v>3.2073853690257843E-2</v>
      </c>
      <c r="CU40" s="59">
        <v>0</v>
      </c>
      <c r="CV40" s="59">
        <f t="shared" si="31"/>
        <v>2.7772035049355409E-2</v>
      </c>
      <c r="CW40" s="59">
        <f t="shared" si="32"/>
        <v>0</v>
      </c>
      <c r="CX40" s="59">
        <f t="shared" si="14"/>
        <v>0</v>
      </c>
      <c r="CY40" s="59">
        <v>0</v>
      </c>
      <c r="CZ40" s="57">
        <f t="shared" si="33"/>
        <v>0</v>
      </c>
    </row>
    <row r="41" spans="1:104" x14ac:dyDescent="0.2">
      <c r="A41" s="193">
        <v>2047</v>
      </c>
      <c r="B41" s="199">
        <v>3.116966934481355E-2</v>
      </c>
      <c r="C41" s="199">
        <v>1.7234993637720433E-2</v>
      </c>
      <c r="D41" s="199">
        <v>0.26017506353112019</v>
      </c>
      <c r="E41" s="199">
        <v>0.12522873036769208</v>
      </c>
      <c r="F41" s="199"/>
      <c r="G41" s="199">
        <v>0</v>
      </c>
      <c r="H41" s="199">
        <v>0</v>
      </c>
      <c r="I41" s="199">
        <v>0.14191367101697461</v>
      </c>
      <c r="J41" s="199">
        <v>6.2889391678064996E-2</v>
      </c>
      <c r="K41" s="199">
        <v>0</v>
      </c>
      <c r="L41" s="199">
        <v>3.4836689267732791E-2</v>
      </c>
      <c r="M41" s="199">
        <v>8.9841988111521408E-3</v>
      </c>
      <c r="N41" s="199">
        <v>8.6541670180894092E-2</v>
      </c>
      <c r="O41" s="199">
        <v>6.4539550643378629E-2</v>
      </c>
      <c r="P41" s="199"/>
      <c r="Q41" s="199">
        <v>0</v>
      </c>
      <c r="R41" s="199">
        <v>0</v>
      </c>
      <c r="S41" s="199">
        <v>3.6670199229192411E-3</v>
      </c>
      <c r="T41" s="199">
        <v>4.2170729113571274E-3</v>
      </c>
      <c r="U41" s="199"/>
      <c r="V41" s="199">
        <v>3.4836689267732791E-2</v>
      </c>
      <c r="W41" s="199">
        <v>1.6501589653136587E-2</v>
      </c>
      <c r="X41" s="199">
        <v>6.7289815585568083E-2</v>
      </c>
      <c r="Y41" s="199">
        <v>5.6288755816810351E-2</v>
      </c>
      <c r="Z41" s="199"/>
      <c r="AA41" s="199">
        <v>0</v>
      </c>
      <c r="AB41" s="199">
        <v>0</v>
      </c>
      <c r="AC41" s="199">
        <v>0</v>
      </c>
      <c r="AD41" s="199">
        <v>0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25.796935104748421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1.7234993637720433E-2</v>
      </c>
      <c r="BG41" s="54">
        <f t="shared" si="15"/>
        <v>0.40208873454809479</v>
      </c>
      <c r="BH41" s="54">
        <f t="shared" si="15"/>
        <v>0.18811812204575706</v>
      </c>
      <c r="BI41" s="54">
        <f t="shared" si="16"/>
        <v>8.9841988111521408E-3</v>
      </c>
      <c r="BJ41" s="54">
        <f t="shared" si="16"/>
        <v>9.0208690103813327E-2</v>
      </c>
      <c r="BK41" s="54">
        <f t="shared" si="16"/>
        <v>6.875662355473576E-2</v>
      </c>
      <c r="BL41" s="54">
        <f t="shared" si="17"/>
        <v>1.6501589653136587E-2</v>
      </c>
      <c r="BM41" s="54">
        <f t="shared" si="17"/>
        <v>6.7289815585568083E-2</v>
      </c>
      <c r="BN41" s="54">
        <f t="shared" si="17"/>
        <v>5.6288755816810351E-2</v>
      </c>
      <c r="BO41" s="33">
        <f t="shared" si="18"/>
        <v>0</v>
      </c>
      <c r="BP41" s="33">
        <f t="shared" si="18"/>
        <v>0</v>
      </c>
      <c r="BQ41" s="33">
        <f t="shared" si="18"/>
        <v>0</v>
      </c>
      <c r="BR41" s="57"/>
      <c r="BS41" s="33">
        <f t="shared" si="19"/>
        <v>1.0441307380831146E-2</v>
      </c>
      <c r="BT41" s="33">
        <f t="shared" si="20"/>
        <v>0</v>
      </c>
      <c r="BU41" s="33">
        <f t="shared" si="21"/>
        <v>1.166969648445834E-2</v>
      </c>
      <c r="BV41" s="33">
        <f t="shared" si="22"/>
        <v>0</v>
      </c>
      <c r="BW41" s="33">
        <f t="shared" si="23"/>
        <v>1.166969648445834E-2</v>
      </c>
      <c r="BX41" s="33">
        <f t="shared" si="24"/>
        <v>0</v>
      </c>
      <c r="BY41" s="33">
        <f t="shared" si="25"/>
        <v>0</v>
      </c>
      <c r="BZ41" s="33">
        <f t="shared" si="26"/>
        <v>0</v>
      </c>
      <c r="CA41" s="33">
        <f t="shared" si="27"/>
        <v>0</v>
      </c>
      <c r="CB41" s="59">
        <f t="shared" si="28"/>
        <v>8.641533085651762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J41" s="57"/>
      <c r="CK41" s="59">
        <f t="shared" si="8"/>
        <v>5.7734287870478095E-3</v>
      </c>
      <c r="CL41" s="59">
        <f t="shared" si="9"/>
        <v>0.13469286521272178</v>
      </c>
      <c r="CM41" s="59">
        <v>0</v>
      </c>
      <c r="CN41" s="59">
        <f t="shared" si="29"/>
        <v>6.3016361016075023E-2</v>
      </c>
      <c r="CO41" s="59">
        <f t="shared" si="10"/>
        <v>3.0095533038866245E-3</v>
      </c>
      <c r="CP41" s="59">
        <f t="shared" si="11"/>
        <v>3.021837194922896E-2</v>
      </c>
      <c r="CQ41" s="59">
        <v>0</v>
      </c>
      <c r="CR41" s="59">
        <f t="shared" si="30"/>
        <v>2.3032295693009876E-2</v>
      </c>
      <c r="CS41" s="59">
        <f t="shared" si="12"/>
        <v>5.5277509663223716E-3</v>
      </c>
      <c r="CT41" s="59">
        <f t="shared" si="13"/>
        <v>2.2540940051559006E-2</v>
      </c>
      <c r="CU41" s="59">
        <v>0</v>
      </c>
      <c r="CV41" s="59">
        <f t="shared" si="31"/>
        <v>1.8855772740677422E-2</v>
      </c>
      <c r="CW41" s="59">
        <f t="shared" si="32"/>
        <v>0</v>
      </c>
      <c r="CX41" s="59">
        <f t="shared" si="14"/>
        <v>0</v>
      </c>
      <c r="CY41" s="59">
        <v>0</v>
      </c>
      <c r="CZ41" s="57">
        <f t="shared" si="33"/>
        <v>0</v>
      </c>
    </row>
    <row r="42" spans="1:104" x14ac:dyDescent="0.2">
      <c r="A42" s="193">
        <v>2048</v>
      </c>
      <c r="B42" s="199">
        <v>1.8335099614596208E-2</v>
      </c>
      <c r="C42" s="199">
        <v>1.1734463753341572E-2</v>
      </c>
      <c r="D42" s="199">
        <v>0.18335099614596206</v>
      </c>
      <c r="E42" s="199">
        <v>0.10194315385715491</v>
      </c>
      <c r="F42" s="199"/>
      <c r="G42" s="199">
        <v>0</v>
      </c>
      <c r="H42" s="199">
        <v>0</v>
      </c>
      <c r="I42" s="199">
        <v>9.5525868992046237E-2</v>
      </c>
      <c r="J42" s="199">
        <v>4.6571153021074362E-2</v>
      </c>
      <c r="K42" s="199">
        <v>0</v>
      </c>
      <c r="L42" s="199">
        <v>1.8335099614596208E-2</v>
      </c>
      <c r="M42" s="199">
        <v>6.9673378535465595E-3</v>
      </c>
      <c r="N42" s="199">
        <v>5.4088543863058815E-2</v>
      </c>
      <c r="O42" s="199">
        <v>5.518864983993458E-2</v>
      </c>
      <c r="P42" s="199"/>
      <c r="Q42" s="199">
        <v>0</v>
      </c>
      <c r="R42" s="199">
        <v>0</v>
      </c>
      <c r="S42" s="199">
        <v>7.3340398458384825E-4</v>
      </c>
      <c r="T42" s="199">
        <v>2.933615938335393E-3</v>
      </c>
      <c r="U42" s="199"/>
      <c r="V42" s="199">
        <v>3.4836689267732791E-2</v>
      </c>
      <c r="W42" s="199">
        <v>4.2170729113571274E-3</v>
      </c>
      <c r="X42" s="199">
        <v>5.4455245855350741E-2</v>
      </c>
      <c r="Y42" s="199">
        <v>4.6937855013366288E-2</v>
      </c>
      <c r="Z42" s="199"/>
      <c r="AA42" s="199">
        <v>0</v>
      </c>
      <c r="AB42" s="199">
        <v>0</v>
      </c>
      <c r="AC42" s="199">
        <v>0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17.92274322426394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5"/>
        <v>1.1734463753341572E-2</v>
      </c>
      <c r="BG42" s="54">
        <f t="shared" si="15"/>
        <v>0.2788768651380083</v>
      </c>
      <c r="BH42" s="54">
        <f t="shared" si="15"/>
        <v>0.14851430687822928</v>
      </c>
      <c r="BI42" s="54">
        <f t="shared" si="16"/>
        <v>6.9673378535465595E-3</v>
      </c>
      <c r="BJ42" s="54">
        <f t="shared" si="16"/>
        <v>5.482194784764266E-2</v>
      </c>
      <c r="BK42" s="54">
        <f t="shared" si="16"/>
        <v>5.8122265778269976E-2</v>
      </c>
      <c r="BL42" s="54">
        <f t="shared" si="17"/>
        <v>4.2170729113571274E-3</v>
      </c>
      <c r="BM42" s="54">
        <f t="shared" si="17"/>
        <v>5.4455245855350741E-2</v>
      </c>
      <c r="BN42" s="54">
        <f t="shared" si="17"/>
        <v>4.6937855013366288E-2</v>
      </c>
      <c r="BO42" s="33">
        <f t="shared" si="18"/>
        <v>0</v>
      </c>
      <c r="BP42" s="33">
        <f t="shared" si="18"/>
        <v>0</v>
      </c>
      <c r="BQ42" s="33">
        <f t="shared" si="18"/>
        <v>0</v>
      </c>
      <c r="BR42" s="57"/>
      <c r="BS42" s="33">
        <f t="shared" si="19"/>
        <v>5.9630539011028818E-3</v>
      </c>
      <c r="BT42" s="33">
        <f t="shared" si="20"/>
        <v>0</v>
      </c>
      <c r="BU42" s="33">
        <f t="shared" si="21"/>
        <v>5.9630539011028818E-3</v>
      </c>
      <c r="BV42" s="33">
        <f t="shared" si="22"/>
        <v>0</v>
      </c>
      <c r="BW42" s="33">
        <f t="shared" si="23"/>
        <v>1.1329802412095474E-2</v>
      </c>
      <c r="BX42" s="33">
        <f t="shared" si="24"/>
        <v>0</v>
      </c>
      <c r="BY42" s="33">
        <f t="shared" si="25"/>
        <v>0</v>
      </c>
      <c r="BZ42" s="33">
        <f t="shared" si="26"/>
        <v>0</v>
      </c>
      <c r="CA42" s="33">
        <f t="shared" si="27"/>
        <v>0</v>
      </c>
      <c r="CB42" s="59">
        <f t="shared" si="28"/>
        <v>5.828944818867078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J42" s="57"/>
      <c r="CK42" s="59">
        <f t="shared" si="8"/>
        <v>3.8163544967058441E-3</v>
      </c>
      <c r="CL42" s="59">
        <f t="shared" si="9"/>
        <v>9.0698049835774827E-2</v>
      </c>
      <c r="CM42" s="59">
        <v>0</v>
      </c>
      <c r="CN42" s="59">
        <f t="shared" si="29"/>
        <v>4.8300736598933344E-2</v>
      </c>
      <c r="CO42" s="59">
        <f t="shared" si="10"/>
        <v>2.2659604824190951E-3</v>
      </c>
      <c r="CP42" s="59">
        <f t="shared" si="11"/>
        <v>1.7829531164297616E-2</v>
      </c>
      <c r="CQ42" s="59">
        <v>0</v>
      </c>
      <c r="CR42" s="59">
        <f t="shared" si="30"/>
        <v>1.8902880866496136E-2</v>
      </c>
      <c r="CS42" s="59">
        <f t="shared" si="12"/>
        <v>1.3715023972536626E-3</v>
      </c>
      <c r="CT42" s="59">
        <f t="shared" si="13"/>
        <v>1.771027008627556E-2</v>
      </c>
      <c r="CU42" s="59">
        <v>0</v>
      </c>
      <c r="CV42" s="59">
        <f t="shared" si="31"/>
        <v>1.5265417986823376E-2</v>
      </c>
      <c r="CW42" s="59">
        <f t="shared" si="32"/>
        <v>0</v>
      </c>
      <c r="CX42" s="59">
        <f t="shared" si="14"/>
        <v>0</v>
      </c>
      <c r="CY42" s="59">
        <v>0</v>
      </c>
      <c r="CZ42" s="57">
        <f t="shared" si="33"/>
        <v>0</v>
      </c>
    </row>
    <row r="43" spans="1:104" x14ac:dyDescent="0.2">
      <c r="A43" s="193">
        <v>2049</v>
      </c>
      <c r="B43" s="199">
        <v>2.0168609576055829E-2</v>
      </c>
      <c r="C43" s="199">
        <v>0</v>
      </c>
      <c r="D43" s="199">
        <v>0</v>
      </c>
      <c r="E43" s="199">
        <v>0.21928779139057061</v>
      </c>
      <c r="F43" s="199"/>
      <c r="G43" s="199">
        <v>0</v>
      </c>
      <c r="H43" s="199">
        <v>0</v>
      </c>
      <c r="I43" s="199">
        <v>0</v>
      </c>
      <c r="J43" s="199">
        <v>9.5525868992046237E-2</v>
      </c>
      <c r="K43" s="199">
        <v>0</v>
      </c>
      <c r="L43" s="199">
        <v>9.1675498072981039E-3</v>
      </c>
      <c r="M43" s="199">
        <v>0</v>
      </c>
      <c r="N43" s="199">
        <v>0</v>
      </c>
      <c r="O43" s="199">
        <v>7.3707100450676744E-2</v>
      </c>
      <c r="P43" s="199"/>
      <c r="Q43" s="199">
        <v>0</v>
      </c>
      <c r="R43" s="199">
        <v>0</v>
      </c>
      <c r="S43" s="199">
        <v>0</v>
      </c>
      <c r="T43" s="199">
        <v>7.3340398458384825E-4</v>
      </c>
      <c r="U43" s="199"/>
      <c r="V43" s="199">
        <v>2.5669139460434687E-2</v>
      </c>
      <c r="W43" s="199">
        <v>0</v>
      </c>
      <c r="X43" s="199">
        <v>0</v>
      </c>
      <c r="Y43" s="199">
        <v>8.5624915200164284E-2</v>
      </c>
      <c r="Z43" s="199"/>
      <c r="AA43" s="199">
        <v>0</v>
      </c>
      <c r="AB43" s="199">
        <v>0</v>
      </c>
      <c r="AC43" s="199">
        <v>0</v>
      </c>
      <c r="AD43" s="199">
        <v>0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12.005089823653012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5"/>
        <v>0</v>
      </c>
      <c r="BG43" s="54">
        <f t="shared" si="15"/>
        <v>0</v>
      </c>
      <c r="BH43" s="54">
        <f t="shared" si="15"/>
        <v>0.31481366038261682</v>
      </c>
      <c r="BI43" s="54">
        <f t="shared" si="16"/>
        <v>0</v>
      </c>
      <c r="BJ43" s="54">
        <f t="shared" si="16"/>
        <v>0</v>
      </c>
      <c r="BK43" s="54">
        <f t="shared" si="16"/>
        <v>7.4440504435260596E-2</v>
      </c>
      <c r="BL43" s="54">
        <f t="shared" si="17"/>
        <v>0</v>
      </c>
      <c r="BM43" s="54">
        <f t="shared" si="17"/>
        <v>0</v>
      </c>
      <c r="BN43" s="54">
        <f t="shared" si="17"/>
        <v>8.5624915200164284E-2</v>
      </c>
      <c r="BO43" s="33">
        <f t="shared" si="18"/>
        <v>0</v>
      </c>
      <c r="BP43" s="33">
        <f t="shared" si="18"/>
        <v>0</v>
      </c>
      <c r="BQ43" s="33">
        <f t="shared" si="18"/>
        <v>0</v>
      </c>
      <c r="BR43" s="57"/>
      <c r="BS43" s="33">
        <f t="shared" si="19"/>
        <v>6.3683099914690977E-3</v>
      </c>
      <c r="BT43" s="33">
        <f t="shared" si="20"/>
        <v>0</v>
      </c>
      <c r="BU43" s="33">
        <f t="shared" si="21"/>
        <v>2.8946863597586808E-3</v>
      </c>
      <c r="BV43" s="33">
        <f t="shared" si="22"/>
        <v>0</v>
      </c>
      <c r="BW43" s="33">
        <f t="shared" si="23"/>
        <v>8.1051218073243045E-3</v>
      </c>
      <c r="BX43" s="33">
        <f t="shared" si="24"/>
        <v>0</v>
      </c>
      <c r="BY43" s="33">
        <f t="shared" si="25"/>
        <v>0</v>
      </c>
      <c r="BZ43" s="33">
        <f t="shared" si="26"/>
        <v>0</v>
      </c>
      <c r="CA43" s="33">
        <f t="shared" si="27"/>
        <v>0</v>
      </c>
      <c r="CB43" s="59">
        <f t="shared" si="28"/>
        <v>3.7906496818311872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J43" s="57"/>
      <c r="CK43" s="59">
        <f t="shared" si="8"/>
        <v>0</v>
      </c>
      <c r="CL43" s="59">
        <f t="shared" si="9"/>
        <v>0</v>
      </c>
      <c r="CM43" s="59">
        <v>0</v>
      </c>
      <c r="CN43" s="59">
        <f t="shared" si="29"/>
        <v>9.9403529594113069E-2</v>
      </c>
      <c r="CO43" s="59">
        <f t="shared" si="10"/>
        <v>0</v>
      </c>
      <c r="CP43" s="59">
        <f t="shared" si="11"/>
        <v>0</v>
      </c>
      <c r="CQ43" s="59">
        <v>0</v>
      </c>
      <c r="CR43" s="59">
        <f t="shared" si="30"/>
        <v>2.3504853241240485E-2</v>
      </c>
      <c r="CS43" s="59">
        <f t="shared" si="12"/>
        <v>0</v>
      </c>
      <c r="CT43" s="59">
        <f t="shared" si="13"/>
        <v>0</v>
      </c>
      <c r="CU43" s="59">
        <v>0</v>
      </c>
      <c r="CV43" s="59">
        <f t="shared" si="31"/>
        <v>2.7036370600146076E-2</v>
      </c>
      <c r="CW43" s="59">
        <f t="shared" si="32"/>
        <v>0</v>
      </c>
      <c r="CX43" s="59">
        <f t="shared" si="14"/>
        <v>0</v>
      </c>
      <c r="CY43" s="59">
        <v>0</v>
      </c>
      <c r="CZ43" s="57">
        <f t="shared" si="33"/>
        <v>0</v>
      </c>
    </row>
    <row r="44" spans="1:104" x14ac:dyDescent="0.2">
      <c r="A44" s="193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5"/>
        <v>0</v>
      </c>
      <c r="BG44" s="54">
        <f t="shared" si="15"/>
        <v>0</v>
      </c>
      <c r="BH44" s="54">
        <f t="shared" si="15"/>
        <v>0</v>
      </c>
      <c r="BI44" s="54">
        <f t="shared" si="16"/>
        <v>0</v>
      </c>
      <c r="BJ44" s="54">
        <f t="shared" si="16"/>
        <v>0</v>
      </c>
      <c r="BK44" s="54">
        <f t="shared" si="16"/>
        <v>0</v>
      </c>
      <c r="BL44" s="54">
        <f t="shared" si="17"/>
        <v>0</v>
      </c>
      <c r="BM44" s="54">
        <f t="shared" si="17"/>
        <v>0</v>
      </c>
      <c r="BN44" s="54">
        <f t="shared" si="17"/>
        <v>0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R44" s="57"/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0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J44" s="57"/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0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0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0</v>
      </c>
    </row>
    <row r="45" spans="1:104" s="10" customFormat="1" x14ac:dyDescent="0.2">
      <c r="A45" s="200" t="s">
        <v>36</v>
      </c>
      <c r="B45" s="201">
        <v>9.1858849069126975</v>
      </c>
      <c r="C45" s="201">
        <v>5.7916912662586482</v>
      </c>
      <c r="D45" s="201">
        <v>33.823491663030211</v>
      </c>
      <c r="E45" s="201">
        <v>8.1752542161561568</v>
      </c>
      <c r="F45" s="201">
        <v>3.0540775428032902</v>
      </c>
      <c r="G45" s="201">
        <v>10.621523206735581</v>
      </c>
      <c r="H45" s="201">
        <v>9.7190696037051563</v>
      </c>
      <c r="I45" s="201">
        <v>76.859087425421976</v>
      </c>
      <c r="J45" s="201">
        <v>10.515362979967072</v>
      </c>
      <c r="K45" s="201">
        <v>4.5755241088224841</v>
      </c>
      <c r="L45" s="201">
        <v>7.049845801812241</v>
      </c>
      <c r="M45" s="201">
        <v>3.1961745648164106</v>
      </c>
      <c r="N45" s="201">
        <v>9.7491391670730945</v>
      </c>
      <c r="O45" s="201">
        <v>5.8001254120813641</v>
      </c>
      <c r="P45" s="201">
        <v>3.7453107982735672</v>
      </c>
      <c r="Q45" s="201">
        <v>2.2442161928265754</v>
      </c>
      <c r="R45" s="201">
        <v>1.9173013666983256</v>
      </c>
      <c r="S45" s="201">
        <v>7.2064275525208936</v>
      </c>
      <c r="T45" s="201">
        <v>2.2080960465858213</v>
      </c>
      <c r="U45" s="201">
        <v>1.6496089123252207</v>
      </c>
      <c r="V45" s="201">
        <v>8.3754735039475481</v>
      </c>
      <c r="W45" s="201">
        <v>1.9904584141605641</v>
      </c>
      <c r="X45" s="201">
        <v>4.9658783796172346</v>
      </c>
      <c r="Y45" s="201">
        <v>5.8085595579040774</v>
      </c>
      <c r="Z45" s="201">
        <v>4.2572267795130925</v>
      </c>
      <c r="AA45" s="201">
        <v>0.30069563367937779</v>
      </c>
      <c r="AB45" s="201">
        <v>0.17510020131939377</v>
      </c>
      <c r="AC45" s="201">
        <v>0.6228433339078332</v>
      </c>
      <c r="AD45" s="201">
        <v>0.77062423680147862</v>
      </c>
      <c r="AE45" s="201">
        <v>0.69728383834309371</v>
      </c>
      <c r="AF45" s="201">
        <v>0</v>
      </c>
      <c r="AG45" s="201">
        <v>0</v>
      </c>
      <c r="AH45" s="201">
        <v>0</v>
      </c>
      <c r="AI45" s="201">
        <v>0</v>
      </c>
      <c r="AJ45" s="201">
        <v>0</v>
      </c>
      <c r="AK45" s="201">
        <v>0</v>
      </c>
      <c r="AL45" s="201">
        <v>0</v>
      </c>
      <c r="AM45" s="201">
        <v>0</v>
      </c>
      <c r="AN45" s="201">
        <v>0</v>
      </c>
      <c r="AO45" s="201">
        <v>0</v>
      </c>
      <c r="AP45" s="202">
        <v>6.7234810286724276</v>
      </c>
      <c r="AQ45" s="201">
        <v>6473.2435891324185</v>
      </c>
      <c r="AR45" s="201">
        <v>199.94792831709458</v>
      </c>
      <c r="AS45" s="201">
        <v>444.80951665010394</v>
      </c>
      <c r="AT45" s="201">
        <v>20808.783429470368</v>
      </c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5.4115421802231554</v>
      </c>
      <c r="BT45" s="60">
        <f t="shared" ref="BT45:CB45" si="34">SUM(BT4:BT44)</f>
        <v>8.2137237258293059</v>
      </c>
      <c r="BU45" s="60">
        <f t="shared" si="34"/>
        <v>4.0180244474818885</v>
      </c>
      <c r="BV45" s="60">
        <f t="shared" si="34"/>
        <v>1.7351585727980936</v>
      </c>
      <c r="BW45" s="60">
        <f t="shared" si="34"/>
        <v>4.6319650574921916</v>
      </c>
      <c r="BX45" s="60">
        <f t="shared" si="34"/>
        <v>0.22566579930438374</v>
      </c>
      <c r="BY45" s="60">
        <f t="shared" si="34"/>
        <v>0</v>
      </c>
      <c r="BZ45" s="60">
        <f t="shared" si="34"/>
        <v>0</v>
      </c>
      <c r="CA45" s="60">
        <f t="shared" si="34"/>
        <v>5.3591861918370594</v>
      </c>
      <c r="CB45" s="36">
        <f t="shared" si="34"/>
        <v>15029.440530819116</v>
      </c>
      <c r="CC45" s="35"/>
      <c r="CD45" s="36">
        <f t="shared" ref="CD45:CI45" si="35">SUM(CD4:CD44)</f>
        <v>5105.6934977973497</v>
      </c>
      <c r="CE45" s="36">
        <f t="shared" si="35"/>
        <v>171.17399091618668</v>
      </c>
      <c r="CF45" s="36">
        <f t="shared" si="35"/>
        <v>300.27513051759678</v>
      </c>
      <c r="CG45" s="36">
        <f t="shared" si="35"/>
        <v>0</v>
      </c>
      <c r="CH45" s="36">
        <f t="shared" si="35"/>
        <v>0</v>
      </c>
      <c r="CI45" s="36">
        <f t="shared" si="35"/>
        <v>0</v>
      </c>
      <c r="CJ45" s="35"/>
      <c r="CK45" s="36">
        <f t="shared" ref="CK45:CZ45" si="36">SUM(CK4:CK44)</f>
        <v>10.930474288774992</v>
      </c>
      <c r="CL45" s="36">
        <f t="shared" si="36"/>
        <v>65.707692457672323</v>
      </c>
      <c r="CM45" s="36">
        <f t="shared" si="36"/>
        <v>0</v>
      </c>
      <c r="CN45" s="36">
        <f t="shared" si="36"/>
        <v>10.597749676263019</v>
      </c>
      <c r="CO45" s="36">
        <f t="shared" si="36"/>
        <v>3.3213220683870821</v>
      </c>
      <c r="CP45" s="36">
        <f t="shared" si="36"/>
        <v>9.6235457386403702</v>
      </c>
      <c r="CQ45" s="36">
        <f t="shared" si="36"/>
        <v>0</v>
      </c>
      <c r="CR45" s="36">
        <f t="shared" si="36"/>
        <v>4.5869170198612972</v>
      </c>
      <c r="CS45" s="36">
        <f t="shared" si="36"/>
        <v>1.1805786772839268</v>
      </c>
      <c r="CT45" s="36">
        <f t="shared" si="36"/>
        <v>2.7184506016049483</v>
      </c>
      <c r="CU45" s="36">
        <f t="shared" si="36"/>
        <v>0</v>
      </c>
      <c r="CV45" s="36">
        <f t="shared" si="36"/>
        <v>3.2454326045224313</v>
      </c>
      <c r="CW45" s="36">
        <f t="shared" si="36"/>
        <v>0</v>
      </c>
      <c r="CX45" s="36">
        <f t="shared" si="36"/>
        <v>0</v>
      </c>
      <c r="CY45" s="36">
        <f t="shared" si="36"/>
        <v>0</v>
      </c>
      <c r="CZ45" s="36">
        <f t="shared" si="36"/>
        <v>0</v>
      </c>
    </row>
    <row r="46" spans="1:104" x14ac:dyDescent="0.2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04" s="14" customFormat="1" x14ac:dyDescent="0.2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04" s="13" customFormat="1" x14ac:dyDescent="0.2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Q60"/>
  <sheetViews>
    <sheetView workbookViewId="0">
      <selection activeCell="B4" sqref="B4:AT44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34" bestFit="1" customWidth="1"/>
    <col min="52" max="52" width="13.7109375" style="34" bestFit="1" customWidth="1"/>
    <col min="53" max="53" width="16.42578125" style="34" bestFit="1" customWidth="1"/>
    <col min="54" max="54" width="15.42578125" style="34" bestFit="1" customWidth="1"/>
    <col min="55" max="60" width="9.140625" style="34"/>
    <col min="61" max="61" width="11.7109375" style="34" bestFit="1" customWidth="1"/>
    <col min="62" max="66" width="9.140625" style="34"/>
    <col min="67" max="67" width="14.7109375" style="34" bestFit="1" customWidth="1"/>
    <col min="68" max="68" width="14.28515625" style="34" bestFit="1" customWidth="1"/>
    <col min="69" max="69" width="13.42578125" style="34" bestFit="1" customWidth="1"/>
    <col min="70" max="16384" width="9.140625" style="9"/>
  </cols>
  <sheetData>
    <row r="1" spans="1:104" ht="12.75" x14ac:dyDescent="0.2">
      <c r="A1" s="190" t="s">
        <v>0</v>
      </c>
      <c r="B1" s="190" t="s">
        <v>1</v>
      </c>
      <c r="C1" s="190" t="s">
        <v>3</v>
      </c>
      <c r="D1" s="190"/>
      <c r="E1" s="191"/>
      <c r="F1" s="190"/>
      <c r="G1" s="190" t="s">
        <v>2</v>
      </c>
      <c r="H1" s="192"/>
      <c r="I1" s="190"/>
      <c r="J1" s="190"/>
      <c r="K1" s="190"/>
      <c r="L1" s="192"/>
      <c r="M1" s="192"/>
      <c r="N1" s="190"/>
      <c r="O1" s="190"/>
      <c r="P1" s="190"/>
      <c r="Q1" s="192"/>
      <c r="R1" s="192"/>
      <c r="S1" s="190"/>
      <c r="T1" s="190"/>
      <c r="U1" s="190"/>
      <c r="V1" s="193"/>
      <c r="W1" s="192"/>
      <c r="X1" s="190"/>
      <c r="Y1" s="190"/>
      <c r="Z1" s="190"/>
      <c r="AA1" s="193"/>
      <c r="AB1" s="192"/>
      <c r="AC1" s="190"/>
      <c r="AD1" s="190"/>
      <c r="AE1" s="190"/>
      <c r="AF1" s="193"/>
      <c r="AG1" s="192"/>
      <c r="AH1" s="190"/>
      <c r="AI1" s="190"/>
      <c r="AJ1" s="190"/>
      <c r="AK1" s="193"/>
      <c r="AL1" s="192"/>
      <c r="AM1" s="190"/>
      <c r="AN1" s="190"/>
      <c r="AO1" s="190"/>
      <c r="AP1" s="190"/>
      <c r="AQ1" s="193"/>
      <c r="AR1" s="193"/>
      <c r="AS1" s="193"/>
      <c r="AT1" s="193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194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95"/>
      <c r="AQ2" s="195"/>
      <c r="AR2" s="195"/>
      <c r="AS2" s="195"/>
      <c r="AT2" s="195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94" t="s">
        <v>4</v>
      </c>
      <c r="B3" s="196" t="s">
        <v>47</v>
      </c>
      <c r="C3" s="196" t="s">
        <v>48</v>
      </c>
      <c r="D3" s="196" t="s">
        <v>49</v>
      </c>
      <c r="E3" s="197" t="s">
        <v>50</v>
      </c>
      <c r="F3" s="196" t="s">
        <v>46</v>
      </c>
      <c r="G3" s="198" t="s">
        <v>5</v>
      </c>
      <c r="H3" s="198" t="s">
        <v>48</v>
      </c>
      <c r="I3" s="198" t="s">
        <v>49</v>
      </c>
      <c r="J3" s="198" t="s">
        <v>50</v>
      </c>
      <c r="K3" s="198" t="s">
        <v>46</v>
      </c>
      <c r="L3" s="196" t="s">
        <v>6</v>
      </c>
      <c r="M3" s="196" t="s">
        <v>48</v>
      </c>
      <c r="N3" s="196" t="s">
        <v>49</v>
      </c>
      <c r="O3" s="196" t="s">
        <v>50</v>
      </c>
      <c r="P3" s="196" t="s">
        <v>46</v>
      </c>
      <c r="Q3" s="198" t="s">
        <v>6</v>
      </c>
      <c r="R3" s="198" t="s">
        <v>48</v>
      </c>
      <c r="S3" s="198" t="s">
        <v>49</v>
      </c>
      <c r="T3" s="198" t="s">
        <v>50</v>
      </c>
      <c r="U3" s="198" t="s">
        <v>46</v>
      </c>
      <c r="V3" s="196" t="s">
        <v>7</v>
      </c>
      <c r="W3" s="196" t="s">
        <v>48</v>
      </c>
      <c r="X3" s="196" t="s">
        <v>49</v>
      </c>
      <c r="Y3" s="196" t="s">
        <v>50</v>
      </c>
      <c r="Z3" s="196" t="s">
        <v>46</v>
      </c>
      <c r="AA3" s="198" t="s">
        <v>7</v>
      </c>
      <c r="AB3" s="198" t="s">
        <v>48</v>
      </c>
      <c r="AC3" s="198" t="s">
        <v>49</v>
      </c>
      <c r="AD3" s="198" t="s">
        <v>50</v>
      </c>
      <c r="AE3" s="198" t="s">
        <v>46</v>
      </c>
      <c r="AF3" s="196" t="s">
        <v>51</v>
      </c>
      <c r="AG3" s="196" t="s">
        <v>48</v>
      </c>
      <c r="AH3" s="196" t="s">
        <v>49</v>
      </c>
      <c r="AI3" s="196" t="s">
        <v>50</v>
      </c>
      <c r="AJ3" s="196" t="s">
        <v>46</v>
      </c>
      <c r="AK3" s="198" t="s">
        <v>51</v>
      </c>
      <c r="AL3" s="198" t="s">
        <v>48</v>
      </c>
      <c r="AM3" s="198" t="s">
        <v>49</v>
      </c>
      <c r="AN3" s="198" t="s">
        <v>50</v>
      </c>
      <c r="AO3" s="198" t="s">
        <v>46</v>
      </c>
      <c r="AP3" s="195" t="s">
        <v>42</v>
      </c>
      <c r="AQ3" s="195" t="s">
        <v>9</v>
      </c>
      <c r="AR3" s="195" t="s">
        <v>10</v>
      </c>
      <c r="AS3" s="195" t="s">
        <v>11</v>
      </c>
      <c r="AT3" s="195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93">
        <v>2010</v>
      </c>
      <c r="B4" s="199">
        <v>5.5005298843788615E-3</v>
      </c>
      <c r="C4" s="199">
        <v>2.933615938335393E-3</v>
      </c>
      <c r="D4" s="199">
        <v>0</v>
      </c>
      <c r="E4" s="199">
        <v>1.2834569730217345E-3</v>
      </c>
      <c r="F4" s="199"/>
      <c r="G4" s="199">
        <v>0.22002119537515447</v>
      </c>
      <c r="H4" s="199">
        <v>0.10652692876080395</v>
      </c>
      <c r="I4" s="199">
        <v>0</v>
      </c>
      <c r="J4" s="199">
        <v>6.9673378535465595E-3</v>
      </c>
      <c r="K4" s="199">
        <v>1.1001059768757722E-3</v>
      </c>
      <c r="L4" s="199">
        <v>0</v>
      </c>
      <c r="M4" s="199">
        <v>0</v>
      </c>
      <c r="N4" s="199">
        <v>0</v>
      </c>
      <c r="O4" s="199">
        <v>0</v>
      </c>
      <c r="P4" s="199"/>
      <c r="Q4" s="199">
        <v>2.7502649421894308E-2</v>
      </c>
      <c r="R4" s="199">
        <v>1.7418344633866396E-2</v>
      </c>
      <c r="S4" s="199">
        <v>0</v>
      </c>
      <c r="T4" s="199">
        <v>0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0.11184410764903685</v>
      </c>
      <c r="AQ4" s="199">
        <v>1047.6235877389522</v>
      </c>
      <c r="AR4" s="199">
        <v>250.88100153648136</v>
      </c>
      <c r="AS4" s="199">
        <v>0</v>
      </c>
      <c r="AT4" s="199">
        <v>994.55484211645739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0.10946054469913935</v>
      </c>
      <c r="BG4" s="54">
        <f t="shared" ref="BG4:BH19" si="0">D4+I4</f>
        <v>0</v>
      </c>
      <c r="BH4" s="54">
        <f t="shared" si="0"/>
        <v>8.2507948265682935E-3</v>
      </c>
      <c r="BI4" s="54">
        <f>M4+R4</f>
        <v>1.7418344633866396E-2</v>
      </c>
      <c r="BJ4" s="54">
        <f t="shared" ref="BJ4:BK19" si="1">N4+S4</f>
        <v>0</v>
      </c>
      <c r="BK4" s="54">
        <f t="shared" si="1"/>
        <v>0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5.5005298843788615E-3</v>
      </c>
      <c r="BT4" s="33">
        <f>(1/(1+$AZ$3))^($A4-$A$4)*G4</f>
        <v>0.22002119537515447</v>
      </c>
      <c r="BU4" s="33">
        <f>(1/(1+$AZ$3))^($A4-$A$4)*L4</f>
        <v>0</v>
      </c>
      <c r="BV4" s="33">
        <f>(1/(1+$AZ$3))^($A4-$A$4)*Q4</f>
        <v>2.7502649421894308E-2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0.11184410764903685</v>
      </c>
      <c r="CB4" s="59">
        <f>(1/(1+$AZ$3))^($A4-$A$4)*AT4</f>
        <v>994.55484211645739</v>
      </c>
      <c r="CC4" s="57"/>
      <c r="CD4" s="59">
        <f t="shared" ref="CD4:CD44" si="2">(1/(1+$AZ$3))^($A4-$A$4)*AQ4</f>
        <v>1047.6235877389522</v>
      </c>
      <c r="CE4" s="59">
        <f t="shared" ref="CE4:CE44" si="3">(1/(1+$AZ$3))^($A4-$A$4)*AR4</f>
        <v>250.88100153648136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>(1/(1+$AZ$3))^($A4-$A$4)*AV4</f>
        <v>0</v>
      </c>
      <c r="CI4" s="59">
        <f t="shared" ref="CI4:CI44" si="6">(1/(1+$AZ$3))^($A4-$A$4)*AW4</f>
        <v>0</v>
      </c>
      <c r="CJ4" s="57"/>
      <c r="CK4" s="59">
        <f t="shared" ref="CK4:CK44" si="7">(1/(1+$AZ$3))^($A4-$A$4)*(C4+H4)</f>
        <v>0.10946054469913935</v>
      </c>
      <c r="CL4" s="59">
        <f t="shared" ref="CL4:CL44" si="8">(1/(1+$AZ$3))^($A4-$A$4)*(D4+I4)</f>
        <v>0</v>
      </c>
      <c r="CM4" s="59">
        <v>0</v>
      </c>
      <c r="CN4" s="59">
        <f>(1/(1+$AZ$3))^($A4-$A$4)*(E4+J4)</f>
        <v>8.2507948265682935E-3</v>
      </c>
      <c r="CO4" s="59">
        <f t="shared" ref="CO4:CO44" si="9">(1/(1+$AZ$3))^($A4-$A$4)*(M4+R4)</f>
        <v>1.7418344633866396E-2</v>
      </c>
      <c r="CP4" s="59">
        <f t="shared" ref="CP4:CP44" si="10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1">(1/(1+$AZ$3))^($A4-$A$4)*(AB4+W4)</f>
        <v>0</v>
      </c>
      <c r="CT4" s="59">
        <f t="shared" ref="CT4:CT44" si="12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3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93">
        <v>2011</v>
      </c>
      <c r="B5" s="199">
        <v>3.116966934481355E-2</v>
      </c>
      <c r="C5" s="199">
        <v>1.0084304788027914E-2</v>
      </c>
      <c r="D5" s="199">
        <v>1.4668079691676965E-3</v>
      </c>
      <c r="E5" s="199">
        <v>4.5837749036490519E-3</v>
      </c>
      <c r="F5" s="199"/>
      <c r="G5" s="199">
        <v>0.24569033483558916</v>
      </c>
      <c r="H5" s="199">
        <v>0.24202331491266993</v>
      </c>
      <c r="I5" s="199">
        <v>9.6442623972776031E-2</v>
      </c>
      <c r="J5" s="199">
        <v>2.6952596433456426E-2</v>
      </c>
      <c r="K5" s="199">
        <v>1.6868291645428513E-2</v>
      </c>
      <c r="L5" s="199">
        <v>0</v>
      </c>
      <c r="M5" s="199">
        <v>0</v>
      </c>
      <c r="N5" s="199">
        <v>0</v>
      </c>
      <c r="O5" s="199">
        <v>0</v>
      </c>
      <c r="P5" s="199"/>
      <c r="Q5" s="199">
        <v>1.8335099614596208E-2</v>
      </c>
      <c r="R5" s="199">
        <v>1.7968397622304282E-2</v>
      </c>
      <c r="S5" s="199">
        <v>1.338462271865523E-2</v>
      </c>
      <c r="T5" s="199">
        <v>6.2339338689627105E-3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0.11001059768757723</v>
      </c>
      <c r="AQ5" s="199">
        <v>19.523214069622043</v>
      </c>
      <c r="AR5" s="199">
        <v>0</v>
      </c>
      <c r="AS5" s="199">
        <v>0</v>
      </c>
      <c r="AT5" s="199">
        <v>983.29104037022239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4">C5+H5</f>
        <v>0.25210761970069784</v>
      </c>
      <c r="BG5" s="54">
        <f t="shared" si="0"/>
        <v>9.7909431941943723E-2</v>
      </c>
      <c r="BH5" s="54">
        <f t="shared" si="0"/>
        <v>3.1536371337105476E-2</v>
      </c>
      <c r="BI5" s="54">
        <f t="shared" ref="BI5:BK44" si="15">M5+R5</f>
        <v>1.7968397622304282E-2</v>
      </c>
      <c r="BJ5" s="54">
        <f t="shared" si="1"/>
        <v>1.338462271865523E-2</v>
      </c>
      <c r="BK5" s="54">
        <f t="shared" si="1"/>
        <v>6.2339338689627105E-3</v>
      </c>
      <c r="BL5" s="54">
        <f t="shared" ref="BL5:BN44" si="16">W5+AB5</f>
        <v>0</v>
      </c>
      <c r="BM5" s="54">
        <f t="shared" si="16"/>
        <v>0</v>
      </c>
      <c r="BN5" s="54">
        <f t="shared" si="16"/>
        <v>0</v>
      </c>
      <c r="BO5" s="33">
        <f t="shared" ref="BO5:BQ44" si="17">AF5+AK5</f>
        <v>0</v>
      </c>
      <c r="BP5" s="33">
        <f t="shared" si="17"/>
        <v>0</v>
      </c>
      <c r="BQ5" s="33">
        <f t="shared" si="17"/>
        <v>0</v>
      </c>
      <c r="BR5" s="57"/>
      <c r="BS5" s="33">
        <f t="shared" ref="BS5:BS44" si="18">(1/(1+$AZ$3))^($A5-$A$4)*B5</f>
        <v>3.0261814897877232E-2</v>
      </c>
      <c r="BT5" s="33">
        <f t="shared" ref="BT5:BT44" si="19">(1/(1+$AZ$3))^($A5-$A$4)*G5</f>
        <v>0.23853430566562056</v>
      </c>
      <c r="BU5" s="33">
        <f t="shared" ref="BU5:BU44" si="20">(1/(1+$AZ$3))^($A5-$A$4)*L5</f>
        <v>0</v>
      </c>
      <c r="BV5" s="33">
        <f t="shared" ref="BV5:BV44" si="21">(1/(1+$AZ$3))^($A5-$A$4)*Q5</f>
        <v>1.7801067586986609E-2</v>
      </c>
      <c r="BW5" s="33">
        <f t="shared" ref="BW5:BW44" si="22">(1/(1+$AZ$3))^($A5-$A$4)*V5</f>
        <v>0</v>
      </c>
      <c r="BX5" s="33">
        <f t="shared" ref="BX5:BX44" si="23">(1/(1+$AZ$3))^($A5-$A$4)*AA5</f>
        <v>0</v>
      </c>
      <c r="BY5" s="33">
        <f t="shared" ref="BY5:BY44" si="24">(1/(1+$AZ$3))^($A5-$A$4)*AF5</f>
        <v>0</v>
      </c>
      <c r="BZ5" s="33">
        <f t="shared" ref="BZ5:BZ44" si="25">(1/(1+$AZ$3))^($A5-$A$4)*AK5</f>
        <v>0</v>
      </c>
      <c r="CA5" s="33">
        <f t="shared" ref="CA5:CA44" si="26">(1/(1+$AZ$3))^($A5-$A$4)*AP5</f>
        <v>0.10680640552191964</v>
      </c>
      <c r="CB5" s="59">
        <f t="shared" ref="CB5:CB44" si="27">(1/(1+$AZ$3))^($A5-$A$4)*AT5</f>
        <v>954.65149550507033</v>
      </c>
      <c r="CC5" s="57"/>
      <c r="CD5" s="59">
        <f t="shared" si="2"/>
        <v>18.954576766623344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ref="CH5:CH44" si="28">(1/(1+$AZ$3))^($A5-$A$4)*AV5</f>
        <v>0</v>
      </c>
      <c r="CI5" s="59">
        <f t="shared" si="6"/>
        <v>0</v>
      </c>
      <c r="CJ5" s="57"/>
      <c r="CK5" s="59">
        <f t="shared" si="7"/>
        <v>0.24476467932106585</v>
      </c>
      <c r="CL5" s="59">
        <f t="shared" si="8"/>
        <v>9.5057700914508464E-2</v>
      </c>
      <c r="CM5" s="59">
        <v>0</v>
      </c>
      <c r="CN5" s="59">
        <f t="shared" ref="CN5:CN44" si="29">(1/(1+$AZ$3))^($A5-$A$4)*(E5+J5)</f>
        <v>3.0617836249616968E-2</v>
      </c>
      <c r="CO5" s="59">
        <f t="shared" si="9"/>
        <v>1.7445046235246876E-2</v>
      </c>
      <c r="CP5" s="59">
        <f t="shared" si="10"/>
        <v>1.2994779338500222E-2</v>
      </c>
      <c r="CQ5" s="59">
        <v>0</v>
      </c>
      <c r="CR5" s="59">
        <f t="shared" ref="CR5:CR44" si="30">(1/(1+$AZ$3))^($A5-$A$4)*(O5+T5)</f>
        <v>6.0523629795754472E-3</v>
      </c>
      <c r="CS5" s="59">
        <f t="shared" si="11"/>
        <v>0</v>
      </c>
      <c r="CT5" s="59">
        <f t="shared" si="12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3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93">
        <v>2012</v>
      </c>
      <c r="B6" s="199">
        <v>9.1675498072981032E-2</v>
      </c>
      <c r="C6" s="199">
        <v>3.4286636279294902E-2</v>
      </c>
      <c r="D6" s="199">
        <v>6.7839868574005964E-3</v>
      </c>
      <c r="E6" s="199">
        <v>2.0718662564493714E-2</v>
      </c>
      <c r="F6" s="199"/>
      <c r="G6" s="199">
        <v>0.2750264942189431</v>
      </c>
      <c r="H6" s="199">
        <v>0.25430783165444937</v>
      </c>
      <c r="I6" s="199">
        <v>0.30582946157146468</v>
      </c>
      <c r="J6" s="199">
        <v>4.2537431105863194E-2</v>
      </c>
      <c r="K6" s="199">
        <v>3.0986318348667587E-2</v>
      </c>
      <c r="L6" s="199">
        <v>5.5005298843788615E-3</v>
      </c>
      <c r="M6" s="199">
        <v>5.5005298843788621E-4</v>
      </c>
      <c r="N6" s="199">
        <v>0</v>
      </c>
      <c r="O6" s="199">
        <v>3.6670199229192412E-4</v>
      </c>
      <c r="P6" s="199"/>
      <c r="Q6" s="199">
        <v>7.3340398458384823E-3</v>
      </c>
      <c r="R6" s="199">
        <v>1.1551112757195609E-2</v>
      </c>
      <c r="S6" s="199">
        <v>2.5485788464288724E-2</v>
      </c>
      <c r="T6" s="199">
        <v>1.0267655784173876E-2</v>
      </c>
      <c r="U6" s="199"/>
      <c r="V6" s="199">
        <v>1.8335099614596206E-3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1.1001059768757722E-3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0.10451006780319837</v>
      </c>
      <c r="AQ6" s="199">
        <v>19.27385671486353</v>
      </c>
      <c r="AR6" s="199">
        <v>0</v>
      </c>
      <c r="AS6" s="199">
        <v>5.8397292272488919</v>
      </c>
      <c r="AT6" s="199">
        <v>971.28485044059232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4"/>
        <v>0.28859446793374427</v>
      </c>
      <c r="BG6" s="54">
        <f t="shared" si="0"/>
        <v>0.31261344842886529</v>
      </c>
      <c r="BH6" s="54">
        <f>E6+J6</f>
        <v>6.3256093670356908E-2</v>
      </c>
      <c r="BI6" s="54">
        <f t="shared" si="15"/>
        <v>1.2101165745633495E-2</v>
      </c>
      <c r="BJ6" s="54">
        <f t="shared" si="1"/>
        <v>2.5485788464288724E-2</v>
      </c>
      <c r="BK6" s="54">
        <f>O6+T6</f>
        <v>1.06343577764658E-2</v>
      </c>
      <c r="BL6" s="54">
        <f t="shared" si="16"/>
        <v>0</v>
      </c>
      <c r="BM6" s="54">
        <f t="shared" si="16"/>
        <v>0</v>
      </c>
      <c r="BN6" s="54">
        <f t="shared" si="16"/>
        <v>1.1001059768757722E-3</v>
      </c>
      <c r="BO6" s="33">
        <f t="shared" si="17"/>
        <v>0</v>
      </c>
      <c r="BP6" s="33">
        <f t="shared" si="17"/>
        <v>0</v>
      </c>
      <c r="BQ6" s="33">
        <f t="shared" si="17"/>
        <v>0</v>
      </c>
      <c r="BR6" s="57"/>
      <c r="BS6" s="33">
        <f t="shared" si="18"/>
        <v>8.6412949451391302E-2</v>
      </c>
      <c r="BT6" s="33">
        <f t="shared" si="19"/>
        <v>0.25923884835417388</v>
      </c>
      <c r="BU6" s="33">
        <f t="shared" si="20"/>
        <v>5.1847769670834778E-3</v>
      </c>
      <c r="BV6" s="33">
        <f t="shared" si="21"/>
        <v>6.9130359561113035E-3</v>
      </c>
      <c r="BW6" s="33">
        <f t="shared" si="22"/>
        <v>1.7282589890278259E-3</v>
      </c>
      <c r="BX6" s="33">
        <f t="shared" si="23"/>
        <v>0</v>
      </c>
      <c r="BY6" s="33">
        <f t="shared" si="24"/>
        <v>0</v>
      </c>
      <c r="BZ6" s="33">
        <f t="shared" si="25"/>
        <v>0</v>
      </c>
      <c r="CA6" s="33">
        <f t="shared" si="26"/>
        <v>9.8510762374586072E-2</v>
      </c>
      <c r="CB6" s="59">
        <f t="shared" si="27"/>
        <v>915.52912662889275</v>
      </c>
      <c r="CC6" s="57"/>
      <c r="CD6" s="59">
        <f t="shared" si="2"/>
        <v>18.167458492660504</v>
      </c>
      <c r="CE6" s="59">
        <f t="shared" si="3"/>
        <v>0</v>
      </c>
      <c r="CF6" s="59">
        <f t="shared" si="4"/>
        <v>5.5045048800536263</v>
      </c>
      <c r="CG6" s="59">
        <f t="shared" si="5"/>
        <v>0</v>
      </c>
      <c r="CH6" s="59">
        <f t="shared" si="28"/>
        <v>0</v>
      </c>
      <c r="CI6" s="59">
        <f t="shared" si="6"/>
        <v>0</v>
      </c>
      <c r="CJ6" s="57"/>
      <c r="CK6" s="59">
        <f t="shared" si="7"/>
        <v>0.27202796487297981</v>
      </c>
      <c r="CL6" s="59">
        <f t="shared" si="8"/>
        <v>0.29466815762924431</v>
      </c>
      <c r="CM6" s="59">
        <v>0</v>
      </c>
      <c r="CN6" s="59">
        <f t="shared" si="29"/>
        <v>5.9624935121459992E-2</v>
      </c>
      <c r="CO6" s="59">
        <f t="shared" si="9"/>
        <v>1.140650932758365E-2</v>
      </c>
      <c r="CP6" s="59">
        <f t="shared" si="10"/>
        <v>2.4022799947486781E-2</v>
      </c>
      <c r="CQ6" s="59">
        <v>0</v>
      </c>
      <c r="CR6" s="59">
        <f t="shared" si="30"/>
        <v>1.0023902136361392E-2</v>
      </c>
      <c r="CS6" s="59">
        <f t="shared" si="11"/>
        <v>0</v>
      </c>
      <c r="CT6" s="59">
        <f t="shared" si="12"/>
        <v>0</v>
      </c>
      <c r="CU6" s="59">
        <v>0</v>
      </c>
      <c r="CV6" s="59">
        <f t="shared" si="31"/>
        <v>1.0369553934166955E-3</v>
      </c>
      <c r="CW6" s="59">
        <f t="shared" si="32"/>
        <v>0</v>
      </c>
      <c r="CX6" s="59">
        <f t="shared" si="13"/>
        <v>0</v>
      </c>
      <c r="CY6" s="59">
        <v>0</v>
      </c>
      <c r="CZ6" s="57">
        <f t="shared" si="33"/>
        <v>0</v>
      </c>
    </row>
    <row r="7" spans="1:104" x14ac:dyDescent="0.2">
      <c r="A7" s="193">
        <v>2013</v>
      </c>
      <c r="B7" s="199">
        <v>1.6501589653136587E-2</v>
      </c>
      <c r="C7" s="199">
        <v>4.1620676125133385E-2</v>
      </c>
      <c r="D7" s="199">
        <v>3.4103285283148946E-2</v>
      </c>
      <c r="E7" s="199">
        <v>1.7785046626158318E-2</v>
      </c>
      <c r="F7" s="199"/>
      <c r="G7" s="199">
        <v>0.86174968188602175</v>
      </c>
      <c r="H7" s="199">
        <v>0.77209104477064627</v>
      </c>
      <c r="I7" s="199">
        <v>0.47487908001804174</v>
      </c>
      <c r="J7" s="199">
        <v>0.11881144550258342</v>
      </c>
      <c r="K7" s="199">
        <v>8.7275074165477945E-2</v>
      </c>
      <c r="L7" s="199">
        <v>1.8335099614596206E-3</v>
      </c>
      <c r="M7" s="199">
        <v>4.5837749036490519E-3</v>
      </c>
      <c r="N7" s="199">
        <v>5.5005298843788621E-4</v>
      </c>
      <c r="O7" s="199">
        <v>0</v>
      </c>
      <c r="P7" s="199"/>
      <c r="Q7" s="199">
        <v>0.28786106394916045</v>
      </c>
      <c r="R7" s="199">
        <v>0.23872299698204258</v>
      </c>
      <c r="S7" s="199">
        <v>3.0436265360229704E-2</v>
      </c>
      <c r="T7" s="199">
        <v>3.0619616356375667E-2</v>
      </c>
      <c r="U7" s="199"/>
      <c r="V7" s="199">
        <v>0</v>
      </c>
      <c r="W7" s="199">
        <v>0</v>
      </c>
      <c r="X7" s="199">
        <v>0</v>
      </c>
      <c r="Y7" s="199">
        <v>1.8335099614596206E-4</v>
      </c>
      <c r="Z7" s="199"/>
      <c r="AA7" s="199">
        <v>3.4836689267732791E-2</v>
      </c>
      <c r="AB7" s="199">
        <v>2.2368821529807372E-2</v>
      </c>
      <c r="AC7" s="199">
        <v>0</v>
      </c>
      <c r="AD7" s="199">
        <v>1.1001059768757723E-2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0.61972636697335182</v>
      </c>
      <c r="AQ7" s="199">
        <v>1170.2285653517956</v>
      </c>
      <c r="AR7" s="199">
        <v>58.485300750638977</v>
      </c>
      <c r="AS7" s="199">
        <v>19.814742153494119</v>
      </c>
      <c r="AT7" s="199">
        <v>958.53938929450203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4"/>
        <v>0.8137117208957797</v>
      </c>
      <c r="BG7" s="54">
        <f t="shared" si="0"/>
        <v>0.50898236530119068</v>
      </c>
      <c r="BH7" s="54">
        <f t="shared" si="0"/>
        <v>0.13659649212874175</v>
      </c>
      <c r="BI7" s="54">
        <f t="shared" si="15"/>
        <v>0.24330677188569164</v>
      </c>
      <c r="BJ7" s="54">
        <f t="shared" si="1"/>
        <v>3.098631834866759E-2</v>
      </c>
      <c r="BK7" s="54">
        <f t="shared" si="1"/>
        <v>3.0619616356375667E-2</v>
      </c>
      <c r="BL7" s="54">
        <f t="shared" si="16"/>
        <v>2.2368821529807372E-2</v>
      </c>
      <c r="BM7" s="54">
        <f t="shared" si="16"/>
        <v>0</v>
      </c>
      <c r="BN7" s="54">
        <f t="shared" si="16"/>
        <v>1.1184410764903684E-2</v>
      </c>
      <c r="BO7" s="33">
        <f t="shared" si="17"/>
        <v>0</v>
      </c>
      <c r="BP7" s="33">
        <f t="shared" si="17"/>
        <v>0</v>
      </c>
      <c r="BQ7" s="33">
        <f t="shared" si="17"/>
        <v>0</v>
      </c>
      <c r="BR7" s="57"/>
      <c r="BS7" s="33">
        <f t="shared" si="18"/>
        <v>1.5101292137136346E-2</v>
      </c>
      <c r="BT7" s="33">
        <f t="shared" si="19"/>
        <v>0.7886230338282314</v>
      </c>
      <c r="BU7" s="33">
        <f t="shared" si="20"/>
        <v>1.6779213485707048E-3</v>
      </c>
      <c r="BV7" s="33">
        <f t="shared" si="21"/>
        <v>0.26343365172560068</v>
      </c>
      <c r="BW7" s="33">
        <f t="shared" si="22"/>
        <v>0</v>
      </c>
      <c r="BX7" s="33">
        <f t="shared" si="23"/>
        <v>3.1880505622843391E-2</v>
      </c>
      <c r="BY7" s="33">
        <f t="shared" si="24"/>
        <v>0</v>
      </c>
      <c r="BZ7" s="33">
        <f t="shared" si="25"/>
        <v>0</v>
      </c>
      <c r="CA7" s="33">
        <f t="shared" si="26"/>
        <v>0.56713741581689836</v>
      </c>
      <c r="CB7" s="59">
        <f t="shared" si="27"/>
        <v>877.19932727433479</v>
      </c>
      <c r="CC7" s="57"/>
      <c r="CD7" s="59">
        <f t="shared" si="2"/>
        <v>1070.9249111185097</v>
      </c>
      <c r="CE7" s="59">
        <f t="shared" si="3"/>
        <v>53.522335176708346</v>
      </c>
      <c r="CF7" s="59">
        <f t="shared" si="4"/>
        <v>18.133296014003609</v>
      </c>
      <c r="CG7" s="59">
        <f t="shared" si="5"/>
        <v>0</v>
      </c>
      <c r="CH7" s="59">
        <f t="shared" si="28"/>
        <v>0</v>
      </c>
      <c r="CI7" s="59">
        <f t="shared" si="6"/>
        <v>0</v>
      </c>
      <c r="CJ7" s="57"/>
      <c r="CK7" s="59">
        <f t="shared" si="7"/>
        <v>0.74466149449567887</v>
      </c>
      <c r="CL7" s="59">
        <f t="shared" si="8"/>
        <v>0.4657909663632277</v>
      </c>
      <c r="CM7" s="59">
        <v>0</v>
      </c>
      <c r="CN7" s="59">
        <f t="shared" si="29"/>
        <v>0.12500514046851754</v>
      </c>
      <c r="CO7" s="59">
        <f t="shared" si="9"/>
        <v>0.22266016295533253</v>
      </c>
      <c r="CP7" s="59">
        <f t="shared" si="10"/>
        <v>2.8356870790844917E-2</v>
      </c>
      <c r="CQ7" s="59">
        <v>0</v>
      </c>
      <c r="CR7" s="59">
        <f t="shared" si="30"/>
        <v>2.8021286521130777E-2</v>
      </c>
      <c r="CS7" s="59">
        <f t="shared" si="11"/>
        <v>2.04706404525626E-2</v>
      </c>
      <c r="CT7" s="59">
        <f t="shared" si="12"/>
        <v>0</v>
      </c>
      <c r="CU7" s="59">
        <v>0</v>
      </c>
      <c r="CV7" s="59">
        <f t="shared" si="31"/>
        <v>1.0235320226281298E-2</v>
      </c>
      <c r="CW7" s="59">
        <f t="shared" si="32"/>
        <v>0</v>
      </c>
      <c r="CX7" s="59">
        <f t="shared" si="13"/>
        <v>0</v>
      </c>
      <c r="CY7" s="59">
        <v>0</v>
      </c>
      <c r="CZ7" s="57">
        <f t="shared" si="33"/>
        <v>0</v>
      </c>
    </row>
    <row r="8" spans="1:104" x14ac:dyDescent="0.2">
      <c r="A8" s="193">
        <v>2014</v>
      </c>
      <c r="B8" s="199">
        <v>6.4172848651086717E-2</v>
      </c>
      <c r="C8" s="199">
        <v>2.9886212371791818E-2</v>
      </c>
      <c r="D8" s="199">
        <v>6.3256093670356922E-2</v>
      </c>
      <c r="E8" s="199">
        <v>2.1452066549077563E-2</v>
      </c>
      <c r="F8" s="199"/>
      <c r="G8" s="199">
        <v>0.26952596433456427</v>
      </c>
      <c r="H8" s="199">
        <v>0.34726678670045213</v>
      </c>
      <c r="I8" s="199">
        <v>1.0766370493690893</v>
      </c>
      <c r="J8" s="199">
        <v>0.18078408219991857</v>
      </c>
      <c r="K8" s="199">
        <v>0.15474824074719198</v>
      </c>
      <c r="L8" s="199">
        <v>5.5005298843788615E-3</v>
      </c>
      <c r="M8" s="199">
        <v>2.2002119537515444E-3</v>
      </c>
      <c r="N8" s="199">
        <v>4.9504768959409756E-3</v>
      </c>
      <c r="O8" s="199">
        <v>5.500529884378861E-4</v>
      </c>
      <c r="P8" s="199"/>
      <c r="Q8" s="199">
        <v>2.7502649421894308E-2</v>
      </c>
      <c r="R8" s="199">
        <v>3.9053762179089922E-2</v>
      </c>
      <c r="S8" s="199">
        <v>0.18206753917294036</v>
      </c>
      <c r="T8" s="199">
        <v>8.9291935123083518E-2</v>
      </c>
      <c r="U8" s="199"/>
      <c r="V8" s="199">
        <v>1.8335099614596206E-3</v>
      </c>
      <c r="W8" s="199">
        <v>0</v>
      </c>
      <c r="X8" s="199">
        <v>0</v>
      </c>
      <c r="Y8" s="199">
        <v>1.2834569730217345E-3</v>
      </c>
      <c r="Z8" s="199"/>
      <c r="AA8" s="199">
        <v>0</v>
      </c>
      <c r="AB8" s="199">
        <v>0</v>
      </c>
      <c r="AC8" s="199">
        <v>4.9504768959409756E-3</v>
      </c>
      <c r="AD8" s="199">
        <v>1.7418344633866396E-2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0.14668079691676966</v>
      </c>
      <c r="AQ8" s="199">
        <v>41.068789626734038</v>
      </c>
      <c r="AR8" s="199">
        <v>0</v>
      </c>
      <c r="AS8" s="199">
        <v>14.943106185895907</v>
      </c>
      <c r="AT8" s="199">
        <v>944.6512847404299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4"/>
        <v>0.37715299907224398</v>
      </c>
      <c r="BG8" s="54">
        <f t="shared" si="0"/>
        <v>1.1398931430394463</v>
      </c>
      <c r="BH8" s="54">
        <f t="shared" si="0"/>
        <v>0.20223614874899612</v>
      </c>
      <c r="BI8" s="54">
        <f t="shared" si="15"/>
        <v>4.1253974132841466E-2</v>
      </c>
      <c r="BJ8" s="54">
        <f t="shared" si="1"/>
        <v>0.18701801606888133</v>
      </c>
      <c r="BK8" s="54">
        <f t="shared" si="1"/>
        <v>8.9841988111521401E-2</v>
      </c>
      <c r="BL8" s="54">
        <f t="shared" si="16"/>
        <v>0</v>
      </c>
      <c r="BM8" s="54">
        <f t="shared" si="16"/>
        <v>4.9504768959409756E-3</v>
      </c>
      <c r="BN8" s="54">
        <f t="shared" si="16"/>
        <v>1.8701801606888131E-2</v>
      </c>
      <c r="BO8" s="33">
        <f t="shared" si="17"/>
        <v>0</v>
      </c>
      <c r="BP8" s="33">
        <f t="shared" si="17"/>
        <v>0</v>
      </c>
      <c r="BQ8" s="33">
        <f t="shared" si="17"/>
        <v>0</v>
      </c>
      <c r="BR8" s="57"/>
      <c r="BS8" s="33">
        <f t="shared" si="18"/>
        <v>5.7016744854344333E-2</v>
      </c>
      <c r="BT8" s="33">
        <f t="shared" si="19"/>
        <v>0.23947032838824625</v>
      </c>
      <c r="BU8" s="33">
        <f t="shared" si="20"/>
        <v>4.8871495589438005E-3</v>
      </c>
      <c r="BV8" s="33">
        <f t="shared" si="21"/>
        <v>2.4435747794719003E-2</v>
      </c>
      <c r="BW8" s="33">
        <f t="shared" si="22"/>
        <v>1.6290498529812668E-3</v>
      </c>
      <c r="BX8" s="33">
        <f t="shared" si="23"/>
        <v>0</v>
      </c>
      <c r="BY8" s="33">
        <f t="shared" si="24"/>
        <v>0</v>
      </c>
      <c r="BZ8" s="33">
        <f t="shared" si="25"/>
        <v>0</v>
      </c>
      <c r="CA8" s="33">
        <f t="shared" si="26"/>
        <v>0.13032398823850136</v>
      </c>
      <c r="CB8" s="59">
        <f t="shared" si="27"/>
        <v>839.31043128878741</v>
      </c>
      <c r="CC8" s="57"/>
      <c r="CD8" s="59">
        <f t="shared" si="2"/>
        <v>36.489087656927389</v>
      </c>
      <c r="CE8" s="59">
        <f t="shared" si="3"/>
        <v>0</v>
      </c>
      <c r="CF8" s="59">
        <f t="shared" si="4"/>
        <v>13.276756301797324</v>
      </c>
      <c r="CG8" s="59">
        <f t="shared" si="5"/>
        <v>0</v>
      </c>
      <c r="CH8" s="59">
        <f t="shared" si="28"/>
        <v>0</v>
      </c>
      <c r="CI8" s="59">
        <f t="shared" si="6"/>
        <v>0</v>
      </c>
      <c r="CJ8" s="57"/>
      <c r="CK8" s="59">
        <f t="shared" si="7"/>
        <v>0.33509555475824659</v>
      </c>
      <c r="CL8" s="59">
        <f t="shared" si="8"/>
        <v>1.0127802935984538</v>
      </c>
      <c r="CM8" s="59">
        <v>0</v>
      </c>
      <c r="CN8" s="59">
        <f t="shared" si="29"/>
        <v>0.17968419878383371</v>
      </c>
      <c r="CO8" s="59">
        <f t="shared" si="9"/>
        <v>3.6653621692078503E-2</v>
      </c>
      <c r="CP8" s="59">
        <f t="shared" si="10"/>
        <v>0.16616308500408924</v>
      </c>
      <c r="CQ8" s="59">
        <v>0</v>
      </c>
      <c r="CR8" s="59">
        <f t="shared" si="30"/>
        <v>7.982344279608207E-2</v>
      </c>
      <c r="CS8" s="59">
        <f t="shared" si="11"/>
        <v>0</v>
      </c>
      <c r="CT8" s="59">
        <f t="shared" si="12"/>
        <v>4.39843460304942E-3</v>
      </c>
      <c r="CU8" s="59">
        <v>0</v>
      </c>
      <c r="CV8" s="59">
        <f t="shared" si="31"/>
        <v>1.6616308500408922E-2</v>
      </c>
      <c r="CW8" s="59">
        <f t="shared" si="32"/>
        <v>0</v>
      </c>
      <c r="CX8" s="59">
        <f t="shared" si="13"/>
        <v>0</v>
      </c>
      <c r="CY8" s="59">
        <v>0</v>
      </c>
      <c r="CZ8" s="57">
        <f t="shared" si="33"/>
        <v>0</v>
      </c>
    </row>
    <row r="9" spans="1:104" x14ac:dyDescent="0.2">
      <c r="A9" s="193">
        <v>2015</v>
      </c>
      <c r="B9" s="199">
        <v>0.15401483676260813</v>
      </c>
      <c r="C9" s="199">
        <v>7.7374120373595992E-2</v>
      </c>
      <c r="D9" s="199">
        <v>8.3974756234850623E-2</v>
      </c>
      <c r="E9" s="199">
        <v>2.7686000418040271E-2</v>
      </c>
      <c r="F9" s="199"/>
      <c r="G9" s="199">
        <v>0.37953656202214148</v>
      </c>
      <c r="H9" s="199">
        <v>0.33993274685461367</v>
      </c>
      <c r="I9" s="199">
        <v>1.2110333295440794</v>
      </c>
      <c r="J9" s="199">
        <v>0.23083890414776623</v>
      </c>
      <c r="K9" s="199">
        <v>0.19270189694940615</v>
      </c>
      <c r="L9" s="199">
        <v>2.9336159383353929E-2</v>
      </c>
      <c r="M9" s="199">
        <v>6.0505828728167482E-3</v>
      </c>
      <c r="N9" s="199">
        <v>4.0337219152111652E-3</v>
      </c>
      <c r="O9" s="199">
        <v>8.0674438304223304E-3</v>
      </c>
      <c r="P9" s="199"/>
      <c r="Q9" s="199">
        <v>2.5669139460434687E-2</v>
      </c>
      <c r="R9" s="199">
        <v>2.4202331491266993E-2</v>
      </c>
      <c r="S9" s="199">
        <v>0.12522873036769208</v>
      </c>
      <c r="T9" s="199">
        <v>9.7359378953505854E-2</v>
      </c>
      <c r="U9" s="199"/>
      <c r="V9" s="199">
        <v>5.5005298843788615E-3</v>
      </c>
      <c r="W9" s="199">
        <v>0</v>
      </c>
      <c r="X9" s="199">
        <v>0</v>
      </c>
      <c r="Y9" s="199">
        <v>2.7502649421894307E-3</v>
      </c>
      <c r="Z9" s="199"/>
      <c r="AA9" s="199">
        <v>0</v>
      </c>
      <c r="AB9" s="199">
        <v>0</v>
      </c>
      <c r="AC9" s="199">
        <v>1.8335099614596206E-3</v>
      </c>
      <c r="AD9" s="199">
        <v>3.1169669344813552E-3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9.9009537918819515E-2</v>
      </c>
      <c r="AQ9" s="199">
        <v>61.013710987491798</v>
      </c>
      <c r="AR9" s="199">
        <v>0</v>
      </c>
      <c r="AS9" s="199">
        <v>42.401751368715182</v>
      </c>
      <c r="AT9" s="199">
        <v>929.94763495550058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4"/>
        <v>0.41730686722820964</v>
      </c>
      <c r="BG9" s="54">
        <f t="shared" si="0"/>
        <v>1.2950080857789299</v>
      </c>
      <c r="BH9" s="54">
        <f t="shared" si="0"/>
        <v>0.25852490456580651</v>
      </c>
      <c r="BI9" s="54">
        <f t="shared" si="15"/>
        <v>3.0252914364083741E-2</v>
      </c>
      <c r="BJ9" s="54">
        <f t="shared" si="1"/>
        <v>0.12926245228290326</v>
      </c>
      <c r="BK9" s="54">
        <f t="shared" si="1"/>
        <v>0.10542682278392819</v>
      </c>
      <c r="BL9" s="54">
        <f t="shared" si="16"/>
        <v>0</v>
      </c>
      <c r="BM9" s="54">
        <f t="shared" si="16"/>
        <v>1.8335099614596206E-3</v>
      </c>
      <c r="BN9" s="54">
        <f t="shared" si="16"/>
        <v>5.867231876670786E-3</v>
      </c>
      <c r="BO9" s="33">
        <f t="shared" si="17"/>
        <v>0</v>
      </c>
      <c r="BP9" s="33">
        <f t="shared" si="17"/>
        <v>0</v>
      </c>
      <c r="BQ9" s="33">
        <f t="shared" si="17"/>
        <v>0</v>
      </c>
      <c r="BR9" s="57"/>
      <c r="BS9" s="33">
        <f t="shared" si="18"/>
        <v>0.13285455111691885</v>
      </c>
      <c r="BT9" s="33">
        <f t="shared" si="19"/>
        <v>0.32739157239526434</v>
      </c>
      <c r="BU9" s="33">
        <f t="shared" si="20"/>
        <v>2.530562878417502E-2</v>
      </c>
      <c r="BV9" s="33">
        <f t="shared" si="21"/>
        <v>2.2142425186153142E-2</v>
      </c>
      <c r="BW9" s="33">
        <f t="shared" si="22"/>
        <v>4.7448053970328159E-3</v>
      </c>
      <c r="BX9" s="33">
        <f t="shared" si="23"/>
        <v>0</v>
      </c>
      <c r="BY9" s="33">
        <f t="shared" si="24"/>
        <v>0</v>
      </c>
      <c r="BZ9" s="33">
        <f t="shared" si="25"/>
        <v>0</v>
      </c>
      <c r="CA9" s="33">
        <f t="shared" si="26"/>
        <v>8.5406497146590696E-2</v>
      </c>
      <c r="CB9" s="59">
        <f t="shared" si="27"/>
        <v>802.18099892989267</v>
      </c>
      <c r="CC9" s="57"/>
      <c r="CD9" s="59">
        <f t="shared" si="2"/>
        <v>52.630963065687013</v>
      </c>
      <c r="CE9" s="59">
        <f t="shared" si="3"/>
        <v>0</v>
      </c>
      <c r="CF9" s="59">
        <f t="shared" si="4"/>
        <v>36.576123203926961</v>
      </c>
      <c r="CG9" s="59">
        <f t="shared" si="5"/>
        <v>0</v>
      </c>
      <c r="CH9" s="59">
        <f t="shared" si="28"/>
        <v>0</v>
      </c>
      <c r="CI9" s="59">
        <f t="shared" si="6"/>
        <v>0</v>
      </c>
      <c r="CJ9" s="57"/>
      <c r="CK9" s="59">
        <f t="shared" si="7"/>
        <v>0.35997256945488965</v>
      </c>
      <c r="CL9" s="59">
        <f t="shared" si="8"/>
        <v>1.117085350641426</v>
      </c>
      <c r="CM9" s="59">
        <v>0</v>
      </c>
      <c r="CN9" s="59">
        <f t="shared" si="29"/>
        <v>0.22300585366054237</v>
      </c>
      <c r="CO9" s="59">
        <f t="shared" si="9"/>
        <v>2.6096429683680488E-2</v>
      </c>
      <c r="CP9" s="59">
        <f t="shared" si="10"/>
        <v>0.11150292683027119</v>
      </c>
      <c r="CQ9" s="59">
        <v>0</v>
      </c>
      <c r="CR9" s="59">
        <f t="shared" si="30"/>
        <v>9.0942103443128974E-2</v>
      </c>
      <c r="CS9" s="59">
        <f t="shared" si="11"/>
        <v>0</v>
      </c>
      <c r="CT9" s="59">
        <f t="shared" si="12"/>
        <v>1.5816017990109388E-3</v>
      </c>
      <c r="CU9" s="59">
        <v>0</v>
      </c>
      <c r="CV9" s="59">
        <f t="shared" si="31"/>
        <v>5.061125756835004E-3</v>
      </c>
      <c r="CW9" s="59">
        <f t="shared" si="32"/>
        <v>0</v>
      </c>
      <c r="CX9" s="59">
        <f t="shared" si="13"/>
        <v>0</v>
      </c>
      <c r="CY9" s="59">
        <v>0</v>
      </c>
      <c r="CZ9" s="57">
        <f t="shared" si="33"/>
        <v>0</v>
      </c>
    </row>
    <row r="10" spans="1:104" x14ac:dyDescent="0.2">
      <c r="A10" s="193">
        <v>2016</v>
      </c>
      <c r="B10" s="199">
        <v>9.3509008034440649E-2</v>
      </c>
      <c r="C10" s="199">
        <v>8.9658637115375445E-2</v>
      </c>
      <c r="D10" s="199">
        <v>0.15034781683968887</v>
      </c>
      <c r="E10" s="199">
        <v>3.2269775321689322E-2</v>
      </c>
      <c r="F10" s="199"/>
      <c r="G10" s="199">
        <v>0.77007418381304071</v>
      </c>
      <c r="H10" s="199">
        <v>0.69783389133153162</v>
      </c>
      <c r="I10" s="199">
        <v>1.338645622861669</v>
      </c>
      <c r="J10" s="199">
        <v>0.24000645395506434</v>
      </c>
      <c r="K10" s="199">
        <v>0.21140369855629426</v>
      </c>
      <c r="L10" s="199">
        <v>4.5837749036490516E-2</v>
      </c>
      <c r="M10" s="199">
        <v>2.6585894441164496E-2</v>
      </c>
      <c r="N10" s="199">
        <v>5.5005298843788615E-3</v>
      </c>
      <c r="O10" s="199">
        <v>1.5218132680114852E-2</v>
      </c>
      <c r="P10" s="199"/>
      <c r="Q10" s="199">
        <v>0.2053531156834775</v>
      </c>
      <c r="R10" s="199">
        <v>0.18078408219991859</v>
      </c>
      <c r="S10" s="199">
        <v>9.7726080945797766E-2</v>
      </c>
      <c r="T10" s="199">
        <v>6.637306060483826E-2</v>
      </c>
      <c r="U10" s="199"/>
      <c r="V10" s="199">
        <v>3.4836689267732791E-2</v>
      </c>
      <c r="W10" s="199">
        <v>2.3835629498975071E-3</v>
      </c>
      <c r="X10" s="199">
        <v>0</v>
      </c>
      <c r="Y10" s="199">
        <v>1.0084304788027914E-2</v>
      </c>
      <c r="Z10" s="199"/>
      <c r="AA10" s="199">
        <v>2.0168609576055829E-2</v>
      </c>
      <c r="AB10" s="199">
        <v>9.3509008034440653E-3</v>
      </c>
      <c r="AC10" s="199">
        <v>1.4668079691676965E-3</v>
      </c>
      <c r="AD10" s="199">
        <v>8.2507948265682935E-3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0.38870411182943954</v>
      </c>
      <c r="AQ10" s="199">
        <v>897.79098719843341</v>
      </c>
      <c r="AR10" s="199">
        <v>41.804027121279347</v>
      </c>
      <c r="AS10" s="199">
        <v>32.453126317835284</v>
      </c>
      <c r="AT10" s="199">
        <v>913.86316881859625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4"/>
        <v>0.78749252844690709</v>
      </c>
      <c r="BG10" s="54">
        <f t="shared" si="0"/>
        <v>1.4889934397013578</v>
      </c>
      <c r="BH10" s="54">
        <f t="shared" si="0"/>
        <v>0.27227622927675366</v>
      </c>
      <c r="BI10" s="54">
        <f t="shared" si="15"/>
        <v>0.20736997664108309</v>
      </c>
      <c r="BJ10" s="54">
        <f t="shared" si="1"/>
        <v>0.10322661083017663</v>
      </c>
      <c r="BK10" s="54">
        <f t="shared" si="1"/>
        <v>8.1591193284953109E-2</v>
      </c>
      <c r="BL10" s="54">
        <f t="shared" si="16"/>
        <v>1.1734463753341572E-2</v>
      </c>
      <c r="BM10" s="54">
        <f t="shared" si="16"/>
        <v>1.4668079691676965E-3</v>
      </c>
      <c r="BN10" s="54">
        <f t="shared" si="16"/>
        <v>1.8335099614596208E-2</v>
      </c>
      <c r="BO10" s="33">
        <f t="shared" si="17"/>
        <v>0</v>
      </c>
      <c r="BP10" s="33">
        <f t="shared" si="17"/>
        <v>0</v>
      </c>
      <c r="BQ10" s="33">
        <f t="shared" si="17"/>
        <v>0</v>
      </c>
      <c r="BR10" s="57"/>
      <c r="BS10" s="33">
        <f t="shared" si="18"/>
        <v>7.8312322086949382E-2</v>
      </c>
      <c r="BT10" s="33">
        <f t="shared" si="19"/>
        <v>0.6449250054219362</v>
      </c>
      <c r="BU10" s="33">
        <f t="shared" si="20"/>
        <v>3.8388393179877155E-2</v>
      </c>
      <c r="BV10" s="33">
        <f t="shared" si="21"/>
        <v>0.17198000144584963</v>
      </c>
      <c r="BW10" s="33">
        <f t="shared" si="22"/>
        <v>2.9175178816706636E-2</v>
      </c>
      <c r="BX10" s="33">
        <f t="shared" si="23"/>
        <v>1.6890892999145948E-2</v>
      </c>
      <c r="BY10" s="33">
        <f t="shared" si="24"/>
        <v>0</v>
      </c>
      <c r="BZ10" s="33">
        <f t="shared" si="25"/>
        <v>0</v>
      </c>
      <c r="CA10" s="33">
        <f t="shared" si="26"/>
        <v>0.32553357416535822</v>
      </c>
      <c r="CB10" s="59">
        <f t="shared" si="27"/>
        <v>765.346016648611</v>
      </c>
      <c r="CC10" s="57"/>
      <c r="CD10" s="59">
        <f t="shared" si="2"/>
        <v>751.88581757116424</v>
      </c>
      <c r="CE10" s="59">
        <f t="shared" si="3"/>
        <v>35.010214580047958</v>
      </c>
      <c r="CF10" s="59">
        <f t="shared" si="4"/>
        <v>27.178982371353023</v>
      </c>
      <c r="CG10" s="59">
        <f t="shared" si="5"/>
        <v>0</v>
      </c>
      <c r="CH10" s="59">
        <f t="shared" si="28"/>
        <v>0</v>
      </c>
      <c r="CI10" s="59">
        <f t="shared" si="6"/>
        <v>0</v>
      </c>
      <c r="CJ10" s="57"/>
      <c r="CK10" s="59">
        <f t="shared" si="7"/>
        <v>0.65951259483028946</v>
      </c>
      <c r="CL10" s="59">
        <f t="shared" si="8"/>
        <v>1.2470085640551294</v>
      </c>
      <c r="CM10" s="59">
        <v>0</v>
      </c>
      <c r="CN10" s="59">
        <f t="shared" si="29"/>
        <v>0.22802705548847027</v>
      </c>
      <c r="CO10" s="59">
        <f t="shared" si="9"/>
        <v>0.17366909074576423</v>
      </c>
      <c r="CP10" s="59">
        <f t="shared" si="10"/>
        <v>8.6450661441083335E-2</v>
      </c>
      <c r="CQ10" s="59">
        <v>0</v>
      </c>
      <c r="CR10" s="59">
        <f t="shared" si="30"/>
        <v>6.833133986018132E-2</v>
      </c>
      <c r="CS10" s="59">
        <f t="shared" si="11"/>
        <v>9.8274286540485506E-3</v>
      </c>
      <c r="CT10" s="59">
        <f t="shared" si="12"/>
        <v>1.2284285817560688E-3</v>
      </c>
      <c r="CU10" s="59">
        <v>0</v>
      </c>
      <c r="CV10" s="59">
        <f t="shared" si="31"/>
        <v>1.5355357271950863E-2</v>
      </c>
      <c r="CW10" s="59">
        <f t="shared" si="32"/>
        <v>0</v>
      </c>
      <c r="CX10" s="59">
        <f t="shared" si="13"/>
        <v>0</v>
      </c>
      <c r="CY10" s="59">
        <v>0</v>
      </c>
      <c r="CZ10" s="57">
        <f t="shared" si="33"/>
        <v>0</v>
      </c>
    </row>
    <row r="11" spans="1:104" x14ac:dyDescent="0.2">
      <c r="A11" s="193">
        <v>2017</v>
      </c>
      <c r="B11" s="199">
        <v>0.14118026703239078</v>
      </c>
      <c r="C11" s="199">
        <v>8.8191829146207754E-2</v>
      </c>
      <c r="D11" s="199">
        <v>0.21562077146765138</v>
      </c>
      <c r="E11" s="199">
        <v>4.088727214054954E-2</v>
      </c>
      <c r="F11" s="199"/>
      <c r="G11" s="199">
        <v>0.33186530302419132</v>
      </c>
      <c r="H11" s="199">
        <v>0.32746487911668826</v>
      </c>
      <c r="I11" s="199">
        <v>1.8274593785868036</v>
      </c>
      <c r="J11" s="199">
        <v>0.22753858621713891</v>
      </c>
      <c r="K11" s="199">
        <v>0.19710232085690921</v>
      </c>
      <c r="L11" s="199">
        <v>6.23393386896271E-2</v>
      </c>
      <c r="M11" s="199">
        <v>3.1719722333251439E-2</v>
      </c>
      <c r="N11" s="199">
        <v>2.2552172525953335E-2</v>
      </c>
      <c r="O11" s="199">
        <v>1.9618556587617939E-2</v>
      </c>
      <c r="P11" s="199"/>
      <c r="Q11" s="199">
        <v>4.7671258997950133E-2</v>
      </c>
      <c r="R11" s="199">
        <v>3.6853550225338379E-2</v>
      </c>
      <c r="S11" s="199">
        <v>0.19710232085690921</v>
      </c>
      <c r="T11" s="199">
        <v>8.8375180142353724E-2</v>
      </c>
      <c r="U11" s="199"/>
      <c r="V11" s="199">
        <v>9.3509008034440649E-2</v>
      </c>
      <c r="W11" s="199">
        <v>1.5034781683968889E-2</v>
      </c>
      <c r="X11" s="199">
        <v>3.6670199229192412E-4</v>
      </c>
      <c r="Y11" s="199">
        <v>4.4370941067322818E-2</v>
      </c>
      <c r="Z11" s="199"/>
      <c r="AA11" s="199">
        <v>0</v>
      </c>
      <c r="AB11" s="199">
        <v>5.500529884378861E-4</v>
      </c>
      <c r="AC11" s="199">
        <v>2.3835629498975071E-3</v>
      </c>
      <c r="AD11" s="199">
        <v>9.717602795735988E-3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0.11917814749487533</v>
      </c>
      <c r="AQ11" s="199">
        <v>41.415323009449907</v>
      </c>
      <c r="AR11" s="199">
        <v>0</v>
      </c>
      <c r="AS11" s="199">
        <v>10.997392748834805</v>
      </c>
      <c r="AT11" s="199">
        <v>896.8654313698886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4"/>
        <v>0.41565670826289602</v>
      </c>
      <c r="BG11" s="54">
        <f t="shared" si="0"/>
        <v>2.0430801500544549</v>
      </c>
      <c r="BH11" s="54">
        <f t="shared" si="0"/>
        <v>0.26842585835768845</v>
      </c>
      <c r="BI11" s="54">
        <f t="shared" si="15"/>
        <v>6.8573272558589818E-2</v>
      </c>
      <c r="BJ11" s="54">
        <f t="shared" si="1"/>
        <v>0.21965449338286255</v>
      </c>
      <c r="BK11" s="54">
        <f t="shared" si="1"/>
        <v>0.10799373672997166</v>
      </c>
      <c r="BL11" s="54">
        <f t="shared" si="16"/>
        <v>1.5584834672406775E-2</v>
      </c>
      <c r="BM11" s="54">
        <f t="shared" si="16"/>
        <v>2.7502649421894312E-3</v>
      </c>
      <c r="BN11" s="54">
        <f t="shared" si="16"/>
        <v>5.4088543863058808E-2</v>
      </c>
      <c r="BO11" s="33">
        <f t="shared" si="17"/>
        <v>0</v>
      </c>
      <c r="BP11" s="33">
        <f t="shared" si="17"/>
        <v>0</v>
      </c>
      <c r="BQ11" s="33">
        <f t="shared" si="17"/>
        <v>0</v>
      </c>
      <c r="BR11" s="57"/>
      <c r="BS11" s="33">
        <f t="shared" si="18"/>
        <v>0.11479247669322488</v>
      </c>
      <c r="BT11" s="33">
        <f t="shared" si="19"/>
        <v>0.26983686079835978</v>
      </c>
      <c r="BU11" s="33">
        <f t="shared" si="20"/>
        <v>5.0687587111294105E-2</v>
      </c>
      <c r="BV11" s="33">
        <f t="shared" si="21"/>
        <v>3.8761096026283727E-2</v>
      </c>
      <c r="BW11" s="33">
        <f t="shared" si="22"/>
        <v>7.6031380666941165E-2</v>
      </c>
      <c r="BX11" s="33">
        <f t="shared" si="23"/>
        <v>0</v>
      </c>
      <c r="BY11" s="33">
        <f t="shared" si="24"/>
        <v>0</v>
      </c>
      <c r="BZ11" s="33">
        <f t="shared" si="25"/>
        <v>0</v>
      </c>
      <c r="CA11" s="33">
        <f t="shared" si="26"/>
        <v>9.6902740065709314E-2</v>
      </c>
      <c r="CB11" s="59">
        <f t="shared" si="27"/>
        <v>729.23366906415163</v>
      </c>
      <c r="CC11" s="57"/>
      <c r="CD11" s="59">
        <f t="shared" si="2"/>
        <v>33.674447578526802</v>
      </c>
      <c r="CE11" s="59">
        <f t="shared" si="3"/>
        <v>0</v>
      </c>
      <c r="CF11" s="59">
        <f t="shared" si="4"/>
        <v>8.9418866909865322</v>
      </c>
      <c r="CG11" s="59">
        <f t="shared" si="5"/>
        <v>0</v>
      </c>
      <c r="CH11" s="59">
        <f t="shared" si="28"/>
        <v>0</v>
      </c>
      <c r="CI11" s="59">
        <f t="shared" si="6"/>
        <v>0</v>
      </c>
      <c r="CJ11" s="57"/>
      <c r="CK11" s="59">
        <f t="shared" si="7"/>
        <v>0.33796694112148162</v>
      </c>
      <c r="CL11" s="59">
        <f t="shared" si="8"/>
        <v>1.6612111270033827</v>
      </c>
      <c r="CM11" s="59">
        <v>0</v>
      </c>
      <c r="CN11" s="59">
        <f t="shared" si="29"/>
        <v>0.21825478685568991</v>
      </c>
      <c r="CO11" s="59">
        <f t="shared" si="9"/>
        <v>5.5756345822423524E-2</v>
      </c>
      <c r="CP11" s="59">
        <f t="shared" si="10"/>
        <v>0.17859920399803042</v>
      </c>
      <c r="CQ11" s="59">
        <v>0</v>
      </c>
      <c r="CR11" s="59">
        <f t="shared" si="30"/>
        <v>8.7808790613388907E-2</v>
      </c>
      <c r="CS11" s="59">
        <f t="shared" si="11"/>
        <v>1.2671896777823526E-2</v>
      </c>
      <c r="CT11" s="59">
        <f t="shared" si="12"/>
        <v>2.2362170784394459E-3</v>
      </c>
      <c r="CU11" s="59">
        <v>0</v>
      </c>
      <c r="CV11" s="59">
        <f t="shared" si="31"/>
        <v>4.3978935875975768E-2</v>
      </c>
      <c r="CW11" s="59">
        <f t="shared" si="32"/>
        <v>0</v>
      </c>
      <c r="CX11" s="59">
        <f t="shared" si="13"/>
        <v>0</v>
      </c>
      <c r="CY11" s="59">
        <v>0</v>
      </c>
      <c r="CZ11" s="57">
        <f t="shared" si="33"/>
        <v>0</v>
      </c>
    </row>
    <row r="12" spans="1:104" x14ac:dyDescent="0.2">
      <c r="A12" s="193">
        <v>2018</v>
      </c>
      <c r="B12" s="199">
        <v>0.19618556587617941</v>
      </c>
      <c r="C12" s="199">
        <v>0.12669553833685981</v>
      </c>
      <c r="D12" s="199">
        <v>0.28052702410332203</v>
      </c>
      <c r="E12" s="199">
        <v>4.748790800180417E-2</v>
      </c>
      <c r="F12" s="199"/>
      <c r="G12" s="199">
        <v>0.36670199229192413</v>
      </c>
      <c r="H12" s="199">
        <v>0.36193486639212907</v>
      </c>
      <c r="I12" s="199">
        <v>1.9141843997638439</v>
      </c>
      <c r="J12" s="199">
        <v>0.26585894441164498</v>
      </c>
      <c r="K12" s="199">
        <v>0.22240475832505197</v>
      </c>
      <c r="L12" s="199">
        <v>9.3509008034440649E-2</v>
      </c>
      <c r="M12" s="199">
        <v>3.2086424325543358E-2</v>
      </c>
      <c r="N12" s="199">
        <v>3.5020040263878761E-2</v>
      </c>
      <c r="O12" s="199">
        <v>4.8404662982533986E-2</v>
      </c>
      <c r="P12" s="199"/>
      <c r="Q12" s="199">
        <v>9.7176027957359884E-2</v>
      </c>
      <c r="R12" s="199">
        <v>7.9024279338909653E-2</v>
      </c>
      <c r="S12" s="199">
        <v>0.1501644658435429</v>
      </c>
      <c r="T12" s="199">
        <v>9.4425763015170458E-2</v>
      </c>
      <c r="U12" s="199"/>
      <c r="V12" s="199">
        <v>8.9841988111521401E-2</v>
      </c>
      <c r="W12" s="199">
        <v>1.540148367626081E-2</v>
      </c>
      <c r="X12" s="199">
        <v>3.1169669344813548E-3</v>
      </c>
      <c r="Y12" s="199">
        <v>5.0054821947847647E-2</v>
      </c>
      <c r="Z12" s="199"/>
      <c r="AA12" s="199">
        <v>1.1001059768757723E-2</v>
      </c>
      <c r="AB12" s="199">
        <v>1.1001059768757723E-2</v>
      </c>
      <c r="AC12" s="199">
        <v>5.500529884378861E-4</v>
      </c>
      <c r="AD12" s="199">
        <v>2.3835629498975071E-3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0.13934675707093117</v>
      </c>
      <c r="AQ12" s="199">
        <v>73.089207593664852</v>
      </c>
      <c r="AR12" s="199">
        <v>0</v>
      </c>
      <c r="AS12" s="199">
        <v>51.101756135841086</v>
      </c>
      <c r="AT12" s="199">
        <v>878.73091774507611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4"/>
        <v>0.48863040472898889</v>
      </c>
      <c r="BG12" s="54">
        <f t="shared" si="0"/>
        <v>2.1947114238671661</v>
      </c>
      <c r="BH12" s="54">
        <f t="shared" si="0"/>
        <v>0.31334685241344917</v>
      </c>
      <c r="BI12" s="54">
        <f t="shared" si="15"/>
        <v>0.11111070366445301</v>
      </c>
      <c r="BJ12" s="54">
        <f t="shared" si="1"/>
        <v>0.18518450610742165</v>
      </c>
      <c r="BK12" s="54">
        <f t="shared" si="1"/>
        <v>0.14283042599770446</v>
      </c>
      <c r="BL12" s="54">
        <f t="shared" si="16"/>
        <v>2.6402543445018533E-2</v>
      </c>
      <c r="BM12" s="54">
        <f t="shared" si="16"/>
        <v>3.6670199229192407E-3</v>
      </c>
      <c r="BN12" s="54">
        <f t="shared" si="16"/>
        <v>5.2438384897745154E-2</v>
      </c>
      <c r="BO12" s="33">
        <f t="shared" si="17"/>
        <v>0</v>
      </c>
      <c r="BP12" s="33">
        <f t="shared" si="17"/>
        <v>0</v>
      </c>
      <c r="BQ12" s="33">
        <f t="shared" si="17"/>
        <v>0</v>
      </c>
      <c r="BR12" s="57"/>
      <c r="BS12" s="33">
        <f t="shared" si="18"/>
        <v>0.15487069734176095</v>
      </c>
      <c r="BT12" s="33">
        <f t="shared" si="19"/>
        <v>0.28947793895656254</v>
      </c>
      <c r="BU12" s="33">
        <f t="shared" si="20"/>
        <v>7.3816874433923443E-2</v>
      </c>
      <c r="BV12" s="33">
        <f t="shared" si="21"/>
        <v>7.6711653823489073E-2</v>
      </c>
      <c r="BW12" s="33">
        <f t="shared" si="22"/>
        <v>7.0922095044357814E-2</v>
      </c>
      <c r="BX12" s="33">
        <f t="shared" si="23"/>
        <v>8.6843381686968757E-3</v>
      </c>
      <c r="BY12" s="33">
        <f t="shared" si="24"/>
        <v>0</v>
      </c>
      <c r="BZ12" s="33">
        <f t="shared" si="25"/>
        <v>0</v>
      </c>
      <c r="CA12" s="33">
        <f t="shared" si="26"/>
        <v>0.11000161680349377</v>
      </c>
      <c r="CB12" s="59">
        <f t="shared" si="27"/>
        <v>693.67830094512249</v>
      </c>
      <c r="CC12" s="57"/>
      <c r="CD12" s="59">
        <f t="shared" si="2"/>
        <v>57.697295403127256</v>
      </c>
      <c r="CE12" s="59">
        <f t="shared" si="3"/>
        <v>0</v>
      </c>
      <c r="CF12" s="59">
        <f t="shared" si="4"/>
        <v>40.340198183291776</v>
      </c>
      <c r="CG12" s="59">
        <f t="shared" si="5"/>
        <v>0</v>
      </c>
      <c r="CH12" s="59">
        <f t="shared" si="28"/>
        <v>0</v>
      </c>
      <c r="CI12" s="59">
        <f t="shared" si="6"/>
        <v>0</v>
      </c>
      <c r="CJ12" s="57"/>
      <c r="CK12" s="59">
        <f t="shared" si="7"/>
        <v>0.38572935365961958</v>
      </c>
      <c r="CL12" s="59">
        <f t="shared" si="8"/>
        <v>1.732525464655027</v>
      </c>
      <c r="CM12" s="59">
        <v>0</v>
      </c>
      <c r="CN12" s="59">
        <f t="shared" si="29"/>
        <v>0.24735889883838269</v>
      </c>
      <c r="CO12" s="59">
        <f t="shared" si="9"/>
        <v>8.7711815503838456E-2</v>
      </c>
      <c r="CP12" s="59">
        <f t="shared" si="10"/>
        <v>0.14618635917306405</v>
      </c>
      <c r="CQ12" s="59">
        <v>0</v>
      </c>
      <c r="CR12" s="59">
        <f t="shared" si="30"/>
        <v>0.11275165722358112</v>
      </c>
      <c r="CS12" s="59">
        <f t="shared" si="11"/>
        <v>2.0842411604872501E-2</v>
      </c>
      <c r="CT12" s="59">
        <f t="shared" si="12"/>
        <v>2.8947793895656251E-3</v>
      </c>
      <c r="CU12" s="59">
        <v>0</v>
      </c>
      <c r="CV12" s="59">
        <f t="shared" si="31"/>
        <v>4.1395345270788447E-2</v>
      </c>
      <c r="CW12" s="59">
        <f t="shared" si="32"/>
        <v>0</v>
      </c>
      <c r="CX12" s="59">
        <f t="shared" si="13"/>
        <v>0</v>
      </c>
      <c r="CY12" s="59">
        <v>0</v>
      </c>
      <c r="CZ12" s="57">
        <f t="shared" si="33"/>
        <v>0</v>
      </c>
    </row>
    <row r="13" spans="1:104" x14ac:dyDescent="0.2">
      <c r="A13" s="193">
        <v>2019</v>
      </c>
      <c r="B13" s="199">
        <v>0.1430137769938504</v>
      </c>
      <c r="C13" s="199">
        <v>0.12816234630602749</v>
      </c>
      <c r="D13" s="199">
        <v>0.3778864030568278</v>
      </c>
      <c r="E13" s="199">
        <v>5.7938914782124012E-2</v>
      </c>
      <c r="F13" s="199"/>
      <c r="G13" s="199">
        <v>0.68939974550881733</v>
      </c>
      <c r="H13" s="199">
        <v>0.61257567812365921</v>
      </c>
      <c r="I13" s="199">
        <v>2.0408799381007041</v>
      </c>
      <c r="J13" s="199">
        <v>0.27319298425748351</v>
      </c>
      <c r="K13" s="199">
        <v>0.22020454637130044</v>
      </c>
      <c r="L13" s="199">
        <v>0.11001059768757723</v>
      </c>
      <c r="M13" s="199">
        <v>4.547104704419859E-2</v>
      </c>
      <c r="N13" s="199">
        <v>4.510434505190667E-2</v>
      </c>
      <c r="O13" s="199">
        <v>5.2988437886183029E-2</v>
      </c>
      <c r="P13" s="199"/>
      <c r="Q13" s="199">
        <v>0.22735523522099296</v>
      </c>
      <c r="R13" s="199">
        <v>0.19398535392242788</v>
      </c>
      <c r="S13" s="199">
        <v>0.17638365829241548</v>
      </c>
      <c r="T13" s="199">
        <v>8.9291935123083518E-2</v>
      </c>
      <c r="U13" s="199"/>
      <c r="V13" s="199">
        <v>0.11367761761049648</v>
      </c>
      <c r="W13" s="199">
        <v>1.8335099614596208E-2</v>
      </c>
      <c r="X13" s="199">
        <v>6.9673378535465595E-3</v>
      </c>
      <c r="Y13" s="199">
        <v>6.3806146658794791E-2</v>
      </c>
      <c r="Z13" s="199"/>
      <c r="AA13" s="199">
        <v>4.0337219152111657E-2</v>
      </c>
      <c r="AB13" s="199">
        <v>2.3652278502829107E-2</v>
      </c>
      <c r="AC13" s="199">
        <v>1.1001059768757723E-2</v>
      </c>
      <c r="AD13" s="199">
        <v>1.3751324710947154E-2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0.36853550225338377</v>
      </c>
      <c r="AQ13" s="199">
        <v>699.90942460790393</v>
      </c>
      <c r="AR13" s="199">
        <v>30.263915423852499</v>
      </c>
      <c r="AS13" s="199">
        <v>49.442429620720134</v>
      </c>
      <c r="AT13" s="199">
        <v>859.20403665553113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4"/>
        <v>0.74073802442968673</v>
      </c>
      <c r="BG13" s="54">
        <f t="shared" si="0"/>
        <v>2.4187663411575318</v>
      </c>
      <c r="BH13" s="54">
        <f t="shared" si="0"/>
        <v>0.33113189903960749</v>
      </c>
      <c r="BI13" s="54">
        <f t="shared" si="15"/>
        <v>0.23945640096662646</v>
      </c>
      <c r="BJ13" s="54">
        <f t="shared" si="1"/>
        <v>0.22148800334432214</v>
      </c>
      <c r="BK13" s="54">
        <f t="shared" si="1"/>
        <v>0.14228037300926655</v>
      </c>
      <c r="BL13" s="54">
        <f t="shared" si="16"/>
        <v>4.1987378117425311E-2</v>
      </c>
      <c r="BM13" s="54">
        <f t="shared" si="16"/>
        <v>1.7968397622304282E-2</v>
      </c>
      <c r="BN13" s="54">
        <f t="shared" si="16"/>
        <v>7.7557471369741948E-2</v>
      </c>
      <c r="BO13" s="33">
        <f t="shared" si="17"/>
        <v>0</v>
      </c>
      <c r="BP13" s="33">
        <f t="shared" si="17"/>
        <v>0</v>
      </c>
      <c r="BQ13" s="33">
        <f t="shared" si="17"/>
        <v>0</v>
      </c>
      <c r="BR13" s="57"/>
      <c r="BS13" s="33">
        <f t="shared" si="18"/>
        <v>0.10960815164374697</v>
      </c>
      <c r="BT13" s="33">
        <f t="shared" si="19"/>
        <v>0.52836750023139567</v>
      </c>
      <c r="BU13" s="33">
        <f t="shared" si="20"/>
        <v>8.4313962802882295E-2</v>
      </c>
      <c r="BV13" s="33">
        <f t="shared" si="21"/>
        <v>0.17424885645929009</v>
      </c>
      <c r="BW13" s="33">
        <f t="shared" si="22"/>
        <v>8.7124428229645043E-2</v>
      </c>
      <c r="BX13" s="33">
        <f t="shared" si="23"/>
        <v>3.0915119694390179E-2</v>
      </c>
      <c r="BY13" s="33">
        <f t="shared" si="24"/>
        <v>0</v>
      </c>
      <c r="BZ13" s="33">
        <f t="shared" si="25"/>
        <v>0</v>
      </c>
      <c r="CA13" s="33">
        <f t="shared" si="26"/>
        <v>0.28245177538965571</v>
      </c>
      <c r="CB13" s="59">
        <f t="shared" si="27"/>
        <v>658.50835018998589</v>
      </c>
      <c r="CC13" s="57"/>
      <c r="CD13" s="59">
        <f t="shared" si="2"/>
        <v>536.42229414449776</v>
      </c>
      <c r="CE13" s="59">
        <f t="shared" si="3"/>
        <v>23.194771167072922</v>
      </c>
      <c r="CF13" s="59">
        <f t="shared" si="4"/>
        <v>37.893505349042073</v>
      </c>
      <c r="CG13" s="59">
        <f t="shared" si="5"/>
        <v>0</v>
      </c>
      <c r="CH13" s="59">
        <f t="shared" si="28"/>
        <v>0</v>
      </c>
      <c r="CI13" s="59">
        <f t="shared" si="6"/>
        <v>0</v>
      </c>
      <c r="CJ13" s="57"/>
      <c r="CK13" s="59">
        <f t="shared" si="7"/>
        <v>0.56771401620607409</v>
      </c>
      <c r="CL13" s="59">
        <f t="shared" si="8"/>
        <v>1.8537829954927056</v>
      </c>
      <c r="CM13" s="59">
        <v>0</v>
      </c>
      <c r="CN13" s="59">
        <f t="shared" si="29"/>
        <v>0.25378502803667574</v>
      </c>
      <c r="CO13" s="59">
        <f t="shared" si="9"/>
        <v>0.18352339236760715</v>
      </c>
      <c r="CP13" s="59">
        <f t="shared" si="10"/>
        <v>0.16975211177646968</v>
      </c>
      <c r="CQ13" s="59">
        <v>0</v>
      </c>
      <c r="CR13" s="59">
        <f t="shared" si="30"/>
        <v>0.10904605855839443</v>
      </c>
      <c r="CS13" s="59">
        <f t="shared" si="11"/>
        <v>3.2179829136433406E-2</v>
      </c>
      <c r="CT13" s="59">
        <f t="shared" si="12"/>
        <v>1.3771280591137441E-2</v>
      </c>
      <c r="CU13" s="59">
        <v>0</v>
      </c>
      <c r="CV13" s="59">
        <f t="shared" si="31"/>
        <v>5.9441343776032017E-2</v>
      </c>
      <c r="CW13" s="59">
        <f t="shared" si="32"/>
        <v>0</v>
      </c>
      <c r="CX13" s="59">
        <f t="shared" si="13"/>
        <v>0</v>
      </c>
      <c r="CY13" s="59">
        <v>0</v>
      </c>
      <c r="CZ13" s="57">
        <f t="shared" si="33"/>
        <v>0</v>
      </c>
    </row>
    <row r="14" spans="1:104" x14ac:dyDescent="0.2">
      <c r="A14" s="193">
        <v>2020</v>
      </c>
      <c r="B14" s="199">
        <v>0.18151748618450245</v>
      </c>
      <c r="C14" s="199">
        <v>0.1173446375334157</v>
      </c>
      <c r="D14" s="199">
        <v>0.4825798218561721</v>
      </c>
      <c r="E14" s="199">
        <v>4.8954715970971875E-2</v>
      </c>
      <c r="F14" s="199"/>
      <c r="G14" s="199">
        <v>0.3483668926773279</v>
      </c>
      <c r="H14" s="199">
        <v>0.35240061459253907</v>
      </c>
      <c r="I14" s="199">
        <v>2.4242668710419104</v>
      </c>
      <c r="J14" s="199">
        <v>0.25577463962361713</v>
      </c>
      <c r="K14" s="199">
        <v>0.17308334036178818</v>
      </c>
      <c r="L14" s="199">
        <v>0.11917814749487533</v>
      </c>
      <c r="M14" s="199">
        <v>7.3890451446822714E-2</v>
      </c>
      <c r="N14" s="199">
        <v>6.5456305624108466E-2</v>
      </c>
      <c r="O14" s="199">
        <v>5.4271894859204757E-2</v>
      </c>
      <c r="P14" s="199"/>
      <c r="Q14" s="199">
        <v>2.9336159383353929E-2</v>
      </c>
      <c r="R14" s="199">
        <v>3.57534442484626E-2</v>
      </c>
      <c r="S14" s="199">
        <v>0.299412176706356</v>
      </c>
      <c r="T14" s="199">
        <v>7.4073802442968656E-2</v>
      </c>
      <c r="U14" s="199"/>
      <c r="V14" s="199">
        <v>0.15401483676260813</v>
      </c>
      <c r="W14" s="199">
        <v>2.8786106394916043E-2</v>
      </c>
      <c r="X14" s="199">
        <v>1.686829164542851E-2</v>
      </c>
      <c r="Y14" s="199">
        <v>7.407380244296867E-2</v>
      </c>
      <c r="Z14" s="199"/>
      <c r="AA14" s="199">
        <v>0</v>
      </c>
      <c r="AB14" s="199">
        <v>0</v>
      </c>
      <c r="AC14" s="199">
        <v>3.116966934481355E-2</v>
      </c>
      <c r="AD14" s="199">
        <v>3.4836689267732793E-3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0.16134887660844663</v>
      </c>
      <c r="AQ14" s="199">
        <v>44.876989816685679</v>
      </c>
      <c r="AR14" s="199">
        <v>0</v>
      </c>
      <c r="AS14" s="199">
        <v>12.739227212221444</v>
      </c>
      <c r="AT14" s="199">
        <v>838.32090824749434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4"/>
        <v>0.46974525212595475</v>
      </c>
      <c r="BG14" s="54">
        <f t="shared" si="0"/>
        <v>2.9068466928980827</v>
      </c>
      <c r="BH14" s="54">
        <f t="shared" si="0"/>
        <v>0.30472935559458902</v>
      </c>
      <c r="BI14" s="54">
        <f t="shared" si="15"/>
        <v>0.10964389569528532</v>
      </c>
      <c r="BJ14" s="54">
        <f t="shared" si="1"/>
        <v>0.36486848233046448</v>
      </c>
      <c r="BK14" s="54">
        <f t="shared" si="1"/>
        <v>0.12834569730217341</v>
      </c>
      <c r="BL14" s="54">
        <f t="shared" si="16"/>
        <v>2.8786106394916043E-2</v>
      </c>
      <c r="BM14" s="54">
        <f t="shared" si="16"/>
        <v>4.803796099024206E-2</v>
      </c>
      <c r="BN14" s="54">
        <f t="shared" si="16"/>
        <v>7.7557471369741948E-2</v>
      </c>
      <c r="BO14" s="33">
        <f t="shared" si="17"/>
        <v>0</v>
      </c>
      <c r="BP14" s="33">
        <f t="shared" si="17"/>
        <v>0</v>
      </c>
      <c r="BQ14" s="33">
        <f t="shared" si="17"/>
        <v>0</v>
      </c>
      <c r="BR14" s="57"/>
      <c r="BS14" s="33">
        <f t="shared" si="18"/>
        <v>0.13506605691723864</v>
      </c>
      <c r="BT14" s="33">
        <f t="shared" si="19"/>
        <v>0.25921768499268016</v>
      </c>
      <c r="BU14" s="33">
        <f t="shared" si="20"/>
        <v>8.8679734339601107E-2</v>
      </c>
      <c r="BV14" s="33">
        <f t="shared" si="21"/>
        <v>2.1828857683594119E-2</v>
      </c>
      <c r="BW14" s="33">
        <f t="shared" si="22"/>
        <v>0.11460150283886913</v>
      </c>
      <c r="BX14" s="33">
        <f t="shared" si="23"/>
        <v>0</v>
      </c>
      <c r="BY14" s="33">
        <f t="shared" si="24"/>
        <v>0</v>
      </c>
      <c r="BZ14" s="33">
        <f t="shared" si="25"/>
        <v>0</v>
      </c>
      <c r="CA14" s="33">
        <f t="shared" si="26"/>
        <v>0.12005871725976767</v>
      </c>
      <c r="CB14" s="59">
        <f t="shared" si="27"/>
        <v>623.78948655765635</v>
      </c>
      <c r="CC14" s="57"/>
      <c r="CD14" s="59">
        <f t="shared" si="2"/>
        <v>33.392695041478113</v>
      </c>
      <c r="CE14" s="59">
        <f t="shared" si="3"/>
        <v>0</v>
      </c>
      <c r="CF14" s="59">
        <f t="shared" si="4"/>
        <v>9.4791814491007464</v>
      </c>
      <c r="CG14" s="59">
        <f t="shared" si="5"/>
        <v>0</v>
      </c>
      <c r="CH14" s="59">
        <f t="shared" si="28"/>
        <v>0</v>
      </c>
      <c r="CI14" s="59">
        <f t="shared" si="6"/>
        <v>0</v>
      </c>
      <c r="CJ14" s="57"/>
      <c r="CK14" s="59">
        <f t="shared" si="7"/>
        <v>0.34953458365855083</v>
      </c>
      <c r="CL14" s="59">
        <f t="shared" si="8"/>
        <v>2.1629669357231327</v>
      </c>
      <c r="CM14" s="59">
        <v>0</v>
      </c>
      <c r="CN14" s="59">
        <f t="shared" si="29"/>
        <v>0.22674725918833399</v>
      </c>
      <c r="CO14" s="59">
        <f t="shared" si="9"/>
        <v>8.1585355592433031E-2</v>
      </c>
      <c r="CP14" s="59">
        <f t="shared" si="10"/>
        <v>0.27149641743970188</v>
      </c>
      <c r="CQ14" s="59">
        <v>0</v>
      </c>
      <c r="CR14" s="59">
        <f t="shared" si="30"/>
        <v>9.5501252365724251E-2</v>
      </c>
      <c r="CS14" s="59">
        <f t="shared" si="11"/>
        <v>2.1419566602026732E-2</v>
      </c>
      <c r="CT14" s="59">
        <f t="shared" si="12"/>
        <v>3.5744754456885373E-2</v>
      </c>
      <c r="CU14" s="59">
        <v>0</v>
      </c>
      <c r="CV14" s="59">
        <f t="shared" si="31"/>
        <v>5.7710042501001958E-2</v>
      </c>
      <c r="CW14" s="59">
        <f t="shared" si="32"/>
        <v>0</v>
      </c>
      <c r="CX14" s="59">
        <f t="shared" si="13"/>
        <v>0</v>
      </c>
      <c r="CY14" s="59">
        <v>0</v>
      </c>
      <c r="CZ14" s="57">
        <f t="shared" si="33"/>
        <v>0</v>
      </c>
    </row>
    <row r="15" spans="1:104" x14ac:dyDescent="0.2">
      <c r="A15" s="193">
        <v>2021</v>
      </c>
      <c r="B15" s="199">
        <v>0.22552172525953332</v>
      </c>
      <c r="C15" s="199">
        <v>0.15254802879344045</v>
      </c>
      <c r="D15" s="199">
        <v>0.56563782311029298</v>
      </c>
      <c r="E15" s="199">
        <v>6.0872530720459395E-2</v>
      </c>
      <c r="F15" s="199"/>
      <c r="G15" s="199">
        <v>0.39420464171381842</v>
      </c>
      <c r="H15" s="199">
        <v>0.3483668926773279</v>
      </c>
      <c r="I15" s="199">
        <v>2.5482121444365804</v>
      </c>
      <c r="J15" s="199">
        <v>0.26549224241935304</v>
      </c>
      <c r="K15" s="199">
        <v>0.17345004235408013</v>
      </c>
      <c r="L15" s="199">
        <v>0.16501589653136584</v>
      </c>
      <c r="M15" s="199">
        <v>6.5456305624108466E-2</v>
      </c>
      <c r="N15" s="199">
        <v>0.10377666381861451</v>
      </c>
      <c r="O15" s="199">
        <v>7.9024279338909653E-2</v>
      </c>
      <c r="P15" s="199"/>
      <c r="Q15" s="199">
        <v>7.15068884969252E-2</v>
      </c>
      <c r="R15" s="199">
        <v>5.9589073747437667E-2</v>
      </c>
      <c r="S15" s="199">
        <v>0.27594324919967289</v>
      </c>
      <c r="T15" s="199">
        <v>7.1140186504633288E-2</v>
      </c>
      <c r="U15" s="199"/>
      <c r="V15" s="199">
        <v>0.16501589653136584</v>
      </c>
      <c r="W15" s="199">
        <v>3.3186530302419137E-2</v>
      </c>
      <c r="X15" s="199">
        <v>2.6585894441164496E-2</v>
      </c>
      <c r="Y15" s="199">
        <v>9.2225551061418914E-2</v>
      </c>
      <c r="Z15" s="199"/>
      <c r="AA15" s="199">
        <v>2.0168609576055829E-2</v>
      </c>
      <c r="AB15" s="199">
        <v>1.9068503599180057E-2</v>
      </c>
      <c r="AC15" s="199">
        <v>3.116966934481355E-2</v>
      </c>
      <c r="AD15" s="199">
        <v>5.500529884378861E-4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0.12834569730217343</v>
      </c>
      <c r="AQ15" s="199">
        <v>88.622703987150757</v>
      </c>
      <c r="AR15" s="199">
        <v>0</v>
      </c>
      <c r="AS15" s="199">
        <v>64.917253695439328</v>
      </c>
      <c r="AT15" s="199">
        <v>816.30668754423345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4"/>
        <v>0.50091492147076833</v>
      </c>
      <c r="BG15" s="54">
        <f t="shared" si="0"/>
        <v>3.1138499675468734</v>
      </c>
      <c r="BH15" s="54">
        <f t="shared" si="0"/>
        <v>0.32636477313981244</v>
      </c>
      <c r="BI15" s="54">
        <f t="shared" si="15"/>
        <v>0.12504537937154614</v>
      </c>
      <c r="BJ15" s="54">
        <f t="shared" si="1"/>
        <v>0.37971991301828739</v>
      </c>
      <c r="BK15" s="54">
        <f t="shared" si="1"/>
        <v>0.15016446584354293</v>
      </c>
      <c r="BL15" s="54">
        <f t="shared" si="16"/>
        <v>5.225503390159919E-2</v>
      </c>
      <c r="BM15" s="54">
        <f t="shared" si="16"/>
        <v>5.7755563785978042E-2</v>
      </c>
      <c r="BN15" s="54">
        <f t="shared" si="16"/>
        <v>9.2775604049856797E-2</v>
      </c>
      <c r="BO15" s="33">
        <f t="shared" si="17"/>
        <v>0</v>
      </c>
      <c r="BP15" s="33">
        <f t="shared" si="17"/>
        <v>0</v>
      </c>
      <c r="BQ15" s="33">
        <f t="shared" si="17"/>
        <v>0</v>
      </c>
      <c r="BR15" s="57"/>
      <c r="BS15" s="33">
        <f t="shared" si="18"/>
        <v>0.16292169266274736</v>
      </c>
      <c r="BT15" s="33">
        <f t="shared" si="19"/>
        <v>0.2847818205080544</v>
      </c>
      <c r="BU15" s="33">
        <f t="shared" si="20"/>
        <v>0.11921099463127856</v>
      </c>
      <c r="BV15" s="33">
        <f t="shared" si="21"/>
        <v>5.1658097673554046E-2</v>
      </c>
      <c r="BW15" s="33">
        <f t="shared" si="22"/>
        <v>0.11921099463127856</v>
      </c>
      <c r="BX15" s="33">
        <f t="shared" si="23"/>
        <v>1.4570232677156273E-2</v>
      </c>
      <c r="BY15" s="33">
        <f t="shared" si="24"/>
        <v>0</v>
      </c>
      <c r="BZ15" s="33">
        <f t="shared" si="25"/>
        <v>0</v>
      </c>
      <c r="CA15" s="33">
        <f t="shared" si="26"/>
        <v>9.2719662490994448E-2</v>
      </c>
      <c r="CB15" s="59">
        <f t="shared" si="27"/>
        <v>589.71731931181205</v>
      </c>
      <c r="CC15" s="57"/>
      <c r="CD15" s="59">
        <f t="shared" si="2"/>
        <v>64.02292695003166</v>
      </c>
      <c r="CE15" s="59">
        <f t="shared" si="3"/>
        <v>0</v>
      </c>
      <c r="CF15" s="59">
        <f t="shared" si="4"/>
        <v>46.897605287944991</v>
      </c>
      <c r="CG15" s="59">
        <f t="shared" si="5"/>
        <v>0</v>
      </c>
      <c r="CH15" s="59">
        <f t="shared" si="28"/>
        <v>0</v>
      </c>
      <c r="CI15" s="59">
        <f t="shared" si="6"/>
        <v>0</v>
      </c>
      <c r="CJ15" s="57"/>
      <c r="CK15" s="59">
        <f t="shared" si="7"/>
        <v>0.36187159703628119</v>
      </c>
      <c r="CL15" s="59">
        <f t="shared" si="8"/>
        <v>2.2495114686922264</v>
      </c>
      <c r="CM15" s="59">
        <v>0</v>
      </c>
      <c r="CN15" s="59">
        <f t="shared" si="29"/>
        <v>0.23577285604852871</v>
      </c>
      <c r="CO15" s="59">
        <f t="shared" si="9"/>
        <v>9.0335442598368884E-2</v>
      </c>
      <c r="CP15" s="59">
        <f t="shared" si="10"/>
        <v>0.27431774431264211</v>
      </c>
      <c r="CQ15" s="59">
        <v>0</v>
      </c>
      <c r="CR15" s="59">
        <f t="shared" si="30"/>
        <v>0.1084820051144635</v>
      </c>
      <c r="CS15" s="59">
        <f t="shared" si="11"/>
        <v>3.7750148299904883E-2</v>
      </c>
      <c r="CT15" s="59">
        <f t="shared" si="12"/>
        <v>4.1723848120947496E-2</v>
      </c>
      <c r="CU15" s="59">
        <v>0</v>
      </c>
      <c r="CV15" s="59">
        <f t="shared" si="31"/>
        <v>6.7023070314918845E-2</v>
      </c>
      <c r="CW15" s="59">
        <f t="shared" si="32"/>
        <v>0</v>
      </c>
      <c r="CX15" s="59">
        <f t="shared" si="13"/>
        <v>0</v>
      </c>
      <c r="CY15" s="59">
        <v>0</v>
      </c>
      <c r="CZ15" s="57">
        <f t="shared" si="33"/>
        <v>0</v>
      </c>
    </row>
    <row r="16" spans="1:104" x14ac:dyDescent="0.2">
      <c r="A16" s="193">
        <v>2022</v>
      </c>
      <c r="B16" s="199">
        <v>0.19618556587617941</v>
      </c>
      <c r="C16" s="199">
        <v>0.16904961844657701</v>
      </c>
      <c r="D16" s="199">
        <v>0.68279910964756274</v>
      </c>
      <c r="E16" s="199">
        <v>6.6556411600984217E-2</v>
      </c>
      <c r="F16" s="199"/>
      <c r="G16" s="199">
        <v>0.65272954627962498</v>
      </c>
      <c r="H16" s="199">
        <v>0.5601372932259141</v>
      </c>
      <c r="I16" s="199">
        <v>2.632920304656015</v>
      </c>
      <c r="J16" s="199">
        <v>0.314080256398033</v>
      </c>
      <c r="K16" s="199">
        <v>0.21782098342140296</v>
      </c>
      <c r="L16" s="199">
        <v>0.14118026703239078</v>
      </c>
      <c r="M16" s="199">
        <v>8.3791405238704653E-2</v>
      </c>
      <c r="N16" s="199">
        <v>0.11899479649872939</v>
      </c>
      <c r="O16" s="199">
        <v>0.10249320684559279</v>
      </c>
      <c r="P16" s="199"/>
      <c r="Q16" s="199">
        <v>0.21818768541369485</v>
      </c>
      <c r="R16" s="199">
        <v>0.16849956545813913</v>
      </c>
      <c r="S16" s="199">
        <v>0.27062607031143998</v>
      </c>
      <c r="T16" s="199">
        <v>9.3325657038294679E-2</v>
      </c>
      <c r="U16" s="199"/>
      <c r="V16" s="199">
        <v>0.20718662564493714</v>
      </c>
      <c r="W16" s="199">
        <v>5.4455245855350734E-2</v>
      </c>
      <c r="X16" s="199">
        <v>3.9237113175235878E-2</v>
      </c>
      <c r="Y16" s="199">
        <v>0.10432671680705241</v>
      </c>
      <c r="Z16" s="199"/>
      <c r="AA16" s="199">
        <v>5.5005298843788616E-2</v>
      </c>
      <c r="AB16" s="199">
        <v>3.3186530302419137E-2</v>
      </c>
      <c r="AC16" s="199">
        <v>4.8221311986388023E-2</v>
      </c>
      <c r="AD16" s="199">
        <v>1.4851430687822928E-2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0.30802967352521626</v>
      </c>
      <c r="AQ16" s="199">
        <v>550.38852076083322</v>
      </c>
      <c r="AR16" s="199">
        <v>22.484332657379326</v>
      </c>
      <c r="AS16" s="199">
        <v>62.645534853190853</v>
      </c>
      <c r="AT16" s="199">
        <v>792.66596015416144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4"/>
        <v>0.72918691167249117</v>
      </c>
      <c r="BG16" s="54">
        <f t="shared" si="0"/>
        <v>3.3157194143035778</v>
      </c>
      <c r="BH16" s="54">
        <f t="shared" si="0"/>
        <v>0.38063666799901719</v>
      </c>
      <c r="BI16" s="54">
        <f t="shared" si="15"/>
        <v>0.25229097069684381</v>
      </c>
      <c r="BJ16" s="54">
        <f t="shared" si="1"/>
        <v>0.38962086681016939</v>
      </c>
      <c r="BK16" s="54">
        <f t="shared" si="1"/>
        <v>0.19581886388388747</v>
      </c>
      <c r="BL16" s="54">
        <f t="shared" si="16"/>
        <v>8.7641776157769871E-2</v>
      </c>
      <c r="BM16" s="54">
        <f t="shared" si="16"/>
        <v>8.7458425161623901E-2</v>
      </c>
      <c r="BN16" s="54">
        <f t="shared" si="16"/>
        <v>0.11917814749487533</v>
      </c>
      <c r="BO16" s="33">
        <f t="shared" si="17"/>
        <v>0</v>
      </c>
      <c r="BP16" s="33">
        <f t="shared" si="17"/>
        <v>0</v>
      </c>
      <c r="BQ16" s="33">
        <f t="shared" si="17"/>
        <v>0</v>
      </c>
      <c r="BR16" s="57"/>
      <c r="BS16" s="33">
        <f t="shared" si="18"/>
        <v>0.13760060868982535</v>
      </c>
      <c r="BT16" s="33">
        <f t="shared" si="19"/>
        <v>0.457811370968017</v>
      </c>
      <c r="BU16" s="33">
        <f t="shared" si="20"/>
        <v>9.9020998776790187E-2</v>
      </c>
      <c r="BV16" s="33">
        <f t="shared" si="21"/>
        <v>0.1530324526550394</v>
      </c>
      <c r="BW16" s="33">
        <f t="shared" si="22"/>
        <v>0.14531653067243236</v>
      </c>
      <c r="BX16" s="33">
        <f t="shared" si="23"/>
        <v>3.8579609913035141E-2</v>
      </c>
      <c r="BY16" s="33">
        <f t="shared" si="24"/>
        <v>0</v>
      </c>
      <c r="BZ16" s="33">
        <f t="shared" si="25"/>
        <v>0</v>
      </c>
      <c r="CA16" s="33">
        <f t="shared" si="26"/>
        <v>0.21604581551299679</v>
      </c>
      <c r="CB16" s="59">
        <f t="shared" si="27"/>
        <v>555.95995616597372</v>
      </c>
      <c r="CC16" s="57"/>
      <c r="CD16" s="59">
        <f t="shared" si="2"/>
        <v>386.03143475082084</v>
      </c>
      <c r="CE16" s="59">
        <f t="shared" si="3"/>
        <v>15.770058545451663</v>
      </c>
      <c r="CF16" s="59">
        <f t="shared" si="4"/>
        <v>43.93831772995572</v>
      </c>
      <c r="CG16" s="59">
        <f t="shared" si="5"/>
        <v>0</v>
      </c>
      <c r="CH16" s="59">
        <f t="shared" si="28"/>
        <v>0</v>
      </c>
      <c r="CI16" s="59">
        <f t="shared" si="6"/>
        <v>0</v>
      </c>
      <c r="CJ16" s="57"/>
      <c r="CK16" s="59">
        <f t="shared" si="7"/>
        <v>0.51143702874713581</v>
      </c>
      <c r="CL16" s="59">
        <f t="shared" si="8"/>
        <v>2.3255788855577579</v>
      </c>
      <c r="CM16" s="59">
        <v>0</v>
      </c>
      <c r="CN16" s="59">
        <f t="shared" si="29"/>
        <v>0.26697090059820311</v>
      </c>
      <c r="CO16" s="59">
        <f t="shared" si="9"/>
        <v>0.17695181080112118</v>
      </c>
      <c r="CP16" s="59">
        <f t="shared" si="10"/>
        <v>0.27327223688399893</v>
      </c>
      <c r="CQ16" s="59">
        <v>0</v>
      </c>
      <c r="CR16" s="59">
        <f t="shared" si="30"/>
        <v>0.13734341129040509</v>
      </c>
      <c r="CS16" s="59">
        <f t="shared" si="11"/>
        <v>6.1470178461435994E-2</v>
      </c>
      <c r="CT16" s="59">
        <f t="shared" si="12"/>
        <v>6.134157976172587E-2</v>
      </c>
      <c r="CU16" s="59">
        <v>0</v>
      </c>
      <c r="CV16" s="59">
        <f t="shared" si="31"/>
        <v>8.3589154811576125E-2</v>
      </c>
      <c r="CW16" s="59">
        <f t="shared" si="32"/>
        <v>0</v>
      </c>
      <c r="CX16" s="59">
        <f t="shared" si="13"/>
        <v>0</v>
      </c>
      <c r="CY16" s="59">
        <v>0</v>
      </c>
      <c r="CZ16" s="57">
        <f t="shared" si="33"/>
        <v>0</v>
      </c>
    </row>
    <row r="17" spans="1:104" x14ac:dyDescent="0.2">
      <c r="A17" s="193">
        <v>2023</v>
      </c>
      <c r="B17" s="199">
        <v>0.21818768541369485</v>
      </c>
      <c r="C17" s="199">
        <v>0.14264707500155849</v>
      </c>
      <c r="D17" s="199">
        <v>0.79922699220024862</v>
      </c>
      <c r="E17" s="199">
        <v>8.7458425161623915E-2</v>
      </c>
      <c r="F17" s="199"/>
      <c r="G17" s="199">
        <v>0.29702861375645856</v>
      </c>
      <c r="H17" s="199">
        <v>0.30766297153292438</v>
      </c>
      <c r="I17" s="199">
        <v>2.9073967458865204</v>
      </c>
      <c r="J17" s="199">
        <v>0.32416456118606096</v>
      </c>
      <c r="K17" s="199">
        <v>0.21122034756014829</v>
      </c>
      <c r="L17" s="199">
        <v>0.18335099614596206</v>
      </c>
      <c r="M17" s="199">
        <v>8.2691299261828888E-2</v>
      </c>
      <c r="N17" s="199">
        <v>0.1527313797895864</v>
      </c>
      <c r="O17" s="199">
        <v>0.10139310086871701</v>
      </c>
      <c r="P17" s="199"/>
      <c r="Q17" s="199">
        <v>2.7502649421894308E-2</v>
      </c>
      <c r="R17" s="199">
        <v>2.8969457391062006E-2</v>
      </c>
      <c r="S17" s="199">
        <v>0.37586954209922219</v>
      </c>
      <c r="T17" s="199">
        <v>7.1140186504633288E-2</v>
      </c>
      <c r="U17" s="199"/>
      <c r="V17" s="199">
        <v>0.1870180160688813</v>
      </c>
      <c r="W17" s="199">
        <v>4.8404662982533993E-2</v>
      </c>
      <c r="X17" s="199">
        <v>6.5456305624108466E-2</v>
      </c>
      <c r="Y17" s="199">
        <v>0.11569447856810207</v>
      </c>
      <c r="Z17" s="199"/>
      <c r="AA17" s="199">
        <v>3.6670199229192411E-3</v>
      </c>
      <c r="AB17" s="199">
        <v>9.1675498072981028E-4</v>
      </c>
      <c r="AC17" s="199">
        <v>7.4807206427552522E-2</v>
      </c>
      <c r="AD17" s="199">
        <v>1.1367761761049647E-2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0.12834569730217343</v>
      </c>
      <c r="AQ17" s="199">
        <v>45.940425594332254</v>
      </c>
      <c r="AR17" s="199">
        <v>0</v>
      </c>
      <c r="AS17" s="199">
        <v>14.519565384798737</v>
      </c>
      <c r="AT17" s="199">
        <v>767.1121484703026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4"/>
        <v>0.45031004653448287</v>
      </c>
      <c r="BG17" s="54">
        <f t="shared" si="0"/>
        <v>3.706623738086769</v>
      </c>
      <c r="BH17" s="54">
        <f t="shared" si="0"/>
        <v>0.4116229863476849</v>
      </c>
      <c r="BI17" s="54">
        <f t="shared" si="15"/>
        <v>0.11166075665289089</v>
      </c>
      <c r="BJ17" s="54">
        <f t="shared" si="1"/>
        <v>0.52860092188880858</v>
      </c>
      <c r="BK17" s="54">
        <f t="shared" si="1"/>
        <v>0.1725332873733503</v>
      </c>
      <c r="BL17" s="54">
        <f t="shared" si="16"/>
        <v>4.9321417963263801E-2</v>
      </c>
      <c r="BM17" s="54">
        <f t="shared" si="16"/>
        <v>0.14026351205166099</v>
      </c>
      <c r="BN17" s="54">
        <f t="shared" si="16"/>
        <v>0.12706224032915173</v>
      </c>
      <c r="BO17" s="33">
        <f t="shared" si="17"/>
        <v>0</v>
      </c>
      <c r="BP17" s="33">
        <f t="shared" si="17"/>
        <v>0</v>
      </c>
      <c r="BQ17" s="33">
        <f t="shared" si="17"/>
        <v>0</v>
      </c>
      <c r="BR17" s="57"/>
      <c r="BS17" s="33">
        <f t="shared" si="18"/>
        <v>0.14857519675246542</v>
      </c>
      <c r="BT17" s="33">
        <f t="shared" si="19"/>
        <v>0.20226203255377648</v>
      </c>
      <c r="BU17" s="33">
        <f t="shared" si="20"/>
        <v>0.12485310651467682</v>
      </c>
      <c r="BV17" s="33">
        <f t="shared" si="21"/>
        <v>1.8727965977201524E-2</v>
      </c>
      <c r="BW17" s="33">
        <f t="shared" si="22"/>
        <v>0.12735016864497037</v>
      </c>
      <c r="BX17" s="33">
        <f t="shared" si="23"/>
        <v>2.4970621302935364E-3</v>
      </c>
      <c r="BY17" s="33">
        <f t="shared" si="24"/>
        <v>0</v>
      </c>
      <c r="BZ17" s="33">
        <f t="shared" si="25"/>
        <v>0</v>
      </c>
      <c r="CA17" s="33">
        <f t="shared" si="26"/>
        <v>8.7397174560273766E-2</v>
      </c>
      <c r="CB17" s="59">
        <f t="shared" si="27"/>
        <v>522.36604542589805</v>
      </c>
      <c r="CC17" s="57"/>
      <c r="CD17" s="59">
        <f t="shared" si="2"/>
        <v>31.283194368317425</v>
      </c>
      <c r="CE17" s="59">
        <f t="shared" si="3"/>
        <v>0</v>
      </c>
      <c r="CF17" s="59">
        <f t="shared" si="4"/>
        <v>9.8871175048972582</v>
      </c>
      <c r="CG17" s="59">
        <f t="shared" si="5"/>
        <v>0</v>
      </c>
      <c r="CH17" s="59">
        <f t="shared" si="28"/>
        <v>0</v>
      </c>
      <c r="CI17" s="59">
        <f t="shared" si="6"/>
        <v>0</v>
      </c>
      <c r="CJ17" s="57"/>
      <c r="CK17" s="59">
        <f t="shared" si="7"/>
        <v>0.3066392296000463</v>
      </c>
      <c r="CL17" s="59">
        <f t="shared" si="8"/>
        <v>2.5240304013007067</v>
      </c>
      <c r="CM17" s="59">
        <v>0</v>
      </c>
      <c r="CN17" s="59">
        <f t="shared" si="29"/>
        <v>0.28029522412544955</v>
      </c>
      <c r="CO17" s="59">
        <f t="shared" si="9"/>
        <v>7.6035541867438189E-2</v>
      </c>
      <c r="CP17" s="59">
        <f t="shared" si="10"/>
        <v>0.35995150608181326</v>
      </c>
      <c r="CQ17" s="59">
        <v>0</v>
      </c>
      <c r="CR17" s="59">
        <f t="shared" si="30"/>
        <v>0.1174867732303109</v>
      </c>
      <c r="CS17" s="59">
        <f t="shared" si="11"/>
        <v>3.3585485652448073E-2</v>
      </c>
      <c r="CT17" s="59">
        <f t="shared" si="12"/>
        <v>9.5512626483727783E-2</v>
      </c>
      <c r="CU17" s="59">
        <v>0</v>
      </c>
      <c r="CV17" s="59">
        <f t="shared" si="31"/>
        <v>8.6523202814671046E-2</v>
      </c>
      <c r="CW17" s="59">
        <f t="shared" si="32"/>
        <v>0</v>
      </c>
      <c r="CX17" s="59">
        <f t="shared" si="13"/>
        <v>0</v>
      </c>
      <c r="CY17" s="59">
        <v>0</v>
      </c>
      <c r="CZ17" s="57">
        <f t="shared" si="33"/>
        <v>0</v>
      </c>
    </row>
    <row r="18" spans="1:104" x14ac:dyDescent="0.2">
      <c r="A18" s="193">
        <v>2024</v>
      </c>
      <c r="B18" s="199">
        <v>0.24018980495121028</v>
      </c>
      <c r="C18" s="199">
        <v>0.1637324395583441</v>
      </c>
      <c r="D18" s="199">
        <v>0.88136823847363954</v>
      </c>
      <c r="E18" s="199">
        <v>0.11129405466059894</v>
      </c>
      <c r="F18" s="199"/>
      <c r="G18" s="199">
        <v>0.36486848233046448</v>
      </c>
      <c r="H18" s="199">
        <v>0.30197909065239953</v>
      </c>
      <c r="I18" s="199">
        <v>2.9583683228150983</v>
      </c>
      <c r="J18" s="199">
        <v>0.29372829582583121</v>
      </c>
      <c r="K18" s="199">
        <v>0.15859861166625719</v>
      </c>
      <c r="L18" s="199">
        <v>0.17234993637720433</v>
      </c>
      <c r="M18" s="199">
        <v>8.0491087308077344E-2</v>
      </c>
      <c r="N18" s="199">
        <v>0.18573455909585956</v>
      </c>
      <c r="O18" s="199">
        <v>0.10762703473767972</v>
      </c>
      <c r="P18" s="199"/>
      <c r="Q18" s="199">
        <v>0.10267655784173875</v>
      </c>
      <c r="R18" s="199">
        <v>8.9291935123083518E-2</v>
      </c>
      <c r="S18" s="199">
        <v>0.33443221697023484</v>
      </c>
      <c r="T18" s="199">
        <v>8.1407842288807153E-2</v>
      </c>
      <c r="U18" s="199"/>
      <c r="V18" s="199">
        <v>0.21635417545223523</v>
      </c>
      <c r="W18" s="199">
        <v>5.2255033901599184E-2</v>
      </c>
      <c r="X18" s="199">
        <v>8.8925233130791606E-2</v>
      </c>
      <c r="Y18" s="199">
        <v>0.10909384270684741</v>
      </c>
      <c r="Z18" s="199"/>
      <c r="AA18" s="199">
        <v>2.7502649421894308E-2</v>
      </c>
      <c r="AB18" s="199">
        <v>2.0535311568347751E-2</v>
      </c>
      <c r="AC18" s="199">
        <v>7.0590133516195391E-2</v>
      </c>
      <c r="AD18" s="199">
        <v>1.1184410764903686E-2</v>
      </c>
      <c r="AE18" s="199"/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0.10267655784173875</v>
      </c>
      <c r="AQ18" s="199">
        <v>98.343973802809671</v>
      </c>
      <c r="AR18" s="199">
        <v>0</v>
      </c>
      <c r="AS18" s="199">
        <v>74.47350761456687</v>
      </c>
      <c r="AT18" s="199">
        <v>739.5192903583046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4"/>
        <v>0.46571153021074363</v>
      </c>
      <c r="BG18" s="54">
        <f t="shared" si="0"/>
        <v>3.839736561288738</v>
      </c>
      <c r="BH18" s="54">
        <f t="shared" si="0"/>
        <v>0.40502235048643015</v>
      </c>
      <c r="BI18" s="54">
        <f t="shared" si="15"/>
        <v>0.16978302243116086</v>
      </c>
      <c r="BJ18" s="54">
        <f t="shared" si="1"/>
        <v>0.52016677606609441</v>
      </c>
      <c r="BK18" s="54">
        <f t="shared" si="1"/>
        <v>0.18903487702648686</v>
      </c>
      <c r="BL18" s="54">
        <f t="shared" si="16"/>
        <v>7.2790345469946935E-2</v>
      </c>
      <c r="BM18" s="54">
        <f t="shared" si="16"/>
        <v>0.15951536664698701</v>
      </c>
      <c r="BN18" s="54">
        <f t="shared" si="16"/>
        <v>0.1202782534717511</v>
      </c>
      <c r="BO18" s="33">
        <f t="shared" si="17"/>
        <v>0</v>
      </c>
      <c r="BP18" s="33">
        <f t="shared" si="17"/>
        <v>0</v>
      </c>
      <c r="BQ18" s="33">
        <f t="shared" si="17"/>
        <v>0</v>
      </c>
      <c r="BR18" s="57"/>
      <c r="BS18" s="33">
        <f t="shared" si="18"/>
        <v>0.15879375682934624</v>
      </c>
      <c r="BT18" s="33">
        <f t="shared" si="19"/>
        <v>0.24122105045068629</v>
      </c>
      <c r="BU18" s="33">
        <f t="shared" si="20"/>
        <v>0.11394361177067594</v>
      </c>
      <c r="BV18" s="33">
        <f t="shared" si="21"/>
        <v>6.788130062933885E-2</v>
      </c>
      <c r="BW18" s="33">
        <f t="shared" si="22"/>
        <v>0.14303559775467831</v>
      </c>
      <c r="BX18" s="33">
        <f t="shared" si="23"/>
        <v>1.8182491240001479E-2</v>
      </c>
      <c r="BY18" s="33">
        <f t="shared" si="24"/>
        <v>0</v>
      </c>
      <c r="BZ18" s="33">
        <f t="shared" si="25"/>
        <v>0</v>
      </c>
      <c r="CA18" s="33">
        <f t="shared" si="26"/>
        <v>6.788130062933885E-2</v>
      </c>
      <c r="CB18" s="59">
        <f t="shared" si="27"/>
        <v>488.90937060222461</v>
      </c>
      <c r="CC18" s="57"/>
      <c r="CD18" s="59">
        <f t="shared" si="2"/>
        <v>65.016952175997289</v>
      </c>
      <c r="CE18" s="59">
        <f t="shared" si="3"/>
        <v>0</v>
      </c>
      <c r="CF18" s="59">
        <f t="shared" si="4"/>
        <v>49.235761945758675</v>
      </c>
      <c r="CG18" s="59">
        <f t="shared" si="5"/>
        <v>0</v>
      </c>
      <c r="CH18" s="59">
        <f t="shared" si="28"/>
        <v>0</v>
      </c>
      <c r="CI18" s="59">
        <f t="shared" si="6"/>
        <v>0</v>
      </c>
      <c r="CJ18" s="57"/>
      <c r="CK18" s="59">
        <f t="shared" si="7"/>
        <v>0.30789018499735837</v>
      </c>
      <c r="CL18" s="59">
        <f t="shared" si="8"/>
        <v>2.5385182103207402</v>
      </c>
      <c r="CM18" s="59">
        <v>0</v>
      </c>
      <c r="CN18" s="59">
        <f t="shared" si="29"/>
        <v>0.26776748766108843</v>
      </c>
      <c r="CO18" s="59">
        <f t="shared" si="9"/>
        <v>0.11224657925494246</v>
      </c>
      <c r="CP18" s="59">
        <f t="shared" si="10"/>
        <v>0.34389151765256132</v>
      </c>
      <c r="CQ18" s="59">
        <v>0</v>
      </c>
      <c r="CR18" s="59">
        <f t="shared" si="30"/>
        <v>0.12497432312294349</v>
      </c>
      <c r="CS18" s="59">
        <f t="shared" si="11"/>
        <v>4.8122993481870581E-2</v>
      </c>
      <c r="CT18" s="59">
        <f t="shared" si="12"/>
        <v>0.10545844919200859</v>
      </c>
      <c r="CU18" s="59">
        <v>0</v>
      </c>
      <c r="CV18" s="59">
        <f t="shared" si="31"/>
        <v>7.95180950229398E-2</v>
      </c>
      <c r="CW18" s="59">
        <f t="shared" si="32"/>
        <v>0</v>
      </c>
      <c r="CX18" s="59">
        <f t="shared" si="13"/>
        <v>0</v>
      </c>
      <c r="CY18" s="59">
        <v>0</v>
      </c>
      <c r="CZ18" s="57">
        <f t="shared" si="33"/>
        <v>0</v>
      </c>
    </row>
    <row r="19" spans="1:104" x14ac:dyDescent="0.2">
      <c r="A19" s="193">
        <v>2025</v>
      </c>
      <c r="B19" s="199">
        <v>0.23835629498975067</v>
      </c>
      <c r="C19" s="199">
        <v>0.18738471806117324</v>
      </c>
      <c r="D19" s="199">
        <v>0.95434193493973252</v>
      </c>
      <c r="E19" s="199">
        <v>0.14668079691676966</v>
      </c>
      <c r="F19" s="199"/>
      <c r="G19" s="199">
        <v>0.57022159801394201</v>
      </c>
      <c r="H19" s="199">
        <v>0.4867968947675293</v>
      </c>
      <c r="I19" s="199">
        <v>3.0146570786319078</v>
      </c>
      <c r="J19" s="199">
        <v>0.30491270659073494</v>
      </c>
      <c r="K19" s="199">
        <v>0.18096743319606456</v>
      </c>
      <c r="L19" s="199">
        <v>0.22735523522099296</v>
      </c>
      <c r="M19" s="199">
        <v>9.7726080945797766E-2</v>
      </c>
      <c r="N19" s="199">
        <v>0.20205279775285021</v>
      </c>
      <c r="O19" s="199">
        <v>0.13164601523280076</v>
      </c>
      <c r="P19" s="199"/>
      <c r="Q19" s="199">
        <v>0.20902013560639673</v>
      </c>
      <c r="R19" s="199">
        <v>0.16648270450053354</v>
      </c>
      <c r="S19" s="199">
        <v>0.36321832336515086</v>
      </c>
      <c r="T19" s="199">
        <v>9.0025339107667371E-2</v>
      </c>
      <c r="U19" s="199"/>
      <c r="V19" s="199">
        <v>0.21635417545223523</v>
      </c>
      <c r="W19" s="199">
        <v>6.930667654317367E-2</v>
      </c>
      <c r="X19" s="199">
        <v>0.10817708772611762</v>
      </c>
      <c r="Y19" s="199">
        <v>0.12742894232144364</v>
      </c>
      <c r="Z19" s="199"/>
      <c r="AA19" s="199">
        <v>9.3509008034440649E-2</v>
      </c>
      <c r="AB19" s="199">
        <v>6.2155987693481136E-2</v>
      </c>
      <c r="AC19" s="199">
        <v>8.4524809223288505E-2</v>
      </c>
      <c r="AD19" s="199">
        <v>2.2735523522099295E-2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0.24385682487412955</v>
      </c>
      <c r="AQ19" s="199">
        <v>424.08718706568732</v>
      </c>
      <c r="AR19" s="199">
        <v>15.680177190402675</v>
      </c>
      <c r="AS19" s="199">
        <v>69.999743308605389</v>
      </c>
      <c r="AT19" s="199">
        <v>710.23758622080595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4"/>
        <v>0.67418161282870259</v>
      </c>
      <c r="BG19" s="54">
        <f t="shared" si="0"/>
        <v>3.9689990135716404</v>
      </c>
      <c r="BH19" s="54">
        <f t="shared" si="0"/>
        <v>0.4515935035075046</v>
      </c>
      <c r="BI19" s="54">
        <f t="shared" si="15"/>
        <v>0.26420878544633131</v>
      </c>
      <c r="BJ19" s="54">
        <f t="shared" si="1"/>
        <v>0.56527112111800104</v>
      </c>
      <c r="BK19" s="54">
        <f t="shared" si="1"/>
        <v>0.22167135434046814</v>
      </c>
      <c r="BL19" s="54">
        <f t="shared" si="16"/>
        <v>0.13146266423665481</v>
      </c>
      <c r="BM19" s="54">
        <f t="shared" si="16"/>
        <v>0.19270189694940612</v>
      </c>
      <c r="BN19" s="54">
        <f t="shared" si="16"/>
        <v>0.15016446584354293</v>
      </c>
      <c r="BO19" s="33">
        <f t="shared" si="17"/>
        <v>0</v>
      </c>
      <c r="BP19" s="33">
        <f t="shared" si="17"/>
        <v>0</v>
      </c>
      <c r="BQ19" s="33">
        <f t="shared" si="17"/>
        <v>0</v>
      </c>
      <c r="BR19" s="57"/>
      <c r="BS19" s="33">
        <f t="shared" si="18"/>
        <v>0.15299183567638786</v>
      </c>
      <c r="BT19" s="33">
        <f t="shared" si="19"/>
        <v>0.36600354534889712</v>
      </c>
      <c r="BU19" s="33">
        <f t="shared" si="20"/>
        <v>0.14593067402978535</v>
      </c>
      <c r="BV19" s="33">
        <f t="shared" si="21"/>
        <v>0.1341620712854478</v>
      </c>
      <c r="BW19" s="33">
        <f t="shared" si="22"/>
        <v>0.13886951238318282</v>
      </c>
      <c r="BX19" s="33">
        <f t="shared" si="23"/>
        <v>6.0019873996121395E-2</v>
      </c>
      <c r="BY19" s="33">
        <f t="shared" si="24"/>
        <v>0</v>
      </c>
      <c r="BZ19" s="33">
        <f t="shared" si="25"/>
        <v>0</v>
      </c>
      <c r="CA19" s="33">
        <f t="shared" si="26"/>
        <v>0.15652241649968912</v>
      </c>
      <c r="CB19" s="59">
        <f t="shared" si="27"/>
        <v>455.87448020603068</v>
      </c>
      <c r="CC19" s="57"/>
      <c r="CD19" s="59">
        <f t="shared" si="2"/>
        <v>272.20542775597812</v>
      </c>
      <c r="CE19" s="59">
        <f t="shared" si="3"/>
        <v>10.064509066957454</v>
      </c>
      <c r="CF19" s="59">
        <f t="shared" si="4"/>
        <v>44.930171557331811</v>
      </c>
      <c r="CG19" s="59">
        <f t="shared" si="5"/>
        <v>0</v>
      </c>
      <c r="CH19" s="59">
        <f t="shared" si="28"/>
        <v>0</v>
      </c>
      <c r="CI19" s="59">
        <f t="shared" si="6"/>
        <v>0</v>
      </c>
      <c r="CJ19" s="57"/>
      <c r="CK19" s="59">
        <f t="shared" si="7"/>
        <v>0.43273152290929096</v>
      </c>
      <c r="CL19" s="59">
        <f t="shared" si="8"/>
        <v>2.5475494360667446</v>
      </c>
      <c r="CM19" s="59">
        <v>0</v>
      </c>
      <c r="CN19" s="59">
        <f t="shared" si="29"/>
        <v>0.28986068559303335</v>
      </c>
      <c r="CO19" s="59">
        <f t="shared" si="9"/>
        <v>0.16958556554590376</v>
      </c>
      <c r="CP19" s="59">
        <f t="shared" si="10"/>
        <v>0.36282602260792601</v>
      </c>
      <c r="CQ19" s="59">
        <v>0</v>
      </c>
      <c r="CR19" s="59">
        <f t="shared" si="30"/>
        <v>0.14228240717904073</v>
      </c>
      <c r="CS19" s="59">
        <f t="shared" si="11"/>
        <v>8.4380881676900082E-2</v>
      </c>
      <c r="CT19" s="59">
        <f t="shared" si="12"/>
        <v>0.12368801484298741</v>
      </c>
      <c r="CU19" s="59">
        <v>0</v>
      </c>
      <c r="CV19" s="59">
        <f t="shared" si="31"/>
        <v>9.6384856476124353E-2</v>
      </c>
      <c r="CW19" s="59">
        <f t="shared" si="32"/>
        <v>0</v>
      </c>
      <c r="CX19" s="59">
        <f t="shared" si="13"/>
        <v>0</v>
      </c>
      <c r="CY19" s="59">
        <v>0</v>
      </c>
      <c r="CZ19" s="57">
        <f t="shared" si="33"/>
        <v>0</v>
      </c>
    </row>
    <row r="20" spans="1:104" x14ac:dyDescent="0.2">
      <c r="A20" s="193">
        <v>2026</v>
      </c>
      <c r="B20" s="199">
        <v>0.26585894441164498</v>
      </c>
      <c r="C20" s="199">
        <v>0.14466393595916405</v>
      </c>
      <c r="D20" s="199">
        <v>1.0210816975368628</v>
      </c>
      <c r="E20" s="199">
        <v>0.17986732721918877</v>
      </c>
      <c r="F20" s="199"/>
      <c r="G20" s="199">
        <v>0.24752384479704875</v>
      </c>
      <c r="H20" s="199">
        <v>0.23377252008610164</v>
      </c>
      <c r="I20" s="199">
        <v>3.2099258895273572</v>
      </c>
      <c r="J20" s="199">
        <v>0.33168195202804535</v>
      </c>
      <c r="K20" s="199">
        <v>0.1736333933502261</v>
      </c>
      <c r="L20" s="199">
        <v>0.19801907583763903</v>
      </c>
      <c r="M20" s="199">
        <v>0.10616022676851204</v>
      </c>
      <c r="N20" s="199">
        <v>0.23303911610151776</v>
      </c>
      <c r="O20" s="199">
        <v>0.14173032002082867</v>
      </c>
      <c r="P20" s="199"/>
      <c r="Q20" s="199">
        <v>2.5669139460434687E-2</v>
      </c>
      <c r="R20" s="199">
        <v>2.0718662564493714E-2</v>
      </c>
      <c r="S20" s="199">
        <v>0.45379371546125608</v>
      </c>
      <c r="T20" s="199">
        <v>8.085778930036927E-2</v>
      </c>
      <c r="U20" s="199"/>
      <c r="V20" s="199">
        <v>0.24385682487412955</v>
      </c>
      <c r="W20" s="199">
        <v>5.5922053824518425E-2</v>
      </c>
      <c r="X20" s="199">
        <v>0.14393053197458022</v>
      </c>
      <c r="Y20" s="199">
        <v>0.13366287619040634</v>
      </c>
      <c r="Z20" s="199"/>
      <c r="AA20" s="199">
        <v>5.5005298843788615E-3</v>
      </c>
      <c r="AB20" s="199">
        <v>3.6670199229192412E-4</v>
      </c>
      <c r="AC20" s="199">
        <v>0.13036255825977899</v>
      </c>
      <c r="AD20" s="199">
        <v>1.7968397622304282E-2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0.15768185668552737</v>
      </c>
      <c r="AQ20" s="199">
        <v>43.571530724126426</v>
      </c>
      <c r="AR20" s="199">
        <v>0</v>
      </c>
      <c r="AS20" s="199">
        <v>14.528732934606033</v>
      </c>
      <c r="AT20" s="199">
        <v>679.19057869241396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4"/>
        <v>0.37843645604526566</v>
      </c>
      <c r="BG20" s="54">
        <f t="shared" si="14"/>
        <v>4.2310075870642203</v>
      </c>
      <c r="BH20" s="54">
        <f t="shared" si="14"/>
        <v>0.51154927924723415</v>
      </c>
      <c r="BI20" s="54">
        <f t="shared" si="15"/>
        <v>0.12687888933300576</v>
      </c>
      <c r="BJ20" s="54">
        <f t="shared" si="15"/>
        <v>0.68683283156277386</v>
      </c>
      <c r="BK20" s="54">
        <f t="shared" si="15"/>
        <v>0.22258810932119794</v>
      </c>
      <c r="BL20" s="54">
        <f t="shared" si="16"/>
        <v>5.6288755816810351E-2</v>
      </c>
      <c r="BM20" s="54">
        <f t="shared" si="16"/>
        <v>0.27429309023435922</v>
      </c>
      <c r="BN20" s="54">
        <f t="shared" si="16"/>
        <v>0.15163127381271063</v>
      </c>
      <c r="BO20" s="33">
        <f t="shared" si="17"/>
        <v>0</v>
      </c>
      <c r="BP20" s="33">
        <f t="shared" si="17"/>
        <v>0</v>
      </c>
      <c r="BQ20" s="33">
        <f t="shared" si="17"/>
        <v>0</v>
      </c>
      <c r="BR20" s="57"/>
      <c r="BS20" s="33">
        <f t="shared" si="18"/>
        <v>0.16567450465329528</v>
      </c>
      <c r="BT20" s="33">
        <f t="shared" si="19"/>
        <v>0.15424867674617143</v>
      </c>
      <c r="BU20" s="33">
        <f t="shared" si="20"/>
        <v>0.12339894139693718</v>
      </c>
      <c r="BV20" s="33">
        <f t="shared" si="21"/>
        <v>1.5996159069973336E-2</v>
      </c>
      <c r="BW20" s="33">
        <f t="shared" si="22"/>
        <v>0.15196351116474671</v>
      </c>
      <c r="BX20" s="33">
        <f t="shared" si="23"/>
        <v>3.4277483721371431E-3</v>
      </c>
      <c r="BY20" s="33">
        <f t="shared" si="24"/>
        <v>0</v>
      </c>
      <c r="BZ20" s="33">
        <f t="shared" si="25"/>
        <v>0</v>
      </c>
      <c r="CA20" s="33">
        <f t="shared" si="26"/>
        <v>9.8262120001264774E-2</v>
      </c>
      <c r="CB20" s="59">
        <f t="shared" si="27"/>
        <v>423.24911407088968</v>
      </c>
      <c r="CC20" s="57"/>
      <c r="CD20" s="59">
        <f t="shared" si="2"/>
        <v>27.152337438489027</v>
      </c>
      <c r="CE20" s="59">
        <f t="shared" si="3"/>
        <v>0</v>
      </c>
      <c r="CF20" s="59">
        <f t="shared" si="4"/>
        <v>9.0538260336049081</v>
      </c>
      <c r="CG20" s="59">
        <f t="shared" si="5"/>
        <v>0</v>
      </c>
      <c r="CH20" s="59">
        <f t="shared" si="28"/>
        <v>0</v>
      </c>
      <c r="CI20" s="59">
        <f t="shared" si="6"/>
        <v>0</v>
      </c>
      <c r="CJ20" s="57"/>
      <c r="CK20" s="59">
        <f t="shared" si="7"/>
        <v>0.23582908800303545</v>
      </c>
      <c r="CL20" s="59">
        <f t="shared" si="8"/>
        <v>2.6366240478478908</v>
      </c>
      <c r="CM20" s="59">
        <v>0</v>
      </c>
      <c r="CN20" s="59">
        <f t="shared" si="29"/>
        <v>0.31878059860875435</v>
      </c>
      <c r="CO20" s="59">
        <f t="shared" si="9"/>
        <v>7.9066729117296786E-2</v>
      </c>
      <c r="CP20" s="59">
        <f t="shared" si="10"/>
        <v>0.42801151340085797</v>
      </c>
      <c r="CQ20" s="59">
        <v>0</v>
      </c>
      <c r="CR20" s="59">
        <f t="shared" si="30"/>
        <v>0.13870955079248307</v>
      </c>
      <c r="CS20" s="59">
        <f t="shared" si="11"/>
        <v>3.5077291674870101E-2</v>
      </c>
      <c r="CT20" s="59">
        <f t="shared" si="12"/>
        <v>0.17093038549057221</v>
      </c>
      <c r="CU20" s="59">
        <v>0</v>
      </c>
      <c r="CV20" s="59">
        <f t="shared" si="31"/>
        <v>9.4491596791913934E-2</v>
      </c>
      <c r="CW20" s="59">
        <f t="shared" si="32"/>
        <v>0</v>
      </c>
      <c r="CX20" s="59">
        <f t="shared" si="13"/>
        <v>0</v>
      </c>
      <c r="CY20" s="59">
        <v>0</v>
      </c>
      <c r="CZ20" s="57">
        <f t="shared" si="33"/>
        <v>0</v>
      </c>
    </row>
    <row r="21" spans="1:104" x14ac:dyDescent="0.2">
      <c r="A21" s="193">
        <v>2027</v>
      </c>
      <c r="B21" s="199">
        <v>0.23652278502829108</v>
      </c>
      <c r="C21" s="199">
        <v>0.17088312840803666</v>
      </c>
      <c r="D21" s="199">
        <v>1.0577518967660551</v>
      </c>
      <c r="E21" s="199">
        <v>0.16904961844657701</v>
      </c>
      <c r="F21" s="199"/>
      <c r="G21" s="199">
        <v>0.32269775321689326</v>
      </c>
      <c r="H21" s="199">
        <v>0.29317824283739335</v>
      </c>
      <c r="I21" s="199">
        <v>3.1468531468531467</v>
      </c>
      <c r="J21" s="199">
        <v>0.33663242892398643</v>
      </c>
      <c r="K21" s="199">
        <v>0.15933201565084104</v>
      </c>
      <c r="L21" s="199">
        <v>0.19435205591471977</v>
      </c>
      <c r="M21" s="199">
        <v>7.7374120373595992E-2</v>
      </c>
      <c r="N21" s="199">
        <v>0.26567559341549901</v>
      </c>
      <c r="O21" s="199">
        <v>0.14429723396687216</v>
      </c>
      <c r="P21" s="199"/>
      <c r="Q21" s="199">
        <v>8.0674438304223314E-2</v>
      </c>
      <c r="R21" s="199">
        <v>6.6556411600984217E-2</v>
      </c>
      <c r="S21" s="199">
        <v>0.40318884052497062</v>
      </c>
      <c r="T21" s="199">
        <v>8.2141246273391019E-2</v>
      </c>
      <c r="U21" s="199"/>
      <c r="V21" s="199">
        <v>0.20718662564493714</v>
      </c>
      <c r="W21" s="199">
        <v>5.4088543863058808E-2</v>
      </c>
      <c r="X21" s="199">
        <v>0.16116552561230063</v>
      </c>
      <c r="Y21" s="199">
        <v>0.14704749890906155</v>
      </c>
      <c r="Z21" s="199"/>
      <c r="AA21" s="199">
        <v>3.4836689267732791E-2</v>
      </c>
      <c r="AB21" s="199">
        <v>3.4103285283148946E-2</v>
      </c>
      <c r="AC21" s="199">
        <v>0.12266181642164864</v>
      </c>
      <c r="AD21" s="199">
        <v>1.2651218734071382E-2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0.10451006780319837</v>
      </c>
      <c r="AQ21" s="199">
        <v>98.930696990476761</v>
      </c>
      <c r="AR21" s="199">
        <v>0</v>
      </c>
      <c r="AS21" s="199">
        <v>76.95424659242174</v>
      </c>
      <c r="AT21" s="199">
        <v>646.23470394314654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4"/>
        <v>0.46406137124543001</v>
      </c>
      <c r="BG21" s="54">
        <f t="shared" si="14"/>
        <v>4.2046050436192015</v>
      </c>
      <c r="BH21" s="54">
        <f t="shared" si="14"/>
        <v>0.50568204737056344</v>
      </c>
      <c r="BI21" s="54">
        <f t="shared" si="15"/>
        <v>0.14393053197458022</v>
      </c>
      <c r="BJ21" s="54">
        <f t="shared" si="15"/>
        <v>0.66886443394046968</v>
      </c>
      <c r="BK21" s="54">
        <f t="shared" si="15"/>
        <v>0.2264384802402632</v>
      </c>
      <c r="BL21" s="54">
        <f t="shared" si="16"/>
        <v>8.8191829146207754E-2</v>
      </c>
      <c r="BM21" s="54">
        <f t="shared" si="16"/>
        <v>0.28382734203394927</v>
      </c>
      <c r="BN21" s="54">
        <f t="shared" si="16"/>
        <v>0.15969871764313293</v>
      </c>
      <c r="BO21" s="33">
        <f t="shared" si="17"/>
        <v>0</v>
      </c>
      <c r="BP21" s="33">
        <f t="shared" si="17"/>
        <v>0</v>
      </c>
      <c r="BQ21" s="33">
        <f t="shared" si="17"/>
        <v>0</v>
      </c>
      <c r="BR21" s="57"/>
      <c r="BS21" s="33">
        <f t="shared" si="18"/>
        <v>0.14310017475912348</v>
      </c>
      <c r="BT21" s="33">
        <f t="shared" si="19"/>
        <v>0.19523744773337778</v>
      </c>
      <c r="BU21" s="33">
        <f t="shared" si="20"/>
        <v>0.11758619011214795</v>
      </c>
      <c r="BV21" s="33">
        <f t="shared" si="21"/>
        <v>4.8809361933344446E-2</v>
      </c>
      <c r="BW21" s="33">
        <f t="shared" si="22"/>
        <v>0.12535131587427095</v>
      </c>
      <c r="BX21" s="33">
        <f t="shared" si="23"/>
        <v>2.1076769925762372E-2</v>
      </c>
      <c r="BY21" s="33">
        <f t="shared" si="24"/>
        <v>0</v>
      </c>
      <c r="BZ21" s="33">
        <f t="shared" si="25"/>
        <v>0</v>
      </c>
      <c r="CA21" s="33">
        <f t="shared" si="26"/>
        <v>6.3230309777287108E-2</v>
      </c>
      <c r="CB21" s="59">
        <f t="shared" si="27"/>
        <v>390.98262376123034</v>
      </c>
      <c r="CC21" s="57"/>
      <c r="CD21" s="59">
        <f t="shared" si="2"/>
        <v>59.85469867812423</v>
      </c>
      <c r="CE21" s="59">
        <f t="shared" si="3"/>
        <v>0</v>
      </c>
      <c r="CF21" s="59">
        <f t="shared" si="4"/>
        <v>46.558584766009076</v>
      </c>
      <c r="CG21" s="59">
        <f t="shared" si="5"/>
        <v>0</v>
      </c>
      <c r="CH21" s="59">
        <f t="shared" si="28"/>
        <v>0</v>
      </c>
      <c r="CI21" s="59">
        <f t="shared" si="6"/>
        <v>0</v>
      </c>
      <c r="CJ21" s="57"/>
      <c r="CK21" s="59">
        <f t="shared" si="7"/>
        <v>0.28076476148476087</v>
      </c>
      <c r="CL21" s="59">
        <f t="shared" si="8"/>
        <v>2.5438551996714875</v>
      </c>
      <c r="CM21" s="59">
        <v>0</v>
      </c>
      <c r="CN21" s="59">
        <f t="shared" si="29"/>
        <v>0.30594595502764543</v>
      </c>
      <c r="CO21" s="59">
        <f t="shared" si="9"/>
        <v>8.7080338903807689E-2</v>
      </c>
      <c r="CP21" s="59">
        <f t="shared" si="10"/>
        <v>0.4046739825746376</v>
      </c>
      <c r="CQ21" s="59">
        <v>0</v>
      </c>
      <c r="CR21" s="59">
        <f t="shared" si="30"/>
        <v>0.13699900451745545</v>
      </c>
      <c r="CS21" s="59">
        <f t="shared" si="11"/>
        <v>5.3357507022587902E-2</v>
      </c>
      <c r="CT21" s="59">
        <f t="shared" si="12"/>
        <v>0.17172020971094817</v>
      </c>
      <c r="CU21" s="59">
        <v>0</v>
      </c>
      <c r="CV21" s="59">
        <f t="shared" si="31"/>
        <v>9.662035055441591E-2</v>
      </c>
      <c r="CW21" s="59">
        <f t="shared" si="32"/>
        <v>0</v>
      </c>
      <c r="CX21" s="59">
        <f t="shared" si="13"/>
        <v>0</v>
      </c>
      <c r="CY21" s="59">
        <v>0</v>
      </c>
      <c r="CZ21" s="57">
        <f t="shared" si="33"/>
        <v>0</v>
      </c>
    </row>
    <row r="22" spans="1:104" x14ac:dyDescent="0.2">
      <c r="A22" s="193">
        <v>2028</v>
      </c>
      <c r="B22" s="199">
        <v>0.2236882152980737</v>
      </c>
      <c r="C22" s="199">
        <v>0.13806330009790943</v>
      </c>
      <c r="D22" s="199">
        <v>1.1518109577889335</v>
      </c>
      <c r="E22" s="199">
        <v>0.13843000209020134</v>
      </c>
      <c r="F22" s="199"/>
      <c r="G22" s="199">
        <v>0.51704980913161303</v>
      </c>
      <c r="H22" s="199">
        <v>0.40777261542861964</v>
      </c>
      <c r="I22" s="199">
        <v>3.1123831595777061</v>
      </c>
      <c r="J22" s="199">
        <v>0.39530474769069429</v>
      </c>
      <c r="K22" s="199">
        <v>0.18298429415367018</v>
      </c>
      <c r="L22" s="199">
        <v>0.22002119537515447</v>
      </c>
      <c r="M22" s="199">
        <v>9.5525868992046237E-2</v>
      </c>
      <c r="N22" s="199">
        <v>0.26805915636539657</v>
      </c>
      <c r="O22" s="199">
        <v>0.14961441285510504</v>
      </c>
      <c r="P22" s="199"/>
      <c r="Q22" s="199">
        <v>0.22918874518245258</v>
      </c>
      <c r="R22" s="199">
        <v>0.17601695630012357</v>
      </c>
      <c r="S22" s="199">
        <v>0.40575575447101403</v>
      </c>
      <c r="T22" s="199">
        <v>0.10432671680705242</v>
      </c>
      <c r="U22" s="199"/>
      <c r="V22" s="199">
        <v>0.23285576510537181</v>
      </c>
      <c r="W22" s="199">
        <v>4.0887272140549533E-2</v>
      </c>
      <c r="X22" s="199">
        <v>0.16904961844657704</v>
      </c>
      <c r="Y22" s="199">
        <v>0.14833095588208331</v>
      </c>
      <c r="Z22" s="199"/>
      <c r="AA22" s="199">
        <v>0.11917814749487533</v>
      </c>
      <c r="AB22" s="199">
        <v>7.5357259415990419E-2</v>
      </c>
      <c r="AC22" s="199">
        <v>0.14246372400541252</v>
      </c>
      <c r="AD22" s="199">
        <v>3.832035819450607E-2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0.17418344633866395</v>
      </c>
      <c r="AQ22" s="199">
        <v>321.83233651508431</v>
      </c>
      <c r="AR22" s="199">
        <v>10.949721489836854</v>
      </c>
      <c r="AS22" s="199">
        <v>71.00267325752381</v>
      </c>
      <c r="AT22" s="199">
        <v>612.06779586433493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4"/>
        <v>0.5458359155265291</v>
      </c>
      <c r="BG22" s="54">
        <f t="shared" si="14"/>
        <v>4.2641941173666398</v>
      </c>
      <c r="BH22" s="54">
        <f t="shared" si="14"/>
        <v>0.53373474978089563</v>
      </c>
      <c r="BI22" s="54">
        <f t="shared" si="15"/>
        <v>0.27154282529216978</v>
      </c>
      <c r="BJ22" s="54">
        <f t="shared" si="15"/>
        <v>0.67381491083641065</v>
      </c>
      <c r="BK22" s="54">
        <f t="shared" si="15"/>
        <v>0.25394112966215748</v>
      </c>
      <c r="BL22" s="54">
        <f t="shared" si="16"/>
        <v>0.11624453155653995</v>
      </c>
      <c r="BM22" s="54">
        <f t="shared" si="16"/>
        <v>0.31151334245198958</v>
      </c>
      <c r="BN22" s="54">
        <f t="shared" si="16"/>
        <v>0.18665131407658939</v>
      </c>
      <c r="BO22" s="33">
        <f t="shared" si="17"/>
        <v>0</v>
      </c>
      <c r="BP22" s="33">
        <f t="shared" si="17"/>
        <v>0</v>
      </c>
      <c r="BQ22" s="33">
        <f t="shared" si="17"/>
        <v>0</v>
      </c>
      <c r="BR22" s="57"/>
      <c r="BS22" s="33">
        <f t="shared" si="18"/>
        <v>0.13139325145339853</v>
      </c>
      <c r="BT22" s="33">
        <f t="shared" si="19"/>
        <v>0.30371226975293758</v>
      </c>
      <c r="BU22" s="33">
        <f t="shared" si="20"/>
        <v>0.12923926372465427</v>
      </c>
      <c r="BV22" s="33">
        <f t="shared" si="21"/>
        <v>0.13462423304651489</v>
      </c>
      <c r="BW22" s="33">
        <f t="shared" si="22"/>
        <v>0.13677822077525911</v>
      </c>
      <c r="BX22" s="33">
        <f t="shared" si="23"/>
        <v>7.0004601184187734E-2</v>
      </c>
      <c r="BY22" s="33">
        <f t="shared" si="24"/>
        <v>0</v>
      </c>
      <c r="BZ22" s="33">
        <f t="shared" si="25"/>
        <v>0</v>
      </c>
      <c r="CA22" s="33">
        <f t="shared" si="26"/>
        <v>0.1023144171153513</v>
      </c>
      <c r="CB22" s="59">
        <f t="shared" si="27"/>
        <v>359.52532278629388</v>
      </c>
      <c r="CC22" s="57"/>
      <c r="CD22" s="59">
        <f t="shared" si="2"/>
        <v>189.04257902550933</v>
      </c>
      <c r="CE22" s="59">
        <f t="shared" si="3"/>
        <v>6.4318073580302952</v>
      </c>
      <c r="CF22" s="59">
        <f t="shared" si="4"/>
        <v>41.70658739781031</v>
      </c>
      <c r="CG22" s="59">
        <f t="shared" si="5"/>
        <v>0</v>
      </c>
      <c r="CH22" s="59">
        <f t="shared" si="28"/>
        <v>0</v>
      </c>
      <c r="CI22" s="59">
        <f t="shared" si="6"/>
        <v>0</v>
      </c>
      <c r="CJ22" s="57"/>
      <c r="CK22" s="59">
        <f t="shared" si="7"/>
        <v>0.32062107342357987</v>
      </c>
      <c r="CL22" s="59">
        <f t="shared" si="8"/>
        <v>2.5047646303702376</v>
      </c>
      <c r="CM22" s="59">
        <v>0</v>
      </c>
      <c r="CN22" s="59">
        <f t="shared" si="29"/>
        <v>0.31351291391872388</v>
      </c>
      <c r="CO22" s="59">
        <f t="shared" si="9"/>
        <v>0.15950279131351081</v>
      </c>
      <c r="CP22" s="59">
        <f t="shared" si="10"/>
        <v>0.39579524515675379</v>
      </c>
      <c r="CQ22" s="59">
        <v>0</v>
      </c>
      <c r="CR22" s="59">
        <f t="shared" si="30"/>
        <v>0.14916365021553851</v>
      </c>
      <c r="CS22" s="59">
        <f t="shared" si="11"/>
        <v>6.8281411001192352E-2</v>
      </c>
      <c r="CT22" s="59">
        <f t="shared" si="12"/>
        <v>0.18298125755682304</v>
      </c>
      <c r="CU22" s="59">
        <v>0</v>
      </c>
      <c r="CV22" s="59">
        <f t="shared" si="31"/>
        <v>0.10963797539308173</v>
      </c>
      <c r="CW22" s="59">
        <f t="shared" si="32"/>
        <v>0</v>
      </c>
      <c r="CX22" s="59">
        <f t="shared" si="13"/>
        <v>0</v>
      </c>
      <c r="CY22" s="59">
        <v>0</v>
      </c>
      <c r="CZ22" s="57">
        <f t="shared" si="33"/>
        <v>0</v>
      </c>
    </row>
    <row r="23" spans="1:104" x14ac:dyDescent="0.2">
      <c r="A23" s="193">
        <v>2029</v>
      </c>
      <c r="B23" s="199">
        <v>0.27686000418040269</v>
      </c>
      <c r="C23" s="199">
        <v>0.1637324395583441</v>
      </c>
      <c r="D23" s="199">
        <v>1.1813304681684336</v>
      </c>
      <c r="E23" s="199">
        <v>0.15199797580500254</v>
      </c>
      <c r="F23" s="199"/>
      <c r="G23" s="199">
        <v>0.23468927506683143</v>
      </c>
      <c r="H23" s="199">
        <v>0.20095269177597441</v>
      </c>
      <c r="I23" s="199">
        <v>3.1549205906835693</v>
      </c>
      <c r="J23" s="199">
        <v>0.39567144968298612</v>
      </c>
      <c r="K23" s="199">
        <v>0.16336573756605219</v>
      </c>
      <c r="L23" s="199">
        <v>0.17051642641574472</v>
      </c>
      <c r="M23" s="199">
        <v>9.2958955046002767E-2</v>
      </c>
      <c r="N23" s="199">
        <v>0.29702861375645856</v>
      </c>
      <c r="O23" s="199">
        <v>0.13641314113259576</v>
      </c>
      <c r="P23" s="199"/>
      <c r="Q23" s="199">
        <v>3.3003179306273174E-2</v>
      </c>
      <c r="R23" s="199">
        <v>3.0436265360229704E-2</v>
      </c>
      <c r="S23" s="199">
        <v>0.51191598123952609</v>
      </c>
      <c r="T23" s="199">
        <v>7.4440504435260596E-2</v>
      </c>
      <c r="U23" s="199"/>
      <c r="V23" s="199">
        <v>0.26769245437310463</v>
      </c>
      <c r="W23" s="199">
        <v>5.3721841870766882E-2</v>
      </c>
      <c r="X23" s="199">
        <v>0.17766711526543721</v>
      </c>
      <c r="Y23" s="199">
        <v>0.13622979013644984</v>
      </c>
      <c r="Z23" s="199"/>
      <c r="AA23" s="199">
        <v>1.8335099614596206E-3</v>
      </c>
      <c r="AB23" s="199">
        <v>2.0168609576055826E-3</v>
      </c>
      <c r="AC23" s="199">
        <v>0.19288524794555206</v>
      </c>
      <c r="AD23" s="199">
        <v>2.5485788464288728E-2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9.1675498072981032E-2</v>
      </c>
      <c r="AQ23" s="199">
        <v>39.622150267142402</v>
      </c>
      <c r="AR23" s="199">
        <v>0</v>
      </c>
      <c r="AS23" s="199">
        <v>14.017183655358799</v>
      </c>
      <c r="AT23" s="199">
        <v>576.78923069589041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4"/>
        <v>0.36468513133431851</v>
      </c>
      <c r="BG23" s="54">
        <f t="shared" si="14"/>
        <v>4.3362510588520031</v>
      </c>
      <c r="BH23" s="54">
        <f t="shared" si="14"/>
        <v>0.54766942548798869</v>
      </c>
      <c r="BI23" s="54">
        <f t="shared" si="15"/>
        <v>0.12339522040623246</v>
      </c>
      <c r="BJ23" s="54">
        <f t="shared" si="15"/>
        <v>0.80894459499598459</v>
      </c>
      <c r="BK23" s="54">
        <f t="shared" si="15"/>
        <v>0.21085364556785635</v>
      </c>
      <c r="BL23" s="54">
        <f t="shared" si="16"/>
        <v>5.5738702828372462E-2</v>
      </c>
      <c r="BM23" s="54">
        <f t="shared" si="16"/>
        <v>0.37055236321098928</v>
      </c>
      <c r="BN23" s="54">
        <f t="shared" si="16"/>
        <v>0.16171557860073857</v>
      </c>
      <c r="BO23" s="33">
        <f t="shared" si="17"/>
        <v>0</v>
      </c>
      <c r="BP23" s="33">
        <f t="shared" si="17"/>
        <v>0</v>
      </c>
      <c r="BQ23" s="33">
        <f t="shared" si="17"/>
        <v>0</v>
      </c>
      <c r="BR23" s="57"/>
      <c r="BS23" s="33">
        <f t="shared" si="18"/>
        <v>0.15788939176717473</v>
      </c>
      <c r="BT23" s="33">
        <f t="shared" si="19"/>
        <v>0.13384001421323422</v>
      </c>
      <c r="BU23" s="33">
        <f t="shared" si="20"/>
        <v>9.7243135326802982E-2</v>
      </c>
      <c r="BV23" s="33">
        <f t="shared" si="21"/>
        <v>1.8821251998736063E-2</v>
      </c>
      <c r="BW23" s="33">
        <f t="shared" si="22"/>
        <v>0.15266126621197029</v>
      </c>
      <c r="BX23" s="33">
        <f t="shared" si="23"/>
        <v>1.0456251110408923E-3</v>
      </c>
      <c r="BY23" s="33">
        <f t="shared" si="24"/>
        <v>0</v>
      </c>
      <c r="BZ23" s="33">
        <f t="shared" si="25"/>
        <v>0</v>
      </c>
      <c r="CA23" s="33">
        <f t="shared" si="26"/>
        <v>5.2281255552044617E-2</v>
      </c>
      <c r="CB23" s="59">
        <f t="shared" si="27"/>
        <v>328.93483868146603</v>
      </c>
      <c r="CC23" s="57"/>
      <c r="CD23" s="59">
        <f t="shared" si="2"/>
        <v>22.595958649593683</v>
      </c>
      <c r="CE23" s="59">
        <f t="shared" si="3"/>
        <v>0</v>
      </c>
      <c r="CF23" s="59">
        <f t="shared" si="4"/>
        <v>7.9938039739076219</v>
      </c>
      <c r="CG23" s="59">
        <f t="shared" si="5"/>
        <v>0</v>
      </c>
      <c r="CH23" s="59">
        <f t="shared" si="28"/>
        <v>0</v>
      </c>
      <c r="CI23" s="59">
        <f t="shared" si="6"/>
        <v>0</v>
      </c>
      <c r="CJ23" s="57"/>
      <c r="CK23" s="59">
        <f t="shared" si="7"/>
        <v>0.20797483458603347</v>
      </c>
      <c r="CL23" s="59">
        <f t="shared" si="8"/>
        <v>2.4729033876117104</v>
      </c>
      <c r="CM23" s="59">
        <v>0</v>
      </c>
      <c r="CN23" s="59">
        <f t="shared" si="29"/>
        <v>0.31232822066791455</v>
      </c>
      <c r="CO23" s="59">
        <f t="shared" si="9"/>
        <v>7.037056997305205E-2</v>
      </c>
      <c r="CP23" s="59">
        <f t="shared" si="10"/>
        <v>0.46132979899124166</v>
      </c>
      <c r="CQ23" s="59">
        <v>0</v>
      </c>
      <c r="CR23" s="59">
        <f t="shared" si="30"/>
        <v>0.1202468877697026</v>
      </c>
      <c r="CS23" s="59">
        <f t="shared" si="11"/>
        <v>3.1787003375643122E-2</v>
      </c>
      <c r="CT23" s="59">
        <f t="shared" si="12"/>
        <v>0.21132083494136431</v>
      </c>
      <c r="CU23" s="59">
        <v>0</v>
      </c>
      <c r="CV23" s="59">
        <f t="shared" si="31"/>
        <v>9.2224134793806714E-2</v>
      </c>
      <c r="CW23" s="59">
        <f t="shared" si="32"/>
        <v>0</v>
      </c>
      <c r="CX23" s="59">
        <f t="shared" si="13"/>
        <v>0</v>
      </c>
      <c r="CY23" s="59">
        <v>0</v>
      </c>
      <c r="CZ23" s="57">
        <f t="shared" si="33"/>
        <v>0</v>
      </c>
    </row>
    <row r="24" spans="1:104" x14ac:dyDescent="0.2">
      <c r="A24" s="193">
        <v>2030</v>
      </c>
      <c r="B24" s="199">
        <v>0.25669139460434687</v>
      </c>
      <c r="C24" s="199">
        <v>0.17198323438491239</v>
      </c>
      <c r="D24" s="199">
        <v>1.2159838064400206</v>
      </c>
      <c r="E24" s="199">
        <v>0.19215184396096824</v>
      </c>
      <c r="F24" s="199"/>
      <c r="G24" s="199">
        <v>0</v>
      </c>
      <c r="H24" s="199">
        <v>7.1873590489217126E-2</v>
      </c>
      <c r="I24" s="199">
        <v>3.0364758471732776</v>
      </c>
      <c r="J24" s="199">
        <v>0.32288110421303917</v>
      </c>
      <c r="K24" s="199">
        <v>0.10084304788027913</v>
      </c>
      <c r="L24" s="199">
        <v>0.18885152603034092</v>
      </c>
      <c r="M24" s="199">
        <v>8.7825127153915827E-2</v>
      </c>
      <c r="N24" s="199">
        <v>0.32269775321689326</v>
      </c>
      <c r="O24" s="199">
        <v>0.1285290482983194</v>
      </c>
      <c r="P24" s="199"/>
      <c r="Q24" s="199">
        <v>0</v>
      </c>
      <c r="R24" s="199">
        <v>8.0674438304223304E-3</v>
      </c>
      <c r="S24" s="199">
        <v>0.47652923898335536</v>
      </c>
      <c r="T24" s="199">
        <v>6.5639656620254408E-2</v>
      </c>
      <c r="U24" s="199"/>
      <c r="V24" s="199">
        <v>0.30802967352521626</v>
      </c>
      <c r="W24" s="199">
        <v>7.7740822365887904E-2</v>
      </c>
      <c r="X24" s="199">
        <v>0.19508545989930365</v>
      </c>
      <c r="Y24" s="199">
        <v>0.15914866465469504</v>
      </c>
      <c r="Z24" s="199"/>
      <c r="AA24" s="199">
        <v>0</v>
      </c>
      <c r="AB24" s="199">
        <v>1.8335099614596206E-4</v>
      </c>
      <c r="AC24" s="199">
        <v>0.17693371128085339</v>
      </c>
      <c r="AD24" s="199">
        <v>1.8701801606888131E-2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87.782956424802265</v>
      </c>
      <c r="AR24" s="199">
        <v>0</v>
      </c>
      <c r="AS24" s="199">
        <v>73.279892629656658</v>
      </c>
      <c r="AT24" s="199">
        <v>540.13920007627405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4"/>
        <v>0.24385682487412952</v>
      </c>
      <c r="BG24" s="54">
        <f t="shared" si="14"/>
        <v>4.2524596536132986</v>
      </c>
      <c r="BH24" s="54">
        <f t="shared" si="14"/>
        <v>0.51503294817400747</v>
      </c>
      <c r="BI24" s="54">
        <f t="shared" si="15"/>
        <v>9.5892570984338163E-2</v>
      </c>
      <c r="BJ24" s="54">
        <f t="shared" si="15"/>
        <v>0.79922699220024862</v>
      </c>
      <c r="BK24" s="54">
        <f t="shared" si="15"/>
        <v>0.1941687049185738</v>
      </c>
      <c r="BL24" s="54">
        <f t="shared" si="16"/>
        <v>7.7924173362033861E-2</v>
      </c>
      <c r="BM24" s="54">
        <f t="shared" si="16"/>
        <v>0.37201917118015704</v>
      </c>
      <c r="BN24" s="54">
        <f t="shared" si="16"/>
        <v>0.17785046626158318</v>
      </c>
      <c r="BO24" s="33">
        <f t="shared" si="17"/>
        <v>0</v>
      </c>
      <c r="BP24" s="33">
        <f t="shared" si="17"/>
        <v>0</v>
      </c>
      <c r="BQ24" s="33">
        <f t="shared" si="17"/>
        <v>0</v>
      </c>
      <c r="BR24" s="57"/>
      <c r="BS24" s="33">
        <f t="shared" si="18"/>
        <v>0.14212380150070381</v>
      </c>
      <c r="BT24" s="33">
        <f t="shared" si="19"/>
        <v>0</v>
      </c>
      <c r="BU24" s="33">
        <f t="shared" si="20"/>
        <v>0.10456251110408923</v>
      </c>
      <c r="BV24" s="33">
        <f t="shared" si="21"/>
        <v>0</v>
      </c>
      <c r="BW24" s="33">
        <f t="shared" si="22"/>
        <v>0.17054856180084457</v>
      </c>
      <c r="BX24" s="33">
        <f t="shared" si="23"/>
        <v>0</v>
      </c>
      <c r="BY24" s="33">
        <f t="shared" si="24"/>
        <v>0</v>
      </c>
      <c r="BZ24" s="33">
        <f t="shared" si="25"/>
        <v>0</v>
      </c>
      <c r="CA24" s="33">
        <f t="shared" si="26"/>
        <v>0</v>
      </c>
      <c r="CB24" s="59">
        <f t="shared" si="27"/>
        <v>299.06197896783459</v>
      </c>
      <c r="CC24" s="57"/>
      <c r="CD24" s="59">
        <f t="shared" si="2"/>
        <v>48.603294603208553</v>
      </c>
      <c r="CE24" s="59">
        <f t="shared" si="3"/>
        <v>0</v>
      </c>
      <c r="CF24" s="59">
        <f t="shared" si="4"/>
        <v>40.573299818418782</v>
      </c>
      <c r="CG24" s="59">
        <f t="shared" si="5"/>
        <v>0</v>
      </c>
      <c r="CH24" s="59">
        <f t="shared" si="28"/>
        <v>0</v>
      </c>
      <c r="CI24" s="59">
        <f t="shared" si="6"/>
        <v>0</v>
      </c>
      <c r="CJ24" s="57"/>
      <c r="CK24" s="59">
        <f t="shared" si="7"/>
        <v>0.13501761142566862</v>
      </c>
      <c r="CL24" s="59">
        <f t="shared" si="8"/>
        <v>2.3544838058613031</v>
      </c>
      <c r="CM24" s="59">
        <v>0</v>
      </c>
      <c r="CN24" s="59">
        <f t="shared" si="29"/>
        <v>0.28516125601105502</v>
      </c>
      <c r="CO24" s="59">
        <f t="shared" si="9"/>
        <v>5.3093391560620075E-2</v>
      </c>
      <c r="CP24" s="59">
        <f t="shared" si="10"/>
        <v>0.44251260767254852</v>
      </c>
      <c r="CQ24" s="59">
        <v>0</v>
      </c>
      <c r="CR24" s="59">
        <f t="shared" si="30"/>
        <v>0.10750650413517523</v>
      </c>
      <c r="CS24" s="59">
        <f t="shared" si="11"/>
        <v>4.3144725455570791E-2</v>
      </c>
      <c r="CT24" s="59">
        <f t="shared" si="12"/>
        <v>0.20597799517494861</v>
      </c>
      <c r="CU24" s="59">
        <v>0</v>
      </c>
      <c r="CV24" s="59">
        <f t="shared" si="31"/>
        <v>9.8471491039773346E-2</v>
      </c>
      <c r="CW24" s="59">
        <f t="shared" si="32"/>
        <v>0</v>
      </c>
      <c r="CX24" s="59">
        <f t="shared" si="13"/>
        <v>0</v>
      </c>
      <c r="CY24" s="59">
        <v>0</v>
      </c>
      <c r="CZ24" s="57">
        <f t="shared" si="33"/>
        <v>0</v>
      </c>
    </row>
    <row r="25" spans="1:104" x14ac:dyDescent="0.2">
      <c r="A25" s="193">
        <v>2031</v>
      </c>
      <c r="B25" s="199">
        <v>0.31719722333251432</v>
      </c>
      <c r="C25" s="199">
        <v>0.2007693407798285</v>
      </c>
      <c r="D25" s="199">
        <v>1.2341355550584707</v>
      </c>
      <c r="E25" s="199">
        <v>0.24018980495121028</v>
      </c>
      <c r="F25" s="199"/>
      <c r="G25" s="199">
        <v>0</v>
      </c>
      <c r="H25" s="199">
        <v>0</v>
      </c>
      <c r="I25" s="199">
        <v>2.7816179625303903</v>
      </c>
      <c r="J25" s="199">
        <v>0.32673147513210438</v>
      </c>
      <c r="K25" s="199">
        <v>0.10451006780319838</v>
      </c>
      <c r="L25" s="199">
        <v>0.21085364556785638</v>
      </c>
      <c r="M25" s="199">
        <v>9.4425763015170458E-2</v>
      </c>
      <c r="N25" s="199">
        <v>0.33681577992013229</v>
      </c>
      <c r="O25" s="199">
        <v>0.13696319412103367</v>
      </c>
      <c r="P25" s="199"/>
      <c r="Q25" s="199">
        <v>0</v>
      </c>
      <c r="R25" s="199">
        <v>0</v>
      </c>
      <c r="S25" s="199">
        <v>0.41932372818581526</v>
      </c>
      <c r="T25" s="199">
        <v>6.5272954627962509E-2</v>
      </c>
      <c r="U25" s="199"/>
      <c r="V25" s="199">
        <v>0.40703921144403576</v>
      </c>
      <c r="W25" s="199">
        <v>0.13146266423665476</v>
      </c>
      <c r="X25" s="199">
        <v>0.22515502326724141</v>
      </c>
      <c r="Y25" s="199">
        <v>0.18261759216137821</v>
      </c>
      <c r="Z25" s="199"/>
      <c r="AA25" s="199">
        <v>0</v>
      </c>
      <c r="AB25" s="199">
        <v>0</v>
      </c>
      <c r="AC25" s="199">
        <v>0.16244898258532237</v>
      </c>
      <c r="AD25" s="199">
        <v>1.4484728695531003E-2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159.30818002134205</v>
      </c>
      <c r="AR25" s="199">
        <v>0</v>
      </c>
      <c r="AS25" s="199">
        <v>51.532630976784091</v>
      </c>
      <c r="AT25" s="199">
        <v>502.22386423225441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4"/>
        <v>0.2007693407798285</v>
      </c>
      <c r="BG25" s="54">
        <f t="shared" si="14"/>
        <v>4.0157535175888608</v>
      </c>
      <c r="BH25" s="54">
        <f t="shared" si="14"/>
        <v>0.56692128008331466</v>
      </c>
      <c r="BI25" s="54">
        <f t="shared" si="15"/>
        <v>9.4425763015170458E-2</v>
      </c>
      <c r="BJ25" s="54">
        <f t="shared" si="15"/>
        <v>0.75613950810594754</v>
      </c>
      <c r="BK25" s="54">
        <f t="shared" si="15"/>
        <v>0.20223614874899618</v>
      </c>
      <c r="BL25" s="54">
        <f t="shared" si="16"/>
        <v>0.13146266423665476</v>
      </c>
      <c r="BM25" s="54">
        <f t="shared" si="16"/>
        <v>0.38760400585256377</v>
      </c>
      <c r="BN25" s="54">
        <f t="shared" si="16"/>
        <v>0.19710232085690921</v>
      </c>
      <c r="BO25" s="33">
        <f t="shared" si="17"/>
        <v>0</v>
      </c>
      <c r="BP25" s="33">
        <f t="shared" si="17"/>
        <v>0</v>
      </c>
      <c r="BQ25" s="33">
        <f t="shared" si="17"/>
        <v>0</v>
      </c>
      <c r="BR25" s="57"/>
      <c r="BS25" s="33">
        <f t="shared" si="18"/>
        <v>0.17050913772275839</v>
      </c>
      <c r="BT25" s="33">
        <f t="shared" si="19"/>
        <v>0</v>
      </c>
      <c r="BU25" s="33">
        <f t="shared" si="20"/>
        <v>0.11334422449778737</v>
      </c>
      <c r="BV25" s="33">
        <f t="shared" si="21"/>
        <v>0</v>
      </c>
      <c r="BW25" s="33">
        <f t="shared" si="22"/>
        <v>0.21880363337833736</v>
      </c>
      <c r="BX25" s="33">
        <f t="shared" si="23"/>
        <v>0</v>
      </c>
      <c r="BY25" s="33">
        <f t="shared" si="24"/>
        <v>0</v>
      </c>
      <c r="BZ25" s="33">
        <f t="shared" si="25"/>
        <v>0</v>
      </c>
      <c r="CA25" s="33">
        <f t="shared" si="26"/>
        <v>0</v>
      </c>
      <c r="CB25" s="59">
        <f t="shared" si="27"/>
        <v>269.97007456229989</v>
      </c>
      <c r="CC25" s="57"/>
      <c r="CD25" s="59">
        <f t="shared" si="2"/>
        <v>85.635996816863056</v>
      </c>
      <c r="CE25" s="59">
        <f t="shared" si="3"/>
        <v>0</v>
      </c>
      <c r="CF25" s="59">
        <f t="shared" si="4"/>
        <v>27.701328467259231</v>
      </c>
      <c r="CG25" s="59">
        <f t="shared" si="5"/>
        <v>0</v>
      </c>
      <c r="CH25" s="59">
        <f t="shared" si="28"/>
        <v>0</v>
      </c>
      <c r="CI25" s="59">
        <f t="shared" si="6"/>
        <v>0</v>
      </c>
      <c r="CJ25" s="57"/>
      <c r="CK25" s="59">
        <f t="shared" si="7"/>
        <v>0.1079234137609367</v>
      </c>
      <c r="CL25" s="59">
        <f t="shared" si="8"/>
        <v>2.1586653956091642</v>
      </c>
      <c r="CM25" s="59">
        <v>0</v>
      </c>
      <c r="CN25" s="59">
        <f t="shared" si="29"/>
        <v>0.30474812360622483</v>
      </c>
      <c r="CO25" s="59">
        <f t="shared" si="9"/>
        <v>5.0758500535965652E-2</v>
      </c>
      <c r="CP25" s="59">
        <f t="shared" si="10"/>
        <v>0.40646224506858708</v>
      </c>
      <c r="CQ25" s="59">
        <v>0</v>
      </c>
      <c r="CR25" s="59">
        <f t="shared" si="30"/>
        <v>0.10871189532266043</v>
      </c>
      <c r="CS25" s="59">
        <f t="shared" si="11"/>
        <v>7.0667659969490024E-2</v>
      </c>
      <c r="CT25" s="59">
        <f t="shared" si="12"/>
        <v>0.20835625268549782</v>
      </c>
      <c r="CU25" s="59">
        <v>0</v>
      </c>
      <c r="CV25" s="59">
        <f t="shared" si="31"/>
        <v>0.10595220985662733</v>
      </c>
      <c r="CW25" s="59">
        <f t="shared" si="32"/>
        <v>0</v>
      </c>
      <c r="CX25" s="59">
        <f t="shared" si="13"/>
        <v>0</v>
      </c>
      <c r="CY25" s="59">
        <v>0</v>
      </c>
      <c r="CZ25" s="57">
        <f t="shared" si="33"/>
        <v>0</v>
      </c>
    </row>
    <row r="26" spans="1:104" x14ac:dyDescent="0.2">
      <c r="A26" s="193">
        <v>2032</v>
      </c>
      <c r="B26" s="199">
        <v>0.32086424325543361</v>
      </c>
      <c r="C26" s="199">
        <v>0.20865343361410485</v>
      </c>
      <c r="D26" s="199">
        <v>1.2887741519099674</v>
      </c>
      <c r="E26" s="199">
        <v>0.22515502326724141</v>
      </c>
      <c r="F26" s="199"/>
      <c r="G26" s="199">
        <v>0</v>
      </c>
      <c r="H26" s="199">
        <v>0</v>
      </c>
      <c r="I26" s="199">
        <v>2.513925508157286</v>
      </c>
      <c r="J26" s="199">
        <v>0.26805915636539651</v>
      </c>
      <c r="K26" s="199">
        <v>6.8939974550881744E-2</v>
      </c>
      <c r="L26" s="199">
        <v>0.23652278502829108</v>
      </c>
      <c r="M26" s="199">
        <v>0.11899479649872939</v>
      </c>
      <c r="N26" s="199">
        <v>0.35900125045379366</v>
      </c>
      <c r="O26" s="199">
        <v>0.15603169772021375</v>
      </c>
      <c r="P26" s="199"/>
      <c r="Q26" s="199">
        <v>0</v>
      </c>
      <c r="R26" s="199">
        <v>0</v>
      </c>
      <c r="S26" s="199">
        <v>0.36285162137285898</v>
      </c>
      <c r="T26" s="199">
        <v>5.6105404820664395E-2</v>
      </c>
      <c r="U26" s="199"/>
      <c r="V26" s="199">
        <v>0.47671258997950133</v>
      </c>
      <c r="W26" s="199">
        <v>0.20351960572201788</v>
      </c>
      <c r="X26" s="199">
        <v>0.29024462689905794</v>
      </c>
      <c r="Y26" s="199">
        <v>0.22148800334432214</v>
      </c>
      <c r="Z26" s="199"/>
      <c r="AA26" s="199">
        <v>0</v>
      </c>
      <c r="AB26" s="199">
        <v>0</v>
      </c>
      <c r="AC26" s="199">
        <v>0.14814760488593737</v>
      </c>
      <c r="AD26" s="199">
        <v>1.4668079691676965E-2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8.2636293962985086</v>
      </c>
      <c r="AR26" s="199">
        <v>0</v>
      </c>
      <c r="AS26" s="199">
        <v>0</v>
      </c>
      <c r="AT26" s="199">
        <v>462.9920682359068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4"/>
        <v>0.20865343361410485</v>
      </c>
      <c r="BG26" s="54">
        <f t="shared" si="14"/>
        <v>3.8026996600672534</v>
      </c>
      <c r="BH26" s="54">
        <f t="shared" si="14"/>
        <v>0.49321417963263792</v>
      </c>
      <c r="BI26" s="54">
        <f t="shared" si="15"/>
        <v>0.11899479649872939</v>
      </c>
      <c r="BJ26" s="54">
        <f t="shared" si="15"/>
        <v>0.72185287182665259</v>
      </c>
      <c r="BK26" s="54">
        <f t="shared" si="15"/>
        <v>0.21213710254087814</v>
      </c>
      <c r="BL26" s="54">
        <f t="shared" si="16"/>
        <v>0.20351960572201788</v>
      </c>
      <c r="BM26" s="54">
        <f t="shared" si="16"/>
        <v>0.43839223178499531</v>
      </c>
      <c r="BN26" s="54">
        <f t="shared" si="16"/>
        <v>0.23615608303599911</v>
      </c>
      <c r="BO26" s="33">
        <f t="shared" si="17"/>
        <v>0</v>
      </c>
      <c r="BP26" s="33">
        <f t="shared" si="17"/>
        <v>0</v>
      </c>
      <c r="BQ26" s="33">
        <f t="shared" si="17"/>
        <v>0</v>
      </c>
      <c r="BR26" s="57"/>
      <c r="BS26" s="33">
        <f t="shared" si="18"/>
        <v>0.16745664235637645</v>
      </c>
      <c r="BT26" s="33">
        <f t="shared" si="19"/>
        <v>0</v>
      </c>
      <c r="BU26" s="33">
        <f t="shared" si="20"/>
        <v>0.12343946779412894</v>
      </c>
      <c r="BV26" s="33">
        <f t="shared" si="21"/>
        <v>0</v>
      </c>
      <c r="BW26" s="33">
        <f t="shared" si="22"/>
        <v>0.24879272578661643</v>
      </c>
      <c r="BX26" s="33">
        <f t="shared" si="23"/>
        <v>0</v>
      </c>
      <c r="BY26" s="33">
        <f t="shared" si="24"/>
        <v>0</v>
      </c>
      <c r="BZ26" s="33">
        <f t="shared" si="25"/>
        <v>0</v>
      </c>
      <c r="CA26" s="33">
        <f t="shared" si="26"/>
        <v>0</v>
      </c>
      <c r="CB26" s="59">
        <f t="shared" si="27"/>
        <v>241.63208838043801</v>
      </c>
      <c r="CC26" s="57"/>
      <c r="CD26" s="59">
        <f t="shared" si="2"/>
        <v>4.3127262120010776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28"/>
        <v>0</v>
      </c>
      <c r="CI26" s="59">
        <f t="shared" si="6"/>
        <v>0</v>
      </c>
      <c r="CJ26" s="57"/>
      <c r="CK26" s="59">
        <f t="shared" si="7"/>
        <v>0.10889466228660367</v>
      </c>
      <c r="CL26" s="59">
        <f t="shared" si="8"/>
        <v>1.9846004356978559</v>
      </c>
      <c r="CM26" s="59">
        <v>0</v>
      </c>
      <c r="CN26" s="59">
        <f t="shared" si="29"/>
        <v>0.25740478167923009</v>
      </c>
      <c r="CO26" s="59">
        <f t="shared" si="9"/>
        <v>6.2102491936736191E-2</v>
      </c>
      <c r="CP26" s="59">
        <f t="shared" si="10"/>
        <v>0.37672960054688803</v>
      </c>
      <c r="CQ26" s="59">
        <v>0</v>
      </c>
      <c r="CR26" s="59">
        <f t="shared" si="30"/>
        <v>0.11071276297504434</v>
      </c>
      <c r="CS26" s="59">
        <f t="shared" si="11"/>
        <v>0.10621535600890164</v>
      </c>
      <c r="CT26" s="59">
        <f t="shared" si="12"/>
        <v>0.2287936182137692</v>
      </c>
      <c r="CU26" s="59">
        <v>0</v>
      </c>
      <c r="CV26" s="59">
        <f t="shared" si="31"/>
        <v>0.12324808877429305</v>
      </c>
      <c r="CW26" s="59">
        <f t="shared" si="32"/>
        <v>0</v>
      </c>
      <c r="CX26" s="59">
        <f t="shared" si="13"/>
        <v>0</v>
      </c>
      <c r="CY26" s="59">
        <v>0</v>
      </c>
      <c r="CZ26" s="57">
        <f t="shared" si="33"/>
        <v>0</v>
      </c>
    </row>
    <row r="27" spans="1:104" x14ac:dyDescent="0.2">
      <c r="A27" s="193">
        <v>2033</v>
      </c>
      <c r="B27" s="199">
        <v>0.29152808387207968</v>
      </c>
      <c r="C27" s="199">
        <v>0.19581886388388747</v>
      </c>
      <c r="D27" s="199">
        <v>1.3503800866150102</v>
      </c>
      <c r="E27" s="199">
        <v>0.21928779139057064</v>
      </c>
      <c r="F27" s="199"/>
      <c r="G27" s="199">
        <v>0</v>
      </c>
      <c r="H27" s="199">
        <v>0</v>
      </c>
      <c r="I27" s="199">
        <v>2.2403658219075102</v>
      </c>
      <c r="J27" s="199">
        <v>0.27319298425748345</v>
      </c>
      <c r="K27" s="199">
        <v>4.5837749036490516E-2</v>
      </c>
      <c r="L27" s="199">
        <v>0.18335099614596206</v>
      </c>
      <c r="M27" s="199">
        <v>9.2592253053710841E-2</v>
      </c>
      <c r="N27" s="199">
        <v>0.36431842934202657</v>
      </c>
      <c r="O27" s="199">
        <v>0.19050168499565456</v>
      </c>
      <c r="P27" s="199"/>
      <c r="Q27" s="199">
        <v>0</v>
      </c>
      <c r="R27" s="199">
        <v>0</v>
      </c>
      <c r="S27" s="199">
        <v>0.32654812413595841</v>
      </c>
      <c r="T27" s="199">
        <v>3.6486848233046452E-2</v>
      </c>
      <c r="U27" s="199"/>
      <c r="V27" s="199">
        <v>0.51888331909307261</v>
      </c>
      <c r="W27" s="199">
        <v>0.22167135434046814</v>
      </c>
      <c r="X27" s="199">
        <v>0.40337219152111659</v>
      </c>
      <c r="Y27" s="199">
        <v>0.29042797789520391</v>
      </c>
      <c r="Z27" s="199"/>
      <c r="AA27" s="199">
        <v>0</v>
      </c>
      <c r="AB27" s="199">
        <v>0</v>
      </c>
      <c r="AC27" s="199">
        <v>0.12486202837540014</v>
      </c>
      <c r="AD27" s="199">
        <v>2.3102225514391218E-2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423.21131935709803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4"/>
        <v>0.19581886388388747</v>
      </c>
      <c r="BG27" s="54">
        <f t="shared" si="14"/>
        <v>3.5907459085225204</v>
      </c>
      <c r="BH27" s="54">
        <f t="shared" si="14"/>
        <v>0.49248077564805409</v>
      </c>
      <c r="BI27" s="54">
        <f t="shared" si="15"/>
        <v>9.2592253053710841E-2</v>
      </c>
      <c r="BJ27" s="54">
        <f t="shared" si="15"/>
        <v>0.69086655347798498</v>
      </c>
      <c r="BK27" s="54">
        <f t="shared" si="15"/>
        <v>0.22698853322870102</v>
      </c>
      <c r="BL27" s="54">
        <f t="shared" si="16"/>
        <v>0.22167135434046814</v>
      </c>
      <c r="BM27" s="54">
        <f t="shared" si="16"/>
        <v>0.52823421989651675</v>
      </c>
      <c r="BN27" s="54">
        <f t="shared" si="16"/>
        <v>0.31353020340959514</v>
      </c>
      <c r="BO27" s="33">
        <f t="shared" si="17"/>
        <v>0</v>
      </c>
      <c r="BP27" s="33">
        <f t="shared" si="17"/>
        <v>0</v>
      </c>
      <c r="BQ27" s="33">
        <f t="shared" si="17"/>
        <v>0</v>
      </c>
      <c r="BR27" s="57"/>
      <c r="BS27" s="33">
        <f t="shared" si="18"/>
        <v>0.14771487453350265</v>
      </c>
      <c r="BT27" s="33">
        <f t="shared" si="19"/>
        <v>0</v>
      </c>
      <c r="BU27" s="33">
        <f t="shared" si="20"/>
        <v>9.2902436813523684E-2</v>
      </c>
      <c r="BV27" s="33">
        <f t="shared" si="21"/>
        <v>0</v>
      </c>
      <c r="BW27" s="33">
        <f t="shared" si="22"/>
        <v>0.26291389618227201</v>
      </c>
      <c r="BX27" s="33">
        <f t="shared" si="23"/>
        <v>0</v>
      </c>
      <c r="BY27" s="33">
        <f t="shared" si="24"/>
        <v>0</v>
      </c>
      <c r="BZ27" s="33">
        <f t="shared" si="25"/>
        <v>0</v>
      </c>
      <c r="CA27" s="33">
        <f t="shared" si="26"/>
        <v>0</v>
      </c>
      <c r="CB27" s="59">
        <f t="shared" si="27"/>
        <v>214.4376833602858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28"/>
        <v>0</v>
      </c>
      <c r="CI27" s="59">
        <f t="shared" si="6"/>
        <v>0</v>
      </c>
      <c r="CJ27" s="57"/>
      <c r="CK27" s="59">
        <f t="shared" si="7"/>
        <v>9.9219802516843286E-2</v>
      </c>
      <c r="CL27" s="59">
        <f t="shared" si="8"/>
        <v>1.8194013225560475</v>
      </c>
      <c r="CM27" s="59">
        <v>0</v>
      </c>
      <c r="CN27" s="59">
        <f t="shared" si="29"/>
        <v>0.2495359452811246</v>
      </c>
      <c r="CO27" s="59">
        <f t="shared" si="9"/>
        <v>4.6915730590829458E-2</v>
      </c>
      <c r="CP27" s="59">
        <f t="shared" si="10"/>
        <v>0.3500563819133572</v>
      </c>
      <c r="CQ27" s="59">
        <v>0</v>
      </c>
      <c r="CR27" s="59">
        <f t="shared" si="30"/>
        <v>0.11501321677514231</v>
      </c>
      <c r="CS27" s="59">
        <f t="shared" si="11"/>
        <v>0.11231904610755014</v>
      </c>
      <c r="CT27" s="59">
        <f t="shared" si="12"/>
        <v>0.26765192045976177</v>
      </c>
      <c r="CU27" s="59">
        <v>0</v>
      </c>
      <c r="CV27" s="59">
        <f t="shared" si="31"/>
        <v>0.15886316695112551</v>
      </c>
      <c r="CW27" s="59">
        <f t="shared" si="32"/>
        <v>0</v>
      </c>
      <c r="CX27" s="59">
        <f t="shared" si="13"/>
        <v>0</v>
      </c>
      <c r="CY27" s="59">
        <v>0</v>
      </c>
      <c r="CZ27" s="57">
        <f t="shared" si="33"/>
        <v>0</v>
      </c>
    </row>
    <row r="28" spans="1:104" x14ac:dyDescent="0.2">
      <c r="A28" s="193">
        <v>2034</v>
      </c>
      <c r="B28" s="199">
        <v>0.2860275539877008</v>
      </c>
      <c r="C28" s="199">
        <v>0.18793477104961107</v>
      </c>
      <c r="D28" s="199">
        <v>1.3553305635109518</v>
      </c>
      <c r="E28" s="199">
        <v>0.26659234839622881</v>
      </c>
      <c r="F28" s="199"/>
      <c r="G28" s="199">
        <v>0</v>
      </c>
      <c r="H28" s="199">
        <v>0</v>
      </c>
      <c r="I28" s="199">
        <v>2.0287787723550696</v>
      </c>
      <c r="J28" s="199">
        <v>0.21177040054858617</v>
      </c>
      <c r="K28" s="199">
        <v>1.7968397622304278E-2</v>
      </c>
      <c r="L28" s="199">
        <v>0.23652278502829108</v>
      </c>
      <c r="M28" s="199">
        <v>0.10157645186486297</v>
      </c>
      <c r="N28" s="199">
        <v>0.35240061459253907</v>
      </c>
      <c r="O28" s="199">
        <v>0.18646796308044344</v>
      </c>
      <c r="P28" s="199"/>
      <c r="Q28" s="199">
        <v>0</v>
      </c>
      <c r="R28" s="199">
        <v>0</v>
      </c>
      <c r="S28" s="199">
        <v>0.294645050806561</v>
      </c>
      <c r="T28" s="199">
        <v>3.1903073329397395E-2</v>
      </c>
      <c r="U28" s="199"/>
      <c r="V28" s="199">
        <v>0.5225503390159919</v>
      </c>
      <c r="W28" s="199">
        <v>0.21818768541369488</v>
      </c>
      <c r="X28" s="199">
        <v>0.51008247127806638</v>
      </c>
      <c r="Y28" s="199">
        <v>0.3155470643672007</v>
      </c>
      <c r="Z28" s="199"/>
      <c r="AA28" s="199">
        <v>0</v>
      </c>
      <c r="AB28" s="199">
        <v>0</v>
      </c>
      <c r="AC28" s="199">
        <v>0.11331091561820456</v>
      </c>
      <c r="AD28" s="199">
        <v>1.1551112757195611E-2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382.95899171620204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4"/>
        <v>0.18793477104961107</v>
      </c>
      <c r="BG28" s="54">
        <f t="shared" si="14"/>
        <v>3.3841093358660217</v>
      </c>
      <c r="BH28" s="54">
        <f t="shared" si="14"/>
        <v>0.47836274894481501</v>
      </c>
      <c r="BI28" s="54">
        <f t="shared" si="15"/>
        <v>0.10157645186486297</v>
      </c>
      <c r="BJ28" s="54">
        <f t="shared" si="15"/>
        <v>0.64704566539910013</v>
      </c>
      <c r="BK28" s="54">
        <f t="shared" si="15"/>
        <v>0.21837103640984085</v>
      </c>
      <c r="BL28" s="54">
        <f t="shared" si="16"/>
        <v>0.21818768541369488</v>
      </c>
      <c r="BM28" s="54">
        <f t="shared" si="16"/>
        <v>0.62339338689627088</v>
      </c>
      <c r="BN28" s="54">
        <f t="shared" si="16"/>
        <v>0.32709817712439632</v>
      </c>
      <c r="BO28" s="33">
        <f t="shared" si="17"/>
        <v>0</v>
      </c>
      <c r="BP28" s="33">
        <f>AG28+AL28</f>
        <v>0</v>
      </c>
      <c r="BQ28" s="33">
        <f t="shared" si="17"/>
        <v>0</v>
      </c>
      <c r="BR28" s="57"/>
      <c r="BS28" s="33">
        <f t="shared" si="18"/>
        <v>0.14070660332922033</v>
      </c>
      <c r="BT28" s="33">
        <f t="shared" si="19"/>
        <v>0</v>
      </c>
      <c r="BU28" s="33">
        <f t="shared" si="20"/>
        <v>0.11635353736839374</v>
      </c>
      <c r="BV28" s="33">
        <f t="shared" si="21"/>
        <v>0</v>
      </c>
      <c r="BW28" s="33">
        <f t="shared" si="22"/>
        <v>0.25706014069761407</v>
      </c>
      <c r="BX28" s="33">
        <f t="shared" si="23"/>
        <v>0</v>
      </c>
      <c r="BY28" s="33">
        <f t="shared" si="24"/>
        <v>0</v>
      </c>
      <c r="BZ28" s="33">
        <f t="shared" si="25"/>
        <v>0</v>
      </c>
      <c r="CA28" s="33">
        <f t="shared" si="26"/>
        <v>0</v>
      </c>
      <c r="CB28" s="59">
        <f t="shared" si="27"/>
        <v>188.3904476597624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28"/>
        <v>0</v>
      </c>
      <c r="CI28" s="59">
        <f t="shared" si="6"/>
        <v>0</v>
      </c>
      <c r="CJ28" s="57"/>
      <c r="CK28" s="59">
        <f t="shared" si="7"/>
        <v>9.2451454110545395E-2</v>
      </c>
      <c r="CL28" s="59">
        <f t="shared" si="8"/>
        <v>1.664757549773987</v>
      </c>
      <c r="CM28" s="59">
        <v>0</v>
      </c>
      <c r="CN28" s="59">
        <f t="shared" si="29"/>
        <v>0.23532277441406144</v>
      </c>
      <c r="CO28" s="59">
        <f t="shared" si="9"/>
        <v>4.9968883489992344E-2</v>
      </c>
      <c r="CP28" s="59">
        <f t="shared" si="10"/>
        <v>0.31830359176206319</v>
      </c>
      <c r="CQ28" s="59">
        <v>0</v>
      </c>
      <c r="CR28" s="59">
        <f t="shared" si="30"/>
        <v>0.107424079849424</v>
      </c>
      <c r="CS28" s="59">
        <f t="shared" si="11"/>
        <v>0.10733388330882834</v>
      </c>
      <c r="CT28" s="59">
        <f t="shared" si="12"/>
        <v>0.30666823802522375</v>
      </c>
      <c r="CU28" s="59">
        <v>0</v>
      </c>
      <c r="CV28" s="59">
        <f t="shared" si="31"/>
        <v>0.16091062842264683</v>
      </c>
      <c r="CW28" s="59">
        <f t="shared" si="32"/>
        <v>0</v>
      </c>
      <c r="CX28" s="59">
        <f t="shared" si="13"/>
        <v>0</v>
      </c>
      <c r="CY28" s="59">
        <v>0</v>
      </c>
      <c r="CZ28" s="57">
        <f t="shared" si="33"/>
        <v>0</v>
      </c>
    </row>
    <row r="29" spans="1:104" x14ac:dyDescent="0.2">
      <c r="A29" s="193">
        <v>2035</v>
      </c>
      <c r="B29" s="199">
        <v>0.24569033483558916</v>
      </c>
      <c r="C29" s="199">
        <v>0.17381674434637207</v>
      </c>
      <c r="D29" s="199">
        <v>1.3149933443588397</v>
      </c>
      <c r="E29" s="199">
        <v>0.29482840180270703</v>
      </c>
      <c r="F29" s="199"/>
      <c r="G29" s="199">
        <v>0</v>
      </c>
      <c r="H29" s="199">
        <v>0</v>
      </c>
      <c r="I29" s="199">
        <v>1.8243424116523226</v>
      </c>
      <c r="J29" s="199">
        <v>0.20406965871045576</v>
      </c>
      <c r="K29" s="199">
        <v>1.3567973714801193E-2</v>
      </c>
      <c r="L29" s="199">
        <v>0.23652278502829108</v>
      </c>
      <c r="M29" s="199">
        <v>0.10175980286100894</v>
      </c>
      <c r="N29" s="199">
        <v>0.34524992574284658</v>
      </c>
      <c r="O29" s="199">
        <v>0.21287050652546194</v>
      </c>
      <c r="P29" s="199"/>
      <c r="Q29" s="199">
        <v>0</v>
      </c>
      <c r="R29" s="199">
        <v>0</v>
      </c>
      <c r="S29" s="199">
        <v>0.26127516950799595</v>
      </c>
      <c r="T29" s="199">
        <v>3.355323229471105E-2</v>
      </c>
      <c r="U29" s="199"/>
      <c r="V29" s="199">
        <v>0.45104345051906664</v>
      </c>
      <c r="W29" s="199">
        <v>0.21085364556785638</v>
      </c>
      <c r="X29" s="199">
        <v>0.570955001998526</v>
      </c>
      <c r="Y29" s="199">
        <v>0.32728152812054229</v>
      </c>
      <c r="Z29" s="199"/>
      <c r="AA29" s="199">
        <v>0</v>
      </c>
      <c r="AB29" s="199">
        <v>0</v>
      </c>
      <c r="AC29" s="199">
        <v>9.9926292899549324E-2</v>
      </c>
      <c r="AD29" s="199">
        <v>1.3017920726363307E-2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343.16577496965539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4"/>
        <v>0.17381674434637207</v>
      </c>
      <c r="BG29" s="54">
        <f t="shared" si="14"/>
        <v>3.1393357560111621</v>
      </c>
      <c r="BH29" s="54">
        <f t="shared" si="14"/>
        <v>0.49889806051316277</v>
      </c>
      <c r="BI29" s="54">
        <f t="shared" si="15"/>
        <v>0.10175980286100894</v>
      </c>
      <c r="BJ29" s="54">
        <f t="shared" si="15"/>
        <v>0.60652509525084253</v>
      </c>
      <c r="BK29" s="54">
        <f t="shared" si="15"/>
        <v>0.24642373882017299</v>
      </c>
      <c r="BL29" s="54">
        <f t="shared" si="16"/>
        <v>0.21085364556785638</v>
      </c>
      <c r="BM29" s="54">
        <f t="shared" si="16"/>
        <v>0.67088129489807535</v>
      </c>
      <c r="BN29" s="54">
        <f t="shared" si="16"/>
        <v>0.34029944884690561</v>
      </c>
      <c r="BO29" s="33">
        <f t="shared" si="17"/>
        <v>0</v>
      </c>
      <c r="BP29" s="33">
        <f t="shared" si="17"/>
        <v>0</v>
      </c>
      <c r="BQ29" s="33">
        <f t="shared" si="17"/>
        <v>0</v>
      </c>
      <c r="BR29" s="57"/>
      <c r="BS29" s="33">
        <f t="shared" si="18"/>
        <v>0.11734307223123926</v>
      </c>
      <c r="BT29" s="33">
        <f t="shared" si="19"/>
        <v>0</v>
      </c>
      <c r="BU29" s="33">
        <f t="shared" si="20"/>
        <v>0.11296459938679004</v>
      </c>
      <c r="BV29" s="33">
        <f t="shared" si="21"/>
        <v>0</v>
      </c>
      <c r="BW29" s="33">
        <f t="shared" si="22"/>
        <v>0.21542086394690191</v>
      </c>
      <c r="BX29" s="33">
        <f t="shared" si="23"/>
        <v>0</v>
      </c>
      <c r="BY29" s="33">
        <f t="shared" si="24"/>
        <v>0</v>
      </c>
      <c r="BZ29" s="33">
        <f t="shared" si="25"/>
        <v>0</v>
      </c>
      <c r="CA29" s="33">
        <f t="shared" si="26"/>
        <v>0</v>
      </c>
      <c r="CB29" s="59">
        <f t="shared" si="27"/>
        <v>163.89788530550075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28"/>
        <v>0</v>
      </c>
      <c r="CI29" s="59">
        <f t="shared" si="6"/>
        <v>0</v>
      </c>
      <c r="CJ29" s="57"/>
      <c r="CK29" s="59">
        <f t="shared" si="7"/>
        <v>8.301584513075734E-2</v>
      </c>
      <c r="CL29" s="59">
        <f t="shared" si="8"/>
        <v>1.4993642408531929</v>
      </c>
      <c r="CM29" s="59">
        <v>0</v>
      </c>
      <c r="CN29" s="59">
        <f t="shared" si="29"/>
        <v>0.23827649219492689</v>
      </c>
      <c r="CO29" s="59">
        <f t="shared" si="9"/>
        <v>4.8601048573386409E-2</v>
      </c>
      <c r="CP29" s="59">
        <f t="shared" si="10"/>
        <v>0.28967976338876084</v>
      </c>
      <c r="CQ29" s="59">
        <v>0</v>
      </c>
      <c r="CR29" s="59">
        <f t="shared" si="30"/>
        <v>0.11769335005879519</v>
      </c>
      <c r="CS29" s="59">
        <f t="shared" si="11"/>
        <v>0.10070487542233221</v>
      </c>
      <c r="CT29" s="59">
        <f t="shared" si="12"/>
        <v>0.32041664275679443</v>
      </c>
      <c r="CU29" s="59">
        <v>0</v>
      </c>
      <c r="CV29" s="59">
        <f t="shared" si="31"/>
        <v>0.16252891198595529</v>
      </c>
      <c r="CW29" s="59">
        <f t="shared" si="32"/>
        <v>0</v>
      </c>
      <c r="CX29" s="59">
        <f t="shared" si="13"/>
        <v>0</v>
      </c>
      <c r="CY29" s="59">
        <v>0</v>
      </c>
      <c r="CZ29" s="57">
        <f t="shared" si="33"/>
        <v>0</v>
      </c>
    </row>
    <row r="30" spans="1:104" x14ac:dyDescent="0.2">
      <c r="A30" s="193">
        <v>2036</v>
      </c>
      <c r="B30" s="199">
        <v>0.23285576510537181</v>
      </c>
      <c r="C30" s="199">
        <v>0.16116552561230063</v>
      </c>
      <c r="D30" s="199">
        <v>1.2772230391527717</v>
      </c>
      <c r="E30" s="199">
        <v>0.27777675916113254</v>
      </c>
      <c r="F30" s="199"/>
      <c r="G30" s="199">
        <v>0</v>
      </c>
      <c r="H30" s="199">
        <v>0</v>
      </c>
      <c r="I30" s="199">
        <v>1.6103717991499846</v>
      </c>
      <c r="J30" s="199">
        <v>0.21433731449462962</v>
      </c>
      <c r="K30" s="199">
        <v>8.8008478150061777E-3</v>
      </c>
      <c r="L30" s="199">
        <v>0.212687155529316</v>
      </c>
      <c r="M30" s="199">
        <v>9.2042200065272958E-2</v>
      </c>
      <c r="N30" s="199">
        <v>0.34213295880836525</v>
      </c>
      <c r="O30" s="199">
        <v>0.18903487702648689</v>
      </c>
      <c r="P30" s="199"/>
      <c r="Q30" s="199">
        <v>0</v>
      </c>
      <c r="R30" s="199">
        <v>0</v>
      </c>
      <c r="S30" s="199">
        <v>0.22460497027880352</v>
      </c>
      <c r="T30" s="199">
        <v>3.6853550225338386E-2</v>
      </c>
      <c r="U30" s="199"/>
      <c r="V30" s="199">
        <v>0.37770305206068183</v>
      </c>
      <c r="W30" s="199">
        <v>0.19196849296482224</v>
      </c>
      <c r="X30" s="199">
        <v>0.62559359885002253</v>
      </c>
      <c r="Y30" s="199">
        <v>0.30967983249052994</v>
      </c>
      <c r="Z30" s="199"/>
      <c r="AA30" s="199">
        <v>0</v>
      </c>
      <c r="AB30" s="199">
        <v>0</v>
      </c>
      <c r="AC30" s="199">
        <v>8.8741882134645622E-2</v>
      </c>
      <c r="AD30" s="199">
        <v>1.1184410764903686E-2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304.80507955599722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4"/>
        <v>0.16116552561230063</v>
      </c>
      <c r="BG30" s="54">
        <f t="shared" si="14"/>
        <v>2.8875948383027561</v>
      </c>
      <c r="BH30" s="54">
        <f t="shared" si="14"/>
        <v>0.49211407365576215</v>
      </c>
      <c r="BI30" s="54">
        <f t="shared" si="15"/>
        <v>9.2042200065272958E-2</v>
      </c>
      <c r="BJ30" s="54">
        <f t="shared" si="15"/>
        <v>0.5667379290871688</v>
      </c>
      <c r="BK30" s="54">
        <f t="shared" si="15"/>
        <v>0.22588842725182529</v>
      </c>
      <c r="BL30" s="54">
        <f t="shared" si="16"/>
        <v>0.19196849296482224</v>
      </c>
      <c r="BM30" s="54">
        <f t="shared" si="16"/>
        <v>0.71433548098466815</v>
      </c>
      <c r="BN30" s="54">
        <f t="shared" si="16"/>
        <v>0.32086424325543361</v>
      </c>
      <c r="BO30" s="33">
        <f t="shared" si="17"/>
        <v>0</v>
      </c>
      <c r="BP30" s="33">
        <f t="shared" si="17"/>
        <v>0</v>
      </c>
      <c r="BQ30" s="33">
        <f t="shared" si="17"/>
        <v>0</v>
      </c>
      <c r="BR30" s="57"/>
      <c r="BS30" s="33">
        <f t="shared" si="18"/>
        <v>0.10797399053301975</v>
      </c>
      <c r="BT30" s="33">
        <f t="shared" si="19"/>
        <v>0</v>
      </c>
      <c r="BU30" s="33">
        <f t="shared" si="20"/>
        <v>9.862191261283694E-2</v>
      </c>
      <c r="BV30" s="33">
        <f t="shared" si="21"/>
        <v>0</v>
      </c>
      <c r="BW30" s="33">
        <f t="shared" si="22"/>
        <v>0.17513891377796903</v>
      </c>
      <c r="BX30" s="33">
        <f t="shared" si="23"/>
        <v>0</v>
      </c>
      <c r="BY30" s="33">
        <f t="shared" si="24"/>
        <v>0</v>
      </c>
      <c r="BZ30" s="33">
        <f t="shared" si="25"/>
        <v>0</v>
      </c>
      <c r="CA30" s="33">
        <f t="shared" si="26"/>
        <v>0</v>
      </c>
      <c r="CB30" s="59">
        <f t="shared" si="27"/>
        <v>141.33650828658972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28"/>
        <v>0</v>
      </c>
      <c r="CI30" s="59">
        <f t="shared" si="6"/>
        <v>0</v>
      </c>
      <c r="CJ30" s="57"/>
      <c r="CK30" s="59">
        <f t="shared" si="7"/>
        <v>7.4731604471279009E-2</v>
      </c>
      <c r="CL30" s="59">
        <f t="shared" si="8"/>
        <v>1.338962501499628</v>
      </c>
      <c r="CM30" s="59">
        <v>0</v>
      </c>
      <c r="CN30" s="59">
        <f t="shared" si="29"/>
        <v>0.2281907012524606</v>
      </c>
      <c r="CO30" s="59">
        <f t="shared" si="9"/>
        <v>4.2679482872107016E-2</v>
      </c>
      <c r="CP30" s="59">
        <f t="shared" si="10"/>
        <v>0.26279338955713705</v>
      </c>
      <c r="CQ30" s="59">
        <v>0</v>
      </c>
      <c r="CR30" s="59">
        <f t="shared" si="30"/>
        <v>0.10474327270604751</v>
      </c>
      <c r="CS30" s="59">
        <f t="shared" si="11"/>
        <v>8.9014778022103655E-2</v>
      </c>
      <c r="CT30" s="59">
        <f t="shared" si="12"/>
        <v>0.33123359615483849</v>
      </c>
      <c r="CU30" s="59">
        <v>0</v>
      </c>
      <c r="CV30" s="59">
        <f t="shared" si="31"/>
        <v>0.14878305782109019</v>
      </c>
      <c r="CW30" s="59">
        <f t="shared" si="32"/>
        <v>0</v>
      </c>
      <c r="CX30" s="59">
        <f t="shared" si="13"/>
        <v>0</v>
      </c>
      <c r="CY30" s="59">
        <v>0</v>
      </c>
      <c r="CZ30" s="57">
        <f t="shared" si="33"/>
        <v>0</v>
      </c>
    </row>
    <row r="31" spans="1:104" x14ac:dyDescent="0.2">
      <c r="A31" s="193">
        <v>2037</v>
      </c>
      <c r="B31" s="199">
        <v>0.2053531156834775</v>
      </c>
      <c r="C31" s="199">
        <v>0.12082830646018902</v>
      </c>
      <c r="D31" s="199">
        <v>1.2378025749813899</v>
      </c>
      <c r="E31" s="199">
        <v>0.26952596433456427</v>
      </c>
      <c r="F31" s="199"/>
      <c r="G31" s="199">
        <v>0</v>
      </c>
      <c r="H31" s="199">
        <v>0</v>
      </c>
      <c r="I31" s="199">
        <v>1.39218411373629</v>
      </c>
      <c r="J31" s="199">
        <v>0.21782098342140296</v>
      </c>
      <c r="K31" s="199">
        <v>7.15068884969252E-3</v>
      </c>
      <c r="L31" s="199">
        <v>0.1796839762230428</v>
      </c>
      <c r="M31" s="199">
        <v>9.0208690103813341E-2</v>
      </c>
      <c r="N31" s="199">
        <v>0.3435997667775329</v>
      </c>
      <c r="O31" s="199">
        <v>0.17069977741189069</v>
      </c>
      <c r="P31" s="199"/>
      <c r="Q31" s="199">
        <v>0</v>
      </c>
      <c r="R31" s="199">
        <v>0</v>
      </c>
      <c r="S31" s="199">
        <v>0.19361865193013594</v>
      </c>
      <c r="T31" s="199">
        <v>3.116966934481355E-2</v>
      </c>
      <c r="U31" s="199"/>
      <c r="V31" s="199">
        <v>0.35753444248462607</v>
      </c>
      <c r="W31" s="199">
        <v>0.18316764514981612</v>
      </c>
      <c r="X31" s="199">
        <v>0.64759571838753793</v>
      </c>
      <c r="Y31" s="199">
        <v>0.29134473287593365</v>
      </c>
      <c r="Z31" s="199"/>
      <c r="AA31" s="199">
        <v>0</v>
      </c>
      <c r="AB31" s="199">
        <v>0</v>
      </c>
      <c r="AC31" s="199">
        <v>7.0590133516195391E-2</v>
      </c>
      <c r="AD31" s="199">
        <v>1.8335099614596208E-2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267.20235716040645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4"/>
        <v>0.12082830646018902</v>
      </c>
      <c r="BG31" s="54">
        <f t="shared" si="14"/>
        <v>2.6299866887176799</v>
      </c>
      <c r="BH31" s="54">
        <f t="shared" si="14"/>
        <v>0.48734694775596721</v>
      </c>
      <c r="BI31" s="54">
        <f t="shared" si="15"/>
        <v>9.0208690103813341E-2</v>
      </c>
      <c r="BJ31" s="54">
        <f t="shared" si="15"/>
        <v>0.53721841870766884</v>
      </c>
      <c r="BK31" s="54">
        <f t="shared" si="15"/>
        <v>0.20186944675670423</v>
      </c>
      <c r="BL31" s="54">
        <f t="shared" si="16"/>
        <v>0.18316764514981612</v>
      </c>
      <c r="BM31" s="54">
        <f t="shared" si="16"/>
        <v>0.7181858519037333</v>
      </c>
      <c r="BN31" s="54">
        <f t="shared" si="16"/>
        <v>0.30967983249052988</v>
      </c>
      <c r="BO31" s="33">
        <f t="shared" si="17"/>
        <v>0</v>
      </c>
      <c r="BP31" s="33">
        <f t="shared" si="17"/>
        <v>0</v>
      </c>
      <c r="BQ31" s="33">
        <f t="shared" si="17"/>
        <v>0</v>
      </c>
      <c r="BR31" s="57"/>
      <c r="BS31" s="33">
        <f t="shared" si="18"/>
        <v>9.2447725248056042E-2</v>
      </c>
      <c r="BT31" s="33">
        <f t="shared" si="19"/>
        <v>0</v>
      </c>
      <c r="BU31" s="33">
        <f t="shared" si="20"/>
        <v>8.0891759592049028E-2</v>
      </c>
      <c r="BV31" s="33">
        <f t="shared" si="21"/>
        <v>0</v>
      </c>
      <c r="BW31" s="33">
        <f t="shared" si="22"/>
        <v>0.16095809306581188</v>
      </c>
      <c r="BX31" s="33">
        <f t="shared" si="23"/>
        <v>0</v>
      </c>
      <c r="BY31" s="33">
        <f t="shared" si="24"/>
        <v>0</v>
      </c>
      <c r="BZ31" s="33">
        <f t="shared" si="25"/>
        <v>0</v>
      </c>
      <c r="CA31" s="33">
        <f t="shared" si="26"/>
        <v>0</v>
      </c>
      <c r="CB31" s="59">
        <f t="shared" si="27"/>
        <v>120.29157686836945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28"/>
        <v>0</v>
      </c>
      <c r="CI31" s="59">
        <f t="shared" si="6"/>
        <v>0</v>
      </c>
      <c r="CJ31" s="57"/>
      <c r="CK31" s="59">
        <f t="shared" si="7"/>
        <v>5.4395581195061563E-2</v>
      </c>
      <c r="CL31" s="59">
        <f t="shared" si="8"/>
        <v>1.1839912240697466</v>
      </c>
      <c r="CM31" s="59">
        <v>0</v>
      </c>
      <c r="CN31" s="59">
        <f t="shared" si="29"/>
        <v>0.2193982622404759</v>
      </c>
      <c r="CO31" s="59">
        <f t="shared" si="9"/>
        <v>4.0610965019681769E-2</v>
      </c>
      <c r="CP31" s="59">
        <f t="shared" si="10"/>
        <v>0.24184985265786091</v>
      </c>
      <c r="CQ31" s="59">
        <v>0</v>
      </c>
      <c r="CR31" s="59">
        <f t="shared" si="30"/>
        <v>9.087941562331224E-2</v>
      </c>
      <c r="CS31" s="59">
        <f t="shared" si="11"/>
        <v>8.2460069216792858E-2</v>
      </c>
      <c r="CT31" s="59">
        <f t="shared" si="12"/>
        <v>0.32331941053271024</v>
      </c>
      <c r="CU31" s="59">
        <v>0</v>
      </c>
      <c r="CV31" s="59">
        <f t="shared" si="31"/>
        <v>0.13941447137854165</v>
      </c>
      <c r="CW31" s="59">
        <f t="shared" si="32"/>
        <v>0</v>
      </c>
      <c r="CX31" s="59">
        <f t="shared" si="13"/>
        <v>0</v>
      </c>
      <c r="CY31" s="59">
        <v>0</v>
      </c>
      <c r="CZ31" s="57">
        <f t="shared" si="33"/>
        <v>0</v>
      </c>
    </row>
    <row r="32" spans="1:104" x14ac:dyDescent="0.2">
      <c r="A32" s="193">
        <v>2038</v>
      </c>
      <c r="B32" s="199">
        <v>0.20718662564493714</v>
      </c>
      <c r="C32" s="199">
        <v>0.13182936622894673</v>
      </c>
      <c r="D32" s="199">
        <v>1.1492440438428904</v>
      </c>
      <c r="E32" s="199">
        <v>0.26329203046560151</v>
      </c>
      <c r="F32" s="199"/>
      <c r="G32" s="199">
        <v>0</v>
      </c>
      <c r="H32" s="199">
        <v>0</v>
      </c>
      <c r="I32" s="199">
        <v>1.1837140311183312</v>
      </c>
      <c r="J32" s="199">
        <v>0.20883678461025079</v>
      </c>
      <c r="K32" s="199">
        <v>5.3171788882329001E-3</v>
      </c>
      <c r="L32" s="199">
        <v>0.15584834672406775</v>
      </c>
      <c r="M32" s="199">
        <v>7.2240292481509066E-2</v>
      </c>
      <c r="N32" s="199">
        <v>0.34103285283148943</v>
      </c>
      <c r="O32" s="199">
        <v>0.15584834672406778</v>
      </c>
      <c r="P32" s="199"/>
      <c r="Q32" s="199">
        <v>0</v>
      </c>
      <c r="R32" s="199">
        <v>0</v>
      </c>
      <c r="S32" s="199">
        <v>0.17289998936564224</v>
      </c>
      <c r="T32" s="199">
        <v>2.0351960572201788E-2</v>
      </c>
      <c r="U32" s="199"/>
      <c r="V32" s="199">
        <v>0.30436265360229703</v>
      </c>
      <c r="W32" s="199">
        <v>0.1342129291788442</v>
      </c>
      <c r="X32" s="199">
        <v>0.64356199647232681</v>
      </c>
      <c r="Y32" s="199">
        <v>0.30949648149438397</v>
      </c>
      <c r="Z32" s="199"/>
      <c r="AA32" s="199">
        <v>0</v>
      </c>
      <c r="AB32" s="199">
        <v>0</v>
      </c>
      <c r="AC32" s="199">
        <v>5.4271894859204764E-2</v>
      </c>
      <c r="AD32" s="199">
        <v>1.6134887660844661E-2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231.07652703877139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4"/>
        <v>0.13182936622894673</v>
      </c>
      <c r="BG32" s="54">
        <f t="shared" si="14"/>
        <v>2.3329580749612218</v>
      </c>
      <c r="BH32" s="54">
        <f t="shared" si="14"/>
        <v>0.4721288150758523</v>
      </c>
      <c r="BI32" s="54">
        <f t="shared" si="15"/>
        <v>7.2240292481509066E-2</v>
      </c>
      <c r="BJ32" s="54">
        <f t="shared" si="15"/>
        <v>0.51393284219713165</v>
      </c>
      <c r="BK32" s="54">
        <f t="shared" si="15"/>
        <v>0.17620030729626956</v>
      </c>
      <c r="BL32" s="54">
        <f t="shared" si="16"/>
        <v>0.1342129291788442</v>
      </c>
      <c r="BM32" s="54">
        <f t="shared" si="16"/>
        <v>0.69783389133153162</v>
      </c>
      <c r="BN32" s="54">
        <f t="shared" si="16"/>
        <v>0.32563136915522861</v>
      </c>
      <c r="BO32" s="33">
        <f t="shared" si="17"/>
        <v>0</v>
      </c>
      <c r="BP32" s="33">
        <f t="shared" si="17"/>
        <v>0</v>
      </c>
      <c r="BQ32" s="33">
        <f t="shared" si="17"/>
        <v>0</v>
      </c>
      <c r="BR32" s="57"/>
      <c r="BS32" s="33">
        <f t="shared" si="18"/>
        <v>9.0556457637225515E-2</v>
      </c>
      <c r="BT32" s="33">
        <f t="shared" si="19"/>
        <v>0</v>
      </c>
      <c r="BU32" s="33">
        <f t="shared" si="20"/>
        <v>6.8117689373134227E-2</v>
      </c>
      <c r="BV32" s="33">
        <f t="shared" si="21"/>
        <v>0</v>
      </c>
      <c r="BW32" s="33">
        <f t="shared" si="22"/>
        <v>0.13302984042282687</v>
      </c>
      <c r="BX32" s="33">
        <f t="shared" si="23"/>
        <v>0</v>
      </c>
      <c r="BY32" s="33">
        <f t="shared" si="24"/>
        <v>0</v>
      </c>
      <c r="BZ32" s="33">
        <f t="shared" si="25"/>
        <v>0</v>
      </c>
      <c r="CA32" s="33">
        <f t="shared" si="26"/>
        <v>0</v>
      </c>
      <c r="CB32" s="59">
        <f t="shared" si="27"/>
        <v>100.9981781720042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28"/>
        <v>0</v>
      </c>
      <c r="CI32" s="59">
        <f t="shared" si="6"/>
        <v>0</v>
      </c>
      <c r="CJ32" s="57"/>
      <c r="CK32" s="59">
        <f t="shared" si="7"/>
        <v>5.7619551363862959E-2</v>
      </c>
      <c r="CL32" s="59">
        <f t="shared" si="8"/>
        <v>1.0196817406867766</v>
      </c>
      <c r="CM32" s="59">
        <v>0</v>
      </c>
      <c r="CN32" s="59">
        <f t="shared" si="29"/>
        <v>0.2063565295715537</v>
      </c>
      <c r="CO32" s="59">
        <f t="shared" si="9"/>
        <v>3.1574552485899875E-2</v>
      </c>
      <c r="CP32" s="59">
        <f t="shared" si="10"/>
        <v>0.22462809801517089</v>
      </c>
      <c r="CQ32" s="59">
        <v>0</v>
      </c>
      <c r="CR32" s="59">
        <f t="shared" si="30"/>
        <v>7.7013058220684716E-2</v>
      </c>
      <c r="CS32" s="59">
        <f t="shared" si="11"/>
        <v>5.8661351318981467E-2</v>
      </c>
      <c r="CT32" s="59">
        <f t="shared" si="12"/>
        <v>0.30500697147546929</v>
      </c>
      <c r="CU32" s="59">
        <v>0</v>
      </c>
      <c r="CV32" s="59">
        <f t="shared" si="31"/>
        <v>0.14232590156080752</v>
      </c>
      <c r="CW32" s="59">
        <f t="shared" si="32"/>
        <v>0</v>
      </c>
      <c r="CX32" s="59">
        <f t="shared" si="13"/>
        <v>0</v>
      </c>
      <c r="CY32" s="59">
        <v>0</v>
      </c>
      <c r="CZ32" s="57">
        <f t="shared" si="33"/>
        <v>0</v>
      </c>
    </row>
    <row r="33" spans="1:121" x14ac:dyDescent="0.2">
      <c r="A33" s="193">
        <v>2039</v>
      </c>
      <c r="B33" s="199">
        <v>0.19435205591471977</v>
      </c>
      <c r="C33" s="199">
        <v>0.12137835944862686</v>
      </c>
      <c r="D33" s="199">
        <v>1.0401502011360428</v>
      </c>
      <c r="E33" s="199">
        <v>0.30087898467552376</v>
      </c>
      <c r="F33" s="199"/>
      <c r="G33" s="199">
        <v>0</v>
      </c>
      <c r="H33" s="199">
        <v>0</v>
      </c>
      <c r="I33" s="199">
        <v>1.0069636708336236</v>
      </c>
      <c r="J33" s="199">
        <v>0.17675036028470742</v>
      </c>
      <c r="K33" s="199">
        <v>5.3171788882328992E-3</v>
      </c>
      <c r="L33" s="199">
        <v>0.15218132680114851</v>
      </c>
      <c r="M33" s="199">
        <v>5.1154927924723419E-2</v>
      </c>
      <c r="N33" s="199">
        <v>0.30876307750980009</v>
      </c>
      <c r="O33" s="199">
        <v>0.1846344531189838</v>
      </c>
      <c r="P33" s="199"/>
      <c r="Q33" s="199">
        <v>0</v>
      </c>
      <c r="R33" s="199">
        <v>0</v>
      </c>
      <c r="S33" s="199">
        <v>0.14961441285510507</v>
      </c>
      <c r="T33" s="199">
        <v>2.3285576510537181E-2</v>
      </c>
      <c r="U33" s="199"/>
      <c r="V33" s="199">
        <v>0.31353020340959514</v>
      </c>
      <c r="W33" s="199">
        <v>0.1332961741981144</v>
      </c>
      <c r="X33" s="199">
        <v>0.61000876417761563</v>
      </c>
      <c r="Y33" s="199">
        <v>0.27942691812644616</v>
      </c>
      <c r="Z33" s="199"/>
      <c r="AA33" s="199">
        <v>0</v>
      </c>
      <c r="AB33" s="199">
        <v>0</v>
      </c>
      <c r="AC33" s="199">
        <v>4.5471047044198597E-2</v>
      </c>
      <c r="AD33" s="199">
        <v>8.8008478150061777E-3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196.82436074675192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4"/>
        <v>0.12137835944862686</v>
      </c>
      <c r="BG33" s="54">
        <f t="shared" si="14"/>
        <v>2.0471138719696667</v>
      </c>
      <c r="BH33" s="54">
        <f t="shared" si="14"/>
        <v>0.47762934496023118</v>
      </c>
      <c r="BI33" s="54">
        <f t="shared" si="15"/>
        <v>5.1154927924723419E-2</v>
      </c>
      <c r="BJ33" s="54">
        <f t="shared" si="15"/>
        <v>0.45837749036490516</v>
      </c>
      <c r="BK33" s="54">
        <f t="shared" si="15"/>
        <v>0.20792002962952097</v>
      </c>
      <c r="BL33" s="54">
        <f t="shared" si="16"/>
        <v>0.1332961741981144</v>
      </c>
      <c r="BM33" s="54">
        <f t="shared" si="16"/>
        <v>0.6554798112218142</v>
      </c>
      <c r="BN33" s="54">
        <f t="shared" si="16"/>
        <v>0.28822776594145233</v>
      </c>
      <c r="BO33" s="33">
        <f t="shared" si="17"/>
        <v>0</v>
      </c>
      <c r="BP33" s="33">
        <f t="shared" si="17"/>
        <v>0</v>
      </c>
      <c r="BQ33" s="33">
        <f t="shared" si="17"/>
        <v>0</v>
      </c>
      <c r="BR33" s="57"/>
      <c r="BS33" s="33">
        <f t="shared" si="18"/>
        <v>8.2472587933206484E-2</v>
      </c>
      <c r="BT33" s="33">
        <f t="shared" si="19"/>
        <v>0</v>
      </c>
      <c r="BU33" s="33">
        <f t="shared" si="20"/>
        <v>6.4577592438265469E-2</v>
      </c>
      <c r="BV33" s="33">
        <f t="shared" si="21"/>
        <v>0</v>
      </c>
      <c r="BW33" s="33">
        <f t="shared" si="22"/>
        <v>0.13304540128847464</v>
      </c>
      <c r="BX33" s="33">
        <f t="shared" si="23"/>
        <v>0</v>
      </c>
      <c r="BY33" s="33">
        <f t="shared" si="24"/>
        <v>0</v>
      </c>
      <c r="BZ33" s="33">
        <f t="shared" si="25"/>
        <v>0</v>
      </c>
      <c r="CA33" s="33">
        <f t="shared" si="26"/>
        <v>0</v>
      </c>
      <c r="CB33" s="59">
        <f t="shared" si="27"/>
        <v>83.521701495179457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28"/>
        <v>0</v>
      </c>
      <c r="CI33" s="59">
        <f t="shared" si="6"/>
        <v>0</v>
      </c>
      <c r="CJ33" s="57"/>
      <c r="CK33" s="59">
        <f t="shared" si="7"/>
        <v>5.1506465294134614E-2</v>
      </c>
      <c r="CL33" s="59">
        <f t="shared" si="8"/>
        <v>0.86868532478702887</v>
      </c>
      <c r="CM33" s="59">
        <v>0</v>
      </c>
      <c r="CN33" s="59">
        <f t="shared" si="29"/>
        <v>0.20268027506226691</v>
      </c>
      <c r="CO33" s="59">
        <f t="shared" si="9"/>
        <v>2.1707407578645862E-2</v>
      </c>
      <c r="CP33" s="59">
        <f t="shared" si="10"/>
        <v>0.19451082059718514</v>
      </c>
      <c r="CQ33" s="59">
        <v>0</v>
      </c>
      <c r="CR33" s="59">
        <f t="shared" si="30"/>
        <v>8.8230108222883172E-2</v>
      </c>
      <c r="CS33" s="59">
        <f t="shared" si="11"/>
        <v>5.6563746629661425E-2</v>
      </c>
      <c r="CT33" s="59">
        <f t="shared" si="12"/>
        <v>0.27815047345397464</v>
      </c>
      <c r="CU33" s="59">
        <v>0</v>
      </c>
      <c r="CV33" s="59">
        <f t="shared" si="31"/>
        <v>0.12230840399151</v>
      </c>
      <c r="CW33" s="59">
        <f t="shared" si="32"/>
        <v>0</v>
      </c>
      <c r="CX33" s="59">
        <f t="shared" si="13"/>
        <v>0</v>
      </c>
      <c r="CY33" s="59">
        <v>0</v>
      </c>
      <c r="CZ33" s="57">
        <f t="shared" si="33"/>
        <v>0</v>
      </c>
    </row>
    <row r="34" spans="1:121" x14ac:dyDescent="0.2">
      <c r="A34" s="193">
        <v>2040</v>
      </c>
      <c r="B34" s="199">
        <v>0.15218132680114851</v>
      </c>
      <c r="C34" s="199">
        <v>9.8459484930381619E-2</v>
      </c>
      <c r="D34" s="199">
        <v>0.94389092815941256</v>
      </c>
      <c r="E34" s="199">
        <v>0.27759340816498657</v>
      </c>
      <c r="F34" s="199"/>
      <c r="G34" s="199">
        <v>0</v>
      </c>
      <c r="H34" s="199">
        <v>0</v>
      </c>
      <c r="I34" s="199">
        <v>0.82654629062599683</v>
      </c>
      <c r="J34" s="199">
        <v>0.17986732721918877</v>
      </c>
      <c r="K34" s="199">
        <v>3.8503709190652034E-3</v>
      </c>
      <c r="L34" s="199">
        <v>0.1155111275719561</v>
      </c>
      <c r="M34" s="199">
        <v>4.6021100032636486E-2</v>
      </c>
      <c r="N34" s="199">
        <v>0.28181048107634366</v>
      </c>
      <c r="O34" s="199">
        <v>0.13311282320196843</v>
      </c>
      <c r="P34" s="199"/>
      <c r="Q34" s="199">
        <v>0</v>
      </c>
      <c r="R34" s="199">
        <v>0</v>
      </c>
      <c r="S34" s="199">
        <v>0.12247846542550267</v>
      </c>
      <c r="T34" s="199">
        <v>2.7135947429602385E-2</v>
      </c>
      <c r="U34" s="199"/>
      <c r="V34" s="199">
        <v>0.2053531156834775</v>
      </c>
      <c r="W34" s="199">
        <v>0.11367761761049648</v>
      </c>
      <c r="X34" s="199">
        <v>0.56178745219122772</v>
      </c>
      <c r="Y34" s="199">
        <v>0.27520984521508907</v>
      </c>
      <c r="Z34" s="199"/>
      <c r="AA34" s="199">
        <v>0</v>
      </c>
      <c r="AB34" s="199">
        <v>0</v>
      </c>
      <c r="AC34" s="199">
        <v>3.9420464171381842E-2</v>
      </c>
      <c r="AD34" s="199">
        <v>6.0505828728167482E-3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164.76488901764202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4"/>
        <v>9.8459484930381619E-2</v>
      </c>
      <c r="BG34" s="54">
        <f t="shared" si="14"/>
        <v>1.7704372187854094</v>
      </c>
      <c r="BH34" s="54">
        <f t="shared" si="14"/>
        <v>0.45746073538417531</v>
      </c>
      <c r="BI34" s="54">
        <f t="shared" si="15"/>
        <v>4.6021100032636486E-2</v>
      </c>
      <c r="BJ34" s="54">
        <f t="shared" si="15"/>
        <v>0.40428894650184632</v>
      </c>
      <c r="BK34" s="54">
        <f t="shared" si="15"/>
        <v>0.16024877063157081</v>
      </c>
      <c r="BL34" s="54">
        <f t="shared" si="16"/>
        <v>0.11367761761049648</v>
      </c>
      <c r="BM34" s="54">
        <f t="shared" si="16"/>
        <v>0.60120791636260962</v>
      </c>
      <c r="BN34" s="54">
        <f t="shared" si="16"/>
        <v>0.2812604280879058</v>
      </c>
      <c r="BO34" s="33">
        <f t="shared" si="17"/>
        <v>0</v>
      </c>
      <c r="BP34" s="33">
        <f t="shared" si="17"/>
        <v>0</v>
      </c>
      <c r="BQ34" s="33">
        <f t="shared" si="17"/>
        <v>0</v>
      </c>
      <c r="BR34" s="57"/>
      <c r="BS34" s="33">
        <f t="shared" si="18"/>
        <v>6.2696691687636363E-2</v>
      </c>
      <c r="BT34" s="33">
        <f t="shared" si="19"/>
        <v>0</v>
      </c>
      <c r="BU34" s="33">
        <f t="shared" si="20"/>
        <v>4.7589055136398689E-2</v>
      </c>
      <c r="BV34" s="33">
        <f t="shared" si="21"/>
        <v>0</v>
      </c>
      <c r="BW34" s="33">
        <f t="shared" si="22"/>
        <v>8.4602764686930995E-2</v>
      </c>
      <c r="BX34" s="33">
        <f t="shared" si="23"/>
        <v>0</v>
      </c>
      <c r="BY34" s="33">
        <f t="shared" si="24"/>
        <v>0</v>
      </c>
      <c r="BZ34" s="33">
        <f t="shared" si="25"/>
        <v>0</v>
      </c>
      <c r="CA34" s="33">
        <f t="shared" si="26"/>
        <v>0</v>
      </c>
      <c r="CB34" s="59">
        <f t="shared" si="27"/>
        <v>67.880952708376327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28"/>
        <v>0</v>
      </c>
      <c r="CI34" s="59">
        <f t="shared" si="6"/>
        <v>0</v>
      </c>
      <c r="CJ34" s="57"/>
      <c r="CK34" s="59">
        <f t="shared" si="7"/>
        <v>4.0564004140073162E-2</v>
      </c>
      <c r="CL34" s="59">
        <f t="shared" si="8"/>
        <v>0.72939669269375507</v>
      </c>
      <c r="CM34" s="59">
        <v>0</v>
      </c>
      <c r="CN34" s="59">
        <f t="shared" si="29"/>
        <v>0.18846776597669004</v>
      </c>
      <c r="CO34" s="59">
        <f t="shared" si="9"/>
        <v>1.8960083871803292E-2</v>
      </c>
      <c r="CP34" s="59">
        <f t="shared" si="10"/>
        <v>0.1665616929773954</v>
      </c>
      <c r="CQ34" s="59">
        <v>0</v>
      </c>
      <c r="CR34" s="59">
        <f t="shared" si="30"/>
        <v>6.602037172890865E-2</v>
      </c>
      <c r="CS34" s="59">
        <f t="shared" si="11"/>
        <v>4.683367330883681E-2</v>
      </c>
      <c r="CT34" s="59">
        <f t="shared" si="12"/>
        <v>0.24768970125754175</v>
      </c>
      <c r="CU34" s="59">
        <v>0</v>
      </c>
      <c r="CV34" s="59">
        <f t="shared" si="31"/>
        <v>0.11587557234799299</v>
      </c>
      <c r="CW34" s="59">
        <f t="shared" si="32"/>
        <v>0</v>
      </c>
      <c r="CX34" s="59">
        <f t="shared" si="13"/>
        <v>0</v>
      </c>
      <c r="CY34" s="59">
        <v>0</v>
      </c>
      <c r="CZ34" s="57">
        <f t="shared" si="33"/>
        <v>0</v>
      </c>
    </row>
    <row r="35" spans="1:121" x14ac:dyDescent="0.2">
      <c r="A35" s="193">
        <v>2041</v>
      </c>
      <c r="B35" s="199">
        <v>0.10451006780319837</v>
      </c>
      <c r="C35" s="199">
        <v>6.5639656620254408E-2</v>
      </c>
      <c r="D35" s="199">
        <v>0.80326071411545974</v>
      </c>
      <c r="E35" s="199">
        <v>0.27961026912259218</v>
      </c>
      <c r="F35" s="199"/>
      <c r="G35" s="199">
        <v>0</v>
      </c>
      <c r="H35" s="199">
        <v>0</v>
      </c>
      <c r="I35" s="199">
        <v>0.66849773194817774</v>
      </c>
      <c r="J35" s="199">
        <v>0.15804855867781928</v>
      </c>
      <c r="K35" s="199">
        <v>4.5837749036490519E-3</v>
      </c>
      <c r="L35" s="199">
        <v>0.1155111275719561</v>
      </c>
      <c r="M35" s="199">
        <v>3.4836689267732791E-2</v>
      </c>
      <c r="N35" s="199">
        <v>0.24715714280475687</v>
      </c>
      <c r="O35" s="199">
        <v>0.13402957818269828</v>
      </c>
      <c r="P35" s="199"/>
      <c r="Q35" s="199">
        <v>0</v>
      </c>
      <c r="R35" s="199">
        <v>0</v>
      </c>
      <c r="S35" s="199">
        <v>8.7641776157769857E-2</v>
      </c>
      <c r="T35" s="199">
        <v>3.5020040263878761E-2</v>
      </c>
      <c r="U35" s="199"/>
      <c r="V35" s="199">
        <v>0.23652278502829108</v>
      </c>
      <c r="W35" s="199">
        <v>0.10304325983403069</v>
      </c>
      <c r="X35" s="199">
        <v>0.50274843143222803</v>
      </c>
      <c r="Y35" s="199">
        <v>0.25907495755424442</v>
      </c>
      <c r="Z35" s="199"/>
      <c r="AA35" s="199">
        <v>0</v>
      </c>
      <c r="AB35" s="199">
        <v>0</v>
      </c>
      <c r="AC35" s="199">
        <v>3.4286636279294902E-2</v>
      </c>
      <c r="AD35" s="199">
        <v>5.1338278920869378E-3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135.61446419338395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4"/>
        <v>6.5639656620254408E-2</v>
      </c>
      <c r="BG35" s="54">
        <f t="shared" si="14"/>
        <v>1.4717584460636375</v>
      </c>
      <c r="BH35" s="54">
        <f t="shared" si="14"/>
        <v>0.43765882780041143</v>
      </c>
      <c r="BI35" s="54">
        <f t="shared" si="15"/>
        <v>3.4836689267732791E-2</v>
      </c>
      <c r="BJ35" s="54">
        <f t="shared" si="15"/>
        <v>0.33479891896252673</v>
      </c>
      <c r="BK35" s="54">
        <f t="shared" si="15"/>
        <v>0.16904961844657704</v>
      </c>
      <c r="BL35" s="54">
        <f t="shared" si="16"/>
        <v>0.10304325983403069</v>
      </c>
      <c r="BM35" s="54">
        <f t="shared" si="16"/>
        <v>0.53703506771152298</v>
      </c>
      <c r="BN35" s="54">
        <f t="shared" si="16"/>
        <v>0.26420878544633136</v>
      </c>
      <c r="BO35" s="33">
        <f t="shared" si="17"/>
        <v>0</v>
      </c>
      <c r="BP35" s="33">
        <f t="shared" si="17"/>
        <v>0</v>
      </c>
      <c r="BQ35" s="33">
        <f t="shared" si="17"/>
        <v>0</v>
      </c>
      <c r="BR35" s="57"/>
      <c r="BS35" s="33">
        <f t="shared" si="18"/>
        <v>4.1802683661191636E-2</v>
      </c>
      <c r="BT35" s="33">
        <f t="shared" si="19"/>
        <v>0</v>
      </c>
      <c r="BU35" s="33">
        <f t="shared" si="20"/>
        <v>4.620296615184339E-2</v>
      </c>
      <c r="BV35" s="33">
        <f t="shared" si="21"/>
        <v>0</v>
      </c>
      <c r="BW35" s="33">
        <f t="shared" si="22"/>
        <v>9.4606073549012668E-2</v>
      </c>
      <c r="BX35" s="33">
        <f t="shared" si="23"/>
        <v>0</v>
      </c>
      <c r="BY35" s="33">
        <f t="shared" si="24"/>
        <v>0</v>
      </c>
      <c r="BZ35" s="33">
        <f t="shared" si="25"/>
        <v>0</v>
      </c>
      <c r="CA35" s="33">
        <f t="shared" si="26"/>
        <v>0</v>
      </c>
      <c r="CB35" s="59">
        <f t="shared" si="27"/>
        <v>54.244042375260399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28"/>
        <v>0</v>
      </c>
      <c r="CI35" s="59">
        <f t="shared" si="6"/>
        <v>0</v>
      </c>
      <c r="CJ35" s="57"/>
      <c r="CK35" s="59">
        <f t="shared" si="7"/>
        <v>2.6255018860888778E-2</v>
      </c>
      <c r="CL35" s="59">
        <f t="shared" si="8"/>
        <v>0.58868445920769352</v>
      </c>
      <c r="CM35" s="59">
        <v>0</v>
      </c>
      <c r="CN35" s="59">
        <f t="shared" si="29"/>
        <v>0.17505790508642885</v>
      </c>
      <c r="CO35" s="59">
        <f t="shared" si="9"/>
        <v>1.3934227887063879E-2</v>
      </c>
      <c r="CP35" s="59">
        <f t="shared" si="10"/>
        <v>0.13391526379883498</v>
      </c>
      <c r="CQ35" s="59">
        <v>0</v>
      </c>
      <c r="CR35" s="59">
        <f t="shared" si="30"/>
        <v>6.7617674273015252E-2</v>
      </c>
      <c r="CS35" s="59">
        <f t="shared" si="11"/>
        <v>4.1215979329104743E-2</v>
      </c>
      <c r="CT35" s="59">
        <f t="shared" si="12"/>
        <v>0.21480712358531637</v>
      </c>
      <c r="CU35" s="59">
        <v>0</v>
      </c>
      <c r="CV35" s="59">
        <f t="shared" si="31"/>
        <v>0.1056801178171529</v>
      </c>
      <c r="CW35" s="59">
        <f t="shared" si="32"/>
        <v>0</v>
      </c>
      <c r="CX35" s="59">
        <f t="shared" si="13"/>
        <v>0</v>
      </c>
      <c r="CY35" s="59">
        <v>0</v>
      </c>
      <c r="CZ35" s="57">
        <f t="shared" si="33"/>
        <v>0</v>
      </c>
    </row>
    <row r="36" spans="1:121" x14ac:dyDescent="0.2">
      <c r="A36" s="193">
        <v>2042</v>
      </c>
      <c r="B36" s="199">
        <v>0.11001059768757723</v>
      </c>
      <c r="C36" s="199">
        <v>5.5738702828372469E-2</v>
      </c>
      <c r="D36" s="199">
        <v>0.66519741401755039</v>
      </c>
      <c r="E36" s="199">
        <v>0.24880730177007054</v>
      </c>
      <c r="F36" s="199"/>
      <c r="G36" s="199">
        <v>0</v>
      </c>
      <c r="H36" s="199">
        <v>0</v>
      </c>
      <c r="I36" s="199">
        <v>0.52383379598901358</v>
      </c>
      <c r="J36" s="199">
        <v>0.14466393595916405</v>
      </c>
      <c r="K36" s="199">
        <v>4.4004239075030897E-3</v>
      </c>
      <c r="L36" s="199">
        <v>7.8840928342763683E-2</v>
      </c>
      <c r="M36" s="199">
        <v>3.9970517159819731E-2</v>
      </c>
      <c r="N36" s="199">
        <v>0.19471875790701171</v>
      </c>
      <c r="O36" s="199">
        <v>0.13512968415957408</v>
      </c>
      <c r="P36" s="199"/>
      <c r="Q36" s="199">
        <v>0</v>
      </c>
      <c r="R36" s="199">
        <v>0</v>
      </c>
      <c r="S36" s="199">
        <v>6.2155987693481136E-2</v>
      </c>
      <c r="T36" s="199">
        <v>2.5119086471996802E-2</v>
      </c>
      <c r="U36" s="199"/>
      <c r="V36" s="199">
        <v>0.17601695630012357</v>
      </c>
      <c r="W36" s="199">
        <v>8.5808266196310254E-2</v>
      </c>
      <c r="X36" s="199">
        <v>0.4449928676462499</v>
      </c>
      <c r="Y36" s="199">
        <v>0.23762289100516684</v>
      </c>
      <c r="Z36" s="199"/>
      <c r="AA36" s="199">
        <v>0</v>
      </c>
      <c r="AB36" s="199">
        <v>0</v>
      </c>
      <c r="AC36" s="199">
        <v>3.1903073329397395E-2</v>
      </c>
      <c r="AD36" s="199">
        <v>2.3835629498975075E-3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109.72530353757412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4"/>
        <v>5.5738702828372469E-2</v>
      </c>
      <c r="BG36" s="54">
        <f t="shared" si="14"/>
        <v>1.1890312100065641</v>
      </c>
      <c r="BH36" s="54">
        <f t="shared" si="14"/>
        <v>0.39347123772923459</v>
      </c>
      <c r="BI36" s="54">
        <f t="shared" si="15"/>
        <v>3.9970517159819731E-2</v>
      </c>
      <c r="BJ36" s="54">
        <f t="shared" si="15"/>
        <v>0.25687474560049284</v>
      </c>
      <c r="BK36" s="54">
        <f t="shared" si="15"/>
        <v>0.16024877063157089</v>
      </c>
      <c r="BL36" s="54">
        <f t="shared" si="16"/>
        <v>8.5808266196310254E-2</v>
      </c>
      <c r="BM36" s="54">
        <f t="shared" si="16"/>
        <v>0.4768959409756473</v>
      </c>
      <c r="BN36" s="54">
        <f t="shared" si="16"/>
        <v>0.24000645395506434</v>
      </c>
      <c r="BO36" s="33">
        <f t="shared" si="17"/>
        <v>0</v>
      </c>
      <c r="BP36" s="33">
        <f t="shared" si="17"/>
        <v>0</v>
      </c>
      <c r="BQ36" s="33">
        <f t="shared" si="17"/>
        <v>0</v>
      </c>
      <c r="BR36" s="57"/>
      <c r="BS36" s="33">
        <f t="shared" si="18"/>
        <v>4.2721189229628649E-2</v>
      </c>
      <c r="BT36" s="33">
        <f t="shared" si="19"/>
        <v>0</v>
      </c>
      <c r="BU36" s="33">
        <f t="shared" si="20"/>
        <v>3.0616852281233863E-2</v>
      </c>
      <c r="BV36" s="33">
        <f t="shared" si="21"/>
        <v>0</v>
      </c>
      <c r="BW36" s="33">
        <f t="shared" si="22"/>
        <v>6.8353902767405827E-2</v>
      </c>
      <c r="BX36" s="33">
        <f t="shared" si="23"/>
        <v>0</v>
      </c>
      <c r="BY36" s="33">
        <f t="shared" si="24"/>
        <v>0</v>
      </c>
      <c r="BZ36" s="33">
        <f t="shared" si="25"/>
        <v>0</v>
      </c>
      <c r="CA36" s="33">
        <f t="shared" si="26"/>
        <v>0</v>
      </c>
      <c r="CB36" s="59">
        <f t="shared" si="27"/>
        <v>42.610398945559815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28"/>
        <v>0</v>
      </c>
      <c r="CI36" s="59">
        <f t="shared" si="6"/>
        <v>0</v>
      </c>
      <c r="CJ36" s="57"/>
      <c r="CK36" s="59">
        <f t="shared" si="7"/>
        <v>2.1645402543011848E-2</v>
      </c>
      <c r="CL36" s="59">
        <f t="shared" si="8"/>
        <v>0.46174485359023637</v>
      </c>
      <c r="CM36" s="59">
        <v>0</v>
      </c>
      <c r="CN36" s="59">
        <f t="shared" si="29"/>
        <v>0.1527994534779718</v>
      </c>
      <c r="CO36" s="59">
        <f t="shared" si="9"/>
        <v>1.5522032086765076E-2</v>
      </c>
      <c r="CP36" s="59">
        <f t="shared" si="10"/>
        <v>9.9753976851182896E-2</v>
      </c>
      <c r="CQ36" s="59">
        <v>0</v>
      </c>
      <c r="CR36" s="59">
        <f t="shared" si="30"/>
        <v>6.2230532311159083E-2</v>
      </c>
      <c r="CS36" s="59">
        <f t="shared" si="11"/>
        <v>3.3322527599110349E-2</v>
      </c>
      <c r="CT36" s="59">
        <f t="shared" si="12"/>
        <v>0.18519635531044018</v>
      </c>
      <c r="CU36" s="59">
        <v>0</v>
      </c>
      <c r="CV36" s="59">
        <f t="shared" si="31"/>
        <v>9.3203394502639841E-2</v>
      </c>
      <c r="CW36" s="59">
        <f t="shared" si="32"/>
        <v>0</v>
      </c>
      <c r="CX36" s="59">
        <f t="shared" si="13"/>
        <v>0</v>
      </c>
      <c r="CY36" s="59">
        <v>0</v>
      </c>
      <c r="CZ36" s="57">
        <f t="shared" si="33"/>
        <v>0</v>
      </c>
    </row>
    <row r="37" spans="1:121" x14ac:dyDescent="0.2">
      <c r="A37" s="193">
        <v>2043</v>
      </c>
      <c r="B37" s="199">
        <v>8.0674438304223314E-2</v>
      </c>
      <c r="C37" s="199">
        <v>5.4088543863058815E-2</v>
      </c>
      <c r="D37" s="199">
        <v>0.56032064422206018</v>
      </c>
      <c r="E37" s="199">
        <v>0.18885152603034092</v>
      </c>
      <c r="F37" s="199"/>
      <c r="G37" s="199">
        <v>0</v>
      </c>
      <c r="H37" s="199">
        <v>0</v>
      </c>
      <c r="I37" s="199">
        <v>0.40758926443247367</v>
      </c>
      <c r="J37" s="199">
        <v>0.11587782956424801</v>
      </c>
      <c r="K37" s="199">
        <v>1.6501589653136585E-3</v>
      </c>
      <c r="L37" s="199">
        <v>7.15068884969252E-2</v>
      </c>
      <c r="M37" s="199">
        <v>2.6769245437310459E-2</v>
      </c>
      <c r="N37" s="199">
        <v>0.1686829164542851</v>
      </c>
      <c r="O37" s="199">
        <v>9.9742941903403354E-2</v>
      </c>
      <c r="P37" s="199"/>
      <c r="Q37" s="199">
        <v>0</v>
      </c>
      <c r="R37" s="199">
        <v>0</v>
      </c>
      <c r="S37" s="199">
        <v>3.8503709190652033E-2</v>
      </c>
      <c r="T37" s="199">
        <v>2.3835629498975063E-2</v>
      </c>
      <c r="U37" s="199"/>
      <c r="V37" s="199">
        <v>0.13934675707093117</v>
      </c>
      <c r="W37" s="199">
        <v>7.2240292481509052E-2</v>
      </c>
      <c r="X37" s="199">
        <v>0.40007187359048924</v>
      </c>
      <c r="Y37" s="199">
        <v>0.19343530093399</v>
      </c>
      <c r="Z37" s="199"/>
      <c r="AA37" s="199">
        <v>0</v>
      </c>
      <c r="AB37" s="199">
        <v>0</v>
      </c>
      <c r="AC37" s="199">
        <v>2.3835629498975067E-2</v>
      </c>
      <c r="AD37" s="199">
        <v>8.0674438304223304E-3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86.650580672604789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4"/>
        <v>5.4088543863058815E-2</v>
      </c>
      <c r="BG37" s="54">
        <f t="shared" si="14"/>
        <v>0.96790990865453386</v>
      </c>
      <c r="BH37" s="54">
        <f t="shared" si="14"/>
        <v>0.30472935559458891</v>
      </c>
      <c r="BI37" s="54">
        <f t="shared" si="15"/>
        <v>2.6769245437310459E-2</v>
      </c>
      <c r="BJ37" s="54">
        <f t="shared" si="15"/>
        <v>0.20718662564493712</v>
      </c>
      <c r="BK37" s="54">
        <f t="shared" si="15"/>
        <v>0.12357857140237842</v>
      </c>
      <c r="BL37" s="54">
        <f t="shared" si="16"/>
        <v>7.2240292481509052E-2</v>
      </c>
      <c r="BM37" s="54">
        <f t="shared" si="16"/>
        <v>0.42390750308946429</v>
      </c>
      <c r="BN37" s="54">
        <f t="shared" si="16"/>
        <v>0.20150274476441232</v>
      </c>
      <c r="BO37" s="33">
        <f t="shared" si="17"/>
        <v>0</v>
      </c>
      <c r="BP37" s="33">
        <f t="shared" si="17"/>
        <v>0</v>
      </c>
      <c r="BQ37" s="33">
        <f t="shared" si="17"/>
        <v>0</v>
      </c>
      <c r="BR37" s="57"/>
      <c r="BS37" s="33">
        <f t="shared" si="18"/>
        <v>3.0416380681289008E-2</v>
      </c>
      <c r="BT37" s="33">
        <f t="shared" si="19"/>
        <v>0</v>
      </c>
      <c r="BU37" s="33">
        <f t="shared" si="20"/>
        <v>2.6959973785687982E-2</v>
      </c>
      <c r="BV37" s="33">
        <f t="shared" si="21"/>
        <v>0</v>
      </c>
      <c r="BW37" s="33">
        <f t="shared" si="22"/>
        <v>5.2537384813135551E-2</v>
      </c>
      <c r="BX37" s="33">
        <f t="shared" si="23"/>
        <v>0</v>
      </c>
      <c r="BY37" s="33">
        <f t="shared" si="24"/>
        <v>0</v>
      </c>
      <c r="BZ37" s="33">
        <f t="shared" si="25"/>
        <v>0</v>
      </c>
      <c r="CA37" s="33">
        <f t="shared" si="26"/>
        <v>0</v>
      </c>
      <c r="CB37" s="59">
        <f t="shared" si="27"/>
        <v>32.669543208393399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28"/>
        <v>0</v>
      </c>
      <c r="CI37" s="59">
        <f t="shared" si="6"/>
        <v>0</v>
      </c>
      <c r="CJ37" s="57"/>
      <c r="CK37" s="59">
        <f t="shared" si="7"/>
        <v>2.0392800684046041E-2</v>
      </c>
      <c r="CL37" s="59">
        <f t="shared" si="8"/>
        <v>0.36492744003755606</v>
      </c>
      <c r="CM37" s="59">
        <v>0</v>
      </c>
      <c r="CN37" s="59">
        <f t="shared" si="29"/>
        <v>0.114890965209778</v>
      </c>
      <c r="CO37" s="59">
        <f t="shared" si="9"/>
        <v>1.0092708135154987E-2</v>
      </c>
      <c r="CP37" s="59">
        <f t="shared" si="10"/>
        <v>7.8114795840583118E-2</v>
      </c>
      <c r="CQ37" s="59">
        <v>0</v>
      </c>
      <c r="CR37" s="59">
        <f t="shared" si="30"/>
        <v>4.659236495270179E-2</v>
      </c>
      <c r="CS37" s="59">
        <f t="shared" si="11"/>
        <v>2.7236486337336063E-2</v>
      </c>
      <c r="CT37" s="59">
        <f t="shared" si="12"/>
        <v>0.15982425485259133</v>
      </c>
      <c r="CU37" s="59">
        <v>0</v>
      </c>
      <c r="CV37" s="59">
        <f t="shared" si="31"/>
        <v>7.5971823565310501E-2</v>
      </c>
      <c r="CW37" s="59">
        <f t="shared" si="32"/>
        <v>0</v>
      </c>
      <c r="CX37" s="59">
        <f t="shared" si="13"/>
        <v>0</v>
      </c>
      <c r="CY37" s="59">
        <v>0</v>
      </c>
      <c r="CZ37" s="57">
        <f t="shared" si="33"/>
        <v>0</v>
      </c>
    </row>
    <row r="38" spans="1:121" x14ac:dyDescent="0.2">
      <c r="A38" s="193">
        <v>2044</v>
      </c>
      <c r="B38" s="199">
        <v>5.8672318766707858E-2</v>
      </c>
      <c r="C38" s="199">
        <v>3.2636477313981248E-2</v>
      </c>
      <c r="D38" s="199">
        <v>0.45672733139959143</v>
      </c>
      <c r="E38" s="199">
        <v>0.18701801606888127</v>
      </c>
      <c r="F38" s="199"/>
      <c r="G38" s="199">
        <v>0</v>
      </c>
      <c r="H38" s="199">
        <v>0</v>
      </c>
      <c r="I38" s="199">
        <v>0.31188004444428147</v>
      </c>
      <c r="J38" s="199">
        <v>9.5525868992046223E-2</v>
      </c>
      <c r="K38" s="199">
        <v>2.933615938335393E-3</v>
      </c>
      <c r="L38" s="199">
        <v>4.7671258997950133E-2</v>
      </c>
      <c r="M38" s="199">
        <v>1.8335099614596208E-2</v>
      </c>
      <c r="N38" s="199">
        <v>0.13641314113259578</v>
      </c>
      <c r="O38" s="199">
        <v>8.3424703246412754E-2</v>
      </c>
      <c r="P38" s="199"/>
      <c r="Q38" s="199">
        <v>0</v>
      </c>
      <c r="R38" s="199">
        <v>0</v>
      </c>
      <c r="S38" s="199">
        <v>2.1635417545223523E-2</v>
      </c>
      <c r="T38" s="199">
        <v>1.686829164542851E-2</v>
      </c>
      <c r="U38" s="199"/>
      <c r="V38" s="199">
        <v>9.9009537918819515E-2</v>
      </c>
      <c r="W38" s="199">
        <v>3.9603815167527805E-2</v>
      </c>
      <c r="X38" s="199">
        <v>0.33149860103189943</v>
      </c>
      <c r="Y38" s="199">
        <v>0.19765237384534715</v>
      </c>
      <c r="Z38" s="199"/>
      <c r="AA38" s="199">
        <v>0</v>
      </c>
      <c r="AB38" s="199">
        <v>0</v>
      </c>
      <c r="AC38" s="199">
        <v>1.2651218734071381E-2</v>
      </c>
      <c r="AD38" s="199">
        <v>1.1184410764903686E-2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67.069244337204481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4"/>
        <v>3.2636477313981248E-2</v>
      </c>
      <c r="BG38" s="54">
        <f t="shared" si="14"/>
        <v>0.76860737584387295</v>
      </c>
      <c r="BH38" s="54">
        <f t="shared" si="14"/>
        <v>0.28254388506092748</v>
      </c>
      <c r="BI38" s="54">
        <f t="shared" si="15"/>
        <v>1.8335099614596208E-2</v>
      </c>
      <c r="BJ38" s="54">
        <f t="shared" si="15"/>
        <v>0.15804855867781931</v>
      </c>
      <c r="BK38" s="54">
        <f t="shared" si="15"/>
        <v>0.10029299489184126</v>
      </c>
      <c r="BL38" s="54">
        <f t="shared" si="16"/>
        <v>3.9603815167527805E-2</v>
      </c>
      <c r="BM38" s="54">
        <f t="shared" si="16"/>
        <v>0.34414981976597081</v>
      </c>
      <c r="BN38" s="54">
        <f t="shared" si="16"/>
        <v>0.20883678461025082</v>
      </c>
      <c r="BO38" s="33">
        <f t="shared" si="17"/>
        <v>0</v>
      </c>
      <c r="BP38" s="33">
        <f t="shared" si="17"/>
        <v>0</v>
      </c>
      <c r="BQ38" s="33">
        <f t="shared" si="17"/>
        <v>0</v>
      </c>
      <c r="BR38" s="57"/>
      <c r="BS38" s="33">
        <f t="shared" si="18"/>
        <v>2.1476703040627716E-2</v>
      </c>
      <c r="BT38" s="33">
        <f t="shared" si="19"/>
        <v>0</v>
      </c>
      <c r="BU38" s="33">
        <f t="shared" si="20"/>
        <v>1.7449821220510021E-2</v>
      </c>
      <c r="BV38" s="33">
        <f t="shared" si="21"/>
        <v>0</v>
      </c>
      <c r="BW38" s="33">
        <f t="shared" si="22"/>
        <v>3.6241936381059277E-2</v>
      </c>
      <c r="BX38" s="33">
        <f t="shared" si="23"/>
        <v>0</v>
      </c>
      <c r="BY38" s="33">
        <f t="shared" si="24"/>
        <v>0</v>
      </c>
      <c r="BZ38" s="33">
        <f t="shared" si="25"/>
        <v>0</v>
      </c>
      <c r="CA38" s="33">
        <f t="shared" si="26"/>
        <v>0</v>
      </c>
      <c r="CB38" s="59">
        <f t="shared" si="27"/>
        <v>24.550354819226552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28"/>
        <v>0</v>
      </c>
      <c r="CI38" s="59">
        <f t="shared" si="6"/>
        <v>0</v>
      </c>
      <c r="CJ38" s="57"/>
      <c r="CK38" s="59">
        <f t="shared" si="7"/>
        <v>1.1946416066349169E-2</v>
      </c>
      <c r="CL38" s="59">
        <f t="shared" si="8"/>
        <v>0.2813448098322231</v>
      </c>
      <c r="CM38" s="59">
        <v>0</v>
      </c>
      <c r="CN38" s="59">
        <f t="shared" si="29"/>
        <v>0.10342374808002283</v>
      </c>
      <c r="CO38" s="59">
        <f t="shared" si="9"/>
        <v>6.7114697001961626E-3</v>
      </c>
      <c r="CP38" s="59">
        <f t="shared" si="10"/>
        <v>5.7852868815690919E-2</v>
      </c>
      <c r="CQ38" s="59">
        <v>0</v>
      </c>
      <c r="CR38" s="59">
        <f t="shared" si="30"/>
        <v>3.6711739260073012E-2</v>
      </c>
      <c r="CS38" s="59">
        <f t="shared" si="11"/>
        <v>1.449677455242371E-2</v>
      </c>
      <c r="CT38" s="59">
        <f t="shared" si="12"/>
        <v>0.12597428627268198</v>
      </c>
      <c r="CU38" s="59">
        <v>0</v>
      </c>
      <c r="CV38" s="59">
        <f t="shared" si="31"/>
        <v>7.6443639885234296E-2</v>
      </c>
      <c r="CW38" s="59">
        <f t="shared" si="32"/>
        <v>0</v>
      </c>
      <c r="CX38" s="59">
        <f t="shared" si="13"/>
        <v>0</v>
      </c>
      <c r="CY38" s="59">
        <v>0</v>
      </c>
      <c r="CZ38" s="57">
        <f t="shared" si="33"/>
        <v>0</v>
      </c>
    </row>
    <row r="39" spans="1:121" x14ac:dyDescent="0.2">
      <c r="A39" s="193">
        <v>2045</v>
      </c>
      <c r="B39" s="199">
        <v>5.1338278920869375E-2</v>
      </c>
      <c r="C39" s="199">
        <v>2.1818768541369486E-2</v>
      </c>
      <c r="D39" s="199">
        <v>0.34690008470816019</v>
      </c>
      <c r="E39" s="199">
        <v>0.16684940649282548</v>
      </c>
      <c r="F39" s="199"/>
      <c r="G39" s="199">
        <v>0</v>
      </c>
      <c r="H39" s="199">
        <v>0</v>
      </c>
      <c r="I39" s="199">
        <v>0.24807389778548672</v>
      </c>
      <c r="J39" s="199">
        <v>6.3989497654940761E-2</v>
      </c>
      <c r="K39" s="199">
        <v>0</v>
      </c>
      <c r="L39" s="199">
        <v>2.3835629498975067E-2</v>
      </c>
      <c r="M39" s="199">
        <v>1.6868291645428513E-2</v>
      </c>
      <c r="N39" s="199">
        <v>0.11074400167216109</v>
      </c>
      <c r="O39" s="199">
        <v>5.023817294399361E-2</v>
      </c>
      <c r="P39" s="199"/>
      <c r="Q39" s="199">
        <v>0</v>
      </c>
      <c r="R39" s="199">
        <v>0</v>
      </c>
      <c r="S39" s="199">
        <v>1.5951536664698698E-2</v>
      </c>
      <c r="T39" s="199">
        <v>5.6838808805248246E-3</v>
      </c>
      <c r="U39" s="199"/>
      <c r="V39" s="199">
        <v>7.8840928342763683E-2</v>
      </c>
      <c r="W39" s="199">
        <v>2.2918874518245258E-2</v>
      </c>
      <c r="X39" s="199">
        <v>0.25742479858893075</v>
      </c>
      <c r="Y39" s="199">
        <v>0.16336573756605219</v>
      </c>
      <c r="Z39" s="199"/>
      <c r="AA39" s="199">
        <v>0</v>
      </c>
      <c r="AB39" s="199">
        <v>0</v>
      </c>
      <c r="AC39" s="199">
        <v>8.8008478150061777E-3</v>
      </c>
      <c r="AD39" s="199">
        <v>3.8503709190652034E-3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50.817745442810995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4"/>
        <v>2.1818768541369486E-2</v>
      </c>
      <c r="BG39" s="54">
        <f t="shared" si="14"/>
        <v>0.59497398249364686</v>
      </c>
      <c r="BH39" s="54">
        <f t="shared" si="14"/>
        <v>0.23083890414776626</v>
      </c>
      <c r="BI39" s="54">
        <f t="shared" si="15"/>
        <v>1.6868291645428513E-2</v>
      </c>
      <c r="BJ39" s="54">
        <f t="shared" si="15"/>
        <v>0.12669553833685979</v>
      </c>
      <c r="BK39" s="54">
        <f t="shared" si="15"/>
        <v>5.5922053824518432E-2</v>
      </c>
      <c r="BL39" s="54">
        <f t="shared" si="16"/>
        <v>2.2918874518245258E-2</v>
      </c>
      <c r="BM39" s="54">
        <f t="shared" si="16"/>
        <v>0.26622564640393692</v>
      </c>
      <c r="BN39" s="54">
        <f t="shared" si="16"/>
        <v>0.16721610848511739</v>
      </c>
      <c r="BO39" s="33">
        <f t="shared" si="17"/>
        <v>0</v>
      </c>
      <c r="BP39" s="33">
        <f t="shared" si="17"/>
        <v>0</v>
      </c>
      <c r="BQ39" s="33">
        <f t="shared" si="17"/>
        <v>0</v>
      </c>
      <c r="BR39" s="57"/>
      <c r="BS39" s="33">
        <f t="shared" si="18"/>
        <v>1.8244772000533257E-2</v>
      </c>
      <c r="BT39" s="33">
        <f t="shared" si="19"/>
        <v>0</v>
      </c>
      <c r="BU39" s="33">
        <f t="shared" si="20"/>
        <v>8.4707870002475837E-3</v>
      </c>
      <c r="BV39" s="33">
        <f t="shared" si="21"/>
        <v>0</v>
      </c>
      <c r="BW39" s="33">
        <f t="shared" si="22"/>
        <v>2.801875700081893E-2</v>
      </c>
      <c r="BX39" s="33">
        <f t="shared" si="23"/>
        <v>0</v>
      </c>
      <c r="BY39" s="33">
        <f t="shared" si="24"/>
        <v>0</v>
      </c>
      <c r="BZ39" s="33">
        <f t="shared" si="25"/>
        <v>0</v>
      </c>
      <c r="CA39" s="33">
        <f t="shared" si="26"/>
        <v>0</v>
      </c>
      <c r="CB39" s="59">
        <f t="shared" si="27"/>
        <v>18.059783044427853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28"/>
        <v>0</v>
      </c>
      <c r="CI39" s="59">
        <f t="shared" si="6"/>
        <v>0</v>
      </c>
      <c r="CJ39" s="57"/>
      <c r="CK39" s="59">
        <f t="shared" si="7"/>
        <v>7.7540281002266348E-3</v>
      </c>
      <c r="CL39" s="59">
        <f t="shared" si="8"/>
        <v>0.21144387550618005</v>
      </c>
      <c r="CM39" s="59">
        <v>0</v>
      </c>
      <c r="CN39" s="59">
        <f t="shared" si="29"/>
        <v>8.2036314102397756E-2</v>
      </c>
      <c r="CO39" s="59">
        <f t="shared" si="9"/>
        <v>5.9947108001752146E-3</v>
      </c>
      <c r="CP39" s="59">
        <f t="shared" si="10"/>
        <v>4.5025490901316002E-2</v>
      </c>
      <c r="CQ39" s="59">
        <v>0</v>
      </c>
      <c r="CR39" s="59">
        <f t="shared" si="30"/>
        <v>1.9873769500580871E-2</v>
      </c>
      <c r="CS39" s="59">
        <f t="shared" si="11"/>
        <v>8.1449875002380621E-3</v>
      </c>
      <c r="CT39" s="59">
        <f t="shared" si="12"/>
        <v>9.461217480276532E-2</v>
      </c>
      <c r="CU39" s="59">
        <v>0</v>
      </c>
      <c r="CV39" s="59">
        <f t="shared" si="31"/>
        <v>5.9425828801736892E-2</v>
      </c>
      <c r="CW39" s="59">
        <f t="shared" si="32"/>
        <v>0</v>
      </c>
      <c r="CX39" s="59">
        <f t="shared" si="13"/>
        <v>0</v>
      </c>
      <c r="CY39" s="59">
        <v>0</v>
      </c>
      <c r="CZ39" s="57">
        <f t="shared" si="33"/>
        <v>0</v>
      </c>
    </row>
    <row r="40" spans="1:121" x14ac:dyDescent="0.2">
      <c r="A40" s="193">
        <v>2046</v>
      </c>
      <c r="B40" s="199">
        <v>2.7502649421894308E-2</v>
      </c>
      <c r="C40" s="199">
        <v>1.3934675707093117E-2</v>
      </c>
      <c r="D40" s="199">
        <v>0.24770719579319475</v>
      </c>
      <c r="E40" s="199">
        <v>0.1356797371480119</v>
      </c>
      <c r="F40" s="199"/>
      <c r="G40" s="199">
        <v>0</v>
      </c>
      <c r="H40" s="199">
        <v>0</v>
      </c>
      <c r="I40" s="199">
        <v>0.1861012610881515</v>
      </c>
      <c r="J40" s="199">
        <v>6.215598769348115E-2</v>
      </c>
      <c r="K40" s="199">
        <v>0</v>
      </c>
      <c r="L40" s="199">
        <v>2.5669139460434687E-2</v>
      </c>
      <c r="M40" s="199">
        <v>1.1734463753341572E-2</v>
      </c>
      <c r="N40" s="199">
        <v>8.7458425161623915E-2</v>
      </c>
      <c r="O40" s="199">
        <v>4.8771364974825905E-2</v>
      </c>
      <c r="P40" s="199"/>
      <c r="Q40" s="199">
        <v>0</v>
      </c>
      <c r="R40" s="199">
        <v>0</v>
      </c>
      <c r="S40" s="199">
        <v>1.0451006780319837E-2</v>
      </c>
      <c r="T40" s="199">
        <v>5.5005298843788615E-3</v>
      </c>
      <c r="U40" s="199"/>
      <c r="V40" s="199">
        <v>4.9504768959409758E-2</v>
      </c>
      <c r="W40" s="199">
        <v>1.8885152603034094E-2</v>
      </c>
      <c r="X40" s="199">
        <v>0.19288524794555209</v>
      </c>
      <c r="Y40" s="199">
        <v>0.11862809450643745</v>
      </c>
      <c r="Z40" s="199"/>
      <c r="AA40" s="199">
        <v>0</v>
      </c>
      <c r="AB40" s="199">
        <v>0</v>
      </c>
      <c r="AC40" s="199">
        <v>5.5005298843788615E-3</v>
      </c>
      <c r="AD40" s="199">
        <v>3.3003179306273171E-3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37.170380746678596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4"/>
        <v>1.3934675707093117E-2</v>
      </c>
      <c r="BG40" s="54">
        <f t="shared" si="14"/>
        <v>0.43380845688134628</v>
      </c>
      <c r="BH40" s="54">
        <f t="shared" si="14"/>
        <v>0.19783572484149306</v>
      </c>
      <c r="BI40" s="54">
        <f t="shared" si="15"/>
        <v>1.1734463753341572E-2</v>
      </c>
      <c r="BJ40" s="54">
        <f t="shared" si="15"/>
        <v>9.790943194194375E-2</v>
      </c>
      <c r="BK40" s="54">
        <f t="shared" si="15"/>
        <v>5.4271894859204764E-2</v>
      </c>
      <c r="BL40" s="54">
        <f t="shared" si="16"/>
        <v>1.8885152603034094E-2</v>
      </c>
      <c r="BM40" s="54">
        <f t="shared" si="16"/>
        <v>0.19838577782993094</v>
      </c>
      <c r="BN40" s="54">
        <f t="shared" si="16"/>
        <v>0.12192841243706477</v>
      </c>
      <c r="BO40" s="33">
        <f t="shared" si="17"/>
        <v>0</v>
      </c>
      <c r="BP40" s="33">
        <f t="shared" si="17"/>
        <v>0</v>
      </c>
      <c r="BQ40" s="33">
        <f t="shared" si="17"/>
        <v>0</v>
      </c>
      <c r="BR40" s="57"/>
      <c r="BS40" s="33">
        <f t="shared" si="18"/>
        <v>9.4893058255200707E-3</v>
      </c>
      <c r="BT40" s="33">
        <f t="shared" si="19"/>
        <v>0</v>
      </c>
      <c r="BU40" s="33">
        <f t="shared" si="20"/>
        <v>8.8566854371520658E-3</v>
      </c>
      <c r="BV40" s="33">
        <f t="shared" si="21"/>
        <v>0</v>
      </c>
      <c r="BW40" s="33">
        <f t="shared" si="22"/>
        <v>1.7080750485936127E-2</v>
      </c>
      <c r="BX40" s="33">
        <f t="shared" si="23"/>
        <v>0</v>
      </c>
      <c r="BY40" s="33">
        <f t="shared" si="24"/>
        <v>0</v>
      </c>
      <c r="BZ40" s="33">
        <f t="shared" si="25"/>
        <v>0</v>
      </c>
      <c r="CA40" s="33">
        <f t="shared" si="26"/>
        <v>0</v>
      </c>
      <c r="CB40" s="59">
        <f t="shared" si="27"/>
        <v>12.824986609306887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28"/>
        <v>0</v>
      </c>
      <c r="CI40" s="59">
        <f t="shared" si="6"/>
        <v>0</v>
      </c>
      <c r="CJ40" s="57"/>
      <c r="CK40" s="59">
        <f t="shared" si="7"/>
        <v>4.807914951596836E-3</v>
      </c>
      <c r="CL40" s="59">
        <f t="shared" si="8"/>
        <v>0.14967798388786993</v>
      </c>
      <c r="CM40" s="59">
        <v>0</v>
      </c>
      <c r="CN40" s="59">
        <f t="shared" si="29"/>
        <v>6.8259739904907704E-2</v>
      </c>
      <c r="CO40" s="59">
        <f t="shared" si="9"/>
        <v>4.0487704855552307E-3</v>
      </c>
      <c r="CP40" s="59">
        <f t="shared" si="10"/>
        <v>3.3781928738851455E-2</v>
      </c>
      <c r="CQ40" s="59">
        <v>0</v>
      </c>
      <c r="CR40" s="59">
        <f t="shared" si="30"/>
        <v>1.8725563495692939E-2</v>
      </c>
      <c r="CS40" s="59">
        <f t="shared" si="11"/>
        <v>6.5159900001904494E-3</v>
      </c>
      <c r="CT40" s="59">
        <f t="shared" si="12"/>
        <v>6.8449526021418114E-2</v>
      </c>
      <c r="CU40" s="59">
        <v>0</v>
      </c>
      <c r="CV40" s="59">
        <f t="shared" si="31"/>
        <v>4.2069255826472314E-2</v>
      </c>
      <c r="CW40" s="59">
        <f t="shared" si="32"/>
        <v>0</v>
      </c>
      <c r="CX40" s="59">
        <f t="shared" si="13"/>
        <v>0</v>
      </c>
      <c r="CY40" s="59">
        <v>0</v>
      </c>
      <c r="CZ40" s="57">
        <f t="shared" si="33"/>
        <v>0</v>
      </c>
    </row>
    <row r="41" spans="1:121" x14ac:dyDescent="0.2">
      <c r="A41" s="193">
        <v>2047</v>
      </c>
      <c r="B41" s="199">
        <v>2.0168609576055829E-2</v>
      </c>
      <c r="C41" s="199">
        <v>9.717602795735988E-3</v>
      </c>
      <c r="D41" s="199">
        <v>0.1872013670650273</v>
      </c>
      <c r="E41" s="199">
        <v>8.6541670180894092E-2</v>
      </c>
      <c r="F41" s="199"/>
      <c r="G41" s="199">
        <v>0</v>
      </c>
      <c r="H41" s="199">
        <v>0</v>
      </c>
      <c r="I41" s="199">
        <v>0.12926245228290326</v>
      </c>
      <c r="J41" s="199">
        <v>5.6288755816810358E-2</v>
      </c>
      <c r="K41" s="199">
        <v>3.6670199229192412E-4</v>
      </c>
      <c r="L41" s="199">
        <v>2.2002119537515446E-2</v>
      </c>
      <c r="M41" s="199">
        <v>4.4004239075030888E-3</v>
      </c>
      <c r="N41" s="199">
        <v>6.1239232712751335E-2</v>
      </c>
      <c r="O41" s="199">
        <v>4.8588013978679942E-2</v>
      </c>
      <c r="P41" s="199"/>
      <c r="Q41" s="199">
        <v>0</v>
      </c>
      <c r="R41" s="199">
        <v>0</v>
      </c>
      <c r="S41" s="199">
        <v>5.5005298843788615E-3</v>
      </c>
      <c r="T41" s="199">
        <v>4.9504768959409756E-3</v>
      </c>
      <c r="U41" s="199"/>
      <c r="V41" s="199">
        <v>3.4836689267732791E-2</v>
      </c>
      <c r="W41" s="199">
        <v>1.3751324710947154E-2</v>
      </c>
      <c r="X41" s="199">
        <v>0.14283042599770446</v>
      </c>
      <c r="Y41" s="199">
        <v>9.0025339107667371E-2</v>
      </c>
      <c r="Z41" s="199"/>
      <c r="AA41" s="199">
        <v>0</v>
      </c>
      <c r="AB41" s="199">
        <v>0</v>
      </c>
      <c r="AC41" s="199">
        <v>3.6670199229192411E-3</v>
      </c>
      <c r="AD41" s="199">
        <v>1.8335099614596206E-3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26.212958515003614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9.717602795735988E-3</v>
      </c>
      <c r="BG41" s="54">
        <f t="shared" si="14"/>
        <v>0.31646381934793055</v>
      </c>
      <c r="BH41" s="54">
        <f t="shared" si="14"/>
        <v>0.14283042599770446</v>
      </c>
      <c r="BI41" s="54">
        <f t="shared" si="15"/>
        <v>4.4004239075030888E-3</v>
      </c>
      <c r="BJ41" s="54">
        <f t="shared" si="15"/>
        <v>6.6739762597130201E-2</v>
      </c>
      <c r="BK41" s="54">
        <f t="shared" si="15"/>
        <v>5.3538490874620918E-2</v>
      </c>
      <c r="BL41" s="54">
        <f t="shared" si="16"/>
        <v>1.3751324710947154E-2</v>
      </c>
      <c r="BM41" s="54">
        <f t="shared" si="16"/>
        <v>0.14649744592062369</v>
      </c>
      <c r="BN41" s="54">
        <f t="shared" si="16"/>
        <v>9.1858849069126988E-2</v>
      </c>
      <c r="BO41" s="33">
        <f t="shared" si="17"/>
        <v>0</v>
      </c>
      <c r="BP41" s="33">
        <f t="shared" si="17"/>
        <v>0</v>
      </c>
      <c r="BQ41" s="33">
        <f t="shared" si="17"/>
        <v>0</v>
      </c>
      <c r="BR41" s="57"/>
      <c r="BS41" s="33">
        <f t="shared" si="18"/>
        <v>6.756140069949566E-3</v>
      </c>
      <c r="BT41" s="33">
        <f t="shared" si="19"/>
        <v>0</v>
      </c>
      <c r="BU41" s="33">
        <f t="shared" si="20"/>
        <v>7.370334621763161E-3</v>
      </c>
      <c r="BV41" s="33">
        <f t="shared" si="21"/>
        <v>0</v>
      </c>
      <c r="BW41" s="33">
        <f t="shared" si="22"/>
        <v>1.166969648445834E-2</v>
      </c>
      <c r="BX41" s="33">
        <f t="shared" si="23"/>
        <v>0</v>
      </c>
      <c r="BY41" s="33">
        <f t="shared" si="24"/>
        <v>0</v>
      </c>
      <c r="BZ41" s="33">
        <f t="shared" si="25"/>
        <v>0</v>
      </c>
      <c r="CA41" s="33">
        <f t="shared" si="26"/>
        <v>0</v>
      </c>
      <c r="CB41" s="59">
        <f t="shared" si="27"/>
        <v>8.7808938294582681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28"/>
        <v>0</v>
      </c>
      <c r="CI41" s="59">
        <f t="shared" si="6"/>
        <v>0</v>
      </c>
      <c r="CJ41" s="57"/>
      <c r="CK41" s="59">
        <f t="shared" si="7"/>
        <v>3.2552311246120628E-3</v>
      </c>
      <c r="CL41" s="59">
        <f t="shared" si="8"/>
        <v>0.10600997964302682</v>
      </c>
      <c r="CM41" s="59">
        <v>0</v>
      </c>
      <c r="CN41" s="59">
        <f t="shared" si="29"/>
        <v>4.7845755586279196E-2</v>
      </c>
      <c r="CO41" s="59">
        <f t="shared" si="9"/>
        <v>1.4740669243526322E-3</v>
      </c>
      <c r="CP41" s="59">
        <f t="shared" si="10"/>
        <v>2.2356681686014929E-2</v>
      </c>
      <c r="CQ41" s="59">
        <v>0</v>
      </c>
      <c r="CR41" s="59">
        <f t="shared" si="30"/>
        <v>1.7934480912957025E-2</v>
      </c>
      <c r="CS41" s="59">
        <f t="shared" si="11"/>
        <v>4.6064591386019756E-3</v>
      </c>
      <c r="CT41" s="59">
        <f t="shared" si="12"/>
        <v>4.9074144689906389E-2</v>
      </c>
      <c r="CU41" s="59">
        <v>0</v>
      </c>
      <c r="CV41" s="59">
        <f t="shared" si="31"/>
        <v>3.0771147045861199E-2</v>
      </c>
      <c r="CW41" s="59">
        <f t="shared" si="32"/>
        <v>0</v>
      </c>
      <c r="CX41" s="59">
        <f t="shared" si="13"/>
        <v>0</v>
      </c>
      <c r="CY41" s="59">
        <v>0</v>
      </c>
      <c r="CZ41" s="57">
        <f t="shared" si="33"/>
        <v>0</v>
      </c>
    </row>
    <row r="42" spans="1:121" x14ac:dyDescent="0.2">
      <c r="A42" s="193">
        <v>2048</v>
      </c>
      <c r="B42" s="199">
        <v>1.6501589653136587E-2</v>
      </c>
      <c r="C42" s="199">
        <v>1.0817708772611762E-2</v>
      </c>
      <c r="D42" s="199">
        <v>0.13439628017499017</v>
      </c>
      <c r="E42" s="199">
        <v>6.8756623554735774E-2</v>
      </c>
      <c r="F42" s="199"/>
      <c r="G42" s="199">
        <v>0</v>
      </c>
      <c r="H42" s="199">
        <v>0</v>
      </c>
      <c r="I42" s="199">
        <v>7.9207630335055609E-2</v>
      </c>
      <c r="J42" s="199">
        <v>5.0238172943993603E-2</v>
      </c>
      <c r="K42" s="199">
        <v>1.4668079691676965E-3</v>
      </c>
      <c r="L42" s="199">
        <v>1.2834569730217344E-2</v>
      </c>
      <c r="M42" s="199">
        <v>4.4004239075030888E-3</v>
      </c>
      <c r="N42" s="199">
        <v>3.6670199229192416E-2</v>
      </c>
      <c r="O42" s="199">
        <v>3.9053762179089922E-2</v>
      </c>
      <c r="P42" s="199"/>
      <c r="Q42" s="199">
        <v>0</v>
      </c>
      <c r="R42" s="199">
        <v>0</v>
      </c>
      <c r="S42" s="199">
        <v>4.2170729113571274E-3</v>
      </c>
      <c r="T42" s="199">
        <v>1.2834569730217345E-3</v>
      </c>
      <c r="U42" s="199"/>
      <c r="V42" s="199">
        <v>3.116966934481355E-2</v>
      </c>
      <c r="W42" s="199">
        <v>8.9841988111521408E-3</v>
      </c>
      <c r="X42" s="199">
        <v>0.10726033274538781</v>
      </c>
      <c r="Y42" s="199">
        <v>6.637306060483826E-2</v>
      </c>
      <c r="Z42" s="199"/>
      <c r="AA42" s="199">
        <v>0</v>
      </c>
      <c r="AB42" s="199">
        <v>0</v>
      </c>
      <c r="AC42" s="199">
        <v>3.6670199229192411E-3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18.212621149170705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4"/>
        <v>1.0817708772611762E-2</v>
      </c>
      <c r="BG42" s="54">
        <f t="shared" si="14"/>
        <v>0.21360391051004579</v>
      </c>
      <c r="BH42" s="54">
        <f t="shared" si="14"/>
        <v>0.11899479649872938</v>
      </c>
      <c r="BI42" s="54">
        <f t="shared" si="15"/>
        <v>4.4004239075030888E-3</v>
      </c>
      <c r="BJ42" s="54">
        <f t="shared" si="15"/>
        <v>4.0887272140549547E-2</v>
      </c>
      <c r="BK42" s="54">
        <f t="shared" si="15"/>
        <v>4.0337219152111657E-2</v>
      </c>
      <c r="BL42" s="54">
        <f t="shared" si="16"/>
        <v>8.9841988111521408E-3</v>
      </c>
      <c r="BM42" s="54">
        <f t="shared" si="16"/>
        <v>0.11092735266830704</v>
      </c>
      <c r="BN42" s="54">
        <f t="shared" si="16"/>
        <v>6.637306060483826E-2</v>
      </c>
      <c r="BO42" s="33">
        <f t="shared" si="17"/>
        <v>0</v>
      </c>
      <c r="BP42" s="33">
        <f t="shared" si="17"/>
        <v>0</v>
      </c>
      <c r="BQ42" s="33">
        <f t="shared" si="17"/>
        <v>0</v>
      </c>
      <c r="BR42" s="57"/>
      <c r="BS42" s="33">
        <f t="shared" si="18"/>
        <v>5.3667485109925939E-3</v>
      </c>
      <c r="BT42" s="33">
        <f t="shared" si="19"/>
        <v>0</v>
      </c>
      <c r="BU42" s="33">
        <f t="shared" si="20"/>
        <v>4.1741377307720163E-3</v>
      </c>
      <c r="BV42" s="33">
        <f t="shared" si="21"/>
        <v>0</v>
      </c>
      <c r="BW42" s="33">
        <f t="shared" si="22"/>
        <v>1.0137191631874898E-2</v>
      </c>
      <c r="BX42" s="33">
        <f t="shared" si="23"/>
        <v>0</v>
      </c>
      <c r="BY42" s="33">
        <f t="shared" si="24"/>
        <v>0</v>
      </c>
      <c r="BZ42" s="33">
        <f t="shared" si="25"/>
        <v>0</v>
      </c>
      <c r="CA42" s="33">
        <f t="shared" si="26"/>
        <v>0</v>
      </c>
      <c r="CB42" s="59">
        <f t="shared" si="27"/>
        <v>5.9232207010435145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28"/>
        <v>0</v>
      </c>
      <c r="CI42" s="59">
        <f t="shared" si="6"/>
        <v>0</v>
      </c>
      <c r="CJ42" s="57"/>
      <c r="CK42" s="59">
        <f t="shared" si="7"/>
        <v>3.5182018016507001E-3</v>
      </c>
      <c r="CL42" s="59">
        <f t="shared" si="8"/>
        <v>6.9469577947848568E-2</v>
      </c>
      <c r="CM42" s="59">
        <v>0</v>
      </c>
      <c r="CN42" s="59">
        <f t="shared" si="29"/>
        <v>3.8700219818157702E-2</v>
      </c>
      <c r="CO42" s="59">
        <f t="shared" si="9"/>
        <v>1.4311329362646913E-3</v>
      </c>
      <c r="CP42" s="59">
        <f t="shared" si="10"/>
        <v>1.3297610199459428E-2</v>
      </c>
      <c r="CQ42" s="59">
        <v>0</v>
      </c>
      <c r="CR42" s="59">
        <f t="shared" si="30"/>
        <v>1.3118718582426339E-2</v>
      </c>
      <c r="CS42" s="59">
        <f t="shared" si="11"/>
        <v>2.9218964115404118E-3</v>
      </c>
      <c r="CT42" s="59">
        <f t="shared" si="12"/>
        <v>3.6076476101672431E-2</v>
      </c>
      <c r="CU42" s="59">
        <v>0</v>
      </c>
      <c r="CV42" s="59">
        <f t="shared" si="31"/>
        <v>2.1586255121992429E-2</v>
      </c>
      <c r="CW42" s="59">
        <f t="shared" si="32"/>
        <v>0</v>
      </c>
      <c r="CX42" s="59">
        <f t="shared" si="13"/>
        <v>0</v>
      </c>
      <c r="CY42" s="59">
        <v>0</v>
      </c>
      <c r="CZ42" s="57">
        <f t="shared" si="33"/>
        <v>0</v>
      </c>
    </row>
    <row r="43" spans="1:121" x14ac:dyDescent="0.2">
      <c r="A43" s="166">
        <v>2049</v>
      </c>
      <c r="B43" s="199">
        <v>1.4668079691676965E-2</v>
      </c>
      <c r="C43" s="199">
        <v>0</v>
      </c>
      <c r="D43" s="199">
        <v>0</v>
      </c>
      <c r="E43" s="199">
        <v>0.16318238656990625</v>
      </c>
      <c r="F43" s="199"/>
      <c r="G43" s="199">
        <v>0</v>
      </c>
      <c r="H43" s="199">
        <v>0</v>
      </c>
      <c r="I43" s="199">
        <v>0</v>
      </c>
      <c r="J43" s="199">
        <v>7.9207630335055609E-2</v>
      </c>
      <c r="K43" s="199">
        <v>0</v>
      </c>
      <c r="L43" s="199">
        <v>5.5005298843788615E-3</v>
      </c>
      <c r="M43" s="199">
        <v>0</v>
      </c>
      <c r="N43" s="199">
        <v>0</v>
      </c>
      <c r="O43" s="199">
        <v>4.9504768959409758E-2</v>
      </c>
      <c r="P43" s="199"/>
      <c r="Q43" s="199">
        <v>0</v>
      </c>
      <c r="R43" s="199">
        <v>0</v>
      </c>
      <c r="S43" s="199">
        <v>0</v>
      </c>
      <c r="T43" s="199">
        <v>4.2170729113571274E-3</v>
      </c>
      <c r="U43" s="199"/>
      <c r="V43" s="199">
        <v>3.116966934481355E-2</v>
      </c>
      <c r="W43" s="199">
        <v>0</v>
      </c>
      <c r="X43" s="199">
        <v>0</v>
      </c>
      <c r="Y43" s="199">
        <v>0.14741420090135351</v>
      </c>
      <c r="Z43" s="199"/>
      <c r="AA43" s="199">
        <v>0</v>
      </c>
      <c r="AB43" s="199">
        <v>0</v>
      </c>
      <c r="AC43" s="199">
        <v>0</v>
      </c>
      <c r="AD43" s="199">
        <v>3.6670199229192411E-3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12.197608369606273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4"/>
        <v>0</v>
      </c>
      <c r="BG43" s="54">
        <f t="shared" si="14"/>
        <v>0</v>
      </c>
      <c r="BH43" s="54">
        <f t="shared" si="14"/>
        <v>0.24239001690496187</v>
      </c>
      <c r="BI43" s="54">
        <f t="shared" si="15"/>
        <v>0</v>
      </c>
      <c r="BJ43" s="54">
        <f t="shared" si="15"/>
        <v>0</v>
      </c>
      <c r="BK43" s="54">
        <f t="shared" si="15"/>
        <v>5.3721841870766882E-2</v>
      </c>
      <c r="BL43" s="54">
        <f t="shared" si="16"/>
        <v>0</v>
      </c>
      <c r="BM43" s="54">
        <f t="shared" si="16"/>
        <v>0</v>
      </c>
      <c r="BN43" s="54">
        <f t="shared" si="16"/>
        <v>0.15108122082427275</v>
      </c>
      <c r="BO43" s="33">
        <f t="shared" si="17"/>
        <v>0</v>
      </c>
      <c r="BP43" s="33">
        <f t="shared" si="17"/>
        <v>0</v>
      </c>
      <c r="BQ43" s="33">
        <f t="shared" si="17"/>
        <v>0</v>
      </c>
      <c r="BR43" s="57"/>
      <c r="BS43" s="33">
        <f t="shared" si="18"/>
        <v>4.6314981756138884E-3</v>
      </c>
      <c r="BT43" s="33">
        <f t="shared" si="19"/>
        <v>0</v>
      </c>
      <c r="BU43" s="33">
        <f t="shared" si="20"/>
        <v>1.7368118158552083E-3</v>
      </c>
      <c r="BV43" s="33">
        <f t="shared" si="21"/>
        <v>0</v>
      </c>
      <c r="BW43" s="33">
        <f t="shared" si="22"/>
        <v>9.8419336231795138E-3</v>
      </c>
      <c r="BX43" s="33">
        <f t="shared" si="23"/>
        <v>0</v>
      </c>
      <c r="BY43" s="33">
        <f t="shared" si="24"/>
        <v>0</v>
      </c>
      <c r="BZ43" s="33">
        <f t="shared" si="25"/>
        <v>0</v>
      </c>
      <c r="CA43" s="33">
        <f t="shared" si="26"/>
        <v>0</v>
      </c>
      <c r="CB43" s="59">
        <f t="shared" si="27"/>
        <v>3.8514380953861198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28"/>
        <v>0</v>
      </c>
      <c r="CI43" s="59">
        <f t="shared" si="6"/>
        <v>0</v>
      </c>
      <c r="CJ43" s="57"/>
      <c r="CK43" s="59">
        <f t="shared" si="7"/>
        <v>0</v>
      </c>
      <c r="CL43" s="59">
        <f t="shared" si="8"/>
        <v>0</v>
      </c>
      <c r="CM43" s="59">
        <v>0</v>
      </c>
      <c r="CN43" s="59">
        <f t="shared" si="29"/>
        <v>7.6535507352019513E-2</v>
      </c>
      <c r="CO43" s="59">
        <f t="shared" si="9"/>
        <v>0</v>
      </c>
      <c r="CP43" s="59">
        <f t="shared" si="10"/>
        <v>0</v>
      </c>
      <c r="CQ43" s="59">
        <v>0</v>
      </c>
      <c r="CR43" s="59">
        <f t="shared" si="30"/>
        <v>1.6962862068185865E-2</v>
      </c>
      <c r="CS43" s="59">
        <f t="shared" si="11"/>
        <v>0</v>
      </c>
      <c r="CT43" s="59">
        <f t="shared" si="12"/>
        <v>0</v>
      </c>
      <c r="CU43" s="59">
        <v>0</v>
      </c>
      <c r="CV43" s="59">
        <f t="shared" si="31"/>
        <v>4.7704431208823055E-2</v>
      </c>
      <c r="CW43" s="59">
        <f t="shared" si="32"/>
        <v>0</v>
      </c>
      <c r="CX43" s="59">
        <f t="shared" si="13"/>
        <v>0</v>
      </c>
      <c r="CY43" s="59">
        <v>0</v>
      </c>
      <c r="CZ43" s="57">
        <f t="shared" si="33"/>
        <v>0</v>
      </c>
    </row>
    <row r="44" spans="1:121" x14ac:dyDescent="0.2">
      <c r="A44" s="166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4"/>
        <v>0</v>
      </c>
      <c r="BG44" s="54">
        <f t="shared" si="14"/>
        <v>0</v>
      </c>
      <c r="BH44" s="54">
        <f t="shared" si="14"/>
        <v>0</v>
      </c>
      <c r="BI44" s="54">
        <f t="shared" si="15"/>
        <v>0</v>
      </c>
      <c r="BJ44" s="54">
        <f t="shared" si="15"/>
        <v>0</v>
      </c>
      <c r="BK44" s="54">
        <f t="shared" si="15"/>
        <v>0</v>
      </c>
      <c r="BL44" s="54">
        <f t="shared" si="16"/>
        <v>0</v>
      </c>
      <c r="BM44" s="54">
        <f t="shared" si="16"/>
        <v>0</v>
      </c>
      <c r="BN44" s="54">
        <f t="shared" si="16"/>
        <v>0</v>
      </c>
      <c r="BO44" s="33">
        <f t="shared" si="17"/>
        <v>0</v>
      </c>
      <c r="BP44" s="33">
        <f t="shared" si="17"/>
        <v>0</v>
      </c>
      <c r="BQ44" s="33">
        <f t="shared" si="17"/>
        <v>0</v>
      </c>
      <c r="BR44" s="57"/>
      <c r="BS44" s="33">
        <f t="shared" si="18"/>
        <v>0</v>
      </c>
      <c r="BT44" s="33">
        <f t="shared" si="19"/>
        <v>0</v>
      </c>
      <c r="BU44" s="33">
        <f t="shared" si="20"/>
        <v>0</v>
      </c>
      <c r="BV44" s="33">
        <f t="shared" si="21"/>
        <v>0</v>
      </c>
      <c r="BW44" s="33">
        <f t="shared" si="22"/>
        <v>0</v>
      </c>
      <c r="BX44" s="33">
        <f t="shared" si="23"/>
        <v>0</v>
      </c>
      <c r="BY44" s="33">
        <f t="shared" si="24"/>
        <v>0</v>
      </c>
      <c r="BZ44" s="33">
        <f t="shared" si="25"/>
        <v>0</v>
      </c>
      <c r="CA44" s="33">
        <f t="shared" si="26"/>
        <v>0</v>
      </c>
      <c r="CB44" s="59">
        <f t="shared" si="27"/>
        <v>0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28"/>
        <v>0</v>
      </c>
      <c r="CI44" s="59">
        <f t="shared" si="6"/>
        <v>0</v>
      </c>
      <c r="CJ44" s="57"/>
      <c r="CK44" s="59">
        <f t="shared" si="7"/>
        <v>0</v>
      </c>
      <c r="CL44" s="59">
        <f t="shared" si="8"/>
        <v>0</v>
      </c>
      <c r="CM44" s="59">
        <v>0</v>
      </c>
      <c r="CN44" s="59">
        <f t="shared" si="29"/>
        <v>0</v>
      </c>
      <c r="CO44" s="59">
        <f t="shared" si="9"/>
        <v>0</v>
      </c>
      <c r="CP44" s="59">
        <f t="shared" si="10"/>
        <v>0</v>
      </c>
      <c r="CQ44" s="59">
        <v>0</v>
      </c>
      <c r="CR44" s="59">
        <f t="shared" si="30"/>
        <v>0</v>
      </c>
      <c r="CS44" s="59">
        <f t="shared" si="11"/>
        <v>0</v>
      </c>
      <c r="CT44" s="59">
        <f t="shared" si="12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3"/>
        <v>0</v>
      </c>
      <c r="CY44" s="59">
        <v>0</v>
      </c>
      <c r="CZ44" s="57">
        <f t="shared" si="33"/>
        <v>0</v>
      </c>
    </row>
    <row r="45" spans="1:121" s="10" customFormat="1" x14ac:dyDescent="0.2">
      <c r="A45" s="167" t="s">
        <v>36</v>
      </c>
      <c r="B45" s="168">
        <f>SUM(B4:B44)</f>
        <v>6.4337864547618082</v>
      </c>
      <c r="C45" s="201">
        <f t="shared" ref="C45:BN45" si="34">SUM(C4:C44)</f>
        <v>4.2159728053802521</v>
      </c>
      <c r="D45" s="201">
        <f t="shared" si="34"/>
        <v>26.80151521263215</v>
      </c>
      <c r="E45" s="201">
        <f t="shared" si="34"/>
        <v>5.785824034381978</v>
      </c>
      <c r="F45" s="201">
        <f t="shared" si="34"/>
        <v>0</v>
      </c>
      <c r="G45" s="201">
        <f t="shared" si="34"/>
        <v>8.3589719142944094</v>
      </c>
      <c r="H45" s="201">
        <f t="shared" si="34"/>
        <v>7.6268513866835823</v>
      </c>
      <c r="I45" s="201">
        <f t="shared" si="34"/>
        <v>62.3956274454439</v>
      </c>
      <c r="J45" s="201">
        <f t="shared" si="34"/>
        <v>8.2612458333486121</v>
      </c>
      <c r="K45" s="201">
        <f t="shared" si="34"/>
        <v>3.5267564108675806</v>
      </c>
      <c r="L45" s="201">
        <f t="shared" si="34"/>
        <v>4.657115302107437</v>
      </c>
      <c r="M45" s="201">
        <f t="shared" si="34"/>
        <v>2.1114700716168993</v>
      </c>
      <c r="N45" s="201">
        <f t="shared" si="34"/>
        <v>6.7511670290904693</v>
      </c>
      <c r="O45" s="201">
        <f t="shared" si="34"/>
        <v>3.8269019915585201</v>
      </c>
      <c r="P45" s="201">
        <f t="shared" si="34"/>
        <v>0</v>
      </c>
      <c r="Q45" s="201">
        <f t="shared" si="34"/>
        <v>1.9985258579909866</v>
      </c>
      <c r="R45" s="201">
        <f t="shared" si="34"/>
        <v>1.6899461314773321</v>
      </c>
      <c r="S45" s="201">
        <f t="shared" si="34"/>
        <v>7.9425818020469299</v>
      </c>
      <c r="T45" s="201">
        <f t="shared" si="34"/>
        <v>1.9453540691086575</v>
      </c>
      <c r="U45" s="201">
        <f t="shared" si="34"/>
        <v>0</v>
      </c>
      <c r="V45" s="201">
        <f t="shared" si="34"/>
        <v>7.5577280611365563</v>
      </c>
      <c r="W45" s="201">
        <f t="shared" si="34"/>
        <v>2.7271627166750401</v>
      </c>
      <c r="X45" s="201">
        <f t="shared" si="34"/>
        <v>8.670668607742547</v>
      </c>
      <c r="Y45" s="201">
        <f t="shared" si="34"/>
        <v>5.7959083391700066</v>
      </c>
      <c r="Z45" s="201">
        <f t="shared" si="34"/>
        <v>0</v>
      </c>
      <c r="AA45" s="201">
        <f t="shared" si="34"/>
        <v>0.46754504017220327</v>
      </c>
      <c r="AB45" s="201">
        <f t="shared" si="34"/>
        <v>0.31481366038261682</v>
      </c>
      <c r="AC45" s="201">
        <f t="shared" si="34"/>
        <v>2.1994785497669609</v>
      </c>
      <c r="AD45" s="201">
        <f t="shared" si="34"/>
        <v>0.42079053615498291</v>
      </c>
      <c r="AE45" s="201">
        <f t="shared" si="34"/>
        <v>0</v>
      </c>
      <c r="AF45" s="201">
        <f t="shared" si="34"/>
        <v>0</v>
      </c>
      <c r="AG45" s="201">
        <f t="shared" si="34"/>
        <v>0</v>
      </c>
      <c r="AH45" s="201">
        <f t="shared" si="34"/>
        <v>0</v>
      </c>
      <c r="AI45" s="201">
        <f t="shared" si="34"/>
        <v>0</v>
      </c>
      <c r="AJ45" s="201">
        <f t="shared" si="34"/>
        <v>0</v>
      </c>
      <c r="AK45" s="201">
        <f t="shared" si="34"/>
        <v>0</v>
      </c>
      <c r="AL45" s="201">
        <f t="shared" si="34"/>
        <v>0</v>
      </c>
      <c r="AM45" s="201">
        <f t="shared" si="34"/>
        <v>0</v>
      </c>
      <c r="AN45" s="201">
        <f t="shared" si="34"/>
        <v>0</v>
      </c>
      <c r="AO45" s="201">
        <f t="shared" si="34"/>
        <v>0</v>
      </c>
      <c r="AP45" s="201">
        <f t="shared" si="34"/>
        <v>3.8082001899516325</v>
      </c>
      <c r="AQ45" s="201">
        <f t="shared" si="34"/>
        <v>6082.5079482656829</v>
      </c>
      <c r="AR45" s="201">
        <f t="shared" si="34"/>
        <v>430.54847616987104</v>
      </c>
      <c r="AS45" s="201">
        <f t="shared" si="34"/>
        <v>827.60422587375922</v>
      </c>
      <c r="AT45" s="201">
        <f t="shared" si="34"/>
        <v>20872.41282576889</v>
      </c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>
        <f t="shared" si="34"/>
        <v>0</v>
      </c>
      <c r="BF45" s="201">
        <f t="shared" si="34"/>
        <v>11.842824192063835</v>
      </c>
      <c r="BG45" s="201">
        <f t="shared" si="34"/>
        <v>89.197142658076046</v>
      </c>
      <c r="BH45" s="201">
        <f t="shared" si="34"/>
        <v>14.047069867730592</v>
      </c>
      <c r="BI45" s="201">
        <f t="shared" si="34"/>
        <v>3.8014162030942309</v>
      </c>
      <c r="BJ45" s="201">
        <f t="shared" si="34"/>
        <v>14.6937488311374</v>
      </c>
      <c r="BK45" s="201">
        <f t="shared" si="34"/>
        <v>5.7722560606671776</v>
      </c>
      <c r="BL45" s="201">
        <f t="shared" si="34"/>
        <v>3.0419763770576571</v>
      </c>
      <c r="BM45" s="201">
        <f t="shared" si="34"/>
        <v>10.870147157509505</v>
      </c>
      <c r="BN45" s="201">
        <f t="shared" si="34"/>
        <v>6.2166988753249903</v>
      </c>
      <c r="BO45" s="201">
        <f t="shared" ref="BO45:DQ45" si="35">SUM(BO4:BO44)</f>
        <v>0</v>
      </c>
      <c r="BP45" s="201">
        <f t="shared" si="35"/>
        <v>0</v>
      </c>
      <c r="BQ45" s="201">
        <f t="shared" si="35"/>
        <v>0</v>
      </c>
      <c r="BR45" s="201">
        <f t="shared" si="35"/>
        <v>0</v>
      </c>
      <c r="BS45" s="201">
        <f t="shared" si="35"/>
        <v>3.7816450061770239</v>
      </c>
      <c r="BT45" s="201">
        <f t="shared" si="35"/>
        <v>6.404222502682777</v>
      </c>
      <c r="BU45" s="201">
        <f t="shared" si="35"/>
        <v>2.6185721009725627</v>
      </c>
      <c r="BV45" s="201">
        <f t="shared" si="35"/>
        <v>1.4894719373791223</v>
      </c>
      <c r="BW45" s="201">
        <f t="shared" si="35"/>
        <v>4.0152962797198324</v>
      </c>
      <c r="BX45" s="201">
        <f t="shared" si="35"/>
        <v>0.31777487103481239</v>
      </c>
      <c r="BY45" s="201">
        <f t="shared" si="35"/>
        <v>0</v>
      </c>
      <c r="BZ45" s="201">
        <f t="shared" si="35"/>
        <v>0</v>
      </c>
      <c r="CA45" s="201">
        <f t="shared" si="35"/>
        <v>2.9716320725707597</v>
      </c>
      <c r="CB45" s="201">
        <f t="shared" si="35"/>
        <v>15064.434853555482</v>
      </c>
      <c r="CC45" s="201">
        <f t="shared" si="35"/>
        <v>0</v>
      </c>
      <c r="CD45" s="201">
        <f t="shared" si="35"/>
        <v>4913.620662003088</v>
      </c>
      <c r="CE45" s="201">
        <f t="shared" si="35"/>
        <v>394.87469743075002</v>
      </c>
      <c r="CF45" s="201">
        <f t="shared" si="35"/>
        <v>565.80083892645416</v>
      </c>
      <c r="CG45" s="201">
        <f t="shared" si="35"/>
        <v>0</v>
      </c>
      <c r="CH45" s="201">
        <f t="shared" si="35"/>
        <v>0</v>
      </c>
      <c r="CI45" s="201">
        <f t="shared" si="35"/>
        <v>0</v>
      </c>
      <c r="CJ45" s="201">
        <f t="shared" si="35"/>
        <v>0</v>
      </c>
      <c r="CK45" s="201">
        <f t="shared" si="35"/>
        <v>8.3371146276936887</v>
      </c>
      <c r="CL45" s="201">
        <f t="shared" si="35"/>
        <v>52.841506437256854</v>
      </c>
      <c r="CM45" s="201">
        <f t="shared" si="35"/>
        <v>0</v>
      </c>
      <c r="CN45" s="201">
        <f t="shared" si="35"/>
        <v>7.8666891456754655</v>
      </c>
      <c r="CO45" s="201">
        <f t="shared" si="35"/>
        <v>2.4612831414064922</v>
      </c>
      <c r="CP45" s="201">
        <f t="shared" si="35"/>
        <v>8.2577814443908633</v>
      </c>
      <c r="CQ45" s="201">
        <f t="shared" si="35"/>
        <v>0</v>
      </c>
      <c r="CR45" s="201">
        <f t="shared" si="35"/>
        <v>3.2577059507047625</v>
      </c>
      <c r="CS45" s="201">
        <f t="shared" si="35"/>
        <v>1.5836049395122156</v>
      </c>
      <c r="CT45" s="201">
        <f t="shared" si="35"/>
        <v>5.1838118644282716</v>
      </c>
      <c r="CU45" s="201">
        <f t="shared" si="35"/>
        <v>0</v>
      </c>
      <c r="CV45" s="201">
        <f t="shared" si="35"/>
        <v>3.0883809694517264</v>
      </c>
      <c r="CW45" s="201">
        <f t="shared" si="35"/>
        <v>0</v>
      </c>
      <c r="CX45" s="201">
        <f t="shared" si="35"/>
        <v>0</v>
      </c>
      <c r="CY45" s="201">
        <f t="shared" si="35"/>
        <v>0</v>
      </c>
      <c r="CZ45" s="201">
        <f t="shared" si="35"/>
        <v>0</v>
      </c>
      <c r="DA45" s="201">
        <f t="shared" si="35"/>
        <v>0</v>
      </c>
      <c r="DB45" s="201">
        <f t="shared" si="35"/>
        <v>0</v>
      </c>
      <c r="DC45" s="201">
        <f t="shared" si="35"/>
        <v>0</v>
      </c>
      <c r="DD45" s="201">
        <f t="shared" si="35"/>
        <v>0</v>
      </c>
      <c r="DE45" s="201">
        <f t="shared" si="35"/>
        <v>0</v>
      </c>
      <c r="DF45" s="201">
        <f t="shared" si="35"/>
        <v>0</v>
      </c>
      <c r="DG45" s="201">
        <f t="shared" si="35"/>
        <v>0</v>
      </c>
      <c r="DH45" s="201">
        <f t="shared" si="35"/>
        <v>0</v>
      </c>
      <c r="DI45" s="201">
        <f t="shared" si="35"/>
        <v>0</v>
      </c>
      <c r="DJ45" s="201">
        <f t="shared" si="35"/>
        <v>0</v>
      </c>
      <c r="DK45" s="201">
        <f t="shared" si="35"/>
        <v>0</v>
      </c>
      <c r="DL45" s="201">
        <f t="shared" si="35"/>
        <v>0</v>
      </c>
      <c r="DM45" s="201">
        <f t="shared" si="35"/>
        <v>0</v>
      </c>
      <c r="DN45" s="201">
        <f t="shared" si="35"/>
        <v>0</v>
      </c>
      <c r="DO45" s="201">
        <f t="shared" si="35"/>
        <v>0</v>
      </c>
      <c r="DP45" s="201">
        <f t="shared" si="35"/>
        <v>0</v>
      </c>
      <c r="DQ45" s="201">
        <f t="shared" si="35"/>
        <v>0</v>
      </c>
    </row>
    <row r="46" spans="1:121" x14ac:dyDescent="0.2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21" s="14" customFormat="1" x14ac:dyDescent="0.2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21" s="13" customFormat="1" x14ac:dyDescent="0.2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Z60"/>
  <sheetViews>
    <sheetView workbookViewId="0">
      <selection activeCell="B4" sqref="B4:AT44"/>
    </sheetView>
  </sheetViews>
  <sheetFormatPr defaultRowHeight="11.25" x14ac:dyDescent="0.2"/>
  <cols>
    <col min="1" max="2" width="10.140625" style="9" customWidth="1"/>
    <col min="3" max="3" width="14.140625" style="9" customWidth="1"/>
    <col min="4" max="4" width="14.85546875" style="9" customWidth="1"/>
    <col min="5" max="5" width="25.7109375" style="6" customWidth="1"/>
    <col min="6" max="6" width="10" style="9" customWidth="1"/>
    <col min="7" max="7" width="10.140625" style="9" customWidth="1"/>
    <col min="8" max="8" width="14.140625" style="9" customWidth="1"/>
    <col min="9" max="9" width="14.85546875" style="9" customWidth="1"/>
    <col min="10" max="10" width="14.140625" style="9" customWidth="1"/>
    <col min="11" max="11" width="10" style="9" customWidth="1"/>
    <col min="12" max="12" width="10.140625" style="9" customWidth="1"/>
    <col min="13" max="13" width="14.140625" style="9" customWidth="1"/>
    <col min="14" max="14" width="14.85546875" style="9" customWidth="1"/>
    <col min="15" max="15" width="14.140625" style="9" customWidth="1"/>
    <col min="16" max="16" width="10" style="9" customWidth="1"/>
    <col min="17" max="17" width="10.140625" style="9" customWidth="1"/>
    <col min="18" max="18" width="14.140625" style="9" customWidth="1"/>
    <col min="19" max="19" width="14.85546875" style="9" customWidth="1"/>
    <col min="20" max="20" width="14.140625" style="9" customWidth="1"/>
    <col min="21" max="21" width="10" style="9" customWidth="1"/>
    <col min="22" max="22" width="10.140625" style="9" customWidth="1"/>
    <col min="23" max="23" width="14.140625" style="9" customWidth="1"/>
    <col min="24" max="24" width="14.85546875" style="9" customWidth="1"/>
    <col min="25" max="25" width="14.140625" style="9" customWidth="1"/>
    <col min="26" max="26" width="10" style="9" customWidth="1"/>
    <col min="27" max="27" width="10.140625" style="9" customWidth="1"/>
    <col min="28" max="28" width="14.140625" style="9" customWidth="1"/>
    <col min="29" max="29" width="14.85546875" style="9" customWidth="1"/>
    <col min="30" max="30" width="14.140625" style="9" customWidth="1"/>
    <col min="31" max="31" width="10" style="9" customWidth="1"/>
    <col min="32" max="32" width="10.140625" style="9" customWidth="1"/>
    <col min="33" max="33" width="14.140625" style="9" customWidth="1"/>
    <col min="34" max="34" width="14.85546875" style="9" customWidth="1"/>
    <col min="35" max="35" width="14.140625" style="9" customWidth="1"/>
    <col min="36" max="36" width="10" style="9" customWidth="1"/>
    <col min="37" max="37" width="10.140625" style="9" customWidth="1"/>
    <col min="38" max="38" width="14.140625" style="9" customWidth="1"/>
    <col min="39" max="39" width="14.85546875" style="9" customWidth="1"/>
    <col min="40" max="40" width="14.140625" style="9" customWidth="1"/>
    <col min="41" max="41" width="10" style="9" customWidth="1"/>
    <col min="42" max="46" width="10.140625" style="9" customWidth="1"/>
    <col min="47" max="47" width="11.7109375" style="9" bestFit="1" customWidth="1"/>
    <col min="48" max="48" width="13.85546875" style="9" bestFit="1" customWidth="1"/>
    <col min="49" max="49" width="20.5703125" style="9" bestFit="1" customWidth="1"/>
    <col min="50" max="50" width="11.7109375" style="9" customWidth="1"/>
    <col min="51" max="51" width="16.7109375" style="34" bestFit="1" customWidth="1"/>
    <col min="52" max="52" width="13.7109375" style="34" bestFit="1" customWidth="1"/>
    <col min="53" max="53" width="16.42578125" style="34" bestFit="1" customWidth="1"/>
    <col min="54" max="54" width="15.42578125" style="34" bestFit="1" customWidth="1"/>
    <col min="55" max="60" width="9.140625" style="34"/>
    <col min="61" max="61" width="11.7109375" style="34" bestFit="1" customWidth="1"/>
    <col min="62" max="66" width="9.140625" style="34"/>
    <col min="67" max="67" width="14.7109375" style="34" bestFit="1" customWidth="1"/>
    <col min="68" max="68" width="14.28515625" style="34" bestFit="1" customWidth="1"/>
    <col min="69" max="69" width="13.42578125" style="34" bestFit="1" customWidth="1"/>
    <col min="70" max="16384" width="9.140625" style="9"/>
  </cols>
  <sheetData>
    <row r="1" spans="1:104" ht="12.75" x14ac:dyDescent="0.2">
      <c r="A1" s="169" t="s">
        <v>0</v>
      </c>
      <c r="B1" s="169" t="s">
        <v>1</v>
      </c>
      <c r="C1" s="169" t="s">
        <v>3</v>
      </c>
      <c r="D1" s="169"/>
      <c r="E1" s="170"/>
      <c r="F1" s="169"/>
      <c r="G1" s="169" t="s">
        <v>2</v>
      </c>
      <c r="H1" s="171"/>
      <c r="I1" s="169"/>
      <c r="J1" s="169"/>
      <c r="K1" s="169"/>
      <c r="L1" s="171"/>
      <c r="M1" s="171"/>
      <c r="N1" s="169"/>
      <c r="O1" s="169"/>
      <c r="P1" s="169"/>
      <c r="Q1" s="171"/>
      <c r="R1" s="171"/>
      <c r="S1" s="169"/>
      <c r="T1" s="169"/>
      <c r="U1" s="169"/>
      <c r="V1" s="172"/>
      <c r="W1" s="171"/>
      <c r="X1" s="169"/>
      <c r="Y1" s="169"/>
      <c r="Z1" s="169"/>
      <c r="AA1" s="172"/>
      <c r="AB1" s="171"/>
      <c r="AC1" s="169"/>
      <c r="AD1" s="169"/>
      <c r="AE1" s="169"/>
      <c r="AF1" s="172"/>
      <c r="AG1" s="171"/>
      <c r="AH1" s="169"/>
      <c r="AI1" s="169"/>
      <c r="AJ1" s="169"/>
      <c r="AK1" s="172"/>
      <c r="AL1" s="171"/>
      <c r="AM1" s="169"/>
      <c r="AN1" s="169"/>
      <c r="AO1" s="169"/>
      <c r="AP1" s="169"/>
      <c r="AQ1" s="172"/>
      <c r="AR1" s="172"/>
      <c r="AS1" s="172"/>
      <c r="AT1" s="172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 t="s">
        <v>65</v>
      </c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61" t="s">
        <v>79</v>
      </c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7"/>
      <c r="CX1" s="57"/>
      <c r="CY1" s="57"/>
      <c r="CZ1" s="57"/>
    </row>
    <row r="2" spans="1:104" ht="11.25" customHeight="1" x14ac:dyDescent="0.2">
      <c r="A2" s="173"/>
      <c r="B2" s="215" t="s">
        <v>43</v>
      </c>
      <c r="C2" s="216"/>
      <c r="D2" s="216"/>
      <c r="E2" s="216"/>
      <c r="F2" s="217"/>
      <c r="G2" s="218" t="s">
        <v>44</v>
      </c>
      <c r="H2" s="219"/>
      <c r="I2" s="219"/>
      <c r="J2" s="219"/>
      <c r="K2" s="220"/>
      <c r="L2" s="215" t="s">
        <v>43</v>
      </c>
      <c r="M2" s="216"/>
      <c r="N2" s="216"/>
      <c r="O2" s="216"/>
      <c r="P2" s="217"/>
      <c r="Q2" s="218" t="s">
        <v>44</v>
      </c>
      <c r="R2" s="219"/>
      <c r="S2" s="219"/>
      <c r="T2" s="219"/>
      <c r="U2" s="220"/>
      <c r="V2" s="215" t="s">
        <v>43</v>
      </c>
      <c r="W2" s="216"/>
      <c r="X2" s="216"/>
      <c r="Y2" s="216"/>
      <c r="Z2" s="217"/>
      <c r="AA2" s="218" t="s">
        <v>44</v>
      </c>
      <c r="AB2" s="219"/>
      <c r="AC2" s="219"/>
      <c r="AD2" s="219"/>
      <c r="AE2" s="220"/>
      <c r="AF2" s="215" t="s">
        <v>43</v>
      </c>
      <c r="AG2" s="216"/>
      <c r="AH2" s="216"/>
      <c r="AI2" s="216"/>
      <c r="AJ2" s="217"/>
      <c r="AK2" s="218" t="s">
        <v>44</v>
      </c>
      <c r="AL2" s="219"/>
      <c r="AM2" s="219"/>
      <c r="AN2" s="219"/>
      <c r="AO2" s="220"/>
      <c r="AP2" s="174"/>
      <c r="AQ2" s="174"/>
      <c r="AR2" s="174"/>
      <c r="AS2" s="174"/>
      <c r="AT2" s="174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 t="s">
        <v>66</v>
      </c>
      <c r="BT2" s="57"/>
      <c r="BU2" s="57" t="s">
        <v>69</v>
      </c>
      <c r="BV2" s="57"/>
      <c r="BW2" s="57" t="s">
        <v>70</v>
      </c>
      <c r="BX2" s="57"/>
      <c r="BY2" s="57" t="s">
        <v>88</v>
      </c>
      <c r="BZ2" s="57"/>
      <c r="CA2" s="57" t="s">
        <v>71</v>
      </c>
      <c r="CB2" s="57" t="s">
        <v>72</v>
      </c>
      <c r="CC2" s="57"/>
      <c r="CD2" s="57"/>
      <c r="CE2" s="57"/>
      <c r="CF2" s="57"/>
      <c r="CG2" s="57" t="s">
        <v>76</v>
      </c>
      <c r="CH2" s="57"/>
      <c r="CI2" s="57"/>
      <c r="CJ2" s="57"/>
      <c r="CK2" s="62" t="s">
        <v>66</v>
      </c>
      <c r="CL2" s="63" t="s">
        <v>66</v>
      </c>
      <c r="CM2" s="63" t="s">
        <v>66</v>
      </c>
      <c r="CN2" s="63" t="s">
        <v>66</v>
      </c>
      <c r="CO2" s="63" t="s">
        <v>69</v>
      </c>
      <c r="CP2" s="63" t="s">
        <v>69</v>
      </c>
      <c r="CQ2" s="63" t="s">
        <v>69</v>
      </c>
      <c r="CR2" s="63" t="s">
        <v>69</v>
      </c>
      <c r="CS2" s="63" t="s">
        <v>70</v>
      </c>
      <c r="CT2" s="63" t="s">
        <v>70</v>
      </c>
      <c r="CU2" s="63" t="s">
        <v>70</v>
      </c>
      <c r="CV2" s="63" t="s">
        <v>70</v>
      </c>
      <c r="CW2" s="57" t="s">
        <v>88</v>
      </c>
      <c r="CX2" s="57" t="s">
        <v>88</v>
      </c>
      <c r="CY2" s="57" t="s">
        <v>88</v>
      </c>
      <c r="CZ2" s="57" t="s">
        <v>88</v>
      </c>
    </row>
    <row r="3" spans="1:104" ht="63.75" x14ac:dyDescent="0.2">
      <c r="A3" s="173" t="s">
        <v>4</v>
      </c>
      <c r="B3" s="175" t="s">
        <v>47</v>
      </c>
      <c r="C3" s="175" t="s">
        <v>48</v>
      </c>
      <c r="D3" s="175" t="s">
        <v>49</v>
      </c>
      <c r="E3" s="176" t="s">
        <v>50</v>
      </c>
      <c r="F3" s="175" t="s">
        <v>46</v>
      </c>
      <c r="G3" s="177" t="s">
        <v>5</v>
      </c>
      <c r="H3" s="177" t="s">
        <v>48</v>
      </c>
      <c r="I3" s="177" t="s">
        <v>49</v>
      </c>
      <c r="J3" s="177" t="s">
        <v>50</v>
      </c>
      <c r="K3" s="177" t="s">
        <v>46</v>
      </c>
      <c r="L3" s="175" t="s">
        <v>6</v>
      </c>
      <c r="M3" s="175" t="s">
        <v>48</v>
      </c>
      <c r="N3" s="175" t="s">
        <v>49</v>
      </c>
      <c r="O3" s="175" t="s">
        <v>50</v>
      </c>
      <c r="P3" s="175" t="s">
        <v>46</v>
      </c>
      <c r="Q3" s="177" t="s">
        <v>6</v>
      </c>
      <c r="R3" s="177" t="s">
        <v>48</v>
      </c>
      <c r="S3" s="177" t="s">
        <v>49</v>
      </c>
      <c r="T3" s="177" t="s">
        <v>50</v>
      </c>
      <c r="U3" s="177" t="s">
        <v>46</v>
      </c>
      <c r="V3" s="175" t="s">
        <v>7</v>
      </c>
      <c r="W3" s="175" t="s">
        <v>48</v>
      </c>
      <c r="X3" s="175" t="s">
        <v>49</v>
      </c>
      <c r="Y3" s="175" t="s">
        <v>50</v>
      </c>
      <c r="Z3" s="175" t="s">
        <v>46</v>
      </c>
      <c r="AA3" s="177" t="s">
        <v>7</v>
      </c>
      <c r="AB3" s="177" t="s">
        <v>48</v>
      </c>
      <c r="AC3" s="177" t="s">
        <v>49</v>
      </c>
      <c r="AD3" s="177" t="s">
        <v>50</v>
      </c>
      <c r="AE3" s="177" t="s">
        <v>46</v>
      </c>
      <c r="AF3" s="175" t="s">
        <v>51</v>
      </c>
      <c r="AG3" s="175" t="s">
        <v>48</v>
      </c>
      <c r="AH3" s="175" t="s">
        <v>49</v>
      </c>
      <c r="AI3" s="175" t="s">
        <v>50</v>
      </c>
      <c r="AJ3" s="175" t="s">
        <v>46</v>
      </c>
      <c r="AK3" s="177" t="s">
        <v>51</v>
      </c>
      <c r="AL3" s="177" t="s">
        <v>48</v>
      </c>
      <c r="AM3" s="177" t="s">
        <v>49</v>
      </c>
      <c r="AN3" s="177" t="s">
        <v>50</v>
      </c>
      <c r="AO3" s="177" t="s">
        <v>46</v>
      </c>
      <c r="AP3" s="174" t="s">
        <v>42</v>
      </c>
      <c r="AQ3" s="174" t="s">
        <v>9</v>
      </c>
      <c r="AR3" s="174" t="s">
        <v>10</v>
      </c>
      <c r="AS3" s="174" t="s">
        <v>11</v>
      </c>
      <c r="AT3" s="174" t="s">
        <v>12</v>
      </c>
      <c r="AY3" s="57"/>
      <c r="AZ3" s="37">
        <v>0.03</v>
      </c>
      <c r="BA3" s="57"/>
      <c r="BB3" s="37">
        <v>0.03</v>
      </c>
      <c r="BC3" s="57"/>
      <c r="BD3" s="57"/>
      <c r="BE3" s="57"/>
      <c r="BF3" s="57" t="s">
        <v>52</v>
      </c>
      <c r="BG3" s="57" t="s">
        <v>53</v>
      </c>
      <c r="BH3" s="57" t="s">
        <v>54</v>
      </c>
      <c r="BI3" s="57" t="s">
        <v>55</v>
      </c>
      <c r="BJ3" s="57" t="s">
        <v>56</v>
      </c>
      <c r="BK3" s="57" t="s">
        <v>57</v>
      </c>
      <c r="BL3" s="57" t="s">
        <v>58</v>
      </c>
      <c r="BM3" s="57" t="s">
        <v>59</v>
      </c>
      <c r="BN3" s="57" t="s">
        <v>60</v>
      </c>
      <c r="BO3" s="57" t="s">
        <v>62</v>
      </c>
      <c r="BP3" s="57" t="s">
        <v>63</v>
      </c>
      <c r="BQ3" s="57" t="s">
        <v>64</v>
      </c>
      <c r="BR3" s="57"/>
      <c r="BS3" s="57" t="s">
        <v>67</v>
      </c>
      <c r="BT3" s="57" t="s">
        <v>68</v>
      </c>
      <c r="BU3" s="57" t="s">
        <v>67</v>
      </c>
      <c r="BV3" s="57" t="s">
        <v>68</v>
      </c>
      <c r="BW3" s="57" t="s">
        <v>67</v>
      </c>
      <c r="BX3" s="57" t="s">
        <v>68</v>
      </c>
      <c r="BY3" s="57" t="s">
        <v>67</v>
      </c>
      <c r="BZ3" s="57" t="s">
        <v>68</v>
      </c>
      <c r="CA3" s="57"/>
      <c r="CB3" s="57"/>
      <c r="CC3" s="57"/>
      <c r="CD3" s="57" t="s">
        <v>73</v>
      </c>
      <c r="CE3" s="57" t="s">
        <v>74</v>
      </c>
      <c r="CF3" s="57" t="s">
        <v>75</v>
      </c>
      <c r="CG3" s="57" t="s">
        <v>19</v>
      </c>
      <c r="CH3" s="57" t="s">
        <v>77</v>
      </c>
      <c r="CI3" s="57" t="s">
        <v>78</v>
      </c>
      <c r="CJ3" s="57"/>
      <c r="CK3" s="64" t="s">
        <v>80</v>
      </c>
      <c r="CL3" s="65" t="s">
        <v>81</v>
      </c>
      <c r="CM3" s="65" t="s">
        <v>82</v>
      </c>
      <c r="CN3" s="65" t="s">
        <v>83</v>
      </c>
      <c r="CO3" s="65" t="s">
        <v>80</v>
      </c>
      <c r="CP3" s="65" t="s">
        <v>81</v>
      </c>
      <c r="CQ3" s="65" t="s">
        <v>82</v>
      </c>
      <c r="CR3" s="65" t="s">
        <v>83</v>
      </c>
      <c r="CS3" s="65" t="s">
        <v>80</v>
      </c>
      <c r="CT3" s="65" t="s">
        <v>81</v>
      </c>
      <c r="CU3" s="65" t="s">
        <v>82</v>
      </c>
      <c r="CV3" s="65" t="s">
        <v>83</v>
      </c>
      <c r="CW3" s="65" t="s">
        <v>80</v>
      </c>
      <c r="CX3" s="65" t="s">
        <v>81</v>
      </c>
      <c r="CY3" s="65" t="s">
        <v>82</v>
      </c>
      <c r="CZ3" s="65" t="s">
        <v>83</v>
      </c>
    </row>
    <row r="4" spans="1:104" x14ac:dyDescent="0.2">
      <c r="A4" s="172">
        <v>2010</v>
      </c>
      <c r="B4" s="199">
        <v>5.5005298843788615E-3</v>
      </c>
      <c r="C4" s="199">
        <v>2.933615938335393E-3</v>
      </c>
      <c r="D4" s="199">
        <v>0</v>
      </c>
      <c r="E4" s="199">
        <v>1.2834569730217345E-3</v>
      </c>
      <c r="F4" s="199"/>
      <c r="G4" s="199">
        <v>0.22002119537515447</v>
      </c>
      <c r="H4" s="199">
        <v>0.10652692876080395</v>
      </c>
      <c r="I4" s="199">
        <v>0</v>
      </c>
      <c r="J4" s="199">
        <v>6.9673378535465595E-3</v>
      </c>
      <c r="K4" s="199"/>
      <c r="L4" s="199">
        <v>0</v>
      </c>
      <c r="M4" s="199">
        <v>0</v>
      </c>
      <c r="N4" s="199">
        <v>0</v>
      </c>
      <c r="O4" s="199">
        <v>0</v>
      </c>
      <c r="P4" s="199"/>
      <c r="Q4" s="199">
        <v>2.7502649421894308E-2</v>
      </c>
      <c r="R4" s="199">
        <v>1.7418344633866396E-2</v>
      </c>
      <c r="S4" s="199">
        <v>0</v>
      </c>
      <c r="T4" s="199">
        <v>0</v>
      </c>
      <c r="U4" s="199"/>
      <c r="V4" s="199">
        <v>0</v>
      </c>
      <c r="W4" s="199">
        <v>0</v>
      </c>
      <c r="X4" s="199">
        <v>0</v>
      </c>
      <c r="Y4" s="199">
        <v>0</v>
      </c>
      <c r="Z4" s="199"/>
      <c r="AA4" s="199">
        <v>0</v>
      </c>
      <c r="AB4" s="199">
        <v>0</v>
      </c>
      <c r="AC4" s="199">
        <v>0</v>
      </c>
      <c r="AD4" s="199">
        <v>0</v>
      </c>
      <c r="AE4" s="199"/>
      <c r="AF4" s="199">
        <v>0</v>
      </c>
      <c r="AG4" s="199">
        <v>0</v>
      </c>
      <c r="AH4" s="199">
        <v>0</v>
      </c>
      <c r="AI4" s="199">
        <v>0</v>
      </c>
      <c r="AJ4" s="199">
        <v>0</v>
      </c>
      <c r="AK4" s="199">
        <v>0</v>
      </c>
      <c r="AL4" s="199">
        <v>0</v>
      </c>
      <c r="AM4" s="199">
        <v>0</v>
      </c>
      <c r="AN4" s="199">
        <v>0</v>
      </c>
      <c r="AO4" s="199">
        <v>0</v>
      </c>
      <c r="AP4" s="199">
        <v>0.11184410764903685</v>
      </c>
      <c r="AQ4" s="199">
        <v>4044.0995815930269</v>
      </c>
      <c r="AR4" s="199">
        <v>1000</v>
      </c>
      <c r="AS4" s="199">
        <v>0</v>
      </c>
      <c r="AT4" s="199">
        <v>994.55484211645739</v>
      </c>
      <c r="AU4" s="25"/>
      <c r="AV4" s="25"/>
      <c r="AW4" s="25"/>
      <c r="AY4" s="58"/>
      <c r="AZ4" s="58"/>
      <c r="BA4" s="58"/>
      <c r="BB4" s="58"/>
      <c r="BC4" s="58"/>
      <c r="BD4" s="58"/>
      <c r="BE4" s="57"/>
      <c r="BF4" s="54">
        <f>C4+H4</f>
        <v>0.10946054469913935</v>
      </c>
      <c r="BG4" s="54">
        <f t="shared" ref="BG4:BH19" si="0">D4+I4</f>
        <v>0</v>
      </c>
      <c r="BH4" s="54">
        <f t="shared" si="0"/>
        <v>8.2507948265682935E-3</v>
      </c>
      <c r="BI4" s="54">
        <f>M4+R4</f>
        <v>1.7418344633866396E-2</v>
      </c>
      <c r="BJ4" s="54">
        <f t="shared" ref="BJ4:BK19" si="1">N4+S4</f>
        <v>0</v>
      </c>
      <c r="BK4" s="54">
        <f t="shared" si="1"/>
        <v>0</v>
      </c>
      <c r="BL4" s="54">
        <f>W4+AB4</f>
        <v>0</v>
      </c>
      <c r="BM4" s="54">
        <f>X4+AC4</f>
        <v>0</v>
      </c>
      <c r="BN4" s="54">
        <f>Y4+AD4</f>
        <v>0</v>
      </c>
      <c r="BO4" s="33">
        <f>AF4+AK4</f>
        <v>0</v>
      </c>
      <c r="BP4" s="33">
        <f>AG4+AL4</f>
        <v>0</v>
      </c>
      <c r="BQ4" s="33">
        <f>AH4+AM4</f>
        <v>0</v>
      </c>
      <c r="BR4" s="57"/>
      <c r="BS4" s="33">
        <f>(1/(1+$AZ$3))^($A4-$A$4)*B4</f>
        <v>5.5005298843788615E-3</v>
      </c>
      <c r="BT4" s="33">
        <f>(1/(1+$AZ$3))^($A4-$A$4)*G4</f>
        <v>0.22002119537515447</v>
      </c>
      <c r="BU4" s="33">
        <f>(1/(1+$AZ$3))^($A4-$A$4)*L4</f>
        <v>0</v>
      </c>
      <c r="BV4" s="33">
        <f>(1/(1+$AZ$3))^($A4-$A$4)*Q4</f>
        <v>2.7502649421894308E-2</v>
      </c>
      <c r="BW4" s="33">
        <f>(1/(1+$AZ$3))^($A4-$A$4)*V4</f>
        <v>0</v>
      </c>
      <c r="BX4" s="33">
        <f>(1/(1+$AZ$3))^($A4-$A$4)*AA4</f>
        <v>0</v>
      </c>
      <c r="BY4" s="33">
        <f>(1/(1+$AZ$3))^($A4-$A$4)*AF4</f>
        <v>0</v>
      </c>
      <c r="BZ4" s="33">
        <f>(1/(1+$AZ$3))^($A4-$A$4)*AK4</f>
        <v>0</v>
      </c>
      <c r="CA4" s="33">
        <f>(1/(1+$AZ$3))^($A4-$A$4)*AP4</f>
        <v>0.11184410764903685</v>
      </c>
      <c r="CB4" s="59">
        <f>(1/(1+$AZ$3))^($A4-$A$4)*AT4</f>
        <v>994.55484211645739</v>
      </c>
      <c r="CC4" s="57"/>
      <c r="CD4" s="59">
        <f t="shared" ref="CD4:CD44" si="2">(1/(1+$AZ$3))^($A4-$A$4)*AQ4</f>
        <v>4044.0995815930269</v>
      </c>
      <c r="CE4" s="59">
        <f t="shared" ref="CE4:CE44" si="3">(1/(1+$AZ$3))^($A4-$A$4)*AR4</f>
        <v>1000</v>
      </c>
      <c r="CF4" s="59">
        <f t="shared" ref="CF4:CF44" si="4">(1/(1+$AZ$3))^($A4-$A$4)*AS4</f>
        <v>0</v>
      </c>
      <c r="CG4" s="59">
        <f t="shared" ref="CG4:CG44" si="5">(1/(1+$AZ$3))^($A4-$A$4)*AU4</f>
        <v>0</v>
      </c>
      <c r="CH4" s="59">
        <f t="shared" ref="CH4:CH44" si="6">(1/(1+$AZ$3))^($A4-$A$4)*AV4</f>
        <v>0</v>
      </c>
      <c r="CI4" s="59">
        <f t="shared" ref="CI4:CI44" si="7">(1/(1+$AZ$3))^($A4-$A$4)*AW4</f>
        <v>0</v>
      </c>
      <c r="CJ4" s="57"/>
      <c r="CK4" s="59">
        <f t="shared" ref="CK4:CK44" si="8">(1/(1+$AZ$3))^($A4-$A$4)*(C4+H4)</f>
        <v>0.10946054469913935</v>
      </c>
      <c r="CL4" s="59">
        <f t="shared" ref="CL4:CL44" si="9">(1/(1+$AZ$3))^($A4-$A$4)*(D4+I4)</f>
        <v>0</v>
      </c>
      <c r="CM4" s="59">
        <v>0</v>
      </c>
      <c r="CN4" s="59">
        <f>(1/(1+$AZ$3))^($A4-$A$4)*(E4+J4)</f>
        <v>8.2507948265682935E-3</v>
      </c>
      <c r="CO4" s="59">
        <f t="shared" ref="CO4:CO44" si="10">(1/(1+$AZ$3))^($A4-$A$4)*(M4+R4)</f>
        <v>1.7418344633866396E-2</v>
      </c>
      <c r="CP4" s="59">
        <f t="shared" ref="CP4:CP44" si="11">(1/(1+$AZ$3))^($A4-$A$4)*(N4+S4)</f>
        <v>0</v>
      </c>
      <c r="CQ4" s="59">
        <v>0</v>
      </c>
      <c r="CR4" s="59">
        <f>(1/(1+$AZ$3))^($A4-$A$4)*(O4+T4)</f>
        <v>0</v>
      </c>
      <c r="CS4" s="59">
        <f t="shared" ref="CS4:CS44" si="12">(1/(1+$AZ$3))^($A4-$A$4)*(AB4+W4)</f>
        <v>0</v>
      </c>
      <c r="CT4" s="59">
        <f t="shared" ref="CT4:CT44" si="13">(1/(1+$AZ$3))^($A4-$A$4)*(AC4+X4)</f>
        <v>0</v>
      </c>
      <c r="CU4" s="59">
        <v>0</v>
      </c>
      <c r="CV4" s="59">
        <f>(1/(1+$AZ$3))^($A4-$A$4)*(AD4+Y4)</f>
        <v>0</v>
      </c>
      <c r="CW4" s="59">
        <f>(1/(1+$AZ$3))^($A4-$A$4)*(AG4+AL4)</f>
        <v>0</v>
      </c>
      <c r="CX4" s="59">
        <f t="shared" ref="CX4:CX44" si="14">(1/(1+$AZ$3))^($A4-$A$4)*(AH4+AM4)</f>
        <v>0</v>
      </c>
      <c r="CY4" s="59">
        <v>0</v>
      </c>
      <c r="CZ4" s="57">
        <f>(1/(1+$AZ$3))^($A4-$A$4)*(AI4+AN4)</f>
        <v>0</v>
      </c>
    </row>
    <row r="5" spans="1:104" x14ac:dyDescent="0.2">
      <c r="A5" s="172">
        <v>2011</v>
      </c>
      <c r="B5" s="199">
        <v>5.5005298843788615E-3</v>
      </c>
      <c r="C5" s="199">
        <v>3.6670199229192411E-3</v>
      </c>
      <c r="D5" s="199">
        <v>1.4668079691676965E-3</v>
      </c>
      <c r="E5" s="199">
        <v>2.2002119537515448E-3</v>
      </c>
      <c r="F5" s="199"/>
      <c r="G5" s="199">
        <v>0.24569033483558916</v>
      </c>
      <c r="H5" s="199">
        <v>0.24202331491266993</v>
      </c>
      <c r="I5" s="199">
        <v>9.6442623972776031E-2</v>
      </c>
      <c r="J5" s="199">
        <v>2.6952596433456426E-2</v>
      </c>
      <c r="K5" s="199"/>
      <c r="L5" s="199">
        <v>0</v>
      </c>
      <c r="M5" s="199">
        <v>0</v>
      </c>
      <c r="N5" s="199">
        <v>0</v>
      </c>
      <c r="O5" s="199">
        <v>0</v>
      </c>
      <c r="P5" s="199"/>
      <c r="Q5" s="199">
        <v>1.8335099614596208E-2</v>
      </c>
      <c r="R5" s="199">
        <v>1.7968397622304282E-2</v>
      </c>
      <c r="S5" s="199">
        <v>1.338462271865523E-2</v>
      </c>
      <c r="T5" s="199">
        <v>6.2339338689627105E-3</v>
      </c>
      <c r="U5" s="199"/>
      <c r="V5" s="199">
        <v>0</v>
      </c>
      <c r="W5" s="199">
        <v>0</v>
      </c>
      <c r="X5" s="199">
        <v>0</v>
      </c>
      <c r="Y5" s="199">
        <v>0</v>
      </c>
      <c r="Z5" s="199"/>
      <c r="AA5" s="199">
        <v>0</v>
      </c>
      <c r="AB5" s="199">
        <v>0</v>
      </c>
      <c r="AC5" s="199">
        <v>0</v>
      </c>
      <c r="AD5" s="199">
        <v>0</v>
      </c>
      <c r="AE5" s="199"/>
      <c r="AF5" s="199">
        <v>0</v>
      </c>
      <c r="AG5" s="199">
        <v>0</v>
      </c>
      <c r="AH5" s="199">
        <v>0</v>
      </c>
      <c r="AI5" s="199">
        <v>0</v>
      </c>
      <c r="AJ5" s="199">
        <v>0</v>
      </c>
      <c r="AK5" s="199">
        <v>0</v>
      </c>
      <c r="AL5" s="199">
        <v>0</v>
      </c>
      <c r="AM5" s="199">
        <v>0</v>
      </c>
      <c r="AN5" s="199">
        <v>0</v>
      </c>
      <c r="AO5" s="199">
        <v>0</v>
      </c>
      <c r="AP5" s="199">
        <v>0.11001059768757723</v>
      </c>
      <c r="AQ5" s="199">
        <v>19.523214069622043</v>
      </c>
      <c r="AR5" s="199">
        <v>0</v>
      </c>
      <c r="AS5" s="199">
        <v>0</v>
      </c>
      <c r="AT5" s="199">
        <v>983.29104037022239</v>
      </c>
      <c r="AU5" s="25"/>
      <c r="AV5" s="25"/>
      <c r="AW5" s="25"/>
      <c r="AY5" s="58"/>
      <c r="AZ5" s="58"/>
      <c r="BA5" s="58"/>
      <c r="BB5" s="58"/>
      <c r="BC5" s="58"/>
      <c r="BD5" s="58"/>
      <c r="BE5" s="57"/>
      <c r="BF5" s="54">
        <f t="shared" ref="BF5:BH44" si="15">C5+H5</f>
        <v>0.24569033483558916</v>
      </c>
      <c r="BG5" s="54">
        <f t="shared" si="0"/>
        <v>9.7909431941943723E-2</v>
      </c>
      <c r="BH5" s="54">
        <f t="shared" si="0"/>
        <v>2.9152808387207969E-2</v>
      </c>
      <c r="BI5" s="54">
        <f t="shared" ref="BI5:BK44" si="16">M5+R5</f>
        <v>1.7968397622304282E-2</v>
      </c>
      <c r="BJ5" s="54">
        <f t="shared" si="1"/>
        <v>1.338462271865523E-2</v>
      </c>
      <c r="BK5" s="54">
        <f t="shared" si="1"/>
        <v>6.2339338689627105E-3</v>
      </c>
      <c r="BL5" s="54">
        <f t="shared" ref="BL5:BN44" si="17">W5+AB5</f>
        <v>0</v>
      </c>
      <c r="BM5" s="54">
        <f t="shared" si="17"/>
        <v>0</v>
      </c>
      <c r="BN5" s="54">
        <f t="shared" si="17"/>
        <v>0</v>
      </c>
      <c r="BO5" s="33">
        <f t="shared" ref="BO5:BQ44" si="18">AF5+AK5</f>
        <v>0</v>
      </c>
      <c r="BP5" s="33">
        <f t="shared" si="18"/>
        <v>0</v>
      </c>
      <c r="BQ5" s="33">
        <f t="shared" si="18"/>
        <v>0</v>
      </c>
      <c r="BR5" s="57"/>
      <c r="BS5" s="33">
        <f t="shared" ref="BS5:BS44" si="19">(1/(1+$AZ$3))^($A5-$A$4)*B5</f>
        <v>5.340320276095982E-3</v>
      </c>
      <c r="BT5" s="33">
        <f t="shared" ref="BT5:BT44" si="20">(1/(1+$AZ$3))^($A5-$A$4)*G5</f>
        <v>0.23853430566562056</v>
      </c>
      <c r="BU5" s="33">
        <f t="shared" ref="BU5:BU44" si="21">(1/(1+$AZ$3))^($A5-$A$4)*L5</f>
        <v>0</v>
      </c>
      <c r="BV5" s="33">
        <f t="shared" ref="BV5:BV44" si="22">(1/(1+$AZ$3))^($A5-$A$4)*Q5</f>
        <v>1.7801067586986609E-2</v>
      </c>
      <c r="BW5" s="33">
        <f t="shared" ref="BW5:BW44" si="23">(1/(1+$AZ$3))^($A5-$A$4)*V5</f>
        <v>0</v>
      </c>
      <c r="BX5" s="33">
        <f t="shared" ref="BX5:BX44" si="24">(1/(1+$AZ$3))^($A5-$A$4)*AA5</f>
        <v>0</v>
      </c>
      <c r="BY5" s="33">
        <f t="shared" ref="BY5:BY44" si="25">(1/(1+$AZ$3))^($A5-$A$4)*AF5</f>
        <v>0</v>
      </c>
      <c r="BZ5" s="33">
        <f t="shared" ref="BZ5:BZ44" si="26">(1/(1+$AZ$3))^($A5-$A$4)*AK5</f>
        <v>0</v>
      </c>
      <c r="CA5" s="33">
        <f t="shared" ref="CA5:CA44" si="27">(1/(1+$AZ$3))^($A5-$A$4)*AP5</f>
        <v>0.10680640552191964</v>
      </c>
      <c r="CB5" s="59">
        <f t="shared" ref="CB5:CB44" si="28">(1/(1+$AZ$3))^($A5-$A$4)*AT5</f>
        <v>954.65149550507033</v>
      </c>
      <c r="CC5" s="57"/>
      <c r="CD5" s="59">
        <f t="shared" si="2"/>
        <v>18.954576766623344</v>
      </c>
      <c r="CE5" s="59">
        <f t="shared" si="3"/>
        <v>0</v>
      </c>
      <c r="CF5" s="59">
        <f t="shared" si="4"/>
        <v>0</v>
      </c>
      <c r="CG5" s="59">
        <f t="shared" si="5"/>
        <v>0</v>
      </c>
      <c r="CH5" s="59">
        <f t="shared" si="6"/>
        <v>0</v>
      </c>
      <c r="CI5" s="59">
        <f t="shared" si="7"/>
        <v>0</v>
      </c>
      <c r="CJ5" s="57"/>
      <c r="CK5" s="59">
        <f t="shared" si="8"/>
        <v>0.23853430566562056</v>
      </c>
      <c r="CL5" s="59">
        <f t="shared" si="9"/>
        <v>9.5057700914508464E-2</v>
      </c>
      <c r="CM5" s="59">
        <v>0</v>
      </c>
      <c r="CN5" s="59">
        <f t="shared" ref="CN5:CN44" si="29">(1/(1+$AZ$3))^($A5-$A$4)*(E5+J5)</f>
        <v>2.830369746330871E-2</v>
      </c>
      <c r="CO5" s="59">
        <f t="shared" si="10"/>
        <v>1.7445046235246876E-2</v>
      </c>
      <c r="CP5" s="59">
        <f t="shared" si="11"/>
        <v>1.2994779338500222E-2</v>
      </c>
      <c r="CQ5" s="59">
        <v>0</v>
      </c>
      <c r="CR5" s="59">
        <f t="shared" ref="CR5:CR44" si="30">(1/(1+$AZ$3))^($A5-$A$4)*(O5+T5)</f>
        <v>6.0523629795754472E-3</v>
      </c>
      <c r="CS5" s="59">
        <f t="shared" si="12"/>
        <v>0</v>
      </c>
      <c r="CT5" s="59">
        <f t="shared" si="13"/>
        <v>0</v>
      </c>
      <c r="CU5" s="59">
        <v>0</v>
      </c>
      <c r="CV5" s="59">
        <f t="shared" ref="CV5:CV44" si="31">(1/(1+$AZ$3))^($A5-$A$4)*(AD5+Y5)</f>
        <v>0</v>
      </c>
      <c r="CW5" s="59">
        <f t="shared" ref="CW5:CW44" si="32">(1/(1+$AZ$3))^($A5-$A$4)*(AG5+AL5)</f>
        <v>0</v>
      </c>
      <c r="CX5" s="59">
        <f t="shared" si="14"/>
        <v>0</v>
      </c>
      <c r="CY5" s="59">
        <v>0</v>
      </c>
      <c r="CZ5" s="57">
        <f t="shared" ref="CZ5:CZ44" si="33">(1/(1+$AZ$3))^($A5-$A$4)*(AI5+AN5)</f>
        <v>0</v>
      </c>
    </row>
    <row r="6" spans="1:104" x14ac:dyDescent="0.2">
      <c r="A6" s="172">
        <v>2012</v>
      </c>
      <c r="B6" s="199">
        <v>3.3003179306273174E-2</v>
      </c>
      <c r="C6" s="199">
        <v>8.4341458227142549E-3</v>
      </c>
      <c r="D6" s="199">
        <v>2.5669139460434689E-3</v>
      </c>
      <c r="E6" s="199">
        <v>5.8672318766707851E-3</v>
      </c>
      <c r="F6" s="199"/>
      <c r="G6" s="199">
        <v>0.28236053406478157</v>
      </c>
      <c r="H6" s="199">
        <v>0.2579748515773686</v>
      </c>
      <c r="I6" s="199">
        <v>0.30582946157146468</v>
      </c>
      <c r="J6" s="199">
        <v>3.8137007198360114E-2</v>
      </c>
      <c r="K6" s="199"/>
      <c r="L6" s="199">
        <v>0</v>
      </c>
      <c r="M6" s="199">
        <v>0</v>
      </c>
      <c r="N6" s="199">
        <v>0</v>
      </c>
      <c r="O6" s="199">
        <v>0</v>
      </c>
      <c r="P6" s="199"/>
      <c r="Q6" s="199">
        <v>7.3340398458384823E-3</v>
      </c>
      <c r="R6" s="199">
        <v>1.1551112757195609E-2</v>
      </c>
      <c r="S6" s="199">
        <v>2.5485788464288724E-2</v>
      </c>
      <c r="T6" s="199">
        <v>7.3340398458384823E-3</v>
      </c>
      <c r="U6" s="199"/>
      <c r="V6" s="199">
        <v>0</v>
      </c>
      <c r="W6" s="199">
        <v>0</v>
      </c>
      <c r="X6" s="199">
        <v>0</v>
      </c>
      <c r="Y6" s="199">
        <v>0</v>
      </c>
      <c r="Z6" s="199"/>
      <c r="AA6" s="199">
        <v>0</v>
      </c>
      <c r="AB6" s="199">
        <v>0</v>
      </c>
      <c r="AC6" s="199">
        <v>0</v>
      </c>
      <c r="AD6" s="199">
        <v>0</v>
      </c>
      <c r="AE6" s="199"/>
      <c r="AF6" s="199">
        <v>0</v>
      </c>
      <c r="AG6" s="199">
        <v>0</v>
      </c>
      <c r="AH6" s="199">
        <v>0</v>
      </c>
      <c r="AI6" s="199">
        <v>0</v>
      </c>
      <c r="AJ6" s="199">
        <v>0</v>
      </c>
      <c r="AK6" s="199">
        <v>0</v>
      </c>
      <c r="AL6" s="199">
        <v>0</v>
      </c>
      <c r="AM6" s="199">
        <v>0</v>
      </c>
      <c r="AN6" s="199">
        <v>0</v>
      </c>
      <c r="AO6" s="199">
        <v>0</v>
      </c>
      <c r="AP6" s="199">
        <v>0.10451006780319837</v>
      </c>
      <c r="AQ6" s="199">
        <v>20.056765468406791</v>
      </c>
      <c r="AR6" s="199">
        <v>0</v>
      </c>
      <c r="AS6" s="199">
        <v>6.6134704309848518</v>
      </c>
      <c r="AT6" s="199">
        <v>971.28815075852299</v>
      </c>
      <c r="AU6" s="25"/>
      <c r="AV6" s="25"/>
      <c r="AW6" s="25"/>
      <c r="AY6" s="58"/>
      <c r="AZ6" s="58"/>
      <c r="BA6" s="58"/>
      <c r="BB6" s="58"/>
      <c r="BC6" s="58"/>
      <c r="BD6" s="58"/>
      <c r="BE6" s="57"/>
      <c r="BF6" s="54">
        <f t="shared" si="15"/>
        <v>0.26640899740008284</v>
      </c>
      <c r="BG6" s="54">
        <f t="shared" si="0"/>
        <v>0.30839637551750815</v>
      </c>
      <c r="BH6" s="54">
        <f>E6+J6</f>
        <v>4.4004239075030899E-2</v>
      </c>
      <c r="BI6" s="54">
        <f t="shared" si="16"/>
        <v>1.1551112757195609E-2</v>
      </c>
      <c r="BJ6" s="54">
        <f t="shared" si="1"/>
        <v>2.5485788464288724E-2</v>
      </c>
      <c r="BK6" s="54">
        <f>O6+T6</f>
        <v>7.3340398458384823E-3</v>
      </c>
      <c r="BL6" s="54">
        <f t="shared" si="17"/>
        <v>0</v>
      </c>
      <c r="BM6" s="54">
        <f t="shared" si="17"/>
        <v>0</v>
      </c>
      <c r="BN6" s="54">
        <f t="shared" si="17"/>
        <v>0</v>
      </c>
      <c r="BO6" s="33">
        <f t="shared" si="18"/>
        <v>0</v>
      </c>
      <c r="BP6" s="33">
        <f t="shared" si="18"/>
        <v>0</v>
      </c>
      <c r="BQ6" s="33">
        <f t="shared" si="18"/>
        <v>0</v>
      </c>
      <c r="BR6" s="57"/>
      <c r="BS6" s="33">
        <f t="shared" si="19"/>
        <v>3.1108661802500871E-2</v>
      </c>
      <c r="BT6" s="33">
        <f t="shared" si="20"/>
        <v>0.26615188431028519</v>
      </c>
      <c r="BU6" s="33">
        <f t="shared" si="21"/>
        <v>0</v>
      </c>
      <c r="BV6" s="33">
        <f t="shared" si="22"/>
        <v>6.9130359561113035E-3</v>
      </c>
      <c r="BW6" s="33">
        <f t="shared" si="23"/>
        <v>0</v>
      </c>
      <c r="BX6" s="33">
        <f t="shared" si="24"/>
        <v>0</v>
      </c>
      <c r="BY6" s="33">
        <f t="shared" si="25"/>
        <v>0</v>
      </c>
      <c r="BZ6" s="33">
        <f t="shared" si="26"/>
        <v>0</v>
      </c>
      <c r="CA6" s="33">
        <f t="shared" si="27"/>
        <v>9.8510762374586072E-2</v>
      </c>
      <c r="CB6" s="59">
        <f t="shared" si="28"/>
        <v>915.53223749507299</v>
      </c>
      <c r="CC6" s="57"/>
      <c r="CD6" s="59">
        <f t="shared" si="2"/>
        <v>18.905425080975391</v>
      </c>
      <c r="CE6" s="59">
        <f t="shared" si="3"/>
        <v>0</v>
      </c>
      <c r="CF6" s="59">
        <f t="shared" si="4"/>
        <v>6.2338301734233683</v>
      </c>
      <c r="CG6" s="59">
        <f t="shared" si="5"/>
        <v>0</v>
      </c>
      <c r="CH6" s="59">
        <f t="shared" si="6"/>
        <v>0</v>
      </c>
      <c r="CI6" s="59">
        <f t="shared" si="7"/>
        <v>0</v>
      </c>
      <c r="CJ6" s="57"/>
      <c r="CK6" s="59">
        <f t="shared" si="8"/>
        <v>0.2511160311057431</v>
      </c>
      <c r="CL6" s="59">
        <f t="shared" si="9"/>
        <v>0.29069316195448031</v>
      </c>
      <c r="CM6" s="59">
        <v>0</v>
      </c>
      <c r="CN6" s="59">
        <f t="shared" si="29"/>
        <v>4.147821573666783E-2</v>
      </c>
      <c r="CO6" s="59">
        <f t="shared" si="10"/>
        <v>1.0888031630875303E-2</v>
      </c>
      <c r="CP6" s="59">
        <f t="shared" si="11"/>
        <v>2.4022799947486781E-2</v>
      </c>
      <c r="CQ6" s="59">
        <v>0</v>
      </c>
      <c r="CR6" s="59">
        <f t="shared" si="30"/>
        <v>6.9130359561113035E-3</v>
      </c>
      <c r="CS6" s="59">
        <f t="shared" si="12"/>
        <v>0</v>
      </c>
      <c r="CT6" s="59">
        <f t="shared" si="13"/>
        <v>0</v>
      </c>
      <c r="CU6" s="59">
        <v>0</v>
      </c>
      <c r="CV6" s="59">
        <f t="shared" si="31"/>
        <v>0</v>
      </c>
      <c r="CW6" s="59">
        <f t="shared" si="32"/>
        <v>0</v>
      </c>
      <c r="CX6" s="59">
        <f t="shared" si="14"/>
        <v>0</v>
      </c>
      <c r="CY6" s="59">
        <v>0</v>
      </c>
      <c r="CZ6" s="57">
        <f t="shared" si="33"/>
        <v>0</v>
      </c>
    </row>
    <row r="7" spans="1:104" x14ac:dyDescent="0.2">
      <c r="A7" s="172">
        <v>2013</v>
      </c>
      <c r="B7" s="199">
        <v>1.4668079691676965E-2</v>
      </c>
      <c r="C7" s="199">
        <v>2.1818768541369483E-2</v>
      </c>
      <c r="D7" s="199">
        <v>1.1001059768757723E-2</v>
      </c>
      <c r="E7" s="199">
        <v>2.3835629498975071E-3</v>
      </c>
      <c r="F7" s="199"/>
      <c r="G7" s="199">
        <v>0.41620676125133388</v>
      </c>
      <c r="H7" s="199">
        <v>0.38247017796047683</v>
      </c>
      <c r="I7" s="199">
        <v>0.47854609994096098</v>
      </c>
      <c r="J7" s="199">
        <v>9.9559590907257398E-2</v>
      </c>
      <c r="K7" s="199"/>
      <c r="L7" s="199">
        <v>1.8335099614596206E-3</v>
      </c>
      <c r="M7" s="199">
        <v>1.4668079691676965E-3</v>
      </c>
      <c r="N7" s="199">
        <v>0</v>
      </c>
      <c r="O7" s="199">
        <v>0</v>
      </c>
      <c r="P7" s="199"/>
      <c r="Q7" s="199">
        <v>8.6174968188602166E-2</v>
      </c>
      <c r="R7" s="199">
        <v>6.2889391678064982E-2</v>
      </c>
      <c r="S7" s="199">
        <v>3.0436265360229704E-2</v>
      </c>
      <c r="T7" s="199">
        <v>1.4851430687822928E-2</v>
      </c>
      <c r="U7" s="199"/>
      <c r="V7" s="199">
        <v>0</v>
      </c>
      <c r="W7" s="199">
        <v>0</v>
      </c>
      <c r="X7" s="199">
        <v>0</v>
      </c>
      <c r="Y7" s="199">
        <v>0</v>
      </c>
      <c r="Z7" s="199"/>
      <c r="AA7" s="199">
        <v>5.5005298843788615E-3</v>
      </c>
      <c r="AB7" s="199">
        <v>5.5005298843788615E-3</v>
      </c>
      <c r="AC7" s="199">
        <v>0</v>
      </c>
      <c r="AD7" s="199">
        <v>0</v>
      </c>
      <c r="AE7" s="199"/>
      <c r="AF7" s="199">
        <v>0</v>
      </c>
      <c r="AG7" s="199">
        <v>0</v>
      </c>
      <c r="AH7" s="199">
        <v>0</v>
      </c>
      <c r="AI7" s="199">
        <v>0</v>
      </c>
      <c r="AJ7" s="199">
        <v>0</v>
      </c>
      <c r="AK7" s="199">
        <v>0</v>
      </c>
      <c r="AL7" s="199">
        <v>0</v>
      </c>
      <c r="AM7" s="199">
        <v>0</v>
      </c>
      <c r="AN7" s="199">
        <v>0</v>
      </c>
      <c r="AO7" s="199">
        <v>0</v>
      </c>
      <c r="AP7" s="199">
        <v>0.19985258579909865</v>
      </c>
      <c r="AQ7" s="199">
        <v>199.52072049607443</v>
      </c>
      <c r="AR7" s="199">
        <v>0</v>
      </c>
      <c r="AS7" s="199">
        <v>23.4799285664519</v>
      </c>
      <c r="AT7" s="199">
        <v>958.57055896384679</v>
      </c>
      <c r="AU7" s="25"/>
      <c r="AV7" s="25"/>
      <c r="AW7" s="25"/>
      <c r="AY7" s="58"/>
      <c r="AZ7" s="58"/>
      <c r="BA7" s="58"/>
      <c r="BB7" s="58"/>
      <c r="BC7" s="58"/>
      <c r="BD7" s="58"/>
      <c r="BE7" s="57"/>
      <c r="BF7" s="54">
        <f t="shared" si="15"/>
        <v>0.40428894650184632</v>
      </c>
      <c r="BG7" s="54">
        <f t="shared" si="0"/>
        <v>0.48954715970971868</v>
      </c>
      <c r="BH7" s="54">
        <f t="shared" si="0"/>
        <v>0.10194315385715491</v>
      </c>
      <c r="BI7" s="54">
        <f t="shared" si="16"/>
        <v>6.4356199647232673E-2</v>
      </c>
      <c r="BJ7" s="54">
        <f t="shared" si="1"/>
        <v>3.0436265360229704E-2</v>
      </c>
      <c r="BK7" s="54">
        <f t="shared" si="1"/>
        <v>1.4851430687822928E-2</v>
      </c>
      <c r="BL7" s="54">
        <f t="shared" si="17"/>
        <v>5.5005298843788615E-3</v>
      </c>
      <c r="BM7" s="54">
        <f t="shared" si="17"/>
        <v>0</v>
      </c>
      <c r="BN7" s="54">
        <f t="shared" si="17"/>
        <v>0</v>
      </c>
      <c r="BO7" s="33">
        <f t="shared" si="18"/>
        <v>0</v>
      </c>
      <c r="BP7" s="33">
        <f t="shared" si="18"/>
        <v>0</v>
      </c>
      <c r="BQ7" s="33">
        <f t="shared" si="18"/>
        <v>0</v>
      </c>
      <c r="BR7" s="57"/>
      <c r="BS7" s="33">
        <f t="shared" si="19"/>
        <v>1.3423370788565639E-2</v>
      </c>
      <c r="BT7" s="33">
        <f t="shared" si="20"/>
        <v>0.38088814612555</v>
      </c>
      <c r="BU7" s="33">
        <f t="shared" si="21"/>
        <v>1.6779213485707048E-3</v>
      </c>
      <c r="BV7" s="33">
        <f t="shared" si="22"/>
        <v>7.8862303382823129E-2</v>
      </c>
      <c r="BW7" s="33">
        <f t="shared" si="23"/>
        <v>0</v>
      </c>
      <c r="BX7" s="33">
        <f t="shared" si="24"/>
        <v>5.0337640457121142E-3</v>
      </c>
      <c r="BY7" s="33">
        <f t="shared" si="25"/>
        <v>0</v>
      </c>
      <c r="BZ7" s="33">
        <f t="shared" si="26"/>
        <v>0</v>
      </c>
      <c r="CA7" s="33">
        <f t="shared" si="27"/>
        <v>0.18289342699420683</v>
      </c>
      <c r="CB7" s="59">
        <f t="shared" si="28"/>
        <v>877.22785193726043</v>
      </c>
      <c r="CC7" s="57"/>
      <c r="CD7" s="59">
        <f t="shared" si="2"/>
        <v>182.58972323011551</v>
      </c>
      <c r="CE7" s="59">
        <f t="shared" si="3"/>
        <v>0</v>
      </c>
      <c r="CF7" s="59">
        <f t="shared" si="4"/>
        <v>21.487460789796447</v>
      </c>
      <c r="CG7" s="59">
        <f t="shared" si="5"/>
        <v>0</v>
      </c>
      <c r="CH7" s="59">
        <f t="shared" si="6"/>
        <v>0</v>
      </c>
      <c r="CI7" s="59">
        <f t="shared" si="7"/>
        <v>0</v>
      </c>
      <c r="CJ7" s="57"/>
      <c r="CK7" s="59">
        <f t="shared" si="8"/>
        <v>0.3699816573598404</v>
      </c>
      <c r="CL7" s="59">
        <f t="shared" si="9"/>
        <v>0.44800500006837818</v>
      </c>
      <c r="CM7" s="59">
        <v>0</v>
      </c>
      <c r="CN7" s="59">
        <f t="shared" si="29"/>
        <v>9.3292426980531196E-2</v>
      </c>
      <c r="CO7" s="59">
        <f t="shared" si="10"/>
        <v>5.8895039334831735E-2</v>
      </c>
      <c r="CP7" s="59">
        <f t="shared" si="11"/>
        <v>2.7853494386273703E-2</v>
      </c>
      <c r="CQ7" s="59">
        <v>0</v>
      </c>
      <c r="CR7" s="59">
        <f t="shared" si="30"/>
        <v>1.359116292342271E-2</v>
      </c>
      <c r="CS7" s="59">
        <f t="shared" si="12"/>
        <v>5.0337640457121142E-3</v>
      </c>
      <c r="CT7" s="59">
        <f t="shared" si="13"/>
        <v>0</v>
      </c>
      <c r="CU7" s="59">
        <v>0</v>
      </c>
      <c r="CV7" s="59">
        <f t="shared" si="31"/>
        <v>0</v>
      </c>
      <c r="CW7" s="59">
        <f t="shared" si="32"/>
        <v>0</v>
      </c>
      <c r="CX7" s="59">
        <f t="shared" si="14"/>
        <v>0</v>
      </c>
      <c r="CY7" s="59">
        <v>0</v>
      </c>
      <c r="CZ7" s="57">
        <f t="shared" si="33"/>
        <v>0</v>
      </c>
    </row>
    <row r="8" spans="1:104" x14ac:dyDescent="0.2">
      <c r="A8" s="172">
        <v>2014</v>
      </c>
      <c r="B8" s="199">
        <v>3.4836689267732791E-2</v>
      </c>
      <c r="C8" s="199">
        <v>2.2368821529807376E-2</v>
      </c>
      <c r="D8" s="199">
        <v>2.9152808387207966E-2</v>
      </c>
      <c r="E8" s="199">
        <v>1.0084304788027914E-2</v>
      </c>
      <c r="F8" s="199"/>
      <c r="G8" s="199">
        <v>0.28786106394916045</v>
      </c>
      <c r="H8" s="199">
        <v>0.33754918390471617</v>
      </c>
      <c r="I8" s="199">
        <v>0.72863685868405315</v>
      </c>
      <c r="J8" s="199">
        <v>0.14411388297072619</v>
      </c>
      <c r="K8" s="199"/>
      <c r="L8" s="199">
        <v>5.5005298843788615E-3</v>
      </c>
      <c r="M8" s="199">
        <v>2.2002119537515444E-3</v>
      </c>
      <c r="N8" s="199">
        <v>1.2834569730217345E-3</v>
      </c>
      <c r="O8" s="199">
        <v>5.500529884378861E-4</v>
      </c>
      <c r="P8" s="199"/>
      <c r="Q8" s="199">
        <v>3.6670199229192416E-2</v>
      </c>
      <c r="R8" s="199">
        <v>3.9237113175235885E-2</v>
      </c>
      <c r="S8" s="199">
        <v>6.0689179724313445E-2</v>
      </c>
      <c r="T8" s="199">
        <v>3.5020040263878754E-2</v>
      </c>
      <c r="U8" s="199"/>
      <c r="V8" s="199">
        <v>1.8335099614596206E-3</v>
      </c>
      <c r="W8" s="199">
        <v>0</v>
      </c>
      <c r="X8" s="199">
        <v>0</v>
      </c>
      <c r="Y8" s="199">
        <v>1.2834569730217345E-3</v>
      </c>
      <c r="Z8" s="199"/>
      <c r="AA8" s="199">
        <v>0</v>
      </c>
      <c r="AB8" s="199">
        <v>0</v>
      </c>
      <c r="AC8" s="199">
        <v>3.3003179306273171E-3</v>
      </c>
      <c r="AD8" s="199">
        <v>2.2002119537515444E-3</v>
      </c>
      <c r="AE8" s="199"/>
      <c r="AF8" s="199">
        <v>0</v>
      </c>
      <c r="AG8" s="199">
        <v>0</v>
      </c>
      <c r="AH8" s="199">
        <v>0</v>
      </c>
      <c r="AI8" s="199">
        <v>0</v>
      </c>
      <c r="AJ8" s="199">
        <v>0</v>
      </c>
      <c r="AK8" s="199">
        <v>0</v>
      </c>
      <c r="AL8" s="199">
        <v>0</v>
      </c>
      <c r="AM8" s="199">
        <v>0</v>
      </c>
      <c r="AN8" s="199">
        <v>0</v>
      </c>
      <c r="AO8" s="199">
        <v>0</v>
      </c>
      <c r="AP8" s="199">
        <v>0.17051642641574472</v>
      </c>
      <c r="AQ8" s="199">
        <v>66.64625358909575</v>
      </c>
      <c r="AR8" s="199">
        <v>0</v>
      </c>
      <c r="AS8" s="199">
        <v>17.678703048393661</v>
      </c>
      <c r="AT8" s="199">
        <v>944.73104242375359</v>
      </c>
      <c r="AU8" s="25"/>
      <c r="AV8" s="25"/>
      <c r="AW8" s="25"/>
      <c r="AY8" s="58"/>
      <c r="AZ8" s="58"/>
      <c r="BA8" s="58"/>
      <c r="BB8" s="58"/>
      <c r="BC8" s="58"/>
      <c r="BD8" s="58"/>
      <c r="BE8" s="57"/>
      <c r="BF8" s="54">
        <f t="shared" si="15"/>
        <v>0.35991800543452357</v>
      </c>
      <c r="BG8" s="54">
        <f t="shared" si="0"/>
        <v>0.75778966707126116</v>
      </c>
      <c r="BH8" s="54">
        <f t="shared" si="0"/>
        <v>0.1541981877587541</v>
      </c>
      <c r="BI8" s="54">
        <f t="shared" si="16"/>
        <v>4.1437325128987429E-2</v>
      </c>
      <c r="BJ8" s="54">
        <f t="shared" si="1"/>
        <v>6.197263669733518E-2</v>
      </c>
      <c r="BK8" s="54">
        <f t="shared" si="1"/>
        <v>3.5570093252316644E-2</v>
      </c>
      <c r="BL8" s="54">
        <f t="shared" si="17"/>
        <v>0</v>
      </c>
      <c r="BM8" s="54">
        <f t="shared" si="17"/>
        <v>3.3003179306273171E-3</v>
      </c>
      <c r="BN8" s="54">
        <f t="shared" si="17"/>
        <v>3.4836689267732789E-3</v>
      </c>
      <c r="BO8" s="33">
        <f t="shared" si="18"/>
        <v>0</v>
      </c>
      <c r="BP8" s="33">
        <f t="shared" si="18"/>
        <v>0</v>
      </c>
      <c r="BQ8" s="33">
        <f t="shared" si="18"/>
        <v>0</v>
      </c>
      <c r="BR8" s="57"/>
      <c r="BS8" s="33">
        <f t="shared" si="19"/>
        <v>3.095194720664407E-2</v>
      </c>
      <c r="BT8" s="33">
        <f t="shared" si="20"/>
        <v>0.2557608269180589</v>
      </c>
      <c r="BU8" s="33">
        <f t="shared" si="21"/>
        <v>4.8871495589438005E-3</v>
      </c>
      <c r="BV8" s="33">
        <f t="shared" si="22"/>
        <v>3.258099705962534E-2</v>
      </c>
      <c r="BW8" s="33">
        <f t="shared" si="23"/>
        <v>1.6290498529812668E-3</v>
      </c>
      <c r="BX8" s="33">
        <f t="shared" si="24"/>
        <v>0</v>
      </c>
      <c r="BY8" s="33">
        <f t="shared" si="25"/>
        <v>0</v>
      </c>
      <c r="BZ8" s="33">
        <f t="shared" si="26"/>
        <v>0</v>
      </c>
      <c r="CA8" s="33">
        <f t="shared" si="27"/>
        <v>0.1515016363272578</v>
      </c>
      <c r="CB8" s="59">
        <f t="shared" si="28"/>
        <v>839.38129495739224</v>
      </c>
      <c r="CC8" s="57"/>
      <c r="CD8" s="59">
        <f t="shared" si="2"/>
        <v>59.21433310601607</v>
      </c>
      <c r="CE8" s="59">
        <f t="shared" si="3"/>
        <v>0</v>
      </c>
      <c r="CF8" s="59">
        <f t="shared" si="4"/>
        <v>15.707298682445375</v>
      </c>
      <c r="CG8" s="59">
        <f t="shared" si="5"/>
        <v>0</v>
      </c>
      <c r="CH8" s="59">
        <f t="shared" si="6"/>
        <v>0</v>
      </c>
      <c r="CI8" s="59">
        <f t="shared" si="7"/>
        <v>0</v>
      </c>
      <c r="CJ8" s="57"/>
      <c r="CK8" s="59">
        <f t="shared" si="8"/>
        <v>0.3197824861402227</v>
      </c>
      <c r="CL8" s="59">
        <f t="shared" si="9"/>
        <v>0.67328630423715752</v>
      </c>
      <c r="CM8" s="59">
        <v>0</v>
      </c>
      <c r="CN8" s="59">
        <f t="shared" si="29"/>
        <v>0.13700309263572455</v>
      </c>
      <c r="CO8" s="59">
        <f t="shared" si="10"/>
        <v>3.6816526677376636E-2</v>
      </c>
      <c r="CP8" s="59">
        <f t="shared" si="11"/>
        <v>5.5061885030766825E-2</v>
      </c>
      <c r="CQ8" s="59">
        <v>0</v>
      </c>
      <c r="CR8" s="59">
        <f t="shared" si="30"/>
        <v>3.1603567147836582E-2</v>
      </c>
      <c r="CS8" s="59">
        <f t="shared" si="12"/>
        <v>0</v>
      </c>
      <c r="CT8" s="59">
        <f t="shared" si="13"/>
        <v>2.9322897353662803E-3</v>
      </c>
      <c r="CU8" s="59">
        <v>0</v>
      </c>
      <c r="CV8" s="59">
        <f t="shared" si="31"/>
        <v>3.0951947206644065E-3</v>
      </c>
      <c r="CW8" s="59">
        <f t="shared" si="32"/>
        <v>0</v>
      </c>
      <c r="CX8" s="59">
        <f t="shared" si="14"/>
        <v>0</v>
      </c>
      <c r="CY8" s="59">
        <v>0</v>
      </c>
      <c r="CZ8" s="57">
        <f t="shared" si="33"/>
        <v>0</v>
      </c>
    </row>
    <row r="9" spans="1:104" x14ac:dyDescent="0.2">
      <c r="A9" s="172">
        <v>2015</v>
      </c>
      <c r="B9" s="199">
        <v>4.7671258997950133E-2</v>
      </c>
      <c r="C9" s="199">
        <v>3.116966934481355E-2</v>
      </c>
      <c r="D9" s="199">
        <v>4.8588013978679942E-2</v>
      </c>
      <c r="E9" s="199">
        <v>9.3509008034440653E-3</v>
      </c>
      <c r="F9" s="199"/>
      <c r="G9" s="199">
        <v>0.47671258997950133</v>
      </c>
      <c r="H9" s="199">
        <v>0.42060718515883699</v>
      </c>
      <c r="I9" s="199">
        <v>0.93490672934826069</v>
      </c>
      <c r="J9" s="199">
        <v>0.15218132680114854</v>
      </c>
      <c r="K9" s="199"/>
      <c r="L9" s="199">
        <v>7.3340398458384823E-3</v>
      </c>
      <c r="M9" s="199">
        <v>0</v>
      </c>
      <c r="N9" s="199">
        <v>3.6670199229192412E-4</v>
      </c>
      <c r="O9" s="199">
        <v>7.7007418381304068E-3</v>
      </c>
      <c r="P9" s="199"/>
      <c r="Q9" s="199">
        <v>5.1338278920869375E-2</v>
      </c>
      <c r="R9" s="199">
        <v>4.6937855013366281E-2</v>
      </c>
      <c r="S9" s="199">
        <v>5.7755563785978049E-2</v>
      </c>
      <c r="T9" s="199">
        <v>4.4004239075030899E-2</v>
      </c>
      <c r="U9" s="199"/>
      <c r="V9" s="199">
        <v>5.5005298843788615E-3</v>
      </c>
      <c r="W9" s="199">
        <v>0</v>
      </c>
      <c r="X9" s="199">
        <v>0</v>
      </c>
      <c r="Y9" s="199">
        <v>2.3835629498975071E-3</v>
      </c>
      <c r="Z9" s="199"/>
      <c r="AA9" s="199">
        <v>1.8335099614596206E-3</v>
      </c>
      <c r="AB9" s="199">
        <v>1.8335099614596206E-3</v>
      </c>
      <c r="AC9" s="199">
        <v>1.8335099614596206E-3</v>
      </c>
      <c r="AD9" s="199">
        <v>1.4668079691676963E-3</v>
      </c>
      <c r="AE9" s="199"/>
      <c r="AF9" s="199">
        <v>0</v>
      </c>
      <c r="AG9" s="199">
        <v>0</v>
      </c>
      <c r="AH9" s="199">
        <v>0</v>
      </c>
      <c r="AI9" s="199">
        <v>0</v>
      </c>
      <c r="AJ9" s="199">
        <v>0</v>
      </c>
      <c r="AK9" s="199">
        <v>0</v>
      </c>
      <c r="AL9" s="199">
        <v>0</v>
      </c>
      <c r="AM9" s="199">
        <v>0</v>
      </c>
      <c r="AN9" s="199">
        <v>0</v>
      </c>
      <c r="AO9" s="199">
        <v>0</v>
      </c>
      <c r="AP9" s="199">
        <v>0.10817708772611762</v>
      </c>
      <c r="AQ9" s="199">
        <v>174.7756700562154</v>
      </c>
      <c r="AR9" s="199">
        <v>0</v>
      </c>
      <c r="AS9" s="199">
        <v>149.42922834899764</v>
      </c>
      <c r="AT9" s="199">
        <v>930.1460207333306</v>
      </c>
      <c r="AU9" s="25"/>
      <c r="AV9" s="25"/>
      <c r="AW9" s="25"/>
      <c r="AY9" s="58"/>
      <c r="AZ9" s="58"/>
      <c r="BA9" s="58"/>
      <c r="BB9" s="58"/>
      <c r="BC9" s="58"/>
      <c r="BD9" s="58"/>
      <c r="BE9" s="57"/>
      <c r="BF9" s="54">
        <f t="shared" si="15"/>
        <v>0.45177685450365057</v>
      </c>
      <c r="BG9" s="54">
        <f t="shared" si="0"/>
        <v>0.98349474332694065</v>
      </c>
      <c r="BH9" s="54">
        <f t="shared" si="0"/>
        <v>0.1615322276045926</v>
      </c>
      <c r="BI9" s="54">
        <f t="shared" si="16"/>
        <v>4.6937855013366281E-2</v>
      </c>
      <c r="BJ9" s="54">
        <f t="shared" si="1"/>
        <v>5.8122265778269976E-2</v>
      </c>
      <c r="BK9" s="54">
        <f t="shared" si="1"/>
        <v>5.1704980913161308E-2</v>
      </c>
      <c r="BL9" s="54">
        <f t="shared" si="17"/>
        <v>1.8335099614596206E-3</v>
      </c>
      <c r="BM9" s="54">
        <f t="shared" si="17"/>
        <v>1.8335099614596206E-3</v>
      </c>
      <c r="BN9" s="54">
        <f t="shared" si="17"/>
        <v>3.8503709190652034E-3</v>
      </c>
      <c r="BO9" s="33">
        <f t="shared" si="18"/>
        <v>0</v>
      </c>
      <c r="BP9" s="33">
        <f t="shared" si="18"/>
        <v>0</v>
      </c>
      <c r="BQ9" s="33">
        <f t="shared" si="18"/>
        <v>0</v>
      </c>
      <c r="BR9" s="57"/>
      <c r="BS9" s="33">
        <f t="shared" si="19"/>
        <v>4.1121646774284405E-2</v>
      </c>
      <c r="BT9" s="33">
        <f t="shared" si="20"/>
        <v>0.41121646774284404</v>
      </c>
      <c r="BU9" s="33">
        <f t="shared" si="21"/>
        <v>6.3264071960437551E-3</v>
      </c>
      <c r="BV9" s="33">
        <f t="shared" si="22"/>
        <v>4.4284850372306284E-2</v>
      </c>
      <c r="BW9" s="33">
        <f t="shared" si="23"/>
        <v>4.7448053970328159E-3</v>
      </c>
      <c r="BX9" s="33">
        <f t="shared" si="24"/>
        <v>1.5816017990109388E-3</v>
      </c>
      <c r="BY9" s="33">
        <f t="shared" si="25"/>
        <v>0</v>
      </c>
      <c r="BZ9" s="33">
        <f t="shared" si="26"/>
        <v>0</v>
      </c>
      <c r="CA9" s="33">
        <f t="shared" si="27"/>
        <v>9.3314506141645381E-2</v>
      </c>
      <c r="CB9" s="59">
        <f t="shared" si="28"/>
        <v>802.35212824454572</v>
      </c>
      <c r="CC9" s="57"/>
      <c r="CD9" s="59">
        <f t="shared" si="2"/>
        <v>150.76302828711971</v>
      </c>
      <c r="CE9" s="59">
        <f t="shared" si="3"/>
        <v>0</v>
      </c>
      <c r="CF9" s="59">
        <f t="shared" si="4"/>
        <v>128.8989650175925</v>
      </c>
      <c r="CG9" s="59">
        <f t="shared" si="5"/>
        <v>0</v>
      </c>
      <c r="CH9" s="59">
        <f t="shared" si="6"/>
        <v>0</v>
      </c>
      <c r="CI9" s="59">
        <f t="shared" si="7"/>
        <v>0</v>
      </c>
      <c r="CJ9" s="57"/>
      <c r="CK9" s="59">
        <f t="shared" si="8"/>
        <v>0.38970668327629532</v>
      </c>
      <c r="CL9" s="59">
        <f t="shared" si="9"/>
        <v>0.84837120498946761</v>
      </c>
      <c r="CM9" s="59">
        <v>0</v>
      </c>
      <c r="CN9" s="59">
        <f t="shared" si="29"/>
        <v>0.13933911849286373</v>
      </c>
      <c r="CO9" s="59">
        <f t="shared" si="10"/>
        <v>4.0489006054680025E-2</v>
      </c>
      <c r="CP9" s="59">
        <f t="shared" si="11"/>
        <v>5.0136777028646759E-2</v>
      </c>
      <c r="CQ9" s="59">
        <v>0</v>
      </c>
      <c r="CR9" s="59">
        <f t="shared" si="30"/>
        <v>4.460117073210848E-2</v>
      </c>
      <c r="CS9" s="59">
        <f t="shared" si="12"/>
        <v>1.5816017990109388E-3</v>
      </c>
      <c r="CT9" s="59">
        <f t="shared" si="13"/>
        <v>1.5816017990109388E-3</v>
      </c>
      <c r="CU9" s="59">
        <v>0</v>
      </c>
      <c r="CV9" s="59">
        <f t="shared" si="31"/>
        <v>3.3213637779229712E-3</v>
      </c>
      <c r="CW9" s="59">
        <f t="shared" si="32"/>
        <v>0</v>
      </c>
      <c r="CX9" s="59">
        <f t="shared" si="14"/>
        <v>0</v>
      </c>
      <c r="CY9" s="59">
        <v>0</v>
      </c>
      <c r="CZ9" s="57">
        <f t="shared" si="33"/>
        <v>0</v>
      </c>
    </row>
    <row r="10" spans="1:104" x14ac:dyDescent="0.2">
      <c r="A10" s="172">
        <v>2016</v>
      </c>
      <c r="B10" s="199">
        <v>3.8503709190652033E-2</v>
      </c>
      <c r="C10" s="199">
        <v>3.1536371337105476E-2</v>
      </c>
      <c r="D10" s="199">
        <v>7.7374120373595992E-2</v>
      </c>
      <c r="E10" s="199">
        <v>5.3171788882329001E-3</v>
      </c>
      <c r="F10" s="199"/>
      <c r="G10" s="199">
        <v>0.48954715970971868</v>
      </c>
      <c r="H10" s="199">
        <v>0.4563606294072996</v>
      </c>
      <c r="I10" s="199">
        <v>1.2262514622241942</v>
      </c>
      <c r="J10" s="199">
        <v>0.14998111484739696</v>
      </c>
      <c r="K10" s="199"/>
      <c r="L10" s="199">
        <v>1.2834569730217344E-2</v>
      </c>
      <c r="M10" s="199">
        <v>4.2170729113571283E-3</v>
      </c>
      <c r="N10" s="199">
        <v>0</v>
      </c>
      <c r="O10" s="199">
        <v>4.0337219152111652E-3</v>
      </c>
      <c r="P10" s="199"/>
      <c r="Q10" s="199">
        <v>8.2507948265682918E-2</v>
      </c>
      <c r="R10" s="199">
        <v>6.91233255470277E-2</v>
      </c>
      <c r="S10" s="199">
        <v>6.7839868574005951E-2</v>
      </c>
      <c r="T10" s="199">
        <v>4.8771364974825912E-2</v>
      </c>
      <c r="U10" s="199"/>
      <c r="V10" s="199">
        <v>5.5005298843788615E-3</v>
      </c>
      <c r="W10" s="199">
        <v>1.4668079691676965E-3</v>
      </c>
      <c r="X10" s="199">
        <v>0</v>
      </c>
      <c r="Y10" s="199">
        <v>1.8335099614596206E-4</v>
      </c>
      <c r="Z10" s="199"/>
      <c r="AA10" s="199">
        <v>7.3340398458384823E-3</v>
      </c>
      <c r="AB10" s="199">
        <v>4.2170729113571274E-3</v>
      </c>
      <c r="AC10" s="199">
        <v>3.3003179306273171E-3</v>
      </c>
      <c r="AD10" s="199">
        <v>2.5669139460434689E-3</v>
      </c>
      <c r="AE10" s="199"/>
      <c r="AF10" s="199">
        <v>0</v>
      </c>
      <c r="AG10" s="199">
        <v>0</v>
      </c>
      <c r="AH10" s="199">
        <v>0</v>
      </c>
      <c r="AI10" s="199">
        <v>0</v>
      </c>
      <c r="AJ10" s="199">
        <v>0</v>
      </c>
      <c r="AK10" s="199">
        <v>0</v>
      </c>
      <c r="AL10" s="199">
        <v>0</v>
      </c>
      <c r="AM10" s="199">
        <v>0</v>
      </c>
      <c r="AN10" s="199">
        <v>0</v>
      </c>
      <c r="AO10" s="199">
        <v>0</v>
      </c>
      <c r="AP10" s="199">
        <v>0.14484728695531002</v>
      </c>
      <c r="AQ10" s="199">
        <v>175.68142397717648</v>
      </c>
      <c r="AR10" s="199">
        <v>0</v>
      </c>
      <c r="AS10" s="199">
        <v>30.799300332598708</v>
      </c>
      <c r="AT10" s="199">
        <v>914.21666953916554</v>
      </c>
      <c r="AU10" s="25"/>
      <c r="AV10" s="25"/>
      <c r="AW10" s="25"/>
      <c r="AY10" s="58"/>
      <c r="AZ10" s="58"/>
      <c r="BA10" s="58"/>
      <c r="BB10" s="58"/>
      <c r="BC10" s="58"/>
      <c r="BD10" s="58"/>
      <c r="BE10" s="57"/>
      <c r="BF10" s="54">
        <f t="shared" si="15"/>
        <v>0.48789700074440506</v>
      </c>
      <c r="BG10" s="54">
        <f t="shared" si="0"/>
        <v>1.3036255825977903</v>
      </c>
      <c r="BH10" s="54">
        <f t="shared" si="0"/>
        <v>0.15529829373562987</v>
      </c>
      <c r="BI10" s="54">
        <f t="shared" si="16"/>
        <v>7.3340398458384831E-2</v>
      </c>
      <c r="BJ10" s="54">
        <f t="shared" si="1"/>
        <v>6.7839868574005951E-2</v>
      </c>
      <c r="BK10" s="54">
        <f t="shared" si="1"/>
        <v>5.280508689003708E-2</v>
      </c>
      <c r="BL10" s="54">
        <f t="shared" si="17"/>
        <v>5.6838808805248237E-3</v>
      </c>
      <c r="BM10" s="54">
        <f t="shared" si="17"/>
        <v>3.3003179306273171E-3</v>
      </c>
      <c r="BN10" s="54">
        <f t="shared" si="17"/>
        <v>2.7502649421894312E-3</v>
      </c>
      <c r="BO10" s="33">
        <f t="shared" si="18"/>
        <v>0</v>
      </c>
      <c r="BP10" s="33">
        <f t="shared" si="18"/>
        <v>0</v>
      </c>
      <c r="BQ10" s="33">
        <f t="shared" si="18"/>
        <v>0</v>
      </c>
      <c r="BR10" s="57"/>
      <c r="BS10" s="33">
        <f t="shared" si="19"/>
        <v>3.2246250271096809E-2</v>
      </c>
      <c r="BT10" s="33">
        <f t="shared" si="20"/>
        <v>0.40998803916108795</v>
      </c>
      <c r="BU10" s="33">
        <f t="shared" si="21"/>
        <v>1.0748750090365602E-2</v>
      </c>
      <c r="BV10" s="33">
        <f t="shared" si="22"/>
        <v>6.9099107723778863E-2</v>
      </c>
      <c r="BW10" s="33">
        <f t="shared" si="23"/>
        <v>4.6066071815852577E-3</v>
      </c>
      <c r="BX10" s="33">
        <f t="shared" si="24"/>
        <v>6.1421429087803441E-3</v>
      </c>
      <c r="BY10" s="33">
        <f t="shared" si="25"/>
        <v>0</v>
      </c>
      <c r="BZ10" s="33">
        <f t="shared" si="26"/>
        <v>0</v>
      </c>
      <c r="CA10" s="33">
        <f t="shared" si="27"/>
        <v>0.12130732244841179</v>
      </c>
      <c r="CB10" s="59">
        <f t="shared" si="28"/>
        <v>765.6420679368141</v>
      </c>
      <c r="CC10" s="57"/>
      <c r="CD10" s="59">
        <f t="shared" si="2"/>
        <v>147.13042677265156</v>
      </c>
      <c r="CE10" s="59">
        <f t="shared" si="3"/>
        <v>0</v>
      </c>
      <c r="CF10" s="59">
        <f t="shared" si="4"/>
        <v>25.793929145423057</v>
      </c>
      <c r="CG10" s="59">
        <f t="shared" si="5"/>
        <v>0</v>
      </c>
      <c r="CH10" s="59">
        <f t="shared" si="6"/>
        <v>0</v>
      </c>
      <c r="CI10" s="59">
        <f t="shared" si="7"/>
        <v>0</v>
      </c>
      <c r="CJ10" s="57"/>
      <c r="CK10" s="59">
        <f t="shared" si="8"/>
        <v>0.4086060570066124</v>
      </c>
      <c r="CL10" s="59">
        <f t="shared" si="9"/>
        <v>1.0917659020357062</v>
      </c>
      <c r="CM10" s="59">
        <v>0</v>
      </c>
      <c r="CN10" s="59">
        <f t="shared" si="29"/>
        <v>0.13005987609342379</v>
      </c>
      <c r="CO10" s="59">
        <f t="shared" si="10"/>
        <v>6.1421429087803452E-2</v>
      </c>
      <c r="CP10" s="59">
        <f t="shared" si="11"/>
        <v>5.6814821906218178E-2</v>
      </c>
      <c r="CQ10" s="59">
        <v>0</v>
      </c>
      <c r="CR10" s="59">
        <f t="shared" si="30"/>
        <v>4.4223428943218485E-2</v>
      </c>
      <c r="CS10" s="59">
        <f t="shared" si="12"/>
        <v>4.7601607543047665E-3</v>
      </c>
      <c r="CT10" s="59">
        <f t="shared" si="13"/>
        <v>2.7639643089511549E-3</v>
      </c>
      <c r="CU10" s="59">
        <v>0</v>
      </c>
      <c r="CV10" s="59">
        <f t="shared" si="31"/>
        <v>2.3033035907926293E-3</v>
      </c>
      <c r="CW10" s="59">
        <f t="shared" si="32"/>
        <v>0</v>
      </c>
      <c r="CX10" s="59">
        <f t="shared" si="14"/>
        <v>0</v>
      </c>
      <c r="CY10" s="59">
        <v>0</v>
      </c>
      <c r="CZ10" s="57">
        <f t="shared" si="33"/>
        <v>0</v>
      </c>
    </row>
    <row r="11" spans="1:104" x14ac:dyDescent="0.2">
      <c r="A11" s="172">
        <v>2017</v>
      </c>
      <c r="B11" s="199">
        <v>8.2507948265682918E-2</v>
      </c>
      <c r="C11" s="199">
        <v>5.463859685149669E-2</v>
      </c>
      <c r="D11" s="199">
        <v>0.10561017378007415</v>
      </c>
      <c r="E11" s="199">
        <v>1.1917814749487533E-2</v>
      </c>
      <c r="F11" s="199"/>
      <c r="G11" s="199">
        <v>0.40520570148257612</v>
      </c>
      <c r="H11" s="199">
        <v>0.36541853531890239</v>
      </c>
      <c r="I11" s="199">
        <v>1.5236467779729446</v>
      </c>
      <c r="J11" s="199">
        <v>0.17986732721918877</v>
      </c>
      <c r="K11" s="199"/>
      <c r="L11" s="199">
        <v>1.1001059768757723E-2</v>
      </c>
      <c r="M11" s="199">
        <v>5.1338278920869387E-3</v>
      </c>
      <c r="N11" s="199">
        <v>2.7502649421894307E-3</v>
      </c>
      <c r="O11" s="199">
        <v>4.2170729113571274E-3</v>
      </c>
      <c r="P11" s="199"/>
      <c r="Q11" s="199">
        <v>5.8672318766707858E-2</v>
      </c>
      <c r="R11" s="199">
        <v>4.1253974132841459E-2</v>
      </c>
      <c r="S11" s="199">
        <v>0.10927719370299338</v>
      </c>
      <c r="T11" s="199">
        <v>3.6303497236900489E-2</v>
      </c>
      <c r="U11" s="199"/>
      <c r="V11" s="199">
        <v>2.9336159383353929E-2</v>
      </c>
      <c r="W11" s="199">
        <v>6.0505828728167482E-3</v>
      </c>
      <c r="X11" s="199">
        <v>3.6670199229192412E-4</v>
      </c>
      <c r="Y11" s="199">
        <v>1.5034781683968889E-2</v>
      </c>
      <c r="Z11" s="199"/>
      <c r="AA11" s="199">
        <v>1.8335099614596206E-3</v>
      </c>
      <c r="AB11" s="199">
        <v>5.500529884378861E-4</v>
      </c>
      <c r="AC11" s="199">
        <v>1.8335099614596206E-3</v>
      </c>
      <c r="AD11" s="199">
        <v>8.0674438304223304E-3</v>
      </c>
      <c r="AE11" s="199"/>
      <c r="AF11" s="199">
        <v>0</v>
      </c>
      <c r="AG11" s="199">
        <v>0</v>
      </c>
      <c r="AH11" s="199">
        <v>0</v>
      </c>
      <c r="AI11" s="199">
        <v>0</v>
      </c>
      <c r="AJ11" s="199">
        <v>0</v>
      </c>
      <c r="AK11" s="199">
        <v>0</v>
      </c>
      <c r="AL11" s="199">
        <v>0</v>
      </c>
      <c r="AM11" s="199">
        <v>0</v>
      </c>
      <c r="AN11" s="199">
        <v>0</v>
      </c>
      <c r="AO11" s="199">
        <v>0</v>
      </c>
      <c r="AP11" s="199">
        <v>0.15951536664698698</v>
      </c>
      <c r="AQ11" s="199">
        <v>71.076013655982194</v>
      </c>
      <c r="AR11" s="199">
        <v>0</v>
      </c>
      <c r="AS11" s="199">
        <v>6.1770950601574617</v>
      </c>
      <c r="AT11" s="199">
        <v>897.39256548380831</v>
      </c>
      <c r="AU11" s="25"/>
      <c r="AV11" s="25"/>
      <c r="AW11" s="25"/>
      <c r="AY11" s="58"/>
      <c r="AZ11" s="58"/>
      <c r="BA11" s="58"/>
      <c r="BB11" s="58"/>
      <c r="BC11" s="58"/>
      <c r="BD11" s="58"/>
      <c r="BE11" s="57"/>
      <c r="BF11" s="54">
        <f t="shared" si="15"/>
        <v>0.42005713217039908</v>
      </c>
      <c r="BG11" s="54">
        <f t="shared" si="0"/>
        <v>1.6292569517530187</v>
      </c>
      <c r="BH11" s="54">
        <f t="shared" si="0"/>
        <v>0.1917851419686763</v>
      </c>
      <c r="BI11" s="54">
        <f t="shared" si="16"/>
        <v>4.6387802024928398E-2</v>
      </c>
      <c r="BJ11" s="54">
        <f t="shared" si="1"/>
        <v>0.11202745864518281</v>
      </c>
      <c r="BK11" s="54">
        <f t="shared" si="1"/>
        <v>4.052057014825762E-2</v>
      </c>
      <c r="BL11" s="54">
        <f t="shared" si="17"/>
        <v>6.6006358612546341E-3</v>
      </c>
      <c r="BM11" s="54">
        <f t="shared" si="17"/>
        <v>2.2002119537515448E-3</v>
      </c>
      <c r="BN11" s="54">
        <f t="shared" si="17"/>
        <v>2.3102225514391221E-2</v>
      </c>
      <c r="BO11" s="33">
        <f t="shared" si="18"/>
        <v>0</v>
      </c>
      <c r="BP11" s="33">
        <f t="shared" si="18"/>
        <v>0</v>
      </c>
      <c r="BQ11" s="33">
        <f t="shared" si="18"/>
        <v>0</v>
      </c>
      <c r="BR11" s="57"/>
      <c r="BS11" s="33">
        <f t="shared" si="19"/>
        <v>6.7086512353183372E-2</v>
      </c>
      <c r="BT11" s="33">
        <f t="shared" si="20"/>
        <v>0.32946931622341169</v>
      </c>
      <c r="BU11" s="33">
        <f t="shared" si="21"/>
        <v>8.9448683137577836E-3</v>
      </c>
      <c r="BV11" s="33">
        <f t="shared" si="22"/>
        <v>4.7705964340041512E-2</v>
      </c>
      <c r="BW11" s="33">
        <f t="shared" si="23"/>
        <v>2.3852982170020756E-2</v>
      </c>
      <c r="BX11" s="33">
        <f t="shared" si="24"/>
        <v>1.4908113856262973E-3</v>
      </c>
      <c r="BY11" s="33">
        <f t="shared" si="25"/>
        <v>0</v>
      </c>
      <c r="BZ11" s="33">
        <f t="shared" si="26"/>
        <v>0</v>
      </c>
      <c r="CA11" s="33">
        <f t="shared" si="27"/>
        <v>0.12970059054948785</v>
      </c>
      <c r="CB11" s="59">
        <f t="shared" si="28"/>
        <v>729.6622773375193</v>
      </c>
      <c r="CC11" s="57"/>
      <c r="CD11" s="59">
        <f t="shared" si="2"/>
        <v>57.791303363803415</v>
      </c>
      <c r="CE11" s="59">
        <f t="shared" si="3"/>
        <v>0</v>
      </c>
      <c r="CF11" s="59">
        <f t="shared" si="4"/>
        <v>5.0225435581749958</v>
      </c>
      <c r="CG11" s="59">
        <f t="shared" si="5"/>
        <v>0</v>
      </c>
      <c r="CH11" s="59">
        <f t="shared" si="6"/>
        <v>0</v>
      </c>
      <c r="CI11" s="59">
        <f t="shared" si="7"/>
        <v>0</v>
      </c>
      <c r="CJ11" s="57"/>
      <c r="CK11" s="59">
        <f t="shared" si="8"/>
        <v>0.34154488844698472</v>
      </c>
      <c r="CL11" s="59">
        <f t="shared" si="9"/>
        <v>1.3247349972675275</v>
      </c>
      <c r="CM11" s="59">
        <v>0</v>
      </c>
      <c r="CN11" s="59">
        <f t="shared" si="29"/>
        <v>0.15593887093651068</v>
      </c>
      <c r="CO11" s="59">
        <f t="shared" si="10"/>
        <v>3.7717528056345317E-2</v>
      </c>
      <c r="CP11" s="59">
        <f t="shared" si="11"/>
        <v>9.1088575661766757E-2</v>
      </c>
      <c r="CQ11" s="59">
        <v>0</v>
      </c>
      <c r="CR11" s="59">
        <f t="shared" si="30"/>
        <v>3.294693162234117E-2</v>
      </c>
      <c r="CS11" s="59">
        <f t="shared" si="12"/>
        <v>5.3669209882546698E-3</v>
      </c>
      <c r="CT11" s="59">
        <f t="shared" si="13"/>
        <v>1.7889736627515569E-3</v>
      </c>
      <c r="CU11" s="59">
        <v>0</v>
      </c>
      <c r="CV11" s="59">
        <f t="shared" si="31"/>
        <v>1.8784223458891348E-2</v>
      </c>
      <c r="CW11" s="59">
        <f t="shared" si="32"/>
        <v>0</v>
      </c>
      <c r="CX11" s="59">
        <f t="shared" si="14"/>
        <v>0</v>
      </c>
      <c r="CY11" s="59">
        <v>0</v>
      </c>
      <c r="CZ11" s="57">
        <f t="shared" si="33"/>
        <v>0</v>
      </c>
    </row>
    <row r="12" spans="1:104" x14ac:dyDescent="0.2">
      <c r="A12" s="172">
        <v>2018</v>
      </c>
      <c r="B12" s="199">
        <v>6.9673378535465583E-2</v>
      </c>
      <c r="C12" s="199">
        <v>6.6006358612546348E-2</v>
      </c>
      <c r="D12" s="199">
        <v>0.15053116783583487</v>
      </c>
      <c r="E12" s="199">
        <v>1.8151748618450245E-2</v>
      </c>
      <c r="F12" s="199"/>
      <c r="G12" s="199">
        <v>0.53355139878474966</v>
      </c>
      <c r="H12" s="199">
        <v>0.51906667008921858</v>
      </c>
      <c r="I12" s="199">
        <v>1.7009471912460901</v>
      </c>
      <c r="J12" s="199">
        <v>0.20810338062566694</v>
      </c>
      <c r="K12" s="199"/>
      <c r="L12" s="199">
        <v>7.3340398458384823E-3</v>
      </c>
      <c r="M12" s="199">
        <v>4.2170729113571274E-3</v>
      </c>
      <c r="N12" s="199">
        <v>4.7671258997950142E-3</v>
      </c>
      <c r="O12" s="199">
        <v>7.3340398458384823E-3</v>
      </c>
      <c r="P12" s="199"/>
      <c r="Q12" s="199">
        <v>0.16134887660844663</v>
      </c>
      <c r="R12" s="199">
        <v>0.14668079691676966</v>
      </c>
      <c r="S12" s="199">
        <v>0.10102639887642512</v>
      </c>
      <c r="T12" s="199">
        <v>5.8305616774415932E-2</v>
      </c>
      <c r="U12" s="199"/>
      <c r="V12" s="199">
        <v>2.0168609576055829E-2</v>
      </c>
      <c r="W12" s="199">
        <v>1.0451006780319837E-2</v>
      </c>
      <c r="X12" s="199">
        <v>9.1675498072981028E-4</v>
      </c>
      <c r="Y12" s="199">
        <v>1.0084304788027914E-2</v>
      </c>
      <c r="Z12" s="199"/>
      <c r="AA12" s="199">
        <v>4.9504768959409758E-2</v>
      </c>
      <c r="AB12" s="199">
        <v>4.8221311986388023E-2</v>
      </c>
      <c r="AC12" s="199">
        <v>1.8335099614596206E-3</v>
      </c>
      <c r="AD12" s="199">
        <v>2.0168609576055826E-3</v>
      </c>
      <c r="AE12" s="199"/>
      <c r="AF12" s="199">
        <v>0</v>
      </c>
      <c r="AG12" s="199">
        <v>0</v>
      </c>
      <c r="AH12" s="199">
        <v>0</v>
      </c>
      <c r="AI12" s="199">
        <v>0</v>
      </c>
      <c r="AJ12" s="199">
        <v>0</v>
      </c>
      <c r="AK12" s="199">
        <v>0</v>
      </c>
      <c r="AL12" s="199">
        <v>0</v>
      </c>
      <c r="AM12" s="199">
        <v>0</v>
      </c>
      <c r="AN12" s="199">
        <v>0</v>
      </c>
      <c r="AO12" s="199">
        <v>0</v>
      </c>
      <c r="AP12" s="199">
        <v>0.18885152603034092</v>
      </c>
      <c r="AQ12" s="199">
        <v>255.91398638068802</v>
      </c>
      <c r="AR12" s="199">
        <v>0</v>
      </c>
      <c r="AS12" s="199">
        <v>220.07070014411389</v>
      </c>
      <c r="AT12" s="199">
        <v>879.45625428582957</v>
      </c>
      <c r="AU12" s="25"/>
      <c r="AV12" s="25"/>
      <c r="AW12" s="25"/>
      <c r="AY12" s="58"/>
      <c r="AZ12" s="58"/>
      <c r="BA12" s="58"/>
      <c r="BB12" s="58"/>
      <c r="BC12" s="58"/>
      <c r="BD12" s="58"/>
      <c r="BE12" s="57"/>
      <c r="BF12" s="54">
        <f t="shared" si="15"/>
        <v>0.58507302870176492</v>
      </c>
      <c r="BG12" s="54">
        <f t="shared" si="0"/>
        <v>1.8514783590819248</v>
      </c>
      <c r="BH12" s="54">
        <f t="shared" si="0"/>
        <v>0.22625512924411717</v>
      </c>
      <c r="BI12" s="54">
        <f t="shared" si="16"/>
        <v>0.15089786982812678</v>
      </c>
      <c r="BJ12" s="54">
        <f t="shared" si="1"/>
        <v>0.10579352477622013</v>
      </c>
      <c r="BK12" s="54">
        <f t="shared" si="1"/>
        <v>6.5639656620254408E-2</v>
      </c>
      <c r="BL12" s="54">
        <f t="shared" si="17"/>
        <v>5.8672318766707858E-2</v>
      </c>
      <c r="BM12" s="54">
        <f t="shared" si="17"/>
        <v>2.7502649421894307E-3</v>
      </c>
      <c r="BN12" s="54">
        <f t="shared" si="17"/>
        <v>1.2101165745633496E-2</v>
      </c>
      <c r="BO12" s="33">
        <f t="shared" si="18"/>
        <v>0</v>
      </c>
      <c r="BP12" s="33">
        <f t="shared" si="18"/>
        <v>0</v>
      </c>
      <c r="BQ12" s="33">
        <f t="shared" si="18"/>
        <v>0</v>
      </c>
      <c r="BR12" s="57"/>
      <c r="BS12" s="33">
        <f t="shared" si="19"/>
        <v>5.5000808401746884E-2</v>
      </c>
      <c r="BT12" s="33">
        <f t="shared" si="20"/>
        <v>0.42119040118179857</v>
      </c>
      <c r="BU12" s="33">
        <f t="shared" si="21"/>
        <v>5.789558779131251E-3</v>
      </c>
      <c r="BV12" s="33">
        <f t="shared" si="22"/>
        <v>0.12737029314088752</v>
      </c>
      <c r="BW12" s="33">
        <f t="shared" si="23"/>
        <v>1.592128664261094E-2</v>
      </c>
      <c r="BX12" s="33">
        <f t="shared" si="24"/>
        <v>3.9079521759135941E-2</v>
      </c>
      <c r="BY12" s="33">
        <f t="shared" si="25"/>
        <v>0</v>
      </c>
      <c r="BZ12" s="33">
        <f t="shared" si="26"/>
        <v>0</v>
      </c>
      <c r="CA12" s="33">
        <f t="shared" si="27"/>
        <v>0.14908113856262969</v>
      </c>
      <c r="CB12" s="59">
        <f t="shared" si="28"/>
        <v>694.25088830837853</v>
      </c>
      <c r="CC12" s="57"/>
      <c r="CD12" s="59">
        <f t="shared" si="2"/>
        <v>202.02086403900589</v>
      </c>
      <c r="CE12" s="59">
        <f t="shared" si="3"/>
        <v>0</v>
      </c>
      <c r="CF12" s="59">
        <f t="shared" si="4"/>
        <v>173.72584289569667</v>
      </c>
      <c r="CG12" s="59">
        <f t="shared" si="5"/>
        <v>0</v>
      </c>
      <c r="CH12" s="59">
        <f t="shared" si="6"/>
        <v>0</v>
      </c>
      <c r="CI12" s="59">
        <f t="shared" si="7"/>
        <v>0</v>
      </c>
      <c r="CJ12" s="57"/>
      <c r="CK12" s="59">
        <f t="shared" si="8"/>
        <v>0.4618620516051955</v>
      </c>
      <c r="CL12" s="59">
        <f t="shared" si="9"/>
        <v>1.4615741137916842</v>
      </c>
      <c r="CM12" s="59">
        <v>0</v>
      </c>
      <c r="CN12" s="59">
        <f t="shared" si="29"/>
        <v>0.17860788833619909</v>
      </c>
      <c r="CO12" s="59">
        <f t="shared" si="10"/>
        <v>0.11912017188062549</v>
      </c>
      <c r="CP12" s="59">
        <f t="shared" si="11"/>
        <v>8.3514385388968312E-2</v>
      </c>
      <c r="CQ12" s="59">
        <v>0</v>
      </c>
      <c r="CR12" s="59">
        <f t="shared" si="30"/>
        <v>5.1816551073224686E-2</v>
      </c>
      <c r="CS12" s="59">
        <f t="shared" si="12"/>
        <v>4.6316470233050008E-2</v>
      </c>
      <c r="CT12" s="59">
        <f t="shared" si="13"/>
        <v>2.1710845421742189E-3</v>
      </c>
      <c r="CU12" s="59">
        <v>0</v>
      </c>
      <c r="CV12" s="59">
        <f t="shared" si="31"/>
        <v>9.552771985566564E-3</v>
      </c>
      <c r="CW12" s="59">
        <f t="shared" si="32"/>
        <v>0</v>
      </c>
      <c r="CX12" s="59">
        <f t="shared" si="14"/>
        <v>0</v>
      </c>
      <c r="CY12" s="59">
        <v>0</v>
      </c>
      <c r="CZ12" s="57">
        <f t="shared" si="33"/>
        <v>0</v>
      </c>
    </row>
    <row r="13" spans="1:104" x14ac:dyDescent="0.2">
      <c r="A13" s="172">
        <v>2019</v>
      </c>
      <c r="B13" s="199">
        <v>3.4836689267732791E-2</v>
      </c>
      <c r="C13" s="199">
        <v>3.9237113175235878E-2</v>
      </c>
      <c r="D13" s="199">
        <v>0.20773667863337503</v>
      </c>
      <c r="E13" s="199">
        <v>1.5401483676260814E-2</v>
      </c>
      <c r="F13" s="199"/>
      <c r="G13" s="199">
        <v>0.55372000836080537</v>
      </c>
      <c r="H13" s="199">
        <v>0.50219837844379001</v>
      </c>
      <c r="I13" s="199">
        <v>2.0038430368792195</v>
      </c>
      <c r="J13" s="199">
        <v>0.25229097069684381</v>
      </c>
      <c r="K13" s="199"/>
      <c r="L13" s="199">
        <v>1.8335099614596206E-3</v>
      </c>
      <c r="M13" s="199">
        <v>2.0168609576055826E-3</v>
      </c>
      <c r="N13" s="199">
        <v>6.6006358612546341E-3</v>
      </c>
      <c r="O13" s="199">
        <v>3.4836689267732797E-3</v>
      </c>
      <c r="P13" s="199"/>
      <c r="Q13" s="199">
        <v>0.16684940649282548</v>
      </c>
      <c r="R13" s="199">
        <v>0.14906435986666713</v>
      </c>
      <c r="S13" s="199">
        <v>0.20480306269503959</v>
      </c>
      <c r="T13" s="199">
        <v>6.8206570566297892E-2</v>
      </c>
      <c r="U13" s="199"/>
      <c r="V13" s="199">
        <v>7.3340398458384823E-3</v>
      </c>
      <c r="W13" s="199">
        <v>7.1506888496925209E-3</v>
      </c>
      <c r="X13" s="199">
        <v>9.717602795735988E-3</v>
      </c>
      <c r="Y13" s="199">
        <v>6.6006358612546341E-3</v>
      </c>
      <c r="Z13" s="199"/>
      <c r="AA13" s="199">
        <v>4.9504768959409758E-2</v>
      </c>
      <c r="AB13" s="199">
        <v>3.0252914364083741E-2</v>
      </c>
      <c r="AC13" s="199">
        <v>4.6204451028782435E-2</v>
      </c>
      <c r="AD13" s="199">
        <v>1.8151748618450245E-2</v>
      </c>
      <c r="AE13" s="199"/>
      <c r="AF13" s="199">
        <v>0</v>
      </c>
      <c r="AG13" s="199">
        <v>0</v>
      </c>
      <c r="AH13" s="199">
        <v>0</v>
      </c>
      <c r="AI13" s="199">
        <v>0</v>
      </c>
      <c r="AJ13" s="199">
        <v>0</v>
      </c>
      <c r="AK13" s="199">
        <v>0</v>
      </c>
      <c r="AL13" s="199">
        <v>0</v>
      </c>
      <c r="AM13" s="199">
        <v>0</v>
      </c>
      <c r="AN13" s="199">
        <v>0</v>
      </c>
      <c r="AO13" s="199">
        <v>0</v>
      </c>
      <c r="AP13" s="199">
        <v>0.19068503599180053</v>
      </c>
      <c r="AQ13" s="199">
        <v>164.5373504314249</v>
      </c>
      <c r="AR13" s="199">
        <v>0</v>
      </c>
      <c r="AS13" s="199">
        <v>43.731046090773411</v>
      </c>
      <c r="AT13" s="199">
        <v>860.16204561039376</v>
      </c>
      <c r="AU13" s="25"/>
      <c r="AV13" s="25"/>
      <c r="AW13" s="25"/>
      <c r="AY13" s="58"/>
      <c r="AZ13" s="58"/>
      <c r="BA13" s="58"/>
      <c r="BB13" s="58"/>
      <c r="BC13" s="58"/>
      <c r="BD13" s="58"/>
      <c r="BE13" s="57"/>
      <c r="BF13" s="54">
        <f t="shared" si="15"/>
        <v>0.54143549161902593</v>
      </c>
      <c r="BG13" s="54">
        <f t="shared" si="0"/>
        <v>2.2115797155125945</v>
      </c>
      <c r="BH13" s="54">
        <f t="shared" si="0"/>
        <v>0.26769245437310463</v>
      </c>
      <c r="BI13" s="54">
        <f t="shared" si="16"/>
        <v>0.15108122082427272</v>
      </c>
      <c r="BJ13" s="54">
        <f t="shared" si="1"/>
        <v>0.21140369855629423</v>
      </c>
      <c r="BK13" s="54">
        <f t="shared" si="1"/>
        <v>7.169023949307117E-2</v>
      </c>
      <c r="BL13" s="54">
        <f t="shared" si="17"/>
        <v>3.7403603213776261E-2</v>
      </c>
      <c r="BM13" s="54">
        <f t="shared" si="17"/>
        <v>5.5922053824518425E-2</v>
      </c>
      <c r="BN13" s="54">
        <f t="shared" si="17"/>
        <v>2.4752384479704879E-2</v>
      </c>
      <c r="BO13" s="33">
        <f t="shared" si="18"/>
        <v>0</v>
      </c>
      <c r="BP13" s="33">
        <f t="shared" si="18"/>
        <v>0</v>
      </c>
      <c r="BQ13" s="33">
        <f t="shared" si="18"/>
        <v>0</v>
      </c>
      <c r="BR13" s="57"/>
      <c r="BS13" s="33">
        <f t="shared" si="19"/>
        <v>2.669942155424606E-2</v>
      </c>
      <c r="BT13" s="33">
        <f t="shared" si="20"/>
        <v>0.42438027944117418</v>
      </c>
      <c r="BU13" s="33">
        <f t="shared" si="21"/>
        <v>1.4052327133813715E-3</v>
      </c>
      <c r="BV13" s="33">
        <f t="shared" si="22"/>
        <v>0.12787617691770481</v>
      </c>
      <c r="BW13" s="33">
        <f t="shared" si="23"/>
        <v>5.6209308535254861E-3</v>
      </c>
      <c r="BX13" s="33">
        <f t="shared" si="24"/>
        <v>3.7941283261297032E-2</v>
      </c>
      <c r="BY13" s="33">
        <f t="shared" si="25"/>
        <v>0</v>
      </c>
      <c r="BZ13" s="33">
        <f t="shared" si="26"/>
        <v>0</v>
      </c>
      <c r="CA13" s="33">
        <f t="shared" si="27"/>
        <v>0.14614420219166263</v>
      </c>
      <c r="CB13" s="59">
        <f t="shared" si="28"/>
        <v>659.24258428272765</v>
      </c>
      <c r="CC13" s="57"/>
      <c r="CD13" s="59">
        <f t="shared" si="2"/>
        <v>126.1041784661309</v>
      </c>
      <c r="CE13" s="59">
        <f t="shared" si="3"/>
        <v>0</v>
      </c>
      <c r="CF13" s="59">
        <f t="shared" si="4"/>
        <v>33.516205446859097</v>
      </c>
      <c r="CG13" s="59">
        <f t="shared" si="5"/>
        <v>0</v>
      </c>
      <c r="CH13" s="59">
        <f t="shared" si="6"/>
        <v>0</v>
      </c>
      <c r="CI13" s="59">
        <f t="shared" si="7"/>
        <v>0</v>
      </c>
      <c r="CJ13" s="57"/>
      <c r="CK13" s="59">
        <f t="shared" si="8"/>
        <v>0.414965220261519</v>
      </c>
      <c r="CL13" s="59">
        <f t="shared" si="9"/>
        <v>1.6949916988806104</v>
      </c>
      <c r="CM13" s="59">
        <v>0</v>
      </c>
      <c r="CN13" s="59">
        <f t="shared" si="29"/>
        <v>0.20516397615368026</v>
      </c>
      <c r="CO13" s="59">
        <f t="shared" si="10"/>
        <v>0.11579117558262501</v>
      </c>
      <c r="CP13" s="59">
        <f t="shared" si="11"/>
        <v>0.16202333185287213</v>
      </c>
      <c r="CQ13" s="59">
        <v>0</v>
      </c>
      <c r="CR13" s="59">
        <f t="shared" si="30"/>
        <v>5.4944599093211637E-2</v>
      </c>
      <c r="CS13" s="59">
        <f t="shared" si="12"/>
        <v>2.8666747352979981E-2</v>
      </c>
      <c r="CT13" s="59">
        <f t="shared" si="13"/>
        <v>4.2859597758131834E-2</v>
      </c>
      <c r="CU13" s="59">
        <v>0</v>
      </c>
      <c r="CV13" s="59">
        <f t="shared" si="31"/>
        <v>1.8970641630648516E-2</v>
      </c>
      <c r="CW13" s="59">
        <f t="shared" si="32"/>
        <v>0</v>
      </c>
      <c r="CX13" s="59">
        <f t="shared" si="14"/>
        <v>0</v>
      </c>
      <c r="CY13" s="59">
        <v>0</v>
      </c>
      <c r="CZ13" s="57">
        <f t="shared" si="33"/>
        <v>0</v>
      </c>
    </row>
    <row r="14" spans="1:104" x14ac:dyDescent="0.2">
      <c r="A14" s="172">
        <v>2020</v>
      </c>
      <c r="B14" s="199">
        <v>7.3340398458384831E-2</v>
      </c>
      <c r="C14" s="199">
        <v>3.7220252217630291E-2</v>
      </c>
      <c r="D14" s="199">
        <v>0.24257336790110776</v>
      </c>
      <c r="E14" s="199">
        <v>1.1001059768757723E-2</v>
      </c>
      <c r="F14" s="199"/>
      <c r="G14" s="199">
        <v>0.46571153021074363</v>
      </c>
      <c r="H14" s="199">
        <v>0.43142489393144873</v>
      </c>
      <c r="I14" s="199">
        <v>2.2636513984180477</v>
      </c>
      <c r="J14" s="199">
        <v>0.27099277230373192</v>
      </c>
      <c r="K14" s="199"/>
      <c r="L14" s="199">
        <v>7.3340398458384823E-3</v>
      </c>
      <c r="M14" s="199">
        <v>4.0337219152111652E-3</v>
      </c>
      <c r="N14" s="199">
        <v>5.5005298843788615E-3</v>
      </c>
      <c r="O14" s="199">
        <v>4.5837749036490519E-3</v>
      </c>
      <c r="P14" s="199"/>
      <c r="Q14" s="199">
        <v>4.5837749036490516E-2</v>
      </c>
      <c r="R14" s="199">
        <v>3.8137007198360114E-2</v>
      </c>
      <c r="S14" s="199">
        <v>0.30142903766396167</v>
      </c>
      <c r="T14" s="199">
        <v>6.23393386896271E-2</v>
      </c>
      <c r="U14" s="199"/>
      <c r="V14" s="199">
        <v>3.4836689267732791E-2</v>
      </c>
      <c r="W14" s="199">
        <v>1.3567973714801193E-2</v>
      </c>
      <c r="X14" s="199">
        <v>1.430137769938504E-2</v>
      </c>
      <c r="Y14" s="199">
        <v>6.7839868574005955E-3</v>
      </c>
      <c r="Z14" s="199"/>
      <c r="AA14" s="199">
        <v>0</v>
      </c>
      <c r="AB14" s="199">
        <v>0</v>
      </c>
      <c r="AC14" s="199">
        <v>7.15068884969252E-2</v>
      </c>
      <c r="AD14" s="199">
        <v>6.0505828728167482E-3</v>
      </c>
      <c r="AE14" s="199"/>
      <c r="AF14" s="199">
        <v>0</v>
      </c>
      <c r="AG14" s="199">
        <v>0</v>
      </c>
      <c r="AH14" s="199">
        <v>0</v>
      </c>
      <c r="AI14" s="199">
        <v>0</v>
      </c>
      <c r="AJ14" s="199">
        <v>0</v>
      </c>
      <c r="AK14" s="199">
        <v>0</v>
      </c>
      <c r="AL14" s="199">
        <v>0</v>
      </c>
      <c r="AM14" s="199">
        <v>0</v>
      </c>
      <c r="AN14" s="199">
        <v>0</v>
      </c>
      <c r="AO14" s="199">
        <v>0</v>
      </c>
      <c r="AP14" s="199">
        <v>0.21818768541369485</v>
      </c>
      <c r="AQ14" s="199">
        <v>80.029042797789529</v>
      </c>
      <c r="AR14" s="199">
        <v>0</v>
      </c>
      <c r="AS14" s="199">
        <v>8.0692773403837901</v>
      </c>
      <c r="AT14" s="199">
        <v>839.47363596026423</v>
      </c>
      <c r="AU14" s="25"/>
      <c r="AV14" s="25"/>
      <c r="AW14" s="25"/>
      <c r="AY14" s="58"/>
      <c r="AZ14" s="58"/>
      <c r="BA14" s="58"/>
      <c r="BB14" s="58"/>
      <c r="BC14" s="58"/>
      <c r="BD14" s="58"/>
      <c r="BE14" s="57"/>
      <c r="BF14" s="54">
        <f t="shared" si="15"/>
        <v>0.46864514614907904</v>
      </c>
      <c r="BG14" s="54">
        <f t="shared" si="0"/>
        <v>2.5062247663191557</v>
      </c>
      <c r="BH14" s="54">
        <f t="shared" si="0"/>
        <v>0.28199383207248963</v>
      </c>
      <c r="BI14" s="54">
        <f t="shared" si="16"/>
        <v>4.2170729113571281E-2</v>
      </c>
      <c r="BJ14" s="54">
        <f t="shared" si="1"/>
        <v>0.30692956754834055</v>
      </c>
      <c r="BK14" s="54">
        <f t="shared" si="1"/>
        <v>6.6923113593276157E-2</v>
      </c>
      <c r="BL14" s="54">
        <f t="shared" si="17"/>
        <v>1.3567973714801193E-2</v>
      </c>
      <c r="BM14" s="54">
        <f t="shared" si="17"/>
        <v>8.580826619631024E-2</v>
      </c>
      <c r="BN14" s="54">
        <f t="shared" si="17"/>
        <v>1.2834569730217344E-2</v>
      </c>
      <c r="BO14" s="33">
        <f t="shared" si="18"/>
        <v>0</v>
      </c>
      <c r="BP14" s="33">
        <f t="shared" si="18"/>
        <v>0</v>
      </c>
      <c r="BQ14" s="33">
        <f t="shared" si="18"/>
        <v>0</v>
      </c>
      <c r="BR14" s="57"/>
      <c r="BS14" s="33">
        <f t="shared" si="19"/>
        <v>5.4572144208985304E-2</v>
      </c>
      <c r="BT14" s="33">
        <f t="shared" si="20"/>
        <v>0.34653311572705664</v>
      </c>
      <c r="BU14" s="33">
        <f t="shared" si="21"/>
        <v>5.4572144208985297E-3</v>
      </c>
      <c r="BV14" s="33">
        <f t="shared" si="22"/>
        <v>3.4107590130615817E-2</v>
      </c>
      <c r="BW14" s="33">
        <f t="shared" si="23"/>
        <v>2.5921768499268017E-2</v>
      </c>
      <c r="BX14" s="33">
        <f t="shared" si="24"/>
        <v>0</v>
      </c>
      <c r="BY14" s="33">
        <f t="shared" si="25"/>
        <v>0</v>
      </c>
      <c r="BZ14" s="33">
        <f t="shared" si="26"/>
        <v>0</v>
      </c>
      <c r="CA14" s="33">
        <f t="shared" si="27"/>
        <v>0.16235212902173127</v>
      </c>
      <c r="CB14" s="59">
        <f t="shared" si="28"/>
        <v>624.64722423426122</v>
      </c>
      <c r="CC14" s="57"/>
      <c r="CD14" s="59">
        <f t="shared" si="2"/>
        <v>59.549123760844772</v>
      </c>
      <c r="CE14" s="59">
        <f t="shared" si="3"/>
        <v>0</v>
      </c>
      <c r="CF14" s="59">
        <f t="shared" si="4"/>
        <v>6.004300166593608</v>
      </c>
      <c r="CG14" s="59">
        <f t="shared" si="5"/>
        <v>0</v>
      </c>
      <c r="CH14" s="59">
        <f t="shared" si="6"/>
        <v>0</v>
      </c>
      <c r="CI14" s="59">
        <f t="shared" si="7"/>
        <v>0</v>
      </c>
      <c r="CJ14" s="57"/>
      <c r="CK14" s="59">
        <f t="shared" si="8"/>
        <v>0.34871600149541609</v>
      </c>
      <c r="CL14" s="59">
        <f t="shared" si="9"/>
        <v>1.8648665979815504</v>
      </c>
      <c r="CM14" s="59">
        <v>0</v>
      </c>
      <c r="CN14" s="59">
        <f t="shared" si="29"/>
        <v>0.20982989448354847</v>
      </c>
      <c r="CO14" s="59">
        <f t="shared" si="10"/>
        <v>3.1378982920166554E-2</v>
      </c>
      <c r="CP14" s="59">
        <f t="shared" si="11"/>
        <v>0.22838442351460353</v>
      </c>
      <c r="CQ14" s="59">
        <v>0</v>
      </c>
      <c r="CR14" s="59">
        <f t="shared" si="30"/>
        <v>4.9797081590699094E-2</v>
      </c>
      <c r="CS14" s="59">
        <f t="shared" si="12"/>
        <v>1.0095846678662281E-2</v>
      </c>
      <c r="CT14" s="59">
        <f t="shared" si="13"/>
        <v>6.3849408724512807E-2</v>
      </c>
      <c r="CU14" s="59">
        <v>0</v>
      </c>
      <c r="CV14" s="59">
        <f t="shared" si="31"/>
        <v>9.5501252365724279E-3</v>
      </c>
      <c r="CW14" s="59">
        <f t="shared" si="32"/>
        <v>0</v>
      </c>
      <c r="CX14" s="59">
        <f t="shared" si="14"/>
        <v>0</v>
      </c>
      <c r="CY14" s="59">
        <v>0</v>
      </c>
      <c r="CZ14" s="57">
        <f t="shared" si="33"/>
        <v>0</v>
      </c>
    </row>
    <row r="15" spans="1:104" x14ac:dyDescent="0.2">
      <c r="A15" s="172">
        <v>2021</v>
      </c>
      <c r="B15" s="199">
        <v>8.6174968188602166E-2</v>
      </c>
      <c r="C15" s="199">
        <v>6.7473166581714039E-2</v>
      </c>
      <c r="D15" s="199">
        <v>0.26952596433456427</v>
      </c>
      <c r="E15" s="199">
        <v>1.8885152603034094E-2</v>
      </c>
      <c r="F15" s="199"/>
      <c r="G15" s="199">
        <v>0.60872530720459406</v>
      </c>
      <c r="H15" s="199">
        <v>0.57975584981353201</v>
      </c>
      <c r="I15" s="199">
        <v>2.4398517057143172</v>
      </c>
      <c r="J15" s="199">
        <v>0.29867877272177218</v>
      </c>
      <c r="K15" s="199"/>
      <c r="L15" s="199">
        <v>5.5005298843788615E-3</v>
      </c>
      <c r="M15" s="199">
        <v>1.4668079691676963E-3</v>
      </c>
      <c r="N15" s="199">
        <v>5.6838808805248237E-3</v>
      </c>
      <c r="O15" s="199">
        <v>6.2339338689627105E-3</v>
      </c>
      <c r="P15" s="199"/>
      <c r="Q15" s="199">
        <v>0.23468927506683143</v>
      </c>
      <c r="R15" s="199">
        <v>0.20131939376826635</v>
      </c>
      <c r="S15" s="199">
        <v>0.29024462689905789</v>
      </c>
      <c r="T15" s="199">
        <v>7.7374120373596006E-2</v>
      </c>
      <c r="U15" s="199"/>
      <c r="V15" s="199">
        <v>2.7502649421894308E-2</v>
      </c>
      <c r="W15" s="199">
        <v>1.8701801606888131E-2</v>
      </c>
      <c r="X15" s="199">
        <v>2.4202331491266993E-2</v>
      </c>
      <c r="Y15" s="199">
        <v>1.4668079691676965E-2</v>
      </c>
      <c r="Z15" s="199"/>
      <c r="AA15" s="199">
        <v>0.11001059768757723</v>
      </c>
      <c r="AB15" s="199">
        <v>9.772608094579778E-2</v>
      </c>
      <c r="AC15" s="199">
        <v>6.8573272558589818E-2</v>
      </c>
      <c r="AD15" s="199">
        <v>1.1367761761049649E-2</v>
      </c>
      <c r="AE15" s="199"/>
      <c r="AF15" s="199">
        <v>0</v>
      </c>
      <c r="AG15" s="199">
        <v>0</v>
      </c>
      <c r="AH15" s="199">
        <v>0</v>
      </c>
      <c r="AI15" s="199">
        <v>0</v>
      </c>
      <c r="AJ15" s="199">
        <v>0</v>
      </c>
      <c r="AK15" s="199">
        <v>0</v>
      </c>
      <c r="AL15" s="199">
        <v>0</v>
      </c>
      <c r="AM15" s="199">
        <v>0</v>
      </c>
      <c r="AN15" s="199">
        <v>0</v>
      </c>
      <c r="AO15" s="199">
        <v>0</v>
      </c>
      <c r="AP15" s="199">
        <v>0.20902013560639673</v>
      </c>
      <c r="AQ15" s="199">
        <v>320.8917459048555</v>
      </c>
      <c r="AR15" s="199">
        <v>0</v>
      </c>
      <c r="AS15" s="199">
        <v>278.90253427746876</v>
      </c>
      <c r="AT15" s="199">
        <v>817.63139849138804</v>
      </c>
      <c r="AU15" s="25"/>
      <c r="AV15" s="25"/>
      <c r="AW15" s="25"/>
      <c r="AY15" s="58"/>
      <c r="AZ15" s="58"/>
      <c r="BA15" s="58"/>
      <c r="BB15" s="58"/>
      <c r="BC15" s="58"/>
      <c r="BD15" s="58"/>
      <c r="BE15" s="57"/>
      <c r="BF15" s="54">
        <f t="shared" si="15"/>
        <v>0.6472290163952461</v>
      </c>
      <c r="BG15" s="54">
        <f t="shared" si="0"/>
        <v>2.7093776700488816</v>
      </c>
      <c r="BH15" s="54">
        <f t="shared" si="0"/>
        <v>0.31756392532480626</v>
      </c>
      <c r="BI15" s="54">
        <f t="shared" si="16"/>
        <v>0.20278620173743406</v>
      </c>
      <c r="BJ15" s="54">
        <f t="shared" si="1"/>
        <v>0.29592850777958274</v>
      </c>
      <c r="BK15" s="54">
        <f t="shared" si="1"/>
        <v>8.360805424255871E-2</v>
      </c>
      <c r="BL15" s="54">
        <f t="shared" si="17"/>
        <v>0.11642788255268591</v>
      </c>
      <c r="BM15" s="54">
        <f t="shared" si="17"/>
        <v>9.2775604049856811E-2</v>
      </c>
      <c r="BN15" s="54">
        <f t="shared" si="17"/>
        <v>2.6035841452726614E-2</v>
      </c>
      <c r="BO15" s="33">
        <f t="shared" si="18"/>
        <v>0</v>
      </c>
      <c r="BP15" s="33">
        <f t="shared" si="18"/>
        <v>0</v>
      </c>
      <c r="BQ15" s="33">
        <f t="shared" si="18"/>
        <v>0</v>
      </c>
      <c r="BR15" s="57"/>
      <c r="BS15" s="33">
        <f t="shared" si="19"/>
        <v>6.2254630529667697E-2</v>
      </c>
      <c r="BT15" s="33">
        <f t="shared" si="20"/>
        <v>0.43975611352871652</v>
      </c>
      <c r="BU15" s="33">
        <f t="shared" si="21"/>
        <v>3.9736998210426191E-3</v>
      </c>
      <c r="BV15" s="33">
        <f t="shared" si="22"/>
        <v>0.16954452569781842</v>
      </c>
      <c r="BW15" s="33">
        <f t="shared" si="23"/>
        <v>1.9868499105213096E-2</v>
      </c>
      <c r="BX15" s="33">
        <f t="shared" si="24"/>
        <v>7.9473996420852386E-2</v>
      </c>
      <c r="BY15" s="33">
        <f t="shared" si="25"/>
        <v>0</v>
      </c>
      <c r="BZ15" s="33">
        <f t="shared" si="26"/>
        <v>0</v>
      </c>
      <c r="CA15" s="33">
        <f t="shared" si="27"/>
        <v>0.15100059319961953</v>
      </c>
      <c r="CB15" s="59">
        <f t="shared" si="28"/>
        <v>590.67431868537983</v>
      </c>
      <c r="CC15" s="57"/>
      <c r="CD15" s="59">
        <f t="shared" si="2"/>
        <v>231.81902472659132</v>
      </c>
      <c r="CE15" s="59">
        <f t="shared" si="3"/>
        <v>0</v>
      </c>
      <c r="CF15" s="59">
        <f t="shared" si="4"/>
        <v>201.48512485935902</v>
      </c>
      <c r="CG15" s="59">
        <f t="shared" si="5"/>
        <v>0</v>
      </c>
      <c r="CH15" s="59">
        <f t="shared" si="6"/>
        <v>0</v>
      </c>
      <c r="CI15" s="59">
        <f t="shared" si="7"/>
        <v>0</v>
      </c>
      <c r="CJ15" s="57"/>
      <c r="CK15" s="59">
        <f t="shared" si="8"/>
        <v>0.46757201227601486</v>
      </c>
      <c r="CL15" s="59">
        <f t="shared" si="9"/>
        <v>1.9573120751848929</v>
      </c>
      <c r="CM15" s="59">
        <v>0</v>
      </c>
      <c r="CN15" s="59">
        <f t="shared" si="29"/>
        <v>0.22941493633486054</v>
      </c>
      <c r="CO15" s="59">
        <f t="shared" si="10"/>
        <v>0.14649706673577123</v>
      </c>
      <c r="CP15" s="59">
        <f t="shared" si="11"/>
        <v>0.21378505037209289</v>
      </c>
      <c r="CQ15" s="59">
        <v>0</v>
      </c>
      <c r="CR15" s="59">
        <f t="shared" si="30"/>
        <v>6.0400237279847821E-2</v>
      </c>
      <c r="CS15" s="59">
        <f t="shared" si="12"/>
        <v>8.41099795454021E-2</v>
      </c>
      <c r="CT15" s="59">
        <f t="shared" si="13"/>
        <v>6.7023070314918845E-2</v>
      </c>
      <c r="CU15" s="59">
        <v>0</v>
      </c>
      <c r="CV15" s="59">
        <f t="shared" si="31"/>
        <v>1.8808845819601731E-2</v>
      </c>
      <c r="CW15" s="59">
        <f t="shared" si="32"/>
        <v>0</v>
      </c>
      <c r="CX15" s="59">
        <f t="shared" si="14"/>
        <v>0</v>
      </c>
      <c r="CY15" s="59">
        <v>0</v>
      </c>
      <c r="CZ15" s="57">
        <f t="shared" si="33"/>
        <v>0</v>
      </c>
    </row>
    <row r="16" spans="1:104" x14ac:dyDescent="0.2">
      <c r="A16" s="172">
        <v>2022</v>
      </c>
      <c r="B16" s="199">
        <v>3.4836689267732791E-2</v>
      </c>
      <c r="C16" s="199">
        <v>5.0238172943993603E-2</v>
      </c>
      <c r="D16" s="199">
        <v>0.32948174007429387</v>
      </c>
      <c r="E16" s="199">
        <v>1.5584834672406775E-2</v>
      </c>
      <c r="F16" s="199"/>
      <c r="G16" s="199">
        <v>0.55738702828372466</v>
      </c>
      <c r="H16" s="199">
        <v>0.48459668281377777</v>
      </c>
      <c r="I16" s="199">
        <v>2.7330299485517102</v>
      </c>
      <c r="J16" s="199">
        <v>0.32966509107043979</v>
      </c>
      <c r="K16" s="199"/>
      <c r="L16" s="199">
        <v>1.8335099614596208E-2</v>
      </c>
      <c r="M16" s="199">
        <v>7.7007418381304068E-3</v>
      </c>
      <c r="N16" s="199">
        <v>5.6838808805248246E-3</v>
      </c>
      <c r="O16" s="199">
        <v>4.4004239075030888E-3</v>
      </c>
      <c r="P16" s="199"/>
      <c r="Q16" s="199">
        <v>0.14484728695531002</v>
      </c>
      <c r="R16" s="199">
        <v>0.11532777657581013</v>
      </c>
      <c r="S16" s="199">
        <v>0.42794122500467552</v>
      </c>
      <c r="T16" s="199">
        <v>8.30580012541208E-2</v>
      </c>
      <c r="U16" s="199"/>
      <c r="V16" s="199">
        <v>4.4004239075030892E-2</v>
      </c>
      <c r="W16" s="199">
        <v>2.3468927506683147E-2</v>
      </c>
      <c r="X16" s="199">
        <v>3.8870411182943952E-2</v>
      </c>
      <c r="Y16" s="199">
        <v>1.4851430687822928E-2</v>
      </c>
      <c r="Z16" s="199"/>
      <c r="AA16" s="199">
        <v>5.5005298843788616E-2</v>
      </c>
      <c r="AB16" s="199">
        <v>3.3736583290857027E-2</v>
      </c>
      <c r="AC16" s="199">
        <v>0.15841526067011122</v>
      </c>
      <c r="AD16" s="199">
        <v>2.0535311568347755E-2</v>
      </c>
      <c r="AE16" s="199"/>
      <c r="AF16" s="199">
        <v>0</v>
      </c>
      <c r="AG16" s="199">
        <v>0</v>
      </c>
      <c r="AH16" s="199">
        <v>0</v>
      </c>
      <c r="AI16" s="199">
        <v>0</v>
      </c>
      <c r="AJ16" s="199">
        <v>0</v>
      </c>
      <c r="AK16" s="199">
        <v>0</v>
      </c>
      <c r="AL16" s="199">
        <v>0</v>
      </c>
      <c r="AM16" s="199">
        <v>0</v>
      </c>
      <c r="AN16" s="199">
        <v>0</v>
      </c>
      <c r="AO16" s="199">
        <v>0</v>
      </c>
      <c r="AP16" s="199">
        <v>0.22185470533661411</v>
      </c>
      <c r="AQ16" s="199">
        <v>149.95544570793655</v>
      </c>
      <c r="AR16" s="199">
        <v>0</v>
      </c>
      <c r="AS16" s="199">
        <v>49.684452935632798</v>
      </c>
      <c r="AT16" s="199">
        <v>794.17053842853534</v>
      </c>
      <c r="AU16" s="25"/>
      <c r="AV16" s="25"/>
      <c r="AW16" s="25"/>
      <c r="AY16" s="58"/>
      <c r="AZ16" s="58"/>
      <c r="BA16" s="58"/>
      <c r="BB16" s="58"/>
      <c r="BC16" s="58"/>
      <c r="BD16" s="58"/>
      <c r="BE16" s="57"/>
      <c r="BF16" s="54">
        <f t="shared" si="15"/>
        <v>0.53483485575777134</v>
      </c>
      <c r="BG16" s="54">
        <f t="shared" si="0"/>
        <v>3.062511688626004</v>
      </c>
      <c r="BH16" s="54">
        <f t="shared" si="0"/>
        <v>0.34524992574284658</v>
      </c>
      <c r="BI16" s="54">
        <f t="shared" si="16"/>
        <v>0.12302851841394054</v>
      </c>
      <c r="BJ16" s="54">
        <f t="shared" si="1"/>
        <v>0.43362510588520037</v>
      </c>
      <c r="BK16" s="54">
        <f t="shared" si="1"/>
        <v>8.7458425161623887E-2</v>
      </c>
      <c r="BL16" s="54">
        <f t="shared" si="17"/>
        <v>5.7205510797540174E-2</v>
      </c>
      <c r="BM16" s="54">
        <f t="shared" si="17"/>
        <v>0.19728567185305518</v>
      </c>
      <c r="BN16" s="54">
        <f t="shared" si="17"/>
        <v>3.5386742256170681E-2</v>
      </c>
      <c r="BO16" s="33">
        <f t="shared" si="18"/>
        <v>0</v>
      </c>
      <c r="BP16" s="33">
        <f t="shared" si="18"/>
        <v>0</v>
      </c>
      <c r="BQ16" s="33">
        <f t="shared" si="18"/>
        <v>0</v>
      </c>
      <c r="BR16" s="57"/>
      <c r="BS16" s="33">
        <f t="shared" si="19"/>
        <v>2.4433752944922255E-2</v>
      </c>
      <c r="BT16" s="33">
        <f t="shared" si="20"/>
        <v>0.39094004711875607</v>
      </c>
      <c r="BU16" s="33">
        <f t="shared" si="21"/>
        <v>1.2859869971011715E-2</v>
      </c>
      <c r="BV16" s="33">
        <f t="shared" si="22"/>
        <v>0.10159297277099252</v>
      </c>
      <c r="BW16" s="33">
        <f t="shared" si="23"/>
        <v>3.086368793042811E-2</v>
      </c>
      <c r="BX16" s="33">
        <f t="shared" si="24"/>
        <v>3.8579609913035141E-2</v>
      </c>
      <c r="BY16" s="33">
        <f t="shared" si="25"/>
        <v>0</v>
      </c>
      <c r="BZ16" s="33">
        <f t="shared" si="26"/>
        <v>0</v>
      </c>
      <c r="CA16" s="33">
        <f t="shared" si="27"/>
        <v>0.15560442664924173</v>
      </c>
      <c r="CB16" s="59">
        <f t="shared" si="28"/>
        <v>557.01523709579499</v>
      </c>
      <c r="CC16" s="57"/>
      <c r="CD16" s="59">
        <f t="shared" si="2"/>
        <v>105.17573254491641</v>
      </c>
      <c r="CE16" s="59">
        <f t="shared" si="3"/>
        <v>0</v>
      </c>
      <c r="CF16" s="59">
        <f t="shared" si="4"/>
        <v>34.847675647447538</v>
      </c>
      <c r="CG16" s="59">
        <f t="shared" si="5"/>
        <v>0</v>
      </c>
      <c r="CH16" s="59">
        <f t="shared" si="6"/>
        <v>0</v>
      </c>
      <c r="CI16" s="59">
        <f t="shared" si="7"/>
        <v>0</v>
      </c>
      <c r="CJ16" s="57"/>
      <c r="CK16" s="59">
        <f t="shared" si="8"/>
        <v>0.37512240705441169</v>
      </c>
      <c r="CL16" s="59">
        <f t="shared" si="9"/>
        <v>2.1479840812580862</v>
      </c>
      <c r="CM16" s="59">
        <v>0</v>
      </c>
      <c r="CN16" s="59">
        <f t="shared" si="29"/>
        <v>0.24215135155415057</v>
      </c>
      <c r="CO16" s="59">
        <f t="shared" si="10"/>
        <v>8.6289727505488592E-2</v>
      </c>
      <c r="CP16" s="59">
        <f t="shared" si="11"/>
        <v>0.30413592481442708</v>
      </c>
      <c r="CQ16" s="59">
        <v>0</v>
      </c>
      <c r="CR16" s="59">
        <f t="shared" si="30"/>
        <v>6.1341579761725863E-2</v>
      </c>
      <c r="CS16" s="59">
        <f t="shared" si="12"/>
        <v>4.012279430955655E-2</v>
      </c>
      <c r="CT16" s="59">
        <f t="shared" si="13"/>
        <v>0.13837220088808602</v>
      </c>
      <c r="CU16" s="59">
        <v>0</v>
      </c>
      <c r="CV16" s="59">
        <f t="shared" si="31"/>
        <v>2.4819549044052609E-2</v>
      </c>
      <c r="CW16" s="59">
        <f t="shared" si="32"/>
        <v>0</v>
      </c>
      <c r="CX16" s="59">
        <f t="shared" si="14"/>
        <v>0</v>
      </c>
      <c r="CY16" s="59">
        <v>0</v>
      </c>
      <c r="CZ16" s="57">
        <f t="shared" si="33"/>
        <v>0</v>
      </c>
    </row>
    <row r="17" spans="1:104" x14ac:dyDescent="0.2">
      <c r="A17" s="172">
        <v>2023</v>
      </c>
      <c r="B17" s="199">
        <v>5.1338278920869375E-2</v>
      </c>
      <c r="C17" s="199">
        <v>3.4469987275440879E-2</v>
      </c>
      <c r="D17" s="199">
        <v>0.3668853432880701</v>
      </c>
      <c r="E17" s="199">
        <v>1.9985258579909865E-2</v>
      </c>
      <c r="F17" s="199"/>
      <c r="G17" s="199">
        <v>0.3997051715981973</v>
      </c>
      <c r="H17" s="199">
        <v>0.37953656202214148</v>
      </c>
      <c r="I17" s="199">
        <v>2.9205980176090298</v>
      </c>
      <c r="J17" s="199">
        <v>0.33754918390471617</v>
      </c>
      <c r="K17" s="199"/>
      <c r="L17" s="199">
        <v>1.2834569730217344E-2</v>
      </c>
      <c r="M17" s="199">
        <v>6.0505828728167491E-3</v>
      </c>
      <c r="N17" s="199">
        <v>1.1917814749487533E-2</v>
      </c>
      <c r="O17" s="199">
        <v>5.5005298843788615E-3</v>
      </c>
      <c r="P17" s="199"/>
      <c r="Q17" s="199">
        <v>6.4172848651086717E-2</v>
      </c>
      <c r="R17" s="199">
        <v>4.6204451028782442E-2</v>
      </c>
      <c r="S17" s="199">
        <v>0.48991386170201068</v>
      </c>
      <c r="T17" s="199">
        <v>6.9490027539319627E-2</v>
      </c>
      <c r="U17" s="199"/>
      <c r="V17" s="199">
        <v>6.7839868574005951E-2</v>
      </c>
      <c r="W17" s="199">
        <v>2.5485788464288724E-2</v>
      </c>
      <c r="X17" s="199">
        <v>5.3171788882328999E-2</v>
      </c>
      <c r="Y17" s="199">
        <v>2.5669139460434684E-2</v>
      </c>
      <c r="Z17" s="199"/>
      <c r="AA17" s="199">
        <v>3.6670199229192411E-3</v>
      </c>
      <c r="AB17" s="199">
        <v>0</v>
      </c>
      <c r="AC17" s="199">
        <v>0.18096743319606456</v>
      </c>
      <c r="AD17" s="199">
        <v>1.9068503599180057E-2</v>
      </c>
      <c r="AE17" s="199"/>
      <c r="AF17" s="199">
        <v>0</v>
      </c>
      <c r="AG17" s="199">
        <v>0</v>
      </c>
      <c r="AH17" s="199">
        <v>0</v>
      </c>
      <c r="AI17" s="199">
        <v>0</v>
      </c>
      <c r="AJ17" s="199">
        <v>0</v>
      </c>
      <c r="AK17" s="199">
        <v>0</v>
      </c>
      <c r="AL17" s="199">
        <v>0</v>
      </c>
      <c r="AM17" s="199">
        <v>0</v>
      </c>
      <c r="AN17" s="199">
        <v>0</v>
      </c>
      <c r="AO17" s="199">
        <v>0</v>
      </c>
      <c r="AP17" s="199">
        <v>0.19618556587617941</v>
      </c>
      <c r="AQ17" s="199">
        <v>80.509422407691943</v>
      </c>
      <c r="AR17" s="199">
        <v>0</v>
      </c>
      <c r="AS17" s="199">
        <v>8.9786982812677625</v>
      </c>
      <c r="AT17" s="199">
        <v>768.87396819226922</v>
      </c>
      <c r="AU17" s="25"/>
      <c r="AV17" s="25"/>
      <c r="AW17" s="25"/>
      <c r="AY17" s="58"/>
      <c r="AZ17" s="58"/>
      <c r="BA17" s="58"/>
      <c r="BB17" s="58"/>
      <c r="BC17" s="58"/>
      <c r="BD17" s="58"/>
      <c r="BE17" s="57"/>
      <c r="BF17" s="54">
        <f t="shared" si="15"/>
        <v>0.41400654929758235</v>
      </c>
      <c r="BG17" s="54">
        <f t="shared" si="0"/>
        <v>3.2874833608970997</v>
      </c>
      <c r="BH17" s="54">
        <f t="shared" si="0"/>
        <v>0.35753444248462601</v>
      </c>
      <c r="BI17" s="54">
        <f t="shared" si="16"/>
        <v>5.225503390159919E-2</v>
      </c>
      <c r="BJ17" s="54">
        <f t="shared" si="1"/>
        <v>0.50183167645149818</v>
      </c>
      <c r="BK17" s="54">
        <f t="shared" si="1"/>
        <v>7.4990557423698492E-2</v>
      </c>
      <c r="BL17" s="54">
        <f t="shared" si="17"/>
        <v>2.5485788464288724E-2</v>
      </c>
      <c r="BM17" s="54">
        <f t="shared" si="17"/>
        <v>0.23413922207839355</v>
      </c>
      <c r="BN17" s="54">
        <f t="shared" si="17"/>
        <v>4.4737643059614737E-2</v>
      </c>
      <c r="BO17" s="33">
        <f t="shared" si="18"/>
        <v>0</v>
      </c>
      <c r="BP17" s="33">
        <f t="shared" si="18"/>
        <v>0</v>
      </c>
      <c r="BQ17" s="33">
        <f t="shared" si="18"/>
        <v>0</v>
      </c>
      <c r="BR17" s="57"/>
      <c r="BS17" s="33">
        <f t="shared" si="19"/>
        <v>3.4958869824109506E-2</v>
      </c>
      <c r="BT17" s="33">
        <f t="shared" si="20"/>
        <v>0.27217977220199546</v>
      </c>
      <c r="BU17" s="33">
        <f t="shared" si="21"/>
        <v>8.7397174560273766E-3</v>
      </c>
      <c r="BV17" s="33">
        <f t="shared" si="22"/>
        <v>4.3698587280136883E-2</v>
      </c>
      <c r="BW17" s="33">
        <f t="shared" si="23"/>
        <v>4.6195649410430417E-2</v>
      </c>
      <c r="BX17" s="33">
        <f t="shared" si="24"/>
        <v>2.4970621302935364E-3</v>
      </c>
      <c r="BY17" s="33">
        <f t="shared" si="25"/>
        <v>0</v>
      </c>
      <c r="BZ17" s="33">
        <f t="shared" si="26"/>
        <v>0</v>
      </c>
      <c r="CA17" s="33">
        <f t="shared" si="27"/>
        <v>0.13359282397070421</v>
      </c>
      <c r="CB17" s="59">
        <f t="shared" si="28"/>
        <v>523.56575892639762</v>
      </c>
      <c r="CC17" s="57"/>
      <c r="CD17" s="59">
        <f t="shared" si="2"/>
        <v>54.822999070594598</v>
      </c>
      <c r="CE17" s="59">
        <f t="shared" si="3"/>
        <v>0</v>
      </c>
      <c r="CF17" s="59">
        <f t="shared" si="4"/>
        <v>6.1140566260237241</v>
      </c>
      <c r="CG17" s="59">
        <f t="shared" si="5"/>
        <v>0</v>
      </c>
      <c r="CH17" s="59">
        <f t="shared" si="6"/>
        <v>0</v>
      </c>
      <c r="CI17" s="59">
        <f t="shared" si="7"/>
        <v>0</v>
      </c>
      <c r="CJ17" s="57"/>
      <c r="CK17" s="59">
        <f t="shared" si="8"/>
        <v>0.28191831451014027</v>
      </c>
      <c r="CL17" s="59">
        <f t="shared" si="9"/>
        <v>2.2386161998081553</v>
      </c>
      <c r="CM17" s="59">
        <v>0</v>
      </c>
      <c r="CN17" s="59">
        <f t="shared" si="29"/>
        <v>0.2434635577036198</v>
      </c>
      <c r="CO17" s="59">
        <f t="shared" si="10"/>
        <v>3.55831353566829E-2</v>
      </c>
      <c r="CP17" s="59">
        <f t="shared" si="11"/>
        <v>0.34172295253067048</v>
      </c>
      <c r="CQ17" s="59">
        <v>0</v>
      </c>
      <c r="CR17" s="59">
        <f t="shared" si="30"/>
        <v>5.1064920564502826E-2</v>
      </c>
      <c r="CS17" s="59">
        <f t="shared" si="12"/>
        <v>1.7354581805540076E-2</v>
      </c>
      <c r="CT17" s="59">
        <f t="shared" si="13"/>
        <v>0.1594374170192423</v>
      </c>
      <c r="CU17" s="59">
        <v>0</v>
      </c>
      <c r="CV17" s="59">
        <f t="shared" si="31"/>
        <v>3.0464157989581141E-2</v>
      </c>
      <c r="CW17" s="59">
        <f t="shared" si="32"/>
        <v>0</v>
      </c>
      <c r="CX17" s="59">
        <f t="shared" si="14"/>
        <v>0</v>
      </c>
      <c r="CY17" s="59">
        <v>0</v>
      </c>
      <c r="CZ17" s="57">
        <f t="shared" si="33"/>
        <v>0</v>
      </c>
    </row>
    <row r="18" spans="1:104" x14ac:dyDescent="0.2">
      <c r="A18" s="172">
        <v>2024</v>
      </c>
      <c r="B18" s="199">
        <v>4.5837749036490516E-2</v>
      </c>
      <c r="C18" s="199">
        <v>3.4286636279294902E-2</v>
      </c>
      <c r="D18" s="199">
        <v>0.38925416481787734</v>
      </c>
      <c r="E18" s="199">
        <v>2.0351960572201788E-2</v>
      </c>
      <c r="F18" s="199"/>
      <c r="G18" s="199">
        <v>0.74807206427552519</v>
      </c>
      <c r="H18" s="199">
        <v>0.64282859248774304</v>
      </c>
      <c r="I18" s="199">
        <v>3.0097066017359673</v>
      </c>
      <c r="J18" s="199">
        <v>0.35570093252316642</v>
      </c>
      <c r="K18" s="199"/>
      <c r="L18" s="199">
        <v>9.1675498072981039E-3</v>
      </c>
      <c r="M18" s="199">
        <v>7.7007418381304068E-3</v>
      </c>
      <c r="N18" s="199">
        <v>1.7234993637720436E-2</v>
      </c>
      <c r="O18" s="199">
        <v>3.8503709190652025E-3</v>
      </c>
      <c r="P18" s="199"/>
      <c r="Q18" s="199">
        <v>0.36486848233046448</v>
      </c>
      <c r="R18" s="199">
        <v>0.3164638193479305</v>
      </c>
      <c r="S18" s="199">
        <v>0.47469572902189572</v>
      </c>
      <c r="T18" s="199">
        <v>9.7542729949651824E-2</v>
      </c>
      <c r="U18" s="199"/>
      <c r="V18" s="199">
        <v>5.6838808805248241E-2</v>
      </c>
      <c r="W18" s="199">
        <v>3.6303497236900489E-2</v>
      </c>
      <c r="X18" s="199">
        <v>7.4440504435260582E-2</v>
      </c>
      <c r="Y18" s="199">
        <v>2.3285576510537181E-2</v>
      </c>
      <c r="Z18" s="199"/>
      <c r="AA18" s="199">
        <v>0.17234993637720433</v>
      </c>
      <c r="AB18" s="199">
        <v>0.14759755189749946</v>
      </c>
      <c r="AC18" s="199">
        <v>0.16996637342730683</v>
      </c>
      <c r="AD18" s="199">
        <v>2.5302437468142761E-2</v>
      </c>
      <c r="AE18" s="199"/>
      <c r="AF18" s="199">
        <v>0</v>
      </c>
      <c r="AG18" s="199">
        <v>0</v>
      </c>
      <c r="AH18" s="199">
        <v>0</v>
      </c>
      <c r="AI18" s="199">
        <v>0</v>
      </c>
      <c r="AJ18" s="199">
        <v>0</v>
      </c>
      <c r="AK18" s="199">
        <v>0</v>
      </c>
      <c r="AL18" s="199">
        <v>0</v>
      </c>
      <c r="AM18" s="199">
        <v>0</v>
      </c>
      <c r="AN18" s="199">
        <v>0</v>
      </c>
      <c r="AO18" s="199">
        <v>0</v>
      </c>
      <c r="AP18" s="199">
        <v>0.1870180160688813</v>
      </c>
      <c r="AQ18" s="199">
        <v>353.75924547398063</v>
      </c>
      <c r="AR18" s="199">
        <v>0</v>
      </c>
      <c r="AS18" s="199">
        <v>308.09017935394445</v>
      </c>
      <c r="AT18" s="199">
        <v>741.5013146266424</v>
      </c>
      <c r="AU18" s="25"/>
      <c r="AV18" s="25"/>
      <c r="AW18" s="25"/>
      <c r="AY18" s="58"/>
      <c r="AZ18" s="58"/>
      <c r="BA18" s="58"/>
      <c r="BB18" s="58"/>
      <c r="BC18" s="58"/>
      <c r="BD18" s="58"/>
      <c r="BE18" s="57"/>
      <c r="BF18" s="54">
        <f t="shared" si="15"/>
        <v>0.67711522876703789</v>
      </c>
      <c r="BG18" s="54">
        <f t="shared" si="0"/>
        <v>3.3989607665538446</v>
      </c>
      <c r="BH18" s="54">
        <f t="shared" si="0"/>
        <v>0.37605289309536821</v>
      </c>
      <c r="BI18" s="54">
        <f t="shared" si="16"/>
        <v>0.32416456118606091</v>
      </c>
      <c r="BJ18" s="54">
        <f t="shared" si="1"/>
        <v>0.49193072265961613</v>
      </c>
      <c r="BK18" s="54">
        <f t="shared" si="1"/>
        <v>0.10139310086871703</v>
      </c>
      <c r="BL18" s="54">
        <f t="shared" si="17"/>
        <v>0.18390104913439995</v>
      </c>
      <c r="BM18" s="54">
        <f t="shared" si="17"/>
        <v>0.24440687786256743</v>
      </c>
      <c r="BN18" s="54">
        <f t="shared" si="17"/>
        <v>4.8588013978679942E-2</v>
      </c>
      <c r="BO18" s="33">
        <f t="shared" si="18"/>
        <v>0</v>
      </c>
      <c r="BP18" s="33">
        <f t="shared" si="18"/>
        <v>0</v>
      </c>
      <c r="BQ18" s="33">
        <f t="shared" si="18"/>
        <v>0</v>
      </c>
      <c r="BR18" s="57"/>
      <c r="BS18" s="33">
        <f t="shared" si="19"/>
        <v>3.0304152066669133E-2</v>
      </c>
      <c r="BT18" s="33">
        <f t="shared" si="20"/>
        <v>0.49456376172804023</v>
      </c>
      <c r="BU18" s="33">
        <f t="shared" si="21"/>
        <v>6.0608304133338269E-3</v>
      </c>
      <c r="BV18" s="33">
        <f t="shared" si="22"/>
        <v>0.24122105045068629</v>
      </c>
      <c r="BW18" s="33">
        <f t="shared" si="23"/>
        <v>3.7577148562669728E-2</v>
      </c>
      <c r="BX18" s="33">
        <f t="shared" si="24"/>
        <v>0.11394361177067594</v>
      </c>
      <c r="BY18" s="33">
        <f t="shared" si="25"/>
        <v>0</v>
      </c>
      <c r="BZ18" s="33">
        <f t="shared" si="26"/>
        <v>0</v>
      </c>
      <c r="CA18" s="33">
        <f t="shared" si="27"/>
        <v>0.12364094043201006</v>
      </c>
      <c r="CB18" s="59">
        <f t="shared" si="28"/>
        <v>490.21972213758738</v>
      </c>
      <c r="CC18" s="57"/>
      <c r="CD18" s="59">
        <f t="shared" si="2"/>
        <v>233.87653615580834</v>
      </c>
      <c r="CE18" s="59">
        <f t="shared" si="3"/>
        <v>0</v>
      </c>
      <c r="CF18" s="59">
        <f t="shared" si="4"/>
        <v>203.68390336874458</v>
      </c>
      <c r="CG18" s="59">
        <f t="shared" si="5"/>
        <v>0</v>
      </c>
      <c r="CH18" s="59">
        <f t="shared" si="6"/>
        <v>0</v>
      </c>
      <c r="CI18" s="59">
        <f t="shared" si="7"/>
        <v>0</v>
      </c>
      <c r="CJ18" s="57"/>
      <c r="CK18" s="59">
        <f t="shared" si="8"/>
        <v>0.4476529343288364</v>
      </c>
      <c r="CL18" s="59">
        <f t="shared" si="9"/>
        <v>2.2471134840476492</v>
      </c>
      <c r="CM18" s="59">
        <v>0</v>
      </c>
      <c r="CN18" s="59">
        <f t="shared" si="29"/>
        <v>0.24861526355495359</v>
      </c>
      <c r="CO18" s="59">
        <f t="shared" si="10"/>
        <v>0.21431096341548408</v>
      </c>
      <c r="CP18" s="59">
        <f t="shared" si="11"/>
        <v>0.32522415997949305</v>
      </c>
      <c r="CQ18" s="59">
        <v>0</v>
      </c>
      <c r="CR18" s="59">
        <f t="shared" si="30"/>
        <v>6.7032784371472129E-2</v>
      </c>
      <c r="CS18" s="59">
        <f t="shared" si="12"/>
        <v>0.12158025809147656</v>
      </c>
      <c r="CT18" s="59">
        <f t="shared" si="13"/>
        <v>0.16158173881947982</v>
      </c>
      <c r="CU18" s="59">
        <v>0</v>
      </c>
      <c r="CV18" s="59">
        <f t="shared" si="31"/>
        <v>3.2122401190669274E-2</v>
      </c>
      <c r="CW18" s="59">
        <f t="shared" si="32"/>
        <v>0</v>
      </c>
      <c r="CX18" s="59">
        <f t="shared" si="14"/>
        <v>0</v>
      </c>
      <c r="CY18" s="59">
        <v>0</v>
      </c>
      <c r="CZ18" s="57">
        <f t="shared" si="33"/>
        <v>0</v>
      </c>
    </row>
    <row r="19" spans="1:104" x14ac:dyDescent="0.2">
      <c r="A19" s="172">
        <v>2025</v>
      </c>
      <c r="B19" s="199">
        <v>3.4836689267732791E-2</v>
      </c>
      <c r="C19" s="199">
        <v>2.3835629498975067E-2</v>
      </c>
      <c r="D19" s="199">
        <v>0.40777261542861964</v>
      </c>
      <c r="E19" s="199">
        <v>2.8052702410332198E-2</v>
      </c>
      <c r="F19" s="199"/>
      <c r="G19" s="199">
        <v>0.50604874936285538</v>
      </c>
      <c r="H19" s="199">
        <v>0.44865988756916919</v>
      </c>
      <c r="I19" s="199">
        <v>3.342121957748597</v>
      </c>
      <c r="J19" s="199">
        <v>0.37110241619942724</v>
      </c>
      <c r="K19" s="199"/>
      <c r="L19" s="199">
        <v>1.8335099614596208E-2</v>
      </c>
      <c r="M19" s="199">
        <v>6.0505828728167482E-3</v>
      </c>
      <c r="N19" s="199">
        <v>2.2552172525953335E-2</v>
      </c>
      <c r="O19" s="199">
        <v>7.7007418381304068E-3</v>
      </c>
      <c r="P19" s="199"/>
      <c r="Q19" s="199">
        <v>0.16684940649282548</v>
      </c>
      <c r="R19" s="199">
        <v>0.13549638615186596</v>
      </c>
      <c r="S19" s="199">
        <v>0.70095085826601278</v>
      </c>
      <c r="T19" s="199">
        <v>0.11422767059893436</v>
      </c>
      <c r="U19" s="199"/>
      <c r="V19" s="199">
        <v>4.2170729113571274E-2</v>
      </c>
      <c r="W19" s="199">
        <v>2.6769245437310463E-2</v>
      </c>
      <c r="X19" s="199">
        <v>0.10230985584944682</v>
      </c>
      <c r="Y19" s="199">
        <v>2.1818768541369486E-2</v>
      </c>
      <c r="Z19" s="199"/>
      <c r="AA19" s="199">
        <v>0.10084304788027913</v>
      </c>
      <c r="AB19" s="199">
        <v>6.7106464589422099E-2</v>
      </c>
      <c r="AC19" s="199">
        <v>0.29482840180270703</v>
      </c>
      <c r="AD19" s="199">
        <v>3.9970517159819731E-2</v>
      </c>
      <c r="AE19" s="199"/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0.18885152603034092</v>
      </c>
      <c r="AQ19" s="199">
        <v>134.28443606734118</v>
      </c>
      <c r="AR19" s="199">
        <v>0</v>
      </c>
      <c r="AS19" s="199">
        <v>51.149427394839037</v>
      </c>
      <c r="AT19" s="199">
        <v>712.409562121151</v>
      </c>
      <c r="AU19" s="25"/>
      <c r="AV19" s="25"/>
      <c r="AW19" s="25"/>
      <c r="AY19" s="58"/>
      <c r="AZ19" s="58"/>
      <c r="BA19" s="58"/>
      <c r="BB19" s="58"/>
      <c r="BC19" s="58"/>
      <c r="BD19" s="58"/>
      <c r="BE19" s="57"/>
      <c r="BF19" s="54">
        <f t="shared" si="15"/>
        <v>0.47249551706814424</v>
      </c>
      <c r="BG19" s="54">
        <f t="shared" si="0"/>
        <v>3.7498945731772166</v>
      </c>
      <c r="BH19" s="54">
        <f t="shared" si="0"/>
        <v>0.39915511860975944</v>
      </c>
      <c r="BI19" s="54">
        <f t="shared" si="16"/>
        <v>0.14154696902468272</v>
      </c>
      <c r="BJ19" s="54">
        <f t="shared" si="1"/>
        <v>0.7235030307919661</v>
      </c>
      <c r="BK19" s="54">
        <f t="shared" si="1"/>
        <v>0.12192841243706477</v>
      </c>
      <c r="BL19" s="54">
        <f t="shared" si="17"/>
        <v>9.3875710026732562E-2</v>
      </c>
      <c r="BM19" s="54">
        <f t="shared" si="17"/>
        <v>0.39713825765215383</v>
      </c>
      <c r="BN19" s="54">
        <f t="shared" si="17"/>
        <v>6.1789285701189217E-2</v>
      </c>
      <c r="BO19" s="33">
        <f t="shared" si="18"/>
        <v>0</v>
      </c>
      <c r="BP19" s="33">
        <f t="shared" si="18"/>
        <v>0</v>
      </c>
      <c r="BQ19" s="33">
        <f t="shared" si="18"/>
        <v>0</v>
      </c>
      <c r="BR19" s="57"/>
      <c r="BS19" s="33">
        <f t="shared" si="19"/>
        <v>2.2360345214241302E-2</v>
      </c>
      <c r="BT19" s="33">
        <f t="shared" si="20"/>
        <v>0.32481343574371585</v>
      </c>
      <c r="BU19" s="33">
        <f t="shared" si="21"/>
        <v>1.1768602744337529E-2</v>
      </c>
      <c r="BV19" s="33">
        <f t="shared" si="22"/>
        <v>0.10709428497347151</v>
      </c>
      <c r="BW19" s="33">
        <f t="shared" si="23"/>
        <v>2.7067786311976316E-2</v>
      </c>
      <c r="BX19" s="33">
        <f t="shared" si="24"/>
        <v>6.4727315093856402E-2</v>
      </c>
      <c r="BY19" s="33">
        <f t="shared" si="25"/>
        <v>0</v>
      </c>
      <c r="BZ19" s="33">
        <f t="shared" si="26"/>
        <v>0</v>
      </c>
      <c r="CA19" s="33">
        <f t="shared" si="27"/>
        <v>0.12121660826667653</v>
      </c>
      <c r="CB19" s="59">
        <f t="shared" si="28"/>
        <v>457.26858888712485</v>
      </c>
      <c r="CC19" s="57"/>
      <c r="CD19" s="59">
        <f t="shared" si="2"/>
        <v>86.192069639253631</v>
      </c>
      <c r="CE19" s="59">
        <f t="shared" si="3"/>
        <v>0</v>
      </c>
      <c r="CF19" s="59">
        <f t="shared" si="4"/>
        <v>32.830871075878406</v>
      </c>
      <c r="CG19" s="59">
        <f t="shared" si="5"/>
        <v>0</v>
      </c>
      <c r="CH19" s="59">
        <f t="shared" si="6"/>
        <v>0</v>
      </c>
      <c r="CI19" s="59">
        <f t="shared" si="7"/>
        <v>0</v>
      </c>
      <c r="CJ19" s="57"/>
      <c r="CK19" s="59">
        <f t="shared" si="8"/>
        <v>0.3032768927215781</v>
      </c>
      <c r="CL19" s="59">
        <f t="shared" si="9"/>
        <v>2.4069146332719118</v>
      </c>
      <c r="CM19" s="59">
        <v>0</v>
      </c>
      <c r="CN19" s="59">
        <f t="shared" si="29"/>
        <v>0.25620248174422799</v>
      </c>
      <c r="CO19" s="59">
        <f t="shared" si="10"/>
        <v>9.0853613186285723E-2</v>
      </c>
      <c r="CP19" s="59">
        <f t="shared" si="11"/>
        <v>0.46438906429155874</v>
      </c>
      <c r="CQ19" s="59">
        <v>0</v>
      </c>
      <c r="CR19" s="59">
        <f t="shared" si="30"/>
        <v>7.826120824984456E-2</v>
      </c>
      <c r="CS19" s="59">
        <f t="shared" si="12"/>
        <v>6.0255246051008134E-2</v>
      </c>
      <c r="CT19" s="59">
        <f t="shared" si="13"/>
        <v>0.25490793544235085</v>
      </c>
      <c r="CU19" s="59">
        <v>0</v>
      </c>
      <c r="CV19" s="59">
        <f t="shared" si="31"/>
        <v>3.9660191248417472E-2</v>
      </c>
      <c r="CW19" s="59">
        <f t="shared" si="32"/>
        <v>0</v>
      </c>
      <c r="CX19" s="59">
        <f t="shared" si="14"/>
        <v>0</v>
      </c>
      <c r="CY19" s="59">
        <v>0</v>
      </c>
      <c r="CZ19" s="57">
        <f t="shared" si="33"/>
        <v>0</v>
      </c>
    </row>
    <row r="20" spans="1:104" x14ac:dyDescent="0.2">
      <c r="A20" s="172">
        <v>2026</v>
      </c>
      <c r="B20" s="199">
        <v>4.9504768959409758E-2</v>
      </c>
      <c r="C20" s="199">
        <v>2.7502649421894308E-2</v>
      </c>
      <c r="D20" s="199">
        <v>0.40190538355194894</v>
      </c>
      <c r="E20" s="199">
        <v>4.1620676125133385E-2</v>
      </c>
      <c r="F20" s="199"/>
      <c r="G20" s="199">
        <v>0.38137007198360107</v>
      </c>
      <c r="H20" s="199">
        <v>0.33901599187388382</v>
      </c>
      <c r="I20" s="199">
        <v>3.4009776275114496</v>
      </c>
      <c r="J20" s="199">
        <v>0.4402257417464549</v>
      </c>
      <c r="K20" s="199"/>
      <c r="L20" s="199">
        <v>1.8335099614596208E-2</v>
      </c>
      <c r="M20" s="199">
        <v>1.2834569730217344E-2</v>
      </c>
      <c r="N20" s="199">
        <v>2.6952596433456422E-2</v>
      </c>
      <c r="O20" s="199">
        <v>3.3003179306273171E-3</v>
      </c>
      <c r="P20" s="199"/>
      <c r="Q20" s="199">
        <v>4.4004239075030892E-2</v>
      </c>
      <c r="R20" s="199">
        <v>3.7403603213776268E-2</v>
      </c>
      <c r="S20" s="199">
        <v>0.74898881925625493</v>
      </c>
      <c r="T20" s="199">
        <v>9.9009537918819515E-2</v>
      </c>
      <c r="U20" s="199"/>
      <c r="V20" s="199">
        <v>6.9673378535465583E-2</v>
      </c>
      <c r="W20" s="199">
        <v>3.0436265360229697E-2</v>
      </c>
      <c r="X20" s="199">
        <v>0.12119500845248091</v>
      </c>
      <c r="Y20" s="199">
        <v>1.9068503599180053E-2</v>
      </c>
      <c r="Z20" s="199"/>
      <c r="AA20" s="199">
        <v>1.8335099614596206E-3</v>
      </c>
      <c r="AB20" s="199">
        <v>0</v>
      </c>
      <c r="AC20" s="199">
        <v>0.33388216398179693</v>
      </c>
      <c r="AD20" s="199">
        <v>3.4286636279294902E-2</v>
      </c>
      <c r="AE20" s="199"/>
      <c r="AF20" s="199">
        <v>0</v>
      </c>
      <c r="AG20" s="199">
        <v>0</v>
      </c>
      <c r="AH20" s="199">
        <v>0</v>
      </c>
      <c r="AI20" s="199">
        <v>0</v>
      </c>
      <c r="AJ20" s="199">
        <v>0</v>
      </c>
      <c r="AK20" s="199">
        <v>0</v>
      </c>
      <c r="AL20" s="199">
        <v>0</v>
      </c>
      <c r="AM20" s="199">
        <v>0</v>
      </c>
      <c r="AN20" s="199">
        <v>0</v>
      </c>
      <c r="AO20" s="199">
        <v>0</v>
      </c>
      <c r="AP20" s="199">
        <v>0.22002119537515447</v>
      </c>
      <c r="AQ20" s="199">
        <v>75.511274252753012</v>
      </c>
      <c r="AR20" s="199">
        <v>0</v>
      </c>
      <c r="AS20" s="199">
        <v>8.8320174843509918</v>
      </c>
      <c r="AT20" s="199">
        <v>681.59357684790302</v>
      </c>
      <c r="AU20" s="25"/>
      <c r="AV20" s="25"/>
      <c r="AW20" s="25"/>
      <c r="AY20" s="58"/>
      <c r="AZ20" s="58"/>
      <c r="BA20" s="58"/>
      <c r="BB20" s="58"/>
      <c r="BC20" s="58"/>
      <c r="BD20" s="58"/>
      <c r="BE20" s="57"/>
      <c r="BF20" s="54">
        <f t="shared" si="15"/>
        <v>0.3665186412957781</v>
      </c>
      <c r="BG20" s="54">
        <f t="shared" si="15"/>
        <v>3.8028830110633987</v>
      </c>
      <c r="BH20" s="54">
        <f t="shared" si="15"/>
        <v>0.48184641787158827</v>
      </c>
      <c r="BI20" s="54">
        <f t="shared" si="16"/>
        <v>5.023817294399361E-2</v>
      </c>
      <c r="BJ20" s="54">
        <f t="shared" si="16"/>
        <v>0.77594141568971131</v>
      </c>
      <c r="BK20" s="54">
        <f t="shared" si="16"/>
        <v>0.10230985584944684</v>
      </c>
      <c r="BL20" s="54">
        <f t="shared" si="17"/>
        <v>3.0436265360229697E-2</v>
      </c>
      <c r="BM20" s="54">
        <f t="shared" si="17"/>
        <v>0.45507717243427781</v>
      </c>
      <c r="BN20" s="54">
        <f t="shared" si="17"/>
        <v>5.3355139878474955E-2</v>
      </c>
      <c r="BO20" s="33">
        <f t="shared" si="18"/>
        <v>0</v>
      </c>
      <c r="BP20" s="33">
        <f t="shared" si="18"/>
        <v>0</v>
      </c>
      <c r="BQ20" s="33">
        <f t="shared" si="18"/>
        <v>0</v>
      </c>
      <c r="BR20" s="57"/>
      <c r="BS20" s="33">
        <f t="shared" si="19"/>
        <v>3.0849735349234294E-2</v>
      </c>
      <c r="BT20" s="33">
        <f t="shared" si="20"/>
        <v>0.23765722046817528</v>
      </c>
      <c r="BU20" s="33">
        <f t="shared" si="21"/>
        <v>1.1425827907123813E-2</v>
      </c>
      <c r="BV20" s="33">
        <f t="shared" si="22"/>
        <v>2.7421986977097145E-2</v>
      </c>
      <c r="BW20" s="33">
        <f t="shared" si="23"/>
        <v>4.3418146047070484E-2</v>
      </c>
      <c r="BX20" s="33">
        <f t="shared" si="24"/>
        <v>1.1425827907123813E-3</v>
      </c>
      <c r="BY20" s="33">
        <f t="shared" si="25"/>
        <v>0</v>
      </c>
      <c r="BZ20" s="33">
        <f t="shared" si="26"/>
        <v>0</v>
      </c>
      <c r="CA20" s="33">
        <f t="shared" si="27"/>
        <v>0.13710993488548573</v>
      </c>
      <c r="CB20" s="59">
        <f t="shared" si="28"/>
        <v>424.74658307639737</v>
      </c>
      <c r="CC20" s="57"/>
      <c r="CD20" s="59">
        <f t="shared" si="2"/>
        <v>47.056129652698708</v>
      </c>
      <c r="CE20" s="59">
        <f t="shared" si="3"/>
        <v>0</v>
      </c>
      <c r="CF20" s="59">
        <f t="shared" si="4"/>
        <v>5.5038213028615397</v>
      </c>
      <c r="CG20" s="59">
        <f t="shared" si="5"/>
        <v>0</v>
      </c>
      <c r="CH20" s="59">
        <f t="shared" si="6"/>
        <v>0</v>
      </c>
      <c r="CI20" s="59">
        <f t="shared" si="7"/>
        <v>0</v>
      </c>
      <c r="CJ20" s="57"/>
      <c r="CK20" s="59">
        <f t="shared" si="8"/>
        <v>0.22840229986340496</v>
      </c>
      <c r="CL20" s="59">
        <f t="shared" si="9"/>
        <v>2.3698309662165493</v>
      </c>
      <c r="CM20" s="59">
        <v>0</v>
      </c>
      <c r="CN20" s="59">
        <f t="shared" si="29"/>
        <v>0.30027075739921377</v>
      </c>
      <c r="CO20" s="59">
        <f t="shared" si="10"/>
        <v>3.1306768465519247E-2</v>
      </c>
      <c r="CP20" s="59">
        <f t="shared" si="11"/>
        <v>0.48354103702947965</v>
      </c>
      <c r="CQ20" s="59">
        <v>0</v>
      </c>
      <c r="CR20" s="59">
        <f t="shared" si="30"/>
        <v>6.3756119721750881E-2</v>
      </c>
      <c r="CS20" s="59">
        <f t="shared" si="12"/>
        <v>1.8966874325825524E-2</v>
      </c>
      <c r="CT20" s="59">
        <f t="shared" si="13"/>
        <v>0.28358904865481299</v>
      </c>
      <c r="CU20" s="59">
        <v>0</v>
      </c>
      <c r="CV20" s="59">
        <f t="shared" si="31"/>
        <v>3.3249159209730289E-2</v>
      </c>
      <c r="CW20" s="59">
        <f t="shared" si="32"/>
        <v>0</v>
      </c>
      <c r="CX20" s="59">
        <f t="shared" si="14"/>
        <v>0</v>
      </c>
      <c r="CY20" s="59">
        <v>0</v>
      </c>
      <c r="CZ20" s="57">
        <f t="shared" si="33"/>
        <v>0</v>
      </c>
    </row>
    <row r="21" spans="1:104" x14ac:dyDescent="0.2">
      <c r="A21" s="172">
        <v>2027</v>
      </c>
      <c r="B21" s="199">
        <v>3.3003179306273174E-2</v>
      </c>
      <c r="C21" s="199">
        <v>2.7135947429602382E-2</v>
      </c>
      <c r="D21" s="199">
        <v>0.39677155565986189</v>
      </c>
      <c r="E21" s="199">
        <v>4.0337219152111657E-2</v>
      </c>
      <c r="F21" s="199"/>
      <c r="G21" s="199">
        <v>0.71873590489217121</v>
      </c>
      <c r="H21" s="199">
        <v>0.66629751999442599</v>
      </c>
      <c r="I21" s="199">
        <v>3.3846593888544598</v>
      </c>
      <c r="J21" s="199">
        <v>0.42464090707404817</v>
      </c>
      <c r="K21" s="199"/>
      <c r="L21" s="199">
        <v>2.9336159383353929E-2</v>
      </c>
      <c r="M21" s="199">
        <v>9.717602795735988E-3</v>
      </c>
      <c r="N21" s="199">
        <v>2.9519510379499892E-2</v>
      </c>
      <c r="O21" s="199">
        <v>1.9985258579909865E-2</v>
      </c>
      <c r="P21" s="199"/>
      <c r="Q21" s="199">
        <v>0.39603815167527806</v>
      </c>
      <c r="R21" s="199">
        <v>0.35185056160410116</v>
      </c>
      <c r="S21" s="199">
        <v>0.70351777221205658</v>
      </c>
      <c r="T21" s="199">
        <v>0.11844474351029148</v>
      </c>
      <c r="U21" s="199"/>
      <c r="V21" s="199">
        <v>2.5669139460434687E-2</v>
      </c>
      <c r="W21" s="199">
        <v>3.0619616356375667E-2</v>
      </c>
      <c r="X21" s="199">
        <v>0.14081356504009884</v>
      </c>
      <c r="Y21" s="199">
        <v>2.4202331491266996E-2</v>
      </c>
      <c r="Z21" s="199"/>
      <c r="AA21" s="199">
        <v>0.18885152603034092</v>
      </c>
      <c r="AB21" s="199">
        <v>0.16428249254678201</v>
      </c>
      <c r="AC21" s="199">
        <v>0.32049754126314167</v>
      </c>
      <c r="AD21" s="199">
        <v>3.1903073329397395E-2</v>
      </c>
      <c r="AE21" s="199"/>
      <c r="AF21" s="199">
        <v>0</v>
      </c>
      <c r="AG21" s="199">
        <v>0</v>
      </c>
      <c r="AH21" s="199">
        <v>0</v>
      </c>
      <c r="AI21" s="199">
        <v>0</v>
      </c>
      <c r="AJ21" s="199">
        <v>0</v>
      </c>
      <c r="AK21" s="199">
        <v>0</v>
      </c>
      <c r="AL21" s="199">
        <v>0</v>
      </c>
      <c r="AM21" s="199">
        <v>0</v>
      </c>
      <c r="AN21" s="199">
        <v>0</v>
      </c>
      <c r="AO21" s="199">
        <v>0</v>
      </c>
      <c r="AP21" s="199">
        <v>0.16318238656990625</v>
      </c>
      <c r="AQ21" s="199">
        <v>353.89675872109012</v>
      </c>
      <c r="AR21" s="199">
        <v>0</v>
      </c>
      <c r="AS21" s="199">
        <v>308.90425777683248</v>
      </c>
      <c r="AT21" s="199">
        <v>648.82160314776979</v>
      </c>
      <c r="AU21" s="25"/>
      <c r="AV21" s="25"/>
      <c r="AW21" s="25"/>
      <c r="AY21" s="58"/>
      <c r="AZ21" s="58"/>
      <c r="BA21" s="58"/>
      <c r="BB21" s="58"/>
      <c r="BC21" s="58"/>
      <c r="BD21" s="58"/>
      <c r="BE21" s="57"/>
      <c r="BF21" s="54">
        <f t="shared" si="15"/>
        <v>0.69343346742402834</v>
      </c>
      <c r="BG21" s="54">
        <f t="shared" si="15"/>
        <v>3.7814309445143217</v>
      </c>
      <c r="BH21" s="54">
        <f t="shared" si="15"/>
        <v>0.4649781262261598</v>
      </c>
      <c r="BI21" s="54">
        <f t="shared" si="16"/>
        <v>0.36156816439983713</v>
      </c>
      <c r="BJ21" s="54">
        <f t="shared" si="16"/>
        <v>0.73303728259155643</v>
      </c>
      <c r="BK21" s="54">
        <f t="shared" si="16"/>
        <v>0.13843000209020134</v>
      </c>
      <c r="BL21" s="54">
        <f t="shared" si="17"/>
        <v>0.19490210890315768</v>
      </c>
      <c r="BM21" s="54">
        <f t="shared" si="17"/>
        <v>0.46131110630324051</v>
      </c>
      <c r="BN21" s="54">
        <f t="shared" si="17"/>
        <v>5.6105404820664395E-2</v>
      </c>
      <c r="BO21" s="33">
        <f t="shared" si="18"/>
        <v>0</v>
      </c>
      <c r="BP21" s="33">
        <f t="shared" si="18"/>
        <v>0</v>
      </c>
      <c r="BQ21" s="33">
        <f t="shared" si="18"/>
        <v>0</v>
      </c>
      <c r="BR21" s="57"/>
      <c r="BS21" s="33">
        <f t="shared" si="19"/>
        <v>1.996746624545909E-2</v>
      </c>
      <c r="BT21" s="33">
        <f t="shared" si="20"/>
        <v>0.4348470426788868</v>
      </c>
      <c r="BU21" s="33">
        <f t="shared" si="21"/>
        <v>1.7748858884852524E-2</v>
      </c>
      <c r="BV21" s="33">
        <f t="shared" si="22"/>
        <v>0.23960959494550907</v>
      </c>
      <c r="BW21" s="33">
        <f t="shared" si="23"/>
        <v>1.5530251524245958E-2</v>
      </c>
      <c r="BX21" s="33">
        <f t="shared" si="24"/>
        <v>0.11425827907123812</v>
      </c>
      <c r="BY21" s="33">
        <f t="shared" si="25"/>
        <v>0</v>
      </c>
      <c r="BZ21" s="33">
        <f t="shared" si="26"/>
        <v>0</v>
      </c>
      <c r="CA21" s="33">
        <f t="shared" si="27"/>
        <v>9.872802754699217E-2</v>
      </c>
      <c r="CB21" s="59">
        <f t="shared" si="28"/>
        <v>392.54774032377014</v>
      </c>
      <c r="CC21" s="57"/>
      <c r="CD21" s="59">
        <f t="shared" si="2"/>
        <v>214.11335915741842</v>
      </c>
      <c r="CE21" s="59">
        <f t="shared" si="3"/>
        <v>0</v>
      </c>
      <c r="CF21" s="59">
        <f t="shared" si="4"/>
        <v>186.89215614645616</v>
      </c>
      <c r="CG21" s="59">
        <f t="shared" si="5"/>
        <v>0</v>
      </c>
      <c r="CH21" s="59">
        <f t="shared" si="6"/>
        <v>0</v>
      </c>
      <c r="CI21" s="59">
        <f t="shared" si="7"/>
        <v>0</v>
      </c>
      <c r="CJ21" s="57"/>
      <c r="CK21" s="59">
        <f t="shared" si="8"/>
        <v>0.41953865189070139</v>
      </c>
      <c r="CL21" s="59">
        <f t="shared" si="9"/>
        <v>2.2878279102574903</v>
      </c>
      <c r="CM21" s="59">
        <v>0</v>
      </c>
      <c r="CN21" s="59">
        <f t="shared" si="29"/>
        <v>0.2813194133249125</v>
      </c>
      <c r="CO21" s="59">
        <f t="shared" si="10"/>
        <v>0.21875468575580731</v>
      </c>
      <c r="CP21" s="59">
        <f t="shared" si="11"/>
        <v>0.44349961138525251</v>
      </c>
      <c r="CQ21" s="59">
        <v>0</v>
      </c>
      <c r="CR21" s="59">
        <f t="shared" si="30"/>
        <v>8.3752427862897841E-2</v>
      </c>
      <c r="CS21" s="59">
        <f t="shared" si="12"/>
        <v>0.11791898121623895</v>
      </c>
      <c r="CT21" s="59">
        <f t="shared" si="13"/>
        <v>0.27910080596430592</v>
      </c>
      <c r="CU21" s="59">
        <v>0</v>
      </c>
      <c r="CV21" s="59">
        <f t="shared" si="31"/>
        <v>3.3944692617280454E-2</v>
      </c>
      <c r="CW21" s="59">
        <f t="shared" si="32"/>
        <v>0</v>
      </c>
      <c r="CX21" s="59">
        <f t="shared" si="14"/>
        <v>0</v>
      </c>
      <c r="CY21" s="59">
        <v>0</v>
      </c>
      <c r="CZ21" s="57">
        <f t="shared" si="33"/>
        <v>0</v>
      </c>
    </row>
    <row r="22" spans="1:104" x14ac:dyDescent="0.2">
      <c r="A22" s="172">
        <v>2028</v>
      </c>
      <c r="B22" s="199">
        <v>3.3003179306273174E-2</v>
      </c>
      <c r="C22" s="199">
        <v>2.5119086471996802E-2</v>
      </c>
      <c r="D22" s="199">
        <v>0.40410559550570035</v>
      </c>
      <c r="E22" s="199">
        <v>3.0619616356375667E-2</v>
      </c>
      <c r="F22" s="199"/>
      <c r="G22" s="199">
        <v>0.48221311986388021</v>
      </c>
      <c r="H22" s="199">
        <v>0.37990326401443336</v>
      </c>
      <c r="I22" s="199">
        <v>3.6420841874433902</v>
      </c>
      <c r="J22" s="199">
        <v>0.48019625890627471</v>
      </c>
      <c r="K22" s="199"/>
      <c r="L22" s="199">
        <v>2.2002119537515446E-2</v>
      </c>
      <c r="M22" s="199">
        <v>1.5034781683968889E-2</v>
      </c>
      <c r="N22" s="199">
        <v>2.9519510379499892E-2</v>
      </c>
      <c r="O22" s="199">
        <v>1.4851430687822928E-2</v>
      </c>
      <c r="P22" s="199"/>
      <c r="Q22" s="199">
        <v>0.16684940649282548</v>
      </c>
      <c r="R22" s="199">
        <v>0.13109596224436287</v>
      </c>
      <c r="S22" s="199">
        <v>0.94829135206691584</v>
      </c>
      <c r="T22" s="199">
        <v>0.13091261124821693</v>
      </c>
      <c r="U22" s="199"/>
      <c r="V22" s="199">
        <v>5.1338278920869375E-2</v>
      </c>
      <c r="W22" s="199">
        <v>1.5218132680114849E-2</v>
      </c>
      <c r="X22" s="199">
        <v>0.15749850568938142</v>
      </c>
      <c r="Y22" s="199">
        <v>2.9886212371791818E-2</v>
      </c>
      <c r="Z22" s="199"/>
      <c r="AA22" s="199">
        <v>8.2507948265682918E-2</v>
      </c>
      <c r="AB22" s="199">
        <v>4.2170729113571274E-2</v>
      </c>
      <c r="AC22" s="199">
        <v>0.45214355649594246</v>
      </c>
      <c r="AD22" s="199">
        <v>5.7938914782124012E-2</v>
      </c>
      <c r="AE22" s="199"/>
      <c r="AF22" s="199">
        <v>0</v>
      </c>
      <c r="AG22" s="199">
        <v>0</v>
      </c>
      <c r="AH22" s="199">
        <v>0</v>
      </c>
      <c r="AI22" s="199">
        <v>0</v>
      </c>
      <c r="AJ22" s="199">
        <v>0</v>
      </c>
      <c r="AK22" s="199">
        <v>0</v>
      </c>
      <c r="AL22" s="199">
        <v>0</v>
      </c>
      <c r="AM22" s="199">
        <v>0</v>
      </c>
      <c r="AN22" s="199">
        <v>0</v>
      </c>
      <c r="AO22" s="199">
        <v>0</v>
      </c>
      <c r="AP22" s="199">
        <v>0.15951536664698698</v>
      </c>
      <c r="AQ22" s="199">
        <v>116.01717632131896</v>
      </c>
      <c r="AR22" s="199">
        <v>0</v>
      </c>
      <c r="AS22" s="199">
        <v>48.142471058045253</v>
      </c>
      <c r="AT22" s="199">
        <v>614.82887851529699</v>
      </c>
      <c r="AU22" s="25"/>
      <c r="AV22" s="25"/>
      <c r="AW22" s="25"/>
      <c r="AY22" s="58"/>
      <c r="AZ22" s="58"/>
      <c r="BA22" s="58"/>
      <c r="BB22" s="58"/>
      <c r="BC22" s="58"/>
      <c r="BD22" s="58"/>
      <c r="BE22" s="57"/>
      <c r="BF22" s="54">
        <f t="shared" si="15"/>
        <v>0.40502235048643015</v>
      </c>
      <c r="BG22" s="54">
        <f t="shared" si="15"/>
        <v>4.0461897829490905</v>
      </c>
      <c r="BH22" s="54">
        <f t="shared" si="15"/>
        <v>0.51081587526265038</v>
      </c>
      <c r="BI22" s="54">
        <f t="shared" si="16"/>
        <v>0.14613074392833175</v>
      </c>
      <c r="BJ22" s="54">
        <f t="shared" si="16"/>
        <v>0.97781086244641569</v>
      </c>
      <c r="BK22" s="54">
        <f t="shared" si="16"/>
        <v>0.14576404193603987</v>
      </c>
      <c r="BL22" s="54">
        <f t="shared" si="17"/>
        <v>5.7388861793686123E-2</v>
      </c>
      <c r="BM22" s="54">
        <f t="shared" si="17"/>
        <v>0.60964206218532391</v>
      </c>
      <c r="BN22" s="54">
        <f t="shared" si="17"/>
        <v>8.7825127153915827E-2</v>
      </c>
      <c r="BO22" s="33">
        <f t="shared" si="18"/>
        <v>0</v>
      </c>
      <c r="BP22" s="33">
        <f t="shared" si="18"/>
        <v>0</v>
      </c>
      <c r="BQ22" s="33">
        <f t="shared" si="18"/>
        <v>0</v>
      </c>
      <c r="BR22" s="57"/>
      <c r="BS22" s="33">
        <f t="shared" si="19"/>
        <v>1.9385889558698147E-2</v>
      </c>
      <c r="BT22" s="33">
        <f t="shared" si="20"/>
        <v>0.28324938632986729</v>
      </c>
      <c r="BU22" s="33">
        <f t="shared" si="21"/>
        <v>1.2923926372465429E-2</v>
      </c>
      <c r="BV22" s="33">
        <f t="shared" si="22"/>
        <v>9.8006441657862833E-2</v>
      </c>
      <c r="BW22" s="33">
        <f t="shared" si="23"/>
        <v>3.0155828202419334E-2</v>
      </c>
      <c r="BX22" s="33">
        <f t="shared" si="24"/>
        <v>4.8464723896745353E-2</v>
      </c>
      <c r="BY22" s="33">
        <f t="shared" si="25"/>
        <v>0</v>
      </c>
      <c r="BZ22" s="33">
        <f t="shared" si="26"/>
        <v>0</v>
      </c>
      <c r="CA22" s="33">
        <f t="shared" si="27"/>
        <v>9.369846620037435E-2</v>
      </c>
      <c r="CB22" s="59">
        <f t="shared" si="28"/>
        <v>361.14716784665188</v>
      </c>
      <c r="CC22" s="57"/>
      <c r="CD22" s="59">
        <f t="shared" si="2"/>
        <v>68.147863762010203</v>
      </c>
      <c r="CE22" s="59">
        <f t="shared" si="3"/>
        <v>0</v>
      </c>
      <c r="CF22" s="59">
        <f t="shared" si="4"/>
        <v>28.278627896818726</v>
      </c>
      <c r="CG22" s="59">
        <f t="shared" si="5"/>
        <v>0</v>
      </c>
      <c r="CH22" s="59">
        <f t="shared" si="6"/>
        <v>0</v>
      </c>
      <c r="CI22" s="59">
        <f t="shared" si="7"/>
        <v>0</v>
      </c>
      <c r="CJ22" s="57"/>
      <c r="CK22" s="59">
        <f t="shared" si="8"/>
        <v>0.23790794463980108</v>
      </c>
      <c r="CL22" s="59">
        <f t="shared" si="9"/>
        <v>2.3767100598963924</v>
      </c>
      <c r="CM22" s="59">
        <v>0</v>
      </c>
      <c r="CN22" s="59">
        <f t="shared" si="29"/>
        <v>0.30005049061407241</v>
      </c>
      <c r="CO22" s="59">
        <f t="shared" si="10"/>
        <v>8.5836410990457884E-2</v>
      </c>
      <c r="CP22" s="59">
        <f t="shared" si="11"/>
        <v>0.57436082786965115</v>
      </c>
      <c r="CQ22" s="59">
        <v>0</v>
      </c>
      <c r="CR22" s="59">
        <f t="shared" si="30"/>
        <v>8.5621012217583489E-2</v>
      </c>
      <c r="CS22" s="59">
        <f t="shared" si="12"/>
        <v>3.3709907954847323E-2</v>
      </c>
      <c r="CT22" s="59">
        <f t="shared" si="13"/>
        <v>0.35810045990372963</v>
      </c>
      <c r="CU22" s="59">
        <v>0</v>
      </c>
      <c r="CV22" s="59">
        <f t="shared" si="31"/>
        <v>5.1588006103424504E-2</v>
      </c>
      <c r="CW22" s="59">
        <f t="shared" si="32"/>
        <v>0</v>
      </c>
      <c r="CX22" s="59">
        <f t="shared" si="14"/>
        <v>0</v>
      </c>
      <c r="CY22" s="59">
        <v>0</v>
      </c>
      <c r="CZ22" s="57">
        <f t="shared" si="33"/>
        <v>0</v>
      </c>
    </row>
    <row r="23" spans="1:104" x14ac:dyDescent="0.2">
      <c r="A23" s="172">
        <v>2029</v>
      </c>
      <c r="B23" s="199">
        <v>4.7671258997950133E-2</v>
      </c>
      <c r="C23" s="199">
        <v>1.8335099614596208E-2</v>
      </c>
      <c r="D23" s="199">
        <v>0.4079559664247655</v>
      </c>
      <c r="E23" s="199">
        <v>2.8969457391062003E-2</v>
      </c>
      <c r="F23" s="199"/>
      <c r="G23" s="199">
        <v>0.33003179306273167</v>
      </c>
      <c r="H23" s="199">
        <v>0.28731101096072253</v>
      </c>
      <c r="I23" s="199">
        <v>3.5859787826227256</v>
      </c>
      <c r="J23" s="199">
        <v>0.48276317285231812</v>
      </c>
      <c r="K23" s="199"/>
      <c r="L23" s="199">
        <v>5.5005298843788615E-3</v>
      </c>
      <c r="M23" s="199">
        <v>8.984198811152139E-3</v>
      </c>
      <c r="N23" s="199">
        <v>3.3369881298565093E-2</v>
      </c>
      <c r="O23" s="199">
        <v>1.3934675707093119E-2</v>
      </c>
      <c r="P23" s="199"/>
      <c r="Q23" s="199">
        <v>6.0505828728167482E-2</v>
      </c>
      <c r="R23" s="199">
        <v>5.3538490874620918E-2</v>
      </c>
      <c r="S23" s="199">
        <v>0.97029347160443125</v>
      </c>
      <c r="T23" s="199">
        <v>0.11807804151799957</v>
      </c>
      <c r="U23" s="199"/>
      <c r="V23" s="199">
        <v>8.8008478150061784E-2</v>
      </c>
      <c r="W23" s="199">
        <v>4.0337219152111657E-2</v>
      </c>
      <c r="X23" s="199">
        <v>0.15969871764313293</v>
      </c>
      <c r="Y23" s="199">
        <v>2.2918874518245258E-2</v>
      </c>
      <c r="Z23" s="199"/>
      <c r="AA23" s="199">
        <v>1.8335099614596206E-3</v>
      </c>
      <c r="AB23" s="199">
        <v>9.1675498072981028E-4</v>
      </c>
      <c r="AC23" s="199">
        <v>0.44810983458073128</v>
      </c>
      <c r="AD23" s="199">
        <v>4.5471047044198597E-2</v>
      </c>
      <c r="AE23" s="199"/>
      <c r="AF23" s="199">
        <v>0</v>
      </c>
      <c r="AG23" s="199">
        <v>0</v>
      </c>
      <c r="AH23" s="199">
        <v>0</v>
      </c>
      <c r="AI23" s="199">
        <v>0</v>
      </c>
      <c r="AJ23" s="199">
        <v>0</v>
      </c>
      <c r="AK23" s="199">
        <v>0</v>
      </c>
      <c r="AL23" s="199">
        <v>0</v>
      </c>
      <c r="AM23" s="199">
        <v>0</v>
      </c>
      <c r="AN23" s="199">
        <v>0</v>
      </c>
      <c r="AO23" s="199">
        <v>0</v>
      </c>
      <c r="AP23" s="199">
        <v>0.15951536664698698</v>
      </c>
      <c r="AQ23" s="199">
        <v>66.428065903682054</v>
      </c>
      <c r="AR23" s="199">
        <v>0</v>
      </c>
      <c r="AS23" s="199">
        <v>8.2122911173776405</v>
      </c>
      <c r="AT23" s="199">
        <v>579.75988353544722</v>
      </c>
      <c r="AU23" s="25"/>
      <c r="AV23" s="25"/>
      <c r="AW23" s="25"/>
      <c r="AY23" s="58"/>
      <c r="AZ23" s="58"/>
      <c r="BA23" s="58"/>
      <c r="BB23" s="58"/>
      <c r="BC23" s="58"/>
      <c r="BD23" s="58"/>
      <c r="BE23" s="57"/>
      <c r="BF23" s="54">
        <f t="shared" si="15"/>
        <v>0.30564611057531876</v>
      </c>
      <c r="BG23" s="54">
        <f t="shared" si="15"/>
        <v>3.993934749047491</v>
      </c>
      <c r="BH23" s="54">
        <f t="shared" si="15"/>
        <v>0.51173263024338012</v>
      </c>
      <c r="BI23" s="54">
        <f t="shared" si="16"/>
        <v>6.2522689685773056E-2</v>
      </c>
      <c r="BJ23" s="54">
        <f t="shared" si="16"/>
        <v>1.0036633529029964</v>
      </c>
      <c r="BK23" s="54">
        <f t="shared" si="16"/>
        <v>0.1320127172250927</v>
      </c>
      <c r="BL23" s="54">
        <f t="shared" si="17"/>
        <v>4.1253974132841466E-2</v>
      </c>
      <c r="BM23" s="54">
        <f t="shared" si="17"/>
        <v>0.60780855222386421</v>
      </c>
      <c r="BN23" s="54">
        <f t="shared" si="17"/>
        <v>6.8389921562443862E-2</v>
      </c>
      <c r="BO23" s="33">
        <f t="shared" si="18"/>
        <v>0</v>
      </c>
      <c r="BP23" s="33">
        <f t="shared" si="18"/>
        <v>0</v>
      </c>
      <c r="BQ23" s="33">
        <f t="shared" si="18"/>
        <v>0</v>
      </c>
      <c r="BR23" s="57"/>
      <c r="BS23" s="33">
        <f t="shared" si="19"/>
        <v>2.7186252887063198E-2</v>
      </c>
      <c r="BT23" s="33">
        <f t="shared" si="20"/>
        <v>0.1882125199873606</v>
      </c>
      <c r="BU23" s="33">
        <f t="shared" si="21"/>
        <v>3.1368753331226769E-3</v>
      </c>
      <c r="BV23" s="33">
        <f t="shared" si="22"/>
        <v>3.4505628664349447E-2</v>
      </c>
      <c r="BW23" s="33">
        <f t="shared" si="23"/>
        <v>5.0190005329962831E-2</v>
      </c>
      <c r="BX23" s="33">
        <f t="shared" si="24"/>
        <v>1.0456251110408923E-3</v>
      </c>
      <c r="BY23" s="33">
        <f t="shared" si="25"/>
        <v>0</v>
      </c>
      <c r="BZ23" s="33">
        <f t="shared" si="26"/>
        <v>0</v>
      </c>
      <c r="CA23" s="33">
        <f t="shared" si="27"/>
        <v>9.0969384660557623E-2</v>
      </c>
      <c r="CB23" s="59">
        <f t="shared" si="28"/>
        <v>330.62896048637441</v>
      </c>
      <c r="CC23" s="57"/>
      <c r="CD23" s="59">
        <f t="shared" si="2"/>
        <v>37.882997773011525</v>
      </c>
      <c r="CE23" s="59">
        <f t="shared" si="3"/>
        <v>0</v>
      </c>
      <c r="CF23" s="59">
        <f t="shared" si="4"/>
        <v>4.6833548723521563</v>
      </c>
      <c r="CG23" s="59">
        <f t="shared" si="5"/>
        <v>0</v>
      </c>
      <c r="CH23" s="59">
        <f t="shared" si="6"/>
        <v>0</v>
      </c>
      <c r="CI23" s="59">
        <f t="shared" si="7"/>
        <v>0</v>
      </c>
      <c r="CJ23" s="57"/>
      <c r="CK23" s="59">
        <f t="shared" si="8"/>
        <v>0.17430570601051676</v>
      </c>
      <c r="CL23" s="59">
        <f t="shared" si="9"/>
        <v>2.2776851793803754</v>
      </c>
      <c r="CM23" s="59">
        <v>0</v>
      </c>
      <c r="CN23" s="59">
        <f t="shared" si="29"/>
        <v>0.29183396849151305</v>
      </c>
      <c r="CO23" s="59">
        <f t="shared" si="10"/>
        <v>3.5655816286494425E-2</v>
      </c>
      <c r="CP23" s="59">
        <f t="shared" si="11"/>
        <v>0.57237518578378443</v>
      </c>
      <c r="CQ23" s="59">
        <v>0</v>
      </c>
      <c r="CR23" s="59">
        <f t="shared" si="30"/>
        <v>7.5285007994944253E-2</v>
      </c>
      <c r="CS23" s="59">
        <f t="shared" si="12"/>
        <v>2.3526564998420079E-2</v>
      </c>
      <c r="CT23" s="59">
        <f t="shared" si="13"/>
        <v>0.34662472431005581</v>
      </c>
      <c r="CU23" s="59">
        <v>0</v>
      </c>
      <c r="CV23" s="59">
        <f t="shared" si="31"/>
        <v>3.9001816641825289E-2</v>
      </c>
      <c r="CW23" s="59">
        <f t="shared" si="32"/>
        <v>0</v>
      </c>
      <c r="CX23" s="59">
        <f t="shared" si="14"/>
        <v>0</v>
      </c>
      <c r="CY23" s="59">
        <v>0</v>
      </c>
      <c r="CZ23" s="57">
        <f t="shared" si="33"/>
        <v>0</v>
      </c>
    </row>
    <row r="24" spans="1:104" x14ac:dyDescent="0.2">
      <c r="A24" s="172">
        <v>2030</v>
      </c>
      <c r="B24" s="199">
        <v>7.7007418381304066E-2</v>
      </c>
      <c r="C24" s="199">
        <v>4.1620676125133385E-2</v>
      </c>
      <c r="D24" s="199">
        <v>0.39438799270996439</v>
      </c>
      <c r="E24" s="199">
        <v>4.547104704419859E-2</v>
      </c>
      <c r="F24" s="199"/>
      <c r="G24" s="199">
        <v>0</v>
      </c>
      <c r="H24" s="199">
        <v>8.6908372173186005E-2</v>
      </c>
      <c r="I24" s="199">
        <v>3.4794518538619221</v>
      </c>
      <c r="J24" s="199">
        <v>0.40318884052497062</v>
      </c>
      <c r="K24" s="199"/>
      <c r="L24" s="199">
        <v>2.5669139460434687E-2</v>
      </c>
      <c r="M24" s="199">
        <v>7.8840928342763673E-3</v>
      </c>
      <c r="N24" s="199">
        <v>3.080296735252162E-2</v>
      </c>
      <c r="O24" s="199">
        <v>1.5034781683968891E-2</v>
      </c>
      <c r="P24" s="199"/>
      <c r="Q24" s="199">
        <v>0</v>
      </c>
      <c r="R24" s="199">
        <v>1.0451006780319837E-2</v>
      </c>
      <c r="S24" s="199">
        <v>0.91143780184157752</v>
      </c>
      <c r="T24" s="199">
        <v>0.11367761761049648</v>
      </c>
      <c r="U24" s="199"/>
      <c r="V24" s="199">
        <v>0.28236053406478157</v>
      </c>
      <c r="W24" s="199">
        <v>0.11477772358737225</v>
      </c>
      <c r="X24" s="199">
        <v>0.18078408219991857</v>
      </c>
      <c r="Y24" s="199">
        <v>5.9589073747437667E-2</v>
      </c>
      <c r="Z24" s="199"/>
      <c r="AA24" s="199">
        <v>0</v>
      </c>
      <c r="AB24" s="199">
        <v>1.8335099614596206E-4</v>
      </c>
      <c r="AC24" s="199">
        <v>0.40520570148257612</v>
      </c>
      <c r="AD24" s="199">
        <v>4.4554292063468781E-2</v>
      </c>
      <c r="AE24" s="199"/>
      <c r="AF24" s="199">
        <v>0</v>
      </c>
      <c r="AG24" s="199">
        <v>0</v>
      </c>
      <c r="AH24" s="199">
        <v>0</v>
      </c>
      <c r="AI24" s="199">
        <v>0</v>
      </c>
      <c r="AJ24" s="199">
        <v>0</v>
      </c>
      <c r="AK24" s="199">
        <v>0</v>
      </c>
      <c r="AL24" s="199">
        <v>0</v>
      </c>
      <c r="AM24" s="199">
        <v>0</v>
      </c>
      <c r="AN24" s="199">
        <v>0</v>
      </c>
      <c r="AO24" s="199">
        <v>0</v>
      </c>
      <c r="AP24" s="199">
        <v>0</v>
      </c>
      <c r="AQ24" s="199">
        <v>319.17558058092931</v>
      </c>
      <c r="AR24" s="199">
        <v>0</v>
      </c>
      <c r="AS24" s="199">
        <v>286.66928247421168</v>
      </c>
      <c r="AT24" s="199">
        <v>543.21931346052997</v>
      </c>
      <c r="AU24" s="25"/>
      <c r="AV24" s="25"/>
      <c r="AW24" s="25"/>
      <c r="AY24" s="58"/>
      <c r="AZ24" s="58"/>
      <c r="BA24" s="58"/>
      <c r="BB24" s="58"/>
      <c r="BC24" s="58"/>
      <c r="BD24" s="58"/>
      <c r="BE24" s="57"/>
      <c r="BF24" s="54">
        <f t="shared" si="15"/>
        <v>0.1285290482983194</v>
      </c>
      <c r="BG24" s="54">
        <f t="shared" si="15"/>
        <v>3.8738398465718866</v>
      </c>
      <c r="BH24" s="54">
        <f t="shared" si="15"/>
        <v>0.44865988756916919</v>
      </c>
      <c r="BI24" s="54">
        <f t="shared" si="16"/>
        <v>1.8335099614596204E-2</v>
      </c>
      <c r="BJ24" s="54">
        <f t="shared" si="16"/>
        <v>0.94224076919409916</v>
      </c>
      <c r="BK24" s="54">
        <f t="shared" si="16"/>
        <v>0.12871239929446537</v>
      </c>
      <c r="BL24" s="54">
        <f t="shared" si="17"/>
        <v>0.1149610745835182</v>
      </c>
      <c r="BM24" s="54">
        <f t="shared" si="17"/>
        <v>0.58598978368249466</v>
      </c>
      <c r="BN24" s="54">
        <f t="shared" si="17"/>
        <v>0.10414336581090644</v>
      </c>
      <c r="BO24" s="33">
        <f t="shared" si="18"/>
        <v>0</v>
      </c>
      <c r="BP24" s="33">
        <f t="shared" si="18"/>
        <v>0</v>
      </c>
      <c r="BQ24" s="33">
        <f t="shared" si="18"/>
        <v>0</v>
      </c>
      <c r="BR24" s="57"/>
      <c r="BS24" s="33">
        <f t="shared" si="19"/>
        <v>4.2637140450211143E-2</v>
      </c>
      <c r="BT24" s="33">
        <f t="shared" si="20"/>
        <v>0</v>
      </c>
      <c r="BU24" s="33">
        <f t="shared" si="21"/>
        <v>1.4212380150070382E-2</v>
      </c>
      <c r="BV24" s="33">
        <f t="shared" si="22"/>
        <v>0</v>
      </c>
      <c r="BW24" s="33">
        <f t="shared" si="23"/>
        <v>0.1563361816507742</v>
      </c>
      <c r="BX24" s="33">
        <f t="shared" si="24"/>
        <v>0</v>
      </c>
      <c r="BY24" s="33">
        <f t="shared" si="25"/>
        <v>0</v>
      </c>
      <c r="BZ24" s="33">
        <f t="shared" si="26"/>
        <v>0</v>
      </c>
      <c r="CA24" s="33">
        <f t="shared" si="27"/>
        <v>0</v>
      </c>
      <c r="CB24" s="59">
        <f t="shared" si="28"/>
        <v>300.76736306884192</v>
      </c>
      <c r="CC24" s="57"/>
      <c r="CD24" s="59">
        <f t="shared" si="2"/>
        <v>176.71978029600729</v>
      </c>
      <c r="CE24" s="59">
        <f t="shared" si="3"/>
        <v>0</v>
      </c>
      <c r="CF24" s="59">
        <f t="shared" si="4"/>
        <v>158.72183117596458</v>
      </c>
      <c r="CG24" s="59">
        <f t="shared" si="5"/>
        <v>0</v>
      </c>
      <c r="CH24" s="59">
        <f t="shared" si="6"/>
        <v>0</v>
      </c>
      <c r="CI24" s="59">
        <f t="shared" si="7"/>
        <v>0</v>
      </c>
      <c r="CJ24" s="57"/>
      <c r="CK24" s="59">
        <f t="shared" si="8"/>
        <v>7.1163417751423846E-2</v>
      </c>
      <c r="CL24" s="59">
        <f t="shared" si="9"/>
        <v>2.1448511986477645</v>
      </c>
      <c r="CM24" s="59">
        <v>0</v>
      </c>
      <c r="CN24" s="59">
        <f t="shared" si="29"/>
        <v>0.24841210162301591</v>
      </c>
      <c r="CO24" s="59">
        <f t="shared" si="10"/>
        <v>1.0151700107193129E-2</v>
      </c>
      <c r="CP24" s="59">
        <f t="shared" si="11"/>
        <v>0.52169586850865501</v>
      </c>
      <c r="CQ24" s="59">
        <v>0</v>
      </c>
      <c r="CR24" s="59">
        <f t="shared" si="30"/>
        <v>7.1264934752495776E-2</v>
      </c>
      <c r="CS24" s="59">
        <f t="shared" si="12"/>
        <v>6.3651159672100915E-2</v>
      </c>
      <c r="CT24" s="59">
        <f t="shared" si="13"/>
        <v>0.32444833542589241</v>
      </c>
      <c r="CU24" s="59">
        <v>0</v>
      </c>
      <c r="CV24" s="59">
        <f t="shared" si="31"/>
        <v>5.766165660885697E-2</v>
      </c>
      <c r="CW24" s="59">
        <f t="shared" si="32"/>
        <v>0</v>
      </c>
      <c r="CX24" s="59">
        <f t="shared" si="14"/>
        <v>0</v>
      </c>
      <c r="CY24" s="59">
        <v>0</v>
      </c>
      <c r="CZ24" s="57">
        <f t="shared" si="33"/>
        <v>0</v>
      </c>
    </row>
    <row r="25" spans="1:104" x14ac:dyDescent="0.2">
      <c r="A25" s="172">
        <v>2031</v>
      </c>
      <c r="B25" s="199">
        <v>0.1320127172250927</v>
      </c>
      <c r="C25" s="199">
        <v>9.0025339107667371E-2</v>
      </c>
      <c r="D25" s="199">
        <v>0.39402129071767239</v>
      </c>
      <c r="E25" s="199">
        <v>7.0773484512341375E-2</v>
      </c>
      <c r="F25" s="199"/>
      <c r="G25" s="199">
        <v>0</v>
      </c>
      <c r="H25" s="199">
        <v>0</v>
      </c>
      <c r="I25" s="199">
        <v>3.2113926974965255</v>
      </c>
      <c r="J25" s="199">
        <v>0.35460082654629055</v>
      </c>
      <c r="K25" s="199"/>
      <c r="L25" s="199">
        <v>6.0505828728167482E-2</v>
      </c>
      <c r="M25" s="199">
        <v>1.8518450610742171E-2</v>
      </c>
      <c r="N25" s="199">
        <v>2.9152808387207966E-2</v>
      </c>
      <c r="O25" s="199">
        <v>2.4935735475850838E-2</v>
      </c>
      <c r="P25" s="199"/>
      <c r="Q25" s="199">
        <v>0</v>
      </c>
      <c r="R25" s="199">
        <v>0</v>
      </c>
      <c r="S25" s="199">
        <v>0.82544618464912112</v>
      </c>
      <c r="T25" s="199">
        <v>9.6625974968922002E-2</v>
      </c>
      <c r="U25" s="199"/>
      <c r="V25" s="199">
        <v>0.46387802024928398</v>
      </c>
      <c r="W25" s="199">
        <v>0.30766297153292438</v>
      </c>
      <c r="X25" s="199">
        <v>0.25742479858893075</v>
      </c>
      <c r="Y25" s="199">
        <v>0.12247846542550267</v>
      </c>
      <c r="Z25" s="199"/>
      <c r="AA25" s="199">
        <v>0</v>
      </c>
      <c r="AB25" s="199">
        <v>0</v>
      </c>
      <c r="AC25" s="199">
        <v>0.36798544926494586</v>
      </c>
      <c r="AD25" s="199">
        <v>3.7220252217630298E-2</v>
      </c>
      <c r="AE25" s="199"/>
      <c r="AF25" s="199">
        <v>0</v>
      </c>
      <c r="AG25" s="199">
        <v>0</v>
      </c>
      <c r="AH25" s="199">
        <v>0</v>
      </c>
      <c r="AI25" s="199">
        <v>0</v>
      </c>
      <c r="AJ25" s="199">
        <v>0</v>
      </c>
      <c r="AK25" s="199">
        <v>0</v>
      </c>
      <c r="AL25" s="199">
        <v>0</v>
      </c>
      <c r="AM25" s="199">
        <v>0</v>
      </c>
      <c r="AN25" s="199">
        <v>0</v>
      </c>
      <c r="AO25" s="199">
        <v>0</v>
      </c>
      <c r="AP25" s="199">
        <v>0</v>
      </c>
      <c r="AQ25" s="199">
        <v>65.355462576228177</v>
      </c>
      <c r="AR25" s="199">
        <v>0</v>
      </c>
      <c r="AS25" s="199">
        <v>34.618501582319098</v>
      </c>
      <c r="AT25" s="199">
        <v>505.32983010696699</v>
      </c>
      <c r="AU25" s="25"/>
      <c r="AV25" s="25"/>
      <c r="AW25" s="25"/>
      <c r="AY25" s="58"/>
      <c r="AZ25" s="58"/>
      <c r="BA25" s="58"/>
      <c r="BB25" s="58"/>
      <c r="BC25" s="58"/>
      <c r="BD25" s="58"/>
      <c r="BE25" s="57"/>
      <c r="BF25" s="54">
        <f t="shared" si="15"/>
        <v>9.0025339107667371E-2</v>
      </c>
      <c r="BG25" s="54">
        <f t="shared" si="15"/>
        <v>3.605413988214198</v>
      </c>
      <c r="BH25" s="54">
        <f t="shared" si="15"/>
        <v>0.42537431105863194</v>
      </c>
      <c r="BI25" s="54">
        <f t="shared" si="16"/>
        <v>1.8518450610742171E-2</v>
      </c>
      <c r="BJ25" s="54">
        <f t="shared" si="16"/>
        <v>0.85459899303632914</v>
      </c>
      <c r="BK25" s="54">
        <f t="shared" si="16"/>
        <v>0.12156171044477285</v>
      </c>
      <c r="BL25" s="54">
        <f t="shared" si="17"/>
        <v>0.30766297153292438</v>
      </c>
      <c r="BM25" s="54">
        <f t="shared" si="17"/>
        <v>0.62541024785387656</v>
      </c>
      <c r="BN25" s="54">
        <f t="shared" si="17"/>
        <v>0.15969871764313298</v>
      </c>
      <c r="BO25" s="33">
        <f t="shared" si="18"/>
        <v>0</v>
      </c>
      <c r="BP25" s="33">
        <f t="shared" si="18"/>
        <v>0</v>
      </c>
      <c r="BQ25" s="33">
        <f t="shared" si="18"/>
        <v>0</v>
      </c>
      <c r="BR25" s="57"/>
      <c r="BS25" s="33">
        <f t="shared" si="19"/>
        <v>7.096334055513645E-2</v>
      </c>
      <c r="BT25" s="33">
        <f t="shared" si="20"/>
        <v>0</v>
      </c>
      <c r="BU25" s="33">
        <f t="shared" si="21"/>
        <v>3.2524864421104208E-2</v>
      </c>
      <c r="BV25" s="33">
        <f t="shared" si="22"/>
        <v>0</v>
      </c>
      <c r="BW25" s="33">
        <f t="shared" si="23"/>
        <v>0.2493572938951322</v>
      </c>
      <c r="BX25" s="33">
        <f t="shared" si="24"/>
        <v>0</v>
      </c>
      <c r="BY25" s="33">
        <f t="shared" si="25"/>
        <v>0</v>
      </c>
      <c r="BZ25" s="33">
        <f t="shared" si="26"/>
        <v>0</v>
      </c>
      <c r="CA25" s="33">
        <f t="shared" si="27"/>
        <v>0</v>
      </c>
      <c r="CB25" s="59">
        <f t="shared" si="28"/>
        <v>271.63968426924987</v>
      </c>
      <c r="CC25" s="57"/>
      <c r="CD25" s="59">
        <f t="shared" si="2"/>
        <v>35.131781584553316</v>
      </c>
      <c r="CE25" s="59">
        <f t="shared" si="3"/>
        <v>0</v>
      </c>
      <c r="CF25" s="59">
        <f t="shared" si="4"/>
        <v>18.609150458632378</v>
      </c>
      <c r="CG25" s="59">
        <f t="shared" si="5"/>
        <v>0</v>
      </c>
      <c r="CH25" s="59">
        <f t="shared" si="6"/>
        <v>0</v>
      </c>
      <c r="CI25" s="59">
        <f t="shared" si="7"/>
        <v>0</v>
      </c>
      <c r="CJ25" s="57"/>
      <c r="CK25" s="59">
        <f t="shared" si="8"/>
        <v>4.8393055850794432E-2</v>
      </c>
      <c r="CL25" s="59">
        <f t="shared" si="9"/>
        <v>1.9380876787169488</v>
      </c>
      <c r="CM25" s="59">
        <v>0</v>
      </c>
      <c r="CN25" s="59">
        <f t="shared" si="29"/>
        <v>0.22865965289988407</v>
      </c>
      <c r="CO25" s="59">
        <f t="shared" si="10"/>
        <v>9.9545797167621963E-3</v>
      </c>
      <c r="CP25" s="59">
        <f t="shared" si="11"/>
        <v>0.45938906989929301</v>
      </c>
      <c r="CQ25" s="59">
        <v>0</v>
      </c>
      <c r="CR25" s="59">
        <f t="shared" si="30"/>
        <v>6.5345409427854814E-2</v>
      </c>
      <c r="CS25" s="59">
        <f t="shared" si="12"/>
        <v>0.16538400757155414</v>
      </c>
      <c r="CT25" s="59">
        <f t="shared" si="13"/>
        <v>0.33618882587995891</v>
      </c>
      <c r="CU25" s="59">
        <v>0</v>
      </c>
      <c r="CV25" s="59">
        <f t="shared" si="31"/>
        <v>8.5845930032672019E-2</v>
      </c>
      <c r="CW25" s="59">
        <f t="shared" si="32"/>
        <v>0</v>
      </c>
      <c r="CX25" s="59">
        <f t="shared" si="14"/>
        <v>0</v>
      </c>
      <c r="CY25" s="59">
        <v>0</v>
      </c>
      <c r="CZ25" s="57">
        <f t="shared" si="33"/>
        <v>0</v>
      </c>
    </row>
    <row r="26" spans="1:104" x14ac:dyDescent="0.2">
      <c r="A26" s="172">
        <v>2032</v>
      </c>
      <c r="B26" s="199">
        <v>0.1356797371480119</v>
      </c>
      <c r="C26" s="199">
        <v>7.9207630335055609E-2</v>
      </c>
      <c r="D26" s="199">
        <v>0.43069148994686485</v>
      </c>
      <c r="E26" s="199">
        <v>9.2042200065272958E-2</v>
      </c>
      <c r="F26" s="199"/>
      <c r="G26" s="199">
        <v>0</v>
      </c>
      <c r="H26" s="199">
        <v>0</v>
      </c>
      <c r="I26" s="199">
        <v>2.8998793550445359</v>
      </c>
      <c r="J26" s="199">
        <v>0.31169669344813544</v>
      </c>
      <c r="K26" s="199"/>
      <c r="L26" s="199">
        <v>7.3340398458384831E-2</v>
      </c>
      <c r="M26" s="199">
        <v>3.2636477313981255E-2</v>
      </c>
      <c r="N26" s="199">
        <v>3.832035819450607E-2</v>
      </c>
      <c r="O26" s="199">
        <v>3.6120146240754526E-2</v>
      </c>
      <c r="P26" s="199"/>
      <c r="Q26" s="199">
        <v>0</v>
      </c>
      <c r="R26" s="199">
        <v>0</v>
      </c>
      <c r="S26" s="199">
        <v>0.73230387860697255</v>
      </c>
      <c r="T26" s="199">
        <v>9.2775604049856811E-2</v>
      </c>
      <c r="U26" s="199"/>
      <c r="V26" s="199">
        <v>0.49138066967117833</v>
      </c>
      <c r="W26" s="199">
        <v>0.33351546198950505</v>
      </c>
      <c r="X26" s="199">
        <v>0.48954715970971857</v>
      </c>
      <c r="Y26" s="199">
        <v>0.18995163200721668</v>
      </c>
      <c r="Z26" s="199"/>
      <c r="AA26" s="199">
        <v>0</v>
      </c>
      <c r="AB26" s="199">
        <v>0</v>
      </c>
      <c r="AC26" s="199">
        <v>0.33589902493940249</v>
      </c>
      <c r="AD26" s="199">
        <v>3.2453126317835285E-2</v>
      </c>
      <c r="AE26" s="199"/>
      <c r="AF26" s="199">
        <v>0</v>
      </c>
      <c r="AG26" s="199">
        <v>0</v>
      </c>
      <c r="AH26" s="199">
        <v>0</v>
      </c>
      <c r="AI26" s="199">
        <v>0</v>
      </c>
      <c r="AJ26" s="199">
        <v>0</v>
      </c>
      <c r="AK26" s="199">
        <v>0</v>
      </c>
      <c r="AL26" s="199">
        <v>0</v>
      </c>
      <c r="AM26" s="199">
        <v>0</v>
      </c>
      <c r="AN26" s="199">
        <v>0</v>
      </c>
      <c r="AO26" s="199">
        <v>0</v>
      </c>
      <c r="AP26" s="199">
        <v>0</v>
      </c>
      <c r="AQ26" s="199">
        <v>24.205998511189911</v>
      </c>
      <c r="AR26" s="199">
        <v>0</v>
      </c>
      <c r="AS26" s="199">
        <v>0</v>
      </c>
      <c r="AT26" s="199">
        <v>466.13635446881386</v>
      </c>
      <c r="AU26" s="25"/>
      <c r="AV26" s="25"/>
      <c r="AW26" s="25"/>
      <c r="AY26" s="58"/>
      <c r="AZ26" s="58"/>
      <c r="BA26" s="58"/>
      <c r="BB26" s="58"/>
      <c r="BC26" s="58"/>
      <c r="BD26" s="58"/>
      <c r="BE26" s="57"/>
      <c r="BF26" s="54">
        <f t="shared" si="15"/>
        <v>7.9207630335055609E-2</v>
      </c>
      <c r="BG26" s="54">
        <f t="shared" si="15"/>
        <v>3.3305708449914007</v>
      </c>
      <c r="BH26" s="54">
        <f t="shared" si="15"/>
        <v>0.40373889351340841</v>
      </c>
      <c r="BI26" s="54">
        <f t="shared" si="16"/>
        <v>3.2636477313981255E-2</v>
      </c>
      <c r="BJ26" s="54">
        <f t="shared" si="16"/>
        <v>0.77062423680147862</v>
      </c>
      <c r="BK26" s="54">
        <f t="shared" si="16"/>
        <v>0.12889575029061134</v>
      </c>
      <c r="BL26" s="54">
        <f t="shared" si="17"/>
        <v>0.33351546198950505</v>
      </c>
      <c r="BM26" s="54">
        <f t="shared" si="17"/>
        <v>0.82544618464912101</v>
      </c>
      <c r="BN26" s="54">
        <f t="shared" si="17"/>
        <v>0.22240475832505197</v>
      </c>
      <c r="BO26" s="33">
        <f t="shared" si="18"/>
        <v>0</v>
      </c>
      <c r="BP26" s="33">
        <f t="shared" si="18"/>
        <v>0</v>
      </c>
      <c r="BQ26" s="33">
        <f t="shared" si="18"/>
        <v>0</v>
      </c>
      <c r="BR26" s="57"/>
      <c r="BS26" s="33">
        <f t="shared" si="19"/>
        <v>7.0810237339267751E-2</v>
      </c>
      <c r="BT26" s="33">
        <f t="shared" si="20"/>
        <v>0</v>
      </c>
      <c r="BU26" s="33">
        <f t="shared" si="21"/>
        <v>3.8275803967171763E-2</v>
      </c>
      <c r="BV26" s="33">
        <f t="shared" si="22"/>
        <v>0</v>
      </c>
      <c r="BW26" s="33">
        <f t="shared" si="23"/>
        <v>0.2564478865800508</v>
      </c>
      <c r="BX26" s="33">
        <f t="shared" si="24"/>
        <v>0</v>
      </c>
      <c r="BY26" s="33">
        <f t="shared" si="25"/>
        <v>0</v>
      </c>
      <c r="BZ26" s="33">
        <f t="shared" si="26"/>
        <v>0</v>
      </c>
      <c r="CA26" s="33">
        <f t="shared" si="27"/>
        <v>0</v>
      </c>
      <c r="CB26" s="59">
        <f t="shared" si="28"/>
        <v>243.27306778602053</v>
      </c>
      <c r="CC26" s="57"/>
      <c r="CD26" s="59">
        <f t="shared" si="2"/>
        <v>12.63292909936504</v>
      </c>
      <c r="CE26" s="59">
        <f t="shared" si="3"/>
        <v>0</v>
      </c>
      <c r="CF26" s="59">
        <f t="shared" si="4"/>
        <v>0</v>
      </c>
      <c r="CG26" s="59">
        <f t="shared" si="5"/>
        <v>0</v>
      </c>
      <c r="CH26" s="59">
        <f t="shared" si="6"/>
        <v>0</v>
      </c>
      <c r="CI26" s="59">
        <f t="shared" si="7"/>
        <v>0</v>
      </c>
      <c r="CJ26" s="57"/>
      <c r="CK26" s="59">
        <f t="shared" si="8"/>
        <v>4.1337868284545498E-2</v>
      </c>
      <c r="CL26" s="59">
        <f t="shared" si="9"/>
        <v>1.7381999476591874</v>
      </c>
      <c r="CM26" s="59">
        <v>0</v>
      </c>
      <c r="CN26" s="59">
        <f t="shared" si="29"/>
        <v>0.21070830083928052</v>
      </c>
      <c r="CO26" s="59">
        <f t="shared" si="10"/>
        <v>1.7032732765391436E-2</v>
      </c>
      <c r="CP26" s="59">
        <f t="shared" si="11"/>
        <v>0.40218301018505731</v>
      </c>
      <c r="CQ26" s="59">
        <v>0</v>
      </c>
      <c r="CR26" s="59">
        <f t="shared" si="30"/>
        <v>6.7269725472304379E-2</v>
      </c>
      <c r="CS26" s="59">
        <f t="shared" si="12"/>
        <v>0.1740592185407136</v>
      </c>
      <c r="CT26" s="59">
        <f t="shared" si="13"/>
        <v>0.43079417365051809</v>
      </c>
      <c r="CU26" s="59">
        <v>0</v>
      </c>
      <c r="CV26" s="59">
        <f t="shared" si="31"/>
        <v>0.11607137553044836</v>
      </c>
      <c r="CW26" s="59">
        <f t="shared" si="32"/>
        <v>0</v>
      </c>
      <c r="CX26" s="59">
        <f t="shared" si="14"/>
        <v>0</v>
      </c>
      <c r="CY26" s="59">
        <v>0</v>
      </c>
      <c r="CZ26" s="57">
        <f t="shared" si="33"/>
        <v>0</v>
      </c>
    </row>
    <row r="27" spans="1:104" x14ac:dyDescent="0.2">
      <c r="A27" s="172">
        <v>2033</v>
      </c>
      <c r="B27" s="199">
        <v>0.10267655784173875</v>
      </c>
      <c r="C27" s="199">
        <v>7.2973696466092891E-2</v>
      </c>
      <c r="D27" s="199">
        <v>0.45764408638032128</v>
      </c>
      <c r="E27" s="199">
        <v>7.645736539286617E-2</v>
      </c>
      <c r="F27" s="199"/>
      <c r="G27" s="199">
        <v>0</v>
      </c>
      <c r="H27" s="199">
        <v>0</v>
      </c>
      <c r="I27" s="199">
        <v>2.6100014301377699</v>
      </c>
      <c r="J27" s="199">
        <v>0.28969457391062003</v>
      </c>
      <c r="K27" s="199"/>
      <c r="L27" s="199">
        <v>8.0674438304223314E-2</v>
      </c>
      <c r="M27" s="199">
        <v>3.4653338271586828E-2</v>
      </c>
      <c r="N27" s="199">
        <v>4.5837749036490516E-2</v>
      </c>
      <c r="O27" s="199">
        <v>5.5555351832226499E-2</v>
      </c>
      <c r="P27" s="199"/>
      <c r="Q27" s="199">
        <v>0</v>
      </c>
      <c r="R27" s="199">
        <v>0</v>
      </c>
      <c r="S27" s="199">
        <v>0.66061363911390136</v>
      </c>
      <c r="T27" s="199">
        <v>7.1690239493071156E-2</v>
      </c>
      <c r="U27" s="199"/>
      <c r="V27" s="199">
        <v>0.56472106812956313</v>
      </c>
      <c r="W27" s="199">
        <v>0.34176625681607331</v>
      </c>
      <c r="X27" s="199">
        <v>0.72221957381894453</v>
      </c>
      <c r="Y27" s="199">
        <v>0.22002119537515447</v>
      </c>
      <c r="Z27" s="199"/>
      <c r="AA27" s="199">
        <v>0</v>
      </c>
      <c r="AB27" s="199">
        <v>0</v>
      </c>
      <c r="AC27" s="199">
        <v>0.28896116992603621</v>
      </c>
      <c r="AD27" s="199">
        <v>4.6937855013366288E-2</v>
      </c>
      <c r="AE27" s="199"/>
      <c r="AF27" s="199">
        <v>0</v>
      </c>
      <c r="AG27" s="199">
        <v>0</v>
      </c>
      <c r="AH27" s="199">
        <v>0</v>
      </c>
      <c r="AI27" s="199">
        <v>0</v>
      </c>
      <c r="AJ27" s="199">
        <v>0</v>
      </c>
      <c r="AK27" s="199">
        <v>0</v>
      </c>
      <c r="AL27" s="199">
        <v>0</v>
      </c>
      <c r="AM27" s="199">
        <v>0</v>
      </c>
      <c r="AN27" s="199">
        <v>0</v>
      </c>
      <c r="AO27" s="199">
        <v>0</v>
      </c>
      <c r="AP27" s="199">
        <v>0</v>
      </c>
      <c r="AQ27" s="199">
        <v>0</v>
      </c>
      <c r="AR27" s="199">
        <v>0</v>
      </c>
      <c r="AS27" s="199">
        <v>0</v>
      </c>
      <c r="AT27" s="199">
        <v>426.31123464893784</v>
      </c>
      <c r="AU27" s="25"/>
      <c r="AV27" s="25"/>
      <c r="AW27" s="25"/>
      <c r="AY27" s="58"/>
      <c r="AZ27" s="58"/>
      <c r="BA27" s="58"/>
      <c r="BB27" s="58"/>
      <c r="BC27" s="58"/>
      <c r="BD27" s="58"/>
      <c r="BE27" s="57"/>
      <c r="BF27" s="54">
        <f t="shared" si="15"/>
        <v>7.2973696466092891E-2</v>
      </c>
      <c r="BG27" s="54">
        <f t="shared" si="15"/>
        <v>3.0676455165180911</v>
      </c>
      <c r="BH27" s="54">
        <f t="shared" si="15"/>
        <v>0.36615193930348622</v>
      </c>
      <c r="BI27" s="54">
        <f t="shared" si="16"/>
        <v>3.4653338271586828E-2</v>
      </c>
      <c r="BJ27" s="54">
        <f t="shared" si="16"/>
        <v>0.70645138815039188</v>
      </c>
      <c r="BK27" s="54">
        <f t="shared" si="16"/>
        <v>0.12724559132529767</v>
      </c>
      <c r="BL27" s="54">
        <f t="shared" si="17"/>
        <v>0.34176625681607331</v>
      </c>
      <c r="BM27" s="54">
        <f t="shared" si="17"/>
        <v>1.0111807437449807</v>
      </c>
      <c r="BN27" s="54">
        <f t="shared" si="17"/>
        <v>0.26695905038852075</v>
      </c>
      <c r="BO27" s="33">
        <f t="shared" si="18"/>
        <v>0</v>
      </c>
      <c r="BP27" s="33">
        <f t="shared" si="18"/>
        <v>0</v>
      </c>
      <c r="BQ27" s="33">
        <f t="shared" si="18"/>
        <v>0</v>
      </c>
      <c r="BR27" s="57"/>
      <c r="BS27" s="33">
        <f t="shared" si="19"/>
        <v>5.2025364615573264E-2</v>
      </c>
      <c r="BT27" s="33">
        <f t="shared" si="20"/>
        <v>0</v>
      </c>
      <c r="BU27" s="33">
        <f t="shared" si="21"/>
        <v>4.0877072197950427E-2</v>
      </c>
      <c r="BV27" s="33">
        <f t="shared" si="22"/>
        <v>0</v>
      </c>
      <c r="BW27" s="33">
        <f t="shared" si="23"/>
        <v>0.28613950538565291</v>
      </c>
      <c r="BX27" s="33">
        <f t="shared" si="24"/>
        <v>0</v>
      </c>
      <c r="BY27" s="33">
        <f t="shared" si="25"/>
        <v>0</v>
      </c>
      <c r="BZ27" s="33">
        <f t="shared" si="26"/>
        <v>0</v>
      </c>
      <c r="CA27" s="33">
        <f t="shared" si="27"/>
        <v>0</v>
      </c>
      <c r="CB27" s="59">
        <f t="shared" si="28"/>
        <v>216.00838485949205</v>
      </c>
      <c r="CC27" s="57"/>
      <c r="CD27" s="59">
        <f t="shared" si="2"/>
        <v>0</v>
      </c>
      <c r="CE27" s="59">
        <f t="shared" si="3"/>
        <v>0</v>
      </c>
      <c r="CF27" s="59">
        <f t="shared" si="4"/>
        <v>0</v>
      </c>
      <c r="CG27" s="59">
        <f t="shared" si="5"/>
        <v>0</v>
      </c>
      <c r="CH27" s="59">
        <f t="shared" si="6"/>
        <v>0</v>
      </c>
      <c r="CI27" s="59">
        <f t="shared" si="7"/>
        <v>0</v>
      </c>
      <c r="CJ27" s="57"/>
      <c r="CK27" s="59">
        <f t="shared" si="8"/>
        <v>3.6975169851782425E-2</v>
      </c>
      <c r="CL27" s="59">
        <f t="shared" si="9"/>
        <v>1.5543506703270646</v>
      </c>
      <c r="CM27" s="59">
        <v>0</v>
      </c>
      <c r="CN27" s="59">
        <f t="shared" si="29"/>
        <v>0.18552616631660679</v>
      </c>
      <c r="CO27" s="59">
        <f t="shared" si="10"/>
        <v>1.7558560557755974E-2</v>
      </c>
      <c r="CP27" s="59">
        <f t="shared" si="11"/>
        <v>0.35795308904250678</v>
      </c>
      <c r="CQ27" s="59">
        <v>0</v>
      </c>
      <c r="CR27" s="59">
        <f t="shared" si="30"/>
        <v>6.4474291148585439E-2</v>
      </c>
      <c r="CS27" s="59">
        <f t="shared" si="12"/>
        <v>0.17317014222040816</v>
      </c>
      <c r="CT27" s="59">
        <f t="shared" si="13"/>
        <v>0.51235693902658308</v>
      </c>
      <c r="CU27" s="59">
        <v>0</v>
      </c>
      <c r="CV27" s="59">
        <f t="shared" si="31"/>
        <v>0.13526594800049047</v>
      </c>
      <c r="CW27" s="59">
        <f t="shared" si="32"/>
        <v>0</v>
      </c>
      <c r="CX27" s="59">
        <f t="shared" si="14"/>
        <v>0</v>
      </c>
      <c r="CY27" s="59">
        <v>0</v>
      </c>
      <c r="CZ27" s="57">
        <f t="shared" si="33"/>
        <v>0</v>
      </c>
    </row>
    <row r="28" spans="1:104" x14ac:dyDescent="0.2">
      <c r="A28" s="172">
        <v>2034</v>
      </c>
      <c r="B28" s="199">
        <v>0.11367761761049648</v>
      </c>
      <c r="C28" s="199">
        <v>7.7190769377450022E-2</v>
      </c>
      <c r="D28" s="199">
        <v>0.4715787620874145</v>
      </c>
      <c r="E28" s="199">
        <v>8.5624915200164284E-2</v>
      </c>
      <c r="F28" s="199"/>
      <c r="G28" s="199">
        <v>0</v>
      </c>
      <c r="H28" s="199">
        <v>0</v>
      </c>
      <c r="I28" s="199">
        <v>2.3456092936952926</v>
      </c>
      <c r="J28" s="199">
        <v>0.26475883843476922</v>
      </c>
      <c r="K28" s="199"/>
      <c r="L28" s="199">
        <v>9.3509008034440649E-2</v>
      </c>
      <c r="M28" s="199">
        <v>4.2170729113571274E-2</v>
      </c>
      <c r="N28" s="199">
        <v>5.2988437886183029E-2</v>
      </c>
      <c r="O28" s="199">
        <v>6.0322477732021512E-2</v>
      </c>
      <c r="P28" s="199"/>
      <c r="Q28" s="199">
        <v>0</v>
      </c>
      <c r="R28" s="199">
        <v>0</v>
      </c>
      <c r="S28" s="199">
        <v>0.6019413203471935</v>
      </c>
      <c r="T28" s="199">
        <v>5.8855669762853828E-2</v>
      </c>
      <c r="U28" s="199"/>
      <c r="V28" s="199">
        <v>0.51521629917015332</v>
      </c>
      <c r="W28" s="199">
        <v>0.35368407156556075</v>
      </c>
      <c r="X28" s="199">
        <v>0.91015434486855562</v>
      </c>
      <c r="Y28" s="199">
        <v>0.31591376635949264</v>
      </c>
      <c r="Z28" s="199"/>
      <c r="AA28" s="199">
        <v>0</v>
      </c>
      <c r="AB28" s="199">
        <v>0</v>
      </c>
      <c r="AC28" s="199">
        <v>0.25760814958507666</v>
      </c>
      <c r="AD28" s="199">
        <v>3.1536371337105469E-2</v>
      </c>
      <c r="AE28" s="199"/>
      <c r="AF28" s="199">
        <v>0</v>
      </c>
      <c r="AG28" s="199">
        <v>0</v>
      </c>
      <c r="AH28" s="199">
        <v>0</v>
      </c>
      <c r="AI28" s="199">
        <v>0</v>
      </c>
      <c r="AJ28" s="199">
        <v>0</v>
      </c>
      <c r="AK28" s="199">
        <v>0</v>
      </c>
      <c r="AL28" s="199">
        <v>0</v>
      </c>
      <c r="AM28" s="199">
        <v>0</v>
      </c>
      <c r="AN28" s="199">
        <v>0</v>
      </c>
      <c r="AO28" s="199">
        <v>0</v>
      </c>
      <c r="AP28" s="199">
        <v>0</v>
      </c>
      <c r="AQ28" s="199">
        <v>0</v>
      </c>
      <c r="AR28" s="199">
        <v>0</v>
      </c>
      <c r="AS28" s="199">
        <v>0</v>
      </c>
      <c r="AT28" s="199">
        <v>386.05303977616512</v>
      </c>
      <c r="AU28" s="25"/>
      <c r="AV28" s="25"/>
      <c r="AW28" s="25"/>
      <c r="AY28" s="58"/>
      <c r="AZ28" s="58"/>
      <c r="BA28" s="58"/>
      <c r="BB28" s="58"/>
      <c r="BC28" s="58"/>
      <c r="BD28" s="58"/>
      <c r="BE28" s="57"/>
      <c r="BF28" s="54">
        <f t="shared" si="15"/>
        <v>7.7190769377450022E-2</v>
      </c>
      <c r="BG28" s="54">
        <f t="shared" si="15"/>
        <v>2.8171880557827071</v>
      </c>
      <c r="BH28" s="54">
        <f t="shared" si="15"/>
        <v>0.35038375363493351</v>
      </c>
      <c r="BI28" s="54">
        <f t="shared" si="16"/>
        <v>4.2170729113571274E-2</v>
      </c>
      <c r="BJ28" s="54">
        <f t="shared" si="16"/>
        <v>0.65492975823337651</v>
      </c>
      <c r="BK28" s="54">
        <f t="shared" si="16"/>
        <v>0.11917814749487535</v>
      </c>
      <c r="BL28" s="54">
        <f t="shared" si="17"/>
        <v>0.35368407156556075</v>
      </c>
      <c r="BM28" s="54">
        <f t="shared" si="17"/>
        <v>1.1677624944536322</v>
      </c>
      <c r="BN28" s="54">
        <f t="shared" si="17"/>
        <v>0.3474501376965981</v>
      </c>
      <c r="BO28" s="33">
        <f t="shared" si="18"/>
        <v>0</v>
      </c>
      <c r="BP28" s="33">
        <f>AG28+AL28</f>
        <v>0</v>
      </c>
      <c r="BQ28" s="33">
        <f t="shared" si="18"/>
        <v>0</v>
      </c>
      <c r="BR28" s="57"/>
      <c r="BS28" s="33">
        <f t="shared" si="19"/>
        <v>5.592185516930552E-2</v>
      </c>
      <c r="BT28" s="33">
        <f t="shared" si="20"/>
        <v>0</v>
      </c>
      <c r="BU28" s="33">
        <f t="shared" si="21"/>
        <v>4.6000235703783567E-2</v>
      </c>
      <c r="BV28" s="33">
        <f t="shared" si="22"/>
        <v>0</v>
      </c>
      <c r="BW28" s="33">
        <f t="shared" si="23"/>
        <v>0.25345227907378787</v>
      </c>
      <c r="BX28" s="33">
        <f t="shared" si="24"/>
        <v>0</v>
      </c>
      <c r="BY28" s="33">
        <f t="shared" si="25"/>
        <v>0</v>
      </c>
      <c r="BZ28" s="33">
        <f t="shared" si="26"/>
        <v>0</v>
      </c>
      <c r="CA28" s="33">
        <f t="shared" si="27"/>
        <v>0</v>
      </c>
      <c r="CB28" s="59">
        <f t="shared" si="28"/>
        <v>189.91251428231405</v>
      </c>
      <c r="CC28" s="57"/>
      <c r="CD28" s="59">
        <f t="shared" si="2"/>
        <v>0</v>
      </c>
      <c r="CE28" s="59">
        <f t="shared" si="3"/>
        <v>0</v>
      </c>
      <c r="CF28" s="59">
        <f t="shared" si="4"/>
        <v>0</v>
      </c>
      <c r="CG28" s="59">
        <f t="shared" si="5"/>
        <v>0</v>
      </c>
      <c r="CH28" s="59">
        <f t="shared" si="6"/>
        <v>0</v>
      </c>
      <c r="CI28" s="59">
        <f t="shared" si="7"/>
        <v>0</v>
      </c>
      <c r="CJ28" s="57"/>
      <c r="CK28" s="59">
        <f t="shared" si="8"/>
        <v>3.7972743590770359E-2</v>
      </c>
      <c r="CL28" s="59">
        <f t="shared" si="9"/>
        <v>1.3858698462522248</v>
      </c>
      <c r="CM28" s="59">
        <v>0</v>
      </c>
      <c r="CN28" s="59">
        <f t="shared" si="29"/>
        <v>0.17236558907829491</v>
      </c>
      <c r="CO28" s="59">
        <f t="shared" si="10"/>
        <v>2.0745204337000434E-2</v>
      </c>
      <c r="CP28" s="59">
        <f t="shared" si="11"/>
        <v>0.32218204300767633</v>
      </c>
      <c r="CQ28" s="59">
        <v>0</v>
      </c>
      <c r="CR28" s="59">
        <f t="shared" si="30"/>
        <v>5.8627751387175145E-2</v>
      </c>
      <c r="CS28" s="59">
        <f t="shared" si="12"/>
        <v>0.17398912680901665</v>
      </c>
      <c r="CT28" s="59">
        <f t="shared" si="13"/>
        <v>0.57446176705372065</v>
      </c>
      <c r="CU28" s="59">
        <v>0</v>
      </c>
      <c r="CV28" s="59">
        <f t="shared" si="31"/>
        <v>0.17092244442876445</v>
      </c>
      <c r="CW28" s="59">
        <f t="shared" si="32"/>
        <v>0</v>
      </c>
      <c r="CX28" s="59">
        <f t="shared" si="14"/>
        <v>0</v>
      </c>
      <c r="CY28" s="59">
        <v>0</v>
      </c>
      <c r="CZ28" s="57">
        <f t="shared" si="33"/>
        <v>0</v>
      </c>
    </row>
    <row r="29" spans="1:104" x14ac:dyDescent="0.2">
      <c r="A29" s="172">
        <v>2035</v>
      </c>
      <c r="B29" s="199">
        <v>9.9009537918819515E-2</v>
      </c>
      <c r="C29" s="199">
        <v>7.0956835508487304E-2</v>
      </c>
      <c r="D29" s="199">
        <v>0.47102870909897659</v>
      </c>
      <c r="E29" s="199">
        <v>0.10157645186486298</v>
      </c>
      <c r="F29" s="199"/>
      <c r="G29" s="199">
        <v>0</v>
      </c>
      <c r="H29" s="199">
        <v>0</v>
      </c>
      <c r="I29" s="199">
        <v>2.1030359257941851</v>
      </c>
      <c r="J29" s="199">
        <v>0.24275671889725378</v>
      </c>
      <c r="K29" s="199"/>
      <c r="L29" s="199">
        <v>9.5342517995900267E-2</v>
      </c>
      <c r="M29" s="199">
        <v>3.8687060186798003E-2</v>
      </c>
      <c r="N29" s="199">
        <v>5.3355139878474955E-2</v>
      </c>
      <c r="O29" s="199">
        <v>8.9475286119229502E-2</v>
      </c>
      <c r="P29" s="199"/>
      <c r="Q29" s="199">
        <v>0</v>
      </c>
      <c r="R29" s="199">
        <v>0</v>
      </c>
      <c r="S29" s="199">
        <v>0.54271894859204761</v>
      </c>
      <c r="T29" s="199">
        <v>5.940572275129171E-2</v>
      </c>
      <c r="U29" s="199"/>
      <c r="V29" s="199">
        <v>0.51154927924723415</v>
      </c>
      <c r="W29" s="199">
        <v>0.33479891896252673</v>
      </c>
      <c r="X29" s="199">
        <v>1.0874547581417007</v>
      </c>
      <c r="Y29" s="199">
        <v>0.32123094524772555</v>
      </c>
      <c r="Z29" s="199"/>
      <c r="AA29" s="199">
        <v>0</v>
      </c>
      <c r="AB29" s="199">
        <v>0</v>
      </c>
      <c r="AC29" s="199">
        <v>0.22020454637130044</v>
      </c>
      <c r="AD29" s="199">
        <v>3.7220252217630298E-2</v>
      </c>
      <c r="AE29" s="199"/>
      <c r="AF29" s="199">
        <v>0</v>
      </c>
      <c r="AG29" s="199">
        <v>0</v>
      </c>
      <c r="AH29" s="199">
        <v>0</v>
      </c>
      <c r="AI29" s="199">
        <v>0</v>
      </c>
      <c r="AJ29" s="199">
        <v>0</v>
      </c>
      <c r="AK29" s="199">
        <v>0</v>
      </c>
      <c r="AL29" s="199">
        <v>0</v>
      </c>
      <c r="AM29" s="199">
        <v>0</v>
      </c>
      <c r="AN29" s="199">
        <v>0</v>
      </c>
      <c r="AO29" s="199">
        <v>0</v>
      </c>
      <c r="AP29" s="199">
        <v>0</v>
      </c>
      <c r="AQ29" s="199">
        <v>0</v>
      </c>
      <c r="AR29" s="199">
        <v>0</v>
      </c>
      <c r="AS29" s="199">
        <v>0</v>
      </c>
      <c r="AT29" s="199">
        <v>346.22131932042788</v>
      </c>
      <c r="AU29" s="25"/>
      <c r="AV29" s="25"/>
      <c r="AW29" s="25"/>
      <c r="AY29" s="58"/>
      <c r="AZ29" s="58"/>
      <c r="BA29" s="58"/>
      <c r="BB29" s="58"/>
      <c r="BC29" s="58"/>
      <c r="BD29" s="58"/>
      <c r="BE29" s="57"/>
      <c r="BF29" s="54">
        <f t="shared" si="15"/>
        <v>7.0956835508487304E-2</v>
      </c>
      <c r="BG29" s="54">
        <f t="shared" si="15"/>
        <v>2.5740646348931615</v>
      </c>
      <c r="BH29" s="54">
        <f t="shared" si="15"/>
        <v>0.34433317076211678</v>
      </c>
      <c r="BI29" s="54">
        <f t="shared" si="16"/>
        <v>3.8687060186798003E-2</v>
      </c>
      <c r="BJ29" s="54">
        <f t="shared" si="16"/>
        <v>0.59607408847052257</v>
      </c>
      <c r="BK29" s="54">
        <f t="shared" si="16"/>
        <v>0.14888100887052122</v>
      </c>
      <c r="BL29" s="54">
        <f t="shared" si="17"/>
        <v>0.33479891896252673</v>
      </c>
      <c r="BM29" s="54">
        <f t="shared" si="17"/>
        <v>1.3076593045130012</v>
      </c>
      <c r="BN29" s="54">
        <f t="shared" si="17"/>
        <v>0.35845119746535586</v>
      </c>
      <c r="BO29" s="33">
        <f t="shared" si="18"/>
        <v>0</v>
      </c>
      <c r="BP29" s="33">
        <f t="shared" si="18"/>
        <v>0</v>
      </c>
      <c r="BQ29" s="33">
        <f t="shared" si="18"/>
        <v>0</v>
      </c>
      <c r="BR29" s="57"/>
      <c r="BS29" s="33">
        <f t="shared" si="19"/>
        <v>4.7287506720051643E-2</v>
      </c>
      <c r="BT29" s="33">
        <f t="shared" si="20"/>
        <v>0</v>
      </c>
      <c r="BU29" s="33">
        <f t="shared" si="21"/>
        <v>4.5536117582271947E-2</v>
      </c>
      <c r="BV29" s="33">
        <f t="shared" si="22"/>
        <v>0</v>
      </c>
      <c r="BW29" s="33">
        <f t="shared" si="23"/>
        <v>0.24431878472026683</v>
      </c>
      <c r="BX29" s="33">
        <f t="shared" si="24"/>
        <v>0</v>
      </c>
      <c r="BY29" s="33">
        <f t="shared" si="25"/>
        <v>0</v>
      </c>
      <c r="BZ29" s="33">
        <f t="shared" si="26"/>
        <v>0</v>
      </c>
      <c r="CA29" s="33">
        <f t="shared" si="27"/>
        <v>0</v>
      </c>
      <c r="CB29" s="59">
        <f t="shared" si="28"/>
        <v>165.35723030455571</v>
      </c>
      <c r="CC29" s="57"/>
      <c r="CD29" s="59">
        <f t="shared" si="2"/>
        <v>0</v>
      </c>
      <c r="CE29" s="59">
        <f t="shared" si="3"/>
        <v>0</v>
      </c>
      <c r="CF29" s="59">
        <f t="shared" si="4"/>
        <v>0</v>
      </c>
      <c r="CG29" s="59">
        <f t="shared" si="5"/>
        <v>0</v>
      </c>
      <c r="CH29" s="59">
        <f t="shared" si="6"/>
        <v>0</v>
      </c>
      <c r="CI29" s="59">
        <f t="shared" si="7"/>
        <v>0</v>
      </c>
      <c r="CJ29" s="57"/>
      <c r="CK29" s="59">
        <f t="shared" si="8"/>
        <v>3.3889379816037006E-2</v>
      </c>
      <c r="CL29" s="59">
        <f t="shared" si="9"/>
        <v>1.2293876052644537</v>
      </c>
      <c r="CM29" s="59">
        <v>0</v>
      </c>
      <c r="CN29" s="59">
        <f t="shared" si="29"/>
        <v>0.16445544003751295</v>
      </c>
      <c r="CO29" s="59">
        <f t="shared" si="10"/>
        <v>1.8477155403575737E-2</v>
      </c>
      <c r="CP29" s="59">
        <f t="shared" si="11"/>
        <v>0.28468830434608866</v>
      </c>
      <c r="CQ29" s="59">
        <v>0</v>
      </c>
      <c r="CR29" s="59">
        <f t="shared" si="30"/>
        <v>7.1106398993855444E-2</v>
      </c>
      <c r="CS29" s="59">
        <f t="shared" si="12"/>
        <v>0.15990182827928573</v>
      </c>
      <c r="CT29" s="59">
        <f t="shared" si="13"/>
        <v>0.62454536653223747</v>
      </c>
      <c r="CU29" s="59">
        <v>0</v>
      </c>
      <c r="CV29" s="59">
        <f t="shared" si="31"/>
        <v>0.17119828821796476</v>
      </c>
      <c r="CW29" s="59">
        <f t="shared" si="32"/>
        <v>0</v>
      </c>
      <c r="CX29" s="59">
        <f t="shared" si="14"/>
        <v>0</v>
      </c>
      <c r="CY29" s="59">
        <v>0</v>
      </c>
      <c r="CZ29" s="57">
        <f t="shared" si="33"/>
        <v>0</v>
      </c>
    </row>
    <row r="30" spans="1:104" x14ac:dyDescent="0.2">
      <c r="A30" s="172">
        <v>2036</v>
      </c>
      <c r="B30" s="199">
        <v>9.7176027957359884E-2</v>
      </c>
      <c r="C30" s="199">
        <v>6.1422583708897291E-2</v>
      </c>
      <c r="D30" s="199">
        <v>0.46956190112980883</v>
      </c>
      <c r="E30" s="199">
        <v>9.9559590907257398E-2</v>
      </c>
      <c r="F30" s="199"/>
      <c r="G30" s="199">
        <v>0</v>
      </c>
      <c r="H30" s="199">
        <v>0</v>
      </c>
      <c r="I30" s="199">
        <v>1.8520284120703627</v>
      </c>
      <c r="J30" s="199">
        <v>0.25064081173153019</v>
      </c>
      <c r="K30" s="199"/>
      <c r="L30" s="199">
        <v>7.7007418381304066E-2</v>
      </c>
      <c r="M30" s="199">
        <v>3.5936795244608563E-2</v>
      </c>
      <c r="N30" s="199">
        <v>6.0689179724313445E-2</v>
      </c>
      <c r="O30" s="199">
        <v>7.1140186504633274E-2</v>
      </c>
      <c r="P30" s="199"/>
      <c r="Q30" s="199">
        <v>0</v>
      </c>
      <c r="R30" s="199">
        <v>0</v>
      </c>
      <c r="S30" s="199">
        <v>0.47286221906043624</v>
      </c>
      <c r="T30" s="199">
        <v>6.9856729531611539E-2</v>
      </c>
      <c r="U30" s="199"/>
      <c r="V30" s="199">
        <v>0.47121206009512251</v>
      </c>
      <c r="W30" s="199">
        <v>0.31903073329397397</v>
      </c>
      <c r="X30" s="199">
        <v>1.2148837004631445</v>
      </c>
      <c r="Y30" s="199">
        <v>0.33278205800492111</v>
      </c>
      <c r="Z30" s="199"/>
      <c r="AA30" s="199">
        <v>0</v>
      </c>
      <c r="AB30" s="199">
        <v>0</v>
      </c>
      <c r="AC30" s="199">
        <v>0.19031833399950862</v>
      </c>
      <c r="AD30" s="199">
        <v>2.9886212371791818E-2</v>
      </c>
      <c r="AE30" s="199"/>
      <c r="AF30" s="199">
        <v>0</v>
      </c>
      <c r="AG30" s="199">
        <v>0</v>
      </c>
      <c r="AH30" s="199">
        <v>0</v>
      </c>
      <c r="AI30" s="199">
        <v>0</v>
      </c>
      <c r="AJ30" s="199">
        <v>0</v>
      </c>
      <c r="AK30" s="199">
        <v>0</v>
      </c>
      <c r="AL30" s="199">
        <v>0</v>
      </c>
      <c r="AM30" s="199">
        <v>0</v>
      </c>
      <c r="AN30" s="199">
        <v>0</v>
      </c>
      <c r="AO30" s="199">
        <v>0</v>
      </c>
      <c r="AP30" s="199">
        <v>0</v>
      </c>
      <c r="AQ30" s="199">
        <v>0</v>
      </c>
      <c r="AR30" s="199">
        <v>0</v>
      </c>
      <c r="AS30" s="199">
        <v>0</v>
      </c>
      <c r="AT30" s="199">
        <v>307.79975137604924</v>
      </c>
      <c r="AU30" s="25"/>
      <c r="AV30" s="25"/>
      <c r="AW30" s="25"/>
      <c r="AY30" s="58"/>
      <c r="AZ30" s="58"/>
      <c r="BA30" s="58"/>
      <c r="BB30" s="58"/>
      <c r="BC30" s="58"/>
      <c r="BD30" s="58"/>
      <c r="BE30" s="57"/>
      <c r="BF30" s="54">
        <f t="shared" si="15"/>
        <v>6.1422583708897291E-2</v>
      </c>
      <c r="BG30" s="54">
        <f t="shared" si="15"/>
        <v>2.3215903132001716</v>
      </c>
      <c r="BH30" s="54">
        <f t="shared" si="15"/>
        <v>0.3502004026387876</v>
      </c>
      <c r="BI30" s="54">
        <f t="shared" si="16"/>
        <v>3.5936795244608563E-2</v>
      </c>
      <c r="BJ30" s="54">
        <f t="shared" si="16"/>
        <v>0.53355139878474966</v>
      </c>
      <c r="BK30" s="54">
        <f t="shared" si="16"/>
        <v>0.14099691603624481</v>
      </c>
      <c r="BL30" s="54">
        <f t="shared" si="17"/>
        <v>0.31903073329397397</v>
      </c>
      <c r="BM30" s="54">
        <f t="shared" si="17"/>
        <v>1.4052020344626532</v>
      </c>
      <c r="BN30" s="54">
        <f t="shared" si="17"/>
        <v>0.36266827037671295</v>
      </c>
      <c r="BO30" s="33">
        <f t="shared" si="18"/>
        <v>0</v>
      </c>
      <c r="BP30" s="33">
        <f t="shared" si="18"/>
        <v>0</v>
      </c>
      <c r="BQ30" s="33">
        <f t="shared" si="18"/>
        <v>0</v>
      </c>
      <c r="BR30" s="57"/>
      <c r="BS30" s="33">
        <f t="shared" si="19"/>
        <v>4.5060011797244455E-2</v>
      </c>
      <c r="BT30" s="33">
        <f t="shared" si="20"/>
        <v>0</v>
      </c>
      <c r="BU30" s="33">
        <f t="shared" si="21"/>
        <v>3.570793387706165E-2</v>
      </c>
      <c r="BV30" s="33">
        <f t="shared" si="22"/>
        <v>0</v>
      </c>
      <c r="BW30" s="33">
        <f t="shared" si="23"/>
        <v>0.2184985477715439</v>
      </c>
      <c r="BX30" s="33">
        <f t="shared" si="24"/>
        <v>0</v>
      </c>
      <c r="BY30" s="33">
        <f t="shared" si="25"/>
        <v>0</v>
      </c>
      <c r="BZ30" s="33">
        <f t="shared" si="26"/>
        <v>0</v>
      </c>
      <c r="CA30" s="33">
        <f t="shared" si="27"/>
        <v>0</v>
      </c>
      <c r="CB30" s="59">
        <f t="shared" si="28"/>
        <v>142.72512181995651</v>
      </c>
      <c r="CC30" s="57"/>
      <c r="CD30" s="59">
        <f t="shared" si="2"/>
        <v>0</v>
      </c>
      <c r="CE30" s="59">
        <f t="shared" si="3"/>
        <v>0</v>
      </c>
      <c r="CF30" s="59">
        <f t="shared" si="4"/>
        <v>0</v>
      </c>
      <c r="CG30" s="59">
        <f t="shared" si="5"/>
        <v>0</v>
      </c>
      <c r="CH30" s="59">
        <f t="shared" si="6"/>
        <v>0</v>
      </c>
      <c r="CI30" s="59">
        <f t="shared" si="7"/>
        <v>0</v>
      </c>
      <c r="CJ30" s="57"/>
      <c r="CK30" s="59">
        <f t="shared" si="8"/>
        <v>2.8481328211465838E-2</v>
      </c>
      <c r="CL30" s="59">
        <f t="shared" si="9"/>
        <v>1.0765091875032251</v>
      </c>
      <c r="CM30" s="59">
        <v>0</v>
      </c>
      <c r="CN30" s="59">
        <f t="shared" si="29"/>
        <v>0.16238608025044704</v>
      </c>
      <c r="CO30" s="59">
        <f t="shared" si="10"/>
        <v>1.6663702475962102E-2</v>
      </c>
      <c r="CP30" s="59">
        <f t="shared" si="11"/>
        <v>0.24740497043392715</v>
      </c>
      <c r="CQ30" s="59">
        <v>0</v>
      </c>
      <c r="CR30" s="59">
        <f t="shared" si="30"/>
        <v>6.5379526551096204E-2</v>
      </c>
      <c r="CS30" s="59">
        <f t="shared" si="12"/>
        <v>0.14793286891925539</v>
      </c>
      <c r="CT30" s="59">
        <f t="shared" si="13"/>
        <v>0.65158477436619155</v>
      </c>
      <c r="CU30" s="59">
        <v>0</v>
      </c>
      <c r="CV30" s="59">
        <f t="shared" si="31"/>
        <v>0.16816736478292366</v>
      </c>
      <c r="CW30" s="59">
        <f t="shared" si="32"/>
        <v>0</v>
      </c>
      <c r="CX30" s="59">
        <f t="shared" si="14"/>
        <v>0</v>
      </c>
      <c r="CY30" s="59">
        <v>0</v>
      </c>
      <c r="CZ30" s="57">
        <f t="shared" si="33"/>
        <v>0</v>
      </c>
    </row>
    <row r="31" spans="1:104" x14ac:dyDescent="0.2">
      <c r="A31" s="172">
        <v>2037</v>
      </c>
      <c r="B31" s="199">
        <v>6.7839868574005951E-2</v>
      </c>
      <c r="C31" s="199">
        <v>4.803796099024206E-2</v>
      </c>
      <c r="D31" s="199">
        <v>0.45819413936875925</v>
      </c>
      <c r="E31" s="199">
        <v>0.10524347178778222</v>
      </c>
      <c r="F31" s="199"/>
      <c r="G31" s="199">
        <v>0</v>
      </c>
      <c r="H31" s="199">
        <v>0</v>
      </c>
      <c r="I31" s="199">
        <v>1.6116552561230064</v>
      </c>
      <c r="J31" s="199">
        <v>0.24018980495121028</v>
      </c>
      <c r="K31" s="199"/>
      <c r="L31" s="199">
        <v>5.6838808805248241E-2</v>
      </c>
      <c r="M31" s="199">
        <v>3.0436265360229704E-2</v>
      </c>
      <c r="N31" s="199">
        <v>7.3523749454530787E-2</v>
      </c>
      <c r="O31" s="199">
        <v>4.5654398040344553E-2</v>
      </c>
      <c r="P31" s="199"/>
      <c r="Q31" s="199">
        <v>0</v>
      </c>
      <c r="R31" s="199">
        <v>0</v>
      </c>
      <c r="S31" s="199">
        <v>0.40667250945174388</v>
      </c>
      <c r="T31" s="199">
        <v>6.6189709608692304E-2</v>
      </c>
      <c r="U31" s="199"/>
      <c r="V31" s="199">
        <v>0.43820888078884934</v>
      </c>
      <c r="W31" s="199">
        <v>0.314080256398033</v>
      </c>
      <c r="X31" s="199">
        <v>1.2634717144418246</v>
      </c>
      <c r="Y31" s="199">
        <v>0.391637727767775</v>
      </c>
      <c r="Z31" s="199"/>
      <c r="AA31" s="199">
        <v>0</v>
      </c>
      <c r="AB31" s="199">
        <v>0</v>
      </c>
      <c r="AC31" s="199">
        <v>0.16024877063157086</v>
      </c>
      <c r="AD31" s="199">
        <v>3.0252914364083741E-2</v>
      </c>
      <c r="AE31" s="199"/>
      <c r="AF31" s="199">
        <v>0</v>
      </c>
      <c r="AG31" s="199">
        <v>0</v>
      </c>
      <c r="AH31" s="199">
        <v>0</v>
      </c>
      <c r="AI31" s="199">
        <v>0</v>
      </c>
      <c r="AJ31" s="199">
        <v>0</v>
      </c>
      <c r="AK31" s="199">
        <v>0</v>
      </c>
      <c r="AL31" s="199">
        <v>0</v>
      </c>
      <c r="AM31" s="199">
        <v>0</v>
      </c>
      <c r="AN31" s="199">
        <v>0</v>
      </c>
      <c r="AO31" s="199">
        <v>0</v>
      </c>
      <c r="AP31" s="199">
        <v>0</v>
      </c>
      <c r="AQ31" s="199">
        <v>0</v>
      </c>
      <c r="AR31" s="199">
        <v>0</v>
      </c>
      <c r="AS31" s="199">
        <v>0</v>
      </c>
      <c r="AT31" s="199">
        <v>270.09013534970541</v>
      </c>
      <c r="AU31" s="25"/>
      <c r="AV31" s="25"/>
      <c r="AW31" s="25"/>
      <c r="AY31" s="58"/>
      <c r="AZ31" s="58"/>
      <c r="BA31" s="58"/>
      <c r="BB31" s="58"/>
      <c r="BC31" s="58"/>
      <c r="BD31" s="58"/>
      <c r="BE31" s="57"/>
      <c r="BF31" s="54">
        <f t="shared" si="15"/>
        <v>4.803796099024206E-2</v>
      </c>
      <c r="BG31" s="54">
        <f t="shared" si="15"/>
        <v>2.0698493954917656</v>
      </c>
      <c r="BH31" s="54">
        <f t="shared" si="15"/>
        <v>0.34543327673899249</v>
      </c>
      <c r="BI31" s="54">
        <f t="shared" si="16"/>
        <v>3.0436265360229704E-2</v>
      </c>
      <c r="BJ31" s="54">
        <f t="shared" si="16"/>
        <v>0.48019625890627465</v>
      </c>
      <c r="BK31" s="54">
        <f t="shared" si="16"/>
        <v>0.11184410764903685</v>
      </c>
      <c r="BL31" s="54">
        <f t="shared" si="17"/>
        <v>0.314080256398033</v>
      </c>
      <c r="BM31" s="54">
        <f t="shared" si="17"/>
        <v>1.4237204850733955</v>
      </c>
      <c r="BN31" s="54">
        <f t="shared" si="17"/>
        <v>0.42189064213185873</v>
      </c>
      <c r="BO31" s="33">
        <f t="shared" si="18"/>
        <v>0</v>
      </c>
      <c r="BP31" s="33">
        <f t="shared" si="18"/>
        <v>0</v>
      </c>
      <c r="BQ31" s="33">
        <f t="shared" si="18"/>
        <v>0</v>
      </c>
      <c r="BR31" s="57"/>
      <c r="BS31" s="33">
        <f t="shared" si="19"/>
        <v>3.054076637658994E-2</v>
      </c>
      <c r="BT31" s="33">
        <f t="shared" si="20"/>
        <v>0</v>
      </c>
      <c r="BU31" s="33">
        <f t="shared" si="21"/>
        <v>2.5588209666872658E-2</v>
      </c>
      <c r="BV31" s="33">
        <f t="shared" si="22"/>
        <v>0</v>
      </c>
      <c r="BW31" s="33">
        <f t="shared" si="23"/>
        <v>0.19727684227040532</v>
      </c>
      <c r="BX31" s="33">
        <f t="shared" si="24"/>
        <v>0</v>
      </c>
      <c r="BY31" s="33">
        <f t="shared" si="25"/>
        <v>0</v>
      </c>
      <c r="BZ31" s="33">
        <f t="shared" si="26"/>
        <v>0</v>
      </c>
      <c r="CA31" s="33">
        <f t="shared" si="27"/>
        <v>0</v>
      </c>
      <c r="CB31" s="59">
        <f t="shared" si="28"/>
        <v>121.59162300467025</v>
      </c>
      <c r="CC31" s="57"/>
      <c r="CD31" s="59">
        <f t="shared" si="2"/>
        <v>0</v>
      </c>
      <c r="CE31" s="59">
        <f t="shared" si="3"/>
        <v>0</v>
      </c>
      <c r="CF31" s="59">
        <f t="shared" si="4"/>
        <v>0</v>
      </c>
      <c r="CG31" s="59">
        <f t="shared" si="5"/>
        <v>0</v>
      </c>
      <c r="CH31" s="59">
        <f t="shared" si="6"/>
        <v>0</v>
      </c>
      <c r="CI31" s="59">
        <f t="shared" si="7"/>
        <v>0</v>
      </c>
      <c r="CJ31" s="57"/>
      <c r="CK31" s="59">
        <f t="shared" si="8"/>
        <v>2.1626164299098825E-2</v>
      </c>
      <c r="CL31" s="59">
        <f t="shared" si="9"/>
        <v>0.93182354493330777</v>
      </c>
      <c r="CM31" s="59">
        <v>0</v>
      </c>
      <c r="CN31" s="59">
        <f t="shared" si="29"/>
        <v>0.15551028068512285</v>
      </c>
      <c r="CO31" s="59">
        <f t="shared" si="10"/>
        <v>1.3702073563551166E-2</v>
      </c>
      <c r="CP31" s="59">
        <f t="shared" si="11"/>
        <v>0.21617910037915963</v>
      </c>
      <c r="CQ31" s="59">
        <v>0</v>
      </c>
      <c r="CR31" s="59">
        <f t="shared" si="30"/>
        <v>5.0350993215459092E-2</v>
      </c>
      <c r="CS31" s="59">
        <f t="shared" si="12"/>
        <v>0.14139549406242857</v>
      </c>
      <c r="CT31" s="59">
        <f t="shared" si="13"/>
        <v>0.64094338084924585</v>
      </c>
      <c r="CU31" s="59">
        <v>0</v>
      </c>
      <c r="CV31" s="59">
        <f t="shared" si="31"/>
        <v>0.18993054981765803</v>
      </c>
      <c r="CW31" s="59">
        <f t="shared" si="32"/>
        <v>0</v>
      </c>
      <c r="CX31" s="59">
        <f t="shared" si="14"/>
        <v>0</v>
      </c>
      <c r="CY31" s="59">
        <v>0</v>
      </c>
      <c r="CZ31" s="57">
        <f t="shared" si="33"/>
        <v>0</v>
      </c>
    </row>
    <row r="32" spans="1:104" x14ac:dyDescent="0.2">
      <c r="A32" s="172">
        <v>2038</v>
      </c>
      <c r="B32" s="199">
        <v>8.4341458227142549E-2</v>
      </c>
      <c r="C32" s="199">
        <v>4.8037960990242067E-2</v>
      </c>
      <c r="D32" s="199">
        <v>0.42830792699696735</v>
      </c>
      <c r="E32" s="199">
        <v>8.855853113849968E-2</v>
      </c>
      <c r="F32" s="199"/>
      <c r="G32" s="199">
        <v>0</v>
      </c>
      <c r="H32" s="199">
        <v>0</v>
      </c>
      <c r="I32" s="199">
        <v>1.40171836553588</v>
      </c>
      <c r="J32" s="199">
        <v>0.20993689058712656</v>
      </c>
      <c r="K32" s="199"/>
      <c r="L32" s="199">
        <v>6.23393386896271E-2</v>
      </c>
      <c r="M32" s="199">
        <v>2.7135947429602382E-2</v>
      </c>
      <c r="N32" s="199">
        <v>7.7924173362033874E-2</v>
      </c>
      <c r="O32" s="199">
        <v>5.4455245855350734E-2</v>
      </c>
      <c r="P32" s="199"/>
      <c r="Q32" s="199">
        <v>0</v>
      </c>
      <c r="R32" s="199">
        <v>0</v>
      </c>
      <c r="S32" s="199">
        <v>0.34635003171972234</v>
      </c>
      <c r="T32" s="199">
        <v>5.99557757397296E-2</v>
      </c>
      <c r="U32" s="199"/>
      <c r="V32" s="199">
        <v>0.38687060186798</v>
      </c>
      <c r="W32" s="199">
        <v>0.24092320893579416</v>
      </c>
      <c r="X32" s="199">
        <v>1.284923780990902</v>
      </c>
      <c r="Y32" s="199">
        <v>0.4145566022860202</v>
      </c>
      <c r="Z32" s="199"/>
      <c r="AA32" s="199">
        <v>0</v>
      </c>
      <c r="AB32" s="199">
        <v>0</v>
      </c>
      <c r="AC32" s="199">
        <v>0.13146266423665476</v>
      </c>
      <c r="AD32" s="199">
        <v>2.8786106394916043E-2</v>
      </c>
      <c r="AE32" s="199"/>
      <c r="AF32" s="199">
        <v>0</v>
      </c>
      <c r="AG32" s="199">
        <v>0</v>
      </c>
      <c r="AH32" s="199">
        <v>0</v>
      </c>
      <c r="AI32" s="199">
        <v>0</v>
      </c>
      <c r="AJ32" s="199">
        <v>0</v>
      </c>
      <c r="AK32" s="199">
        <v>0</v>
      </c>
      <c r="AL32" s="199">
        <v>0</v>
      </c>
      <c r="AM32" s="199">
        <v>0</v>
      </c>
      <c r="AN32" s="199">
        <v>0</v>
      </c>
      <c r="AO32" s="199">
        <v>0</v>
      </c>
      <c r="AP32" s="199">
        <v>0</v>
      </c>
      <c r="AQ32" s="199">
        <v>0</v>
      </c>
      <c r="AR32" s="199">
        <v>0</v>
      </c>
      <c r="AS32" s="199">
        <v>0</v>
      </c>
      <c r="AT32" s="199">
        <v>233.72558223108825</v>
      </c>
      <c r="AU32" s="25"/>
      <c r="AV32" s="25"/>
      <c r="AW32" s="25"/>
      <c r="AY32" s="58"/>
      <c r="AZ32" s="58"/>
      <c r="BA32" s="58"/>
      <c r="BB32" s="58"/>
      <c r="BC32" s="58"/>
      <c r="BD32" s="58"/>
      <c r="BE32" s="57"/>
      <c r="BF32" s="54">
        <f t="shared" si="15"/>
        <v>4.8037960990242067E-2</v>
      </c>
      <c r="BG32" s="54">
        <f t="shared" si="15"/>
        <v>1.8300262925328474</v>
      </c>
      <c r="BH32" s="54">
        <f t="shared" si="15"/>
        <v>0.29849542172562626</v>
      </c>
      <c r="BI32" s="54">
        <f t="shared" si="16"/>
        <v>2.7135947429602382E-2</v>
      </c>
      <c r="BJ32" s="54">
        <f t="shared" si="16"/>
        <v>0.42427420508175623</v>
      </c>
      <c r="BK32" s="54">
        <f t="shared" si="16"/>
        <v>0.11441102159508033</v>
      </c>
      <c r="BL32" s="54">
        <f t="shared" si="17"/>
        <v>0.24092320893579416</v>
      </c>
      <c r="BM32" s="54">
        <f t="shared" si="17"/>
        <v>1.4163864452275567</v>
      </c>
      <c r="BN32" s="54">
        <f t="shared" si="17"/>
        <v>0.44334270868093623</v>
      </c>
      <c r="BO32" s="33">
        <f t="shared" si="18"/>
        <v>0</v>
      </c>
      <c r="BP32" s="33">
        <f t="shared" si="18"/>
        <v>0</v>
      </c>
      <c r="BQ32" s="33">
        <f t="shared" si="18"/>
        <v>0</v>
      </c>
      <c r="BR32" s="57"/>
      <c r="BS32" s="33">
        <f t="shared" si="19"/>
        <v>3.6863690719578526E-2</v>
      </c>
      <c r="BT32" s="33">
        <f t="shared" si="20"/>
        <v>0</v>
      </c>
      <c r="BU32" s="33">
        <f t="shared" si="21"/>
        <v>2.7247075749253693E-2</v>
      </c>
      <c r="BV32" s="33">
        <f t="shared" si="22"/>
        <v>0</v>
      </c>
      <c r="BW32" s="33">
        <f t="shared" si="23"/>
        <v>0.169092146561545</v>
      </c>
      <c r="BX32" s="33">
        <f t="shared" si="24"/>
        <v>0</v>
      </c>
      <c r="BY32" s="33">
        <f t="shared" si="25"/>
        <v>0</v>
      </c>
      <c r="BZ32" s="33">
        <f t="shared" si="26"/>
        <v>0</v>
      </c>
      <c r="CA32" s="33">
        <f t="shared" si="27"/>
        <v>0</v>
      </c>
      <c r="CB32" s="59">
        <f t="shared" si="28"/>
        <v>102.15601861443132</v>
      </c>
      <c r="CC32" s="57"/>
      <c r="CD32" s="59">
        <f t="shared" si="2"/>
        <v>0</v>
      </c>
      <c r="CE32" s="59">
        <f t="shared" si="3"/>
        <v>0</v>
      </c>
      <c r="CF32" s="59">
        <f t="shared" si="4"/>
        <v>0</v>
      </c>
      <c r="CG32" s="59">
        <f t="shared" si="5"/>
        <v>0</v>
      </c>
      <c r="CH32" s="59">
        <f t="shared" si="6"/>
        <v>0</v>
      </c>
      <c r="CI32" s="59">
        <f t="shared" si="7"/>
        <v>0</v>
      </c>
      <c r="CJ32" s="57"/>
      <c r="CK32" s="59">
        <f t="shared" si="8"/>
        <v>2.0996276018542554E-2</v>
      </c>
      <c r="CL32" s="59">
        <f t="shared" si="9"/>
        <v>0.79986195015676798</v>
      </c>
      <c r="CM32" s="59">
        <v>0</v>
      </c>
      <c r="CN32" s="59">
        <f t="shared" si="29"/>
        <v>0.13046540976407359</v>
      </c>
      <c r="CO32" s="59">
        <f t="shared" si="10"/>
        <v>1.1860491796733959E-2</v>
      </c>
      <c r="CP32" s="59">
        <f t="shared" si="11"/>
        <v>0.18544039201109722</v>
      </c>
      <c r="CQ32" s="59">
        <v>0</v>
      </c>
      <c r="CR32" s="59">
        <f t="shared" si="30"/>
        <v>5.0006397845689138E-2</v>
      </c>
      <c r="CS32" s="59">
        <f t="shared" si="12"/>
        <v>0.10530193392505693</v>
      </c>
      <c r="CT32" s="59">
        <f t="shared" si="13"/>
        <v>0.619069588714661</v>
      </c>
      <c r="CU32" s="59">
        <v>0</v>
      </c>
      <c r="CV32" s="59">
        <f t="shared" si="31"/>
        <v>0.19377479165204536</v>
      </c>
      <c r="CW32" s="59">
        <f t="shared" si="32"/>
        <v>0</v>
      </c>
      <c r="CX32" s="59">
        <f t="shared" si="14"/>
        <v>0</v>
      </c>
      <c r="CY32" s="59">
        <v>0</v>
      </c>
      <c r="CZ32" s="57">
        <f t="shared" si="33"/>
        <v>0</v>
      </c>
    </row>
    <row r="33" spans="1:104" x14ac:dyDescent="0.2">
      <c r="A33" s="172">
        <v>2039</v>
      </c>
      <c r="B33" s="199">
        <v>6.23393386896271E-2</v>
      </c>
      <c r="C33" s="199">
        <v>4.4004239075030899E-2</v>
      </c>
      <c r="D33" s="199">
        <v>0.39127102577548306</v>
      </c>
      <c r="E33" s="199">
        <v>0.11459437259122629</v>
      </c>
      <c r="F33" s="199"/>
      <c r="G33" s="199">
        <v>0</v>
      </c>
      <c r="H33" s="199">
        <v>0</v>
      </c>
      <c r="I33" s="199">
        <v>1.183714031118331</v>
      </c>
      <c r="J33" s="199">
        <v>0.21782098342140294</v>
      </c>
      <c r="K33" s="199"/>
      <c r="L33" s="199">
        <v>5.8672318766707858E-2</v>
      </c>
      <c r="M33" s="199">
        <v>2.0168609576055825E-2</v>
      </c>
      <c r="N33" s="199">
        <v>7.3157047462238861E-2</v>
      </c>
      <c r="O33" s="199">
        <v>6.0139126735875556E-2</v>
      </c>
      <c r="P33" s="199"/>
      <c r="Q33" s="199">
        <v>0</v>
      </c>
      <c r="R33" s="199">
        <v>0</v>
      </c>
      <c r="S33" s="199">
        <v>0.30986318348667591</v>
      </c>
      <c r="T33" s="199">
        <v>3.6670199229192416E-2</v>
      </c>
      <c r="U33" s="199"/>
      <c r="V33" s="199">
        <v>0.37770305206068183</v>
      </c>
      <c r="W33" s="199">
        <v>0.25210761970069784</v>
      </c>
      <c r="X33" s="199">
        <v>1.2268015152126319</v>
      </c>
      <c r="Y33" s="199">
        <v>0.40465564849413826</v>
      </c>
      <c r="Z33" s="199"/>
      <c r="AA33" s="199">
        <v>0</v>
      </c>
      <c r="AB33" s="199">
        <v>0</v>
      </c>
      <c r="AC33" s="199">
        <v>0.11074400167216109</v>
      </c>
      <c r="AD33" s="199">
        <v>2.0535311568347751E-2</v>
      </c>
      <c r="AE33" s="199"/>
      <c r="AF33" s="199">
        <v>0</v>
      </c>
      <c r="AG33" s="199">
        <v>0</v>
      </c>
      <c r="AH33" s="199">
        <v>0</v>
      </c>
      <c r="AI33" s="199">
        <v>0</v>
      </c>
      <c r="AJ33" s="199">
        <v>0</v>
      </c>
      <c r="AK33" s="199">
        <v>0</v>
      </c>
      <c r="AL33" s="199">
        <v>0</v>
      </c>
      <c r="AM33" s="199">
        <v>0</v>
      </c>
      <c r="AN33" s="199">
        <v>0</v>
      </c>
      <c r="AO33" s="199">
        <v>0</v>
      </c>
      <c r="AP33" s="199">
        <v>0</v>
      </c>
      <c r="AQ33" s="199">
        <v>0</v>
      </c>
      <c r="AR33" s="199">
        <v>0</v>
      </c>
      <c r="AS33" s="199">
        <v>0</v>
      </c>
      <c r="AT33" s="199">
        <v>199.2308425711677</v>
      </c>
      <c r="AU33" s="25"/>
      <c r="AV33" s="25"/>
      <c r="AW33" s="25"/>
      <c r="AY33" s="58"/>
      <c r="AZ33" s="58"/>
      <c r="BA33" s="58"/>
      <c r="BB33" s="58"/>
      <c r="BC33" s="58"/>
      <c r="BD33" s="58"/>
      <c r="BE33" s="57"/>
      <c r="BF33" s="54">
        <f t="shared" si="15"/>
        <v>4.4004239075030899E-2</v>
      </c>
      <c r="BG33" s="54">
        <f t="shared" si="15"/>
        <v>1.574985056893814</v>
      </c>
      <c r="BH33" s="54">
        <f t="shared" si="15"/>
        <v>0.33241535601262923</v>
      </c>
      <c r="BI33" s="54">
        <f t="shared" si="16"/>
        <v>2.0168609576055825E-2</v>
      </c>
      <c r="BJ33" s="54">
        <f t="shared" si="16"/>
        <v>0.3830202309489148</v>
      </c>
      <c r="BK33" s="54">
        <f t="shared" si="16"/>
        <v>9.6809325965067972E-2</v>
      </c>
      <c r="BL33" s="54">
        <f t="shared" si="17"/>
        <v>0.25210761970069784</v>
      </c>
      <c r="BM33" s="54">
        <f t="shared" si="17"/>
        <v>1.337545516884793</v>
      </c>
      <c r="BN33" s="54">
        <f t="shared" si="17"/>
        <v>0.42519096006248602</v>
      </c>
      <c r="BO33" s="33">
        <f t="shared" si="18"/>
        <v>0</v>
      </c>
      <c r="BP33" s="33">
        <f t="shared" si="18"/>
        <v>0</v>
      </c>
      <c r="BQ33" s="33">
        <f t="shared" si="18"/>
        <v>0</v>
      </c>
      <c r="BR33" s="57"/>
      <c r="BS33" s="33">
        <f t="shared" si="19"/>
        <v>2.6453471601217176E-2</v>
      </c>
      <c r="BT33" s="33">
        <f t="shared" si="20"/>
        <v>0</v>
      </c>
      <c r="BU33" s="33">
        <f t="shared" si="21"/>
        <v>2.4897385036439696E-2</v>
      </c>
      <c r="BV33" s="33">
        <f t="shared" si="22"/>
        <v>0</v>
      </c>
      <c r="BW33" s="33">
        <f t="shared" si="23"/>
        <v>0.16027691617208054</v>
      </c>
      <c r="BX33" s="33">
        <f t="shared" si="24"/>
        <v>0</v>
      </c>
      <c r="BY33" s="33">
        <f t="shared" si="25"/>
        <v>0</v>
      </c>
      <c r="BZ33" s="33">
        <f t="shared" si="26"/>
        <v>0</v>
      </c>
      <c r="CA33" s="33">
        <f t="shared" si="27"/>
        <v>0</v>
      </c>
      <c r="CB33" s="59">
        <f t="shared" si="28"/>
        <v>84.542883303314696</v>
      </c>
      <c r="CC33" s="57"/>
      <c r="CD33" s="59">
        <f t="shared" si="2"/>
        <v>0</v>
      </c>
      <c r="CE33" s="59">
        <f t="shared" si="3"/>
        <v>0</v>
      </c>
      <c r="CF33" s="59">
        <f t="shared" si="4"/>
        <v>0</v>
      </c>
      <c r="CG33" s="59">
        <f t="shared" si="5"/>
        <v>0</v>
      </c>
      <c r="CH33" s="59">
        <f t="shared" si="6"/>
        <v>0</v>
      </c>
      <c r="CI33" s="59">
        <f t="shared" si="7"/>
        <v>0</v>
      </c>
      <c r="CJ33" s="57"/>
      <c r="CK33" s="59">
        <f t="shared" si="8"/>
        <v>1.8673038777329773E-2</v>
      </c>
      <c r="CL33" s="59">
        <f t="shared" si="9"/>
        <v>0.66833917957192801</v>
      </c>
      <c r="CM33" s="59">
        <v>0</v>
      </c>
      <c r="CN33" s="59">
        <f t="shared" si="29"/>
        <v>0.14105924709707865</v>
      </c>
      <c r="CO33" s="59">
        <f t="shared" si="10"/>
        <v>8.5584761062761448E-3</v>
      </c>
      <c r="CP33" s="59">
        <f t="shared" si="11"/>
        <v>0.16253324169100791</v>
      </c>
      <c r="CQ33" s="59">
        <v>0</v>
      </c>
      <c r="CR33" s="59">
        <f t="shared" si="30"/>
        <v>4.10806853101255E-2</v>
      </c>
      <c r="CS33" s="59">
        <f t="shared" si="12"/>
        <v>0.10698095132845181</v>
      </c>
      <c r="CT33" s="59">
        <f t="shared" si="13"/>
        <v>0.56758257450258609</v>
      </c>
      <c r="CU33" s="59">
        <v>0</v>
      </c>
      <c r="CV33" s="59">
        <f t="shared" si="31"/>
        <v>0.18042823718594891</v>
      </c>
      <c r="CW33" s="59">
        <f t="shared" si="32"/>
        <v>0</v>
      </c>
      <c r="CX33" s="59">
        <f t="shared" si="14"/>
        <v>0</v>
      </c>
      <c r="CY33" s="59">
        <v>0</v>
      </c>
      <c r="CZ33" s="57">
        <f t="shared" si="33"/>
        <v>0</v>
      </c>
    </row>
    <row r="34" spans="1:104" x14ac:dyDescent="0.2">
      <c r="A34" s="172">
        <v>2040</v>
      </c>
      <c r="B34" s="199">
        <v>4.9504768959409758E-2</v>
      </c>
      <c r="C34" s="199">
        <v>3.4286636279294902E-2</v>
      </c>
      <c r="D34" s="199">
        <v>0.34543327673899249</v>
      </c>
      <c r="E34" s="199">
        <v>0.10506012079163626</v>
      </c>
      <c r="F34" s="199"/>
      <c r="G34" s="199">
        <v>0</v>
      </c>
      <c r="H34" s="199">
        <v>0</v>
      </c>
      <c r="I34" s="199">
        <v>0.97084352459286916</v>
      </c>
      <c r="J34" s="199">
        <v>0.21287050652546194</v>
      </c>
      <c r="K34" s="199"/>
      <c r="L34" s="199">
        <v>2.0168609576055829E-2</v>
      </c>
      <c r="M34" s="199">
        <v>1.3751324710947154E-2</v>
      </c>
      <c r="N34" s="199">
        <v>7.425715343911464E-2</v>
      </c>
      <c r="O34" s="199">
        <v>3.5020040263878761E-2</v>
      </c>
      <c r="P34" s="199"/>
      <c r="Q34" s="199">
        <v>0</v>
      </c>
      <c r="R34" s="199">
        <v>0</v>
      </c>
      <c r="S34" s="199">
        <v>0.2651255404270611</v>
      </c>
      <c r="T34" s="199">
        <v>4.4554292063468781E-2</v>
      </c>
      <c r="U34" s="199"/>
      <c r="V34" s="199">
        <v>0.21452066549077561</v>
      </c>
      <c r="W34" s="199">
        <v>0.18335099614596206</v>
      </c>
      <c r="X34" s="199">
        <v>1.1695960044150917</v>
      </c>
      <c r="Y34" s="199">
        <v>0.39548809868684015</v>
      </c>
      <c r="Z34" s="199"/>
      <c r="AA34" s="199">
        <v>0</v>
      </c>
      <c r="AB34" s="199">
        <v>0</v>
      </c>
      <c r="AC34" s="199">
        <v>9.3875710026732576E-2</v>
      </c>
      <c r="AD34" s="199">
        <v>1.686829164542851E-2</v>
      </c>
      <c r="AE34" s="199"/>
      <c r="AF34" s="199">
        <v>0</v>
      </c>
      <c r="AG34" s="199">
        <v>0</v>
      </c>
      <c r="AH34" s="199">
        <v>0</v>
      </c>
      <c r="AI34" s="199">
        <v>0</v>
      </c>
      <c r="AJ34" s="199">
        <v>0</v>
      </c>
      <c r="AK34" s="199">
        <v>0</v>
      </c>
      <c r="AL34" s="199">
        <v>0</v>
      </c>
      <c r="AM34" s="199">
        <v>0</v>
      </c>
      <c r="AN34" s="199">
        <v>0</v>
      </c>
      <c r="AO34" s="199">
        <v>0</v>
      </c>
      <c r="AP34" s="199">
        <v>0</v>
      </c>
      <c r="AQ34" s="199">
        <v>0</v>
      </c>
      <c r="AR34" s="199">
        <v>0</v>
      </c>
      <c r="AS34" s="199">
        <v>0</v>
      </c>
      <c r="AT34" s="199">
        <v>166.91962992434938</v>
      </c>
      <c r="AU34" s="25"/>
      <c r="AV34" s="25"/>
      <c r="AW34" s="25"/>
      <c r="AY34" s="58"/>
      <c r="AZ34" s="58"/>
      <c r="BA34" s="58"/>
      <c r="BB34" s="58"/>
      <c r="BC34" s="58"/>
      <c r="BD34" s="58"/>
      <c r="BE34" s="57"/>
      <c r="BF34" s="54">
        <f t="shared" si="15"/>
        <v>3.4286636279294902E-2</v>
      </c>
      <c r="BG34" s="54">
        <f t="shared" si="15"/>
        <v>1.3162768013318615</v>
      </c>
      <c r="BH34" s="54">
        <f t="shared" si="15"/>
        <v>0.3179306273170982</v>
      </c>
      <c r="BI34" s="54">
        <f t="shared" si="16"/>
        <v>1.3751324710947154E-2</v>
      </c>
      <c r="BJ34" s="54">
        <f t="shared" si="16"/>
        <v>0.33938269386617576</v>
      </c>
      <c r="BK34" s="54">
        <f t="shared" si="16"/>
        <v>7.9574332327347536E-2</v>
      </c>
      <c r="BL34" s="54">
        <f t="shared" si="17"/>
        <v>0.18335099614596206</v>
      </c>
      <c r="BM34" s="54">
        <f t="shared" si="17"/>
        <v>1.2634717144418244</v>
      </c>
      <c r="BN34" s="54">
        <f t="shared" si="17"/>
        <v>0.41235639033226867</v>
      </c>
      <c r="BO34" s="33">
        <f t="shared" si="18"/>
        <v>0</v>
      </c>
      <c r="BP34" s="33">
        <f t="shared" si="18"/>
        <v>0</v>
      </c>
      <c r="BQ34" s="33">
        <f t="shared" si="18"/>
        <v>0</v>
      </c>
      <c r="BR34" s="57"/>
      <c r="BS34" s="33">
        <f t="shared" si="19"/>
        <v>2.0395309344170866E-2</v>
      </c>
      <c r="BT34" s="33">
        <f t="shared" si="20"/>
        <v>0</v>
      </c>
      <c r="BU34" s="33">
        <f t="shared" si="21"/>
        <v>8.3092001031807236E-3</v>
      </c>
      <c r="BV34" s="33">
        <f t="shared" si="22"/>
        <v>0</v>
      </c>
      <c r="BW34" s="33">
        <f t="shared" si="23"/>
        <v>8.8379673824740421E-2</v>
      </c>
      <c r="BX34" s="33">
        <f t="shared" si="24"/>
        <v>0</v>
      </c>
      <c r="BY34" s="33">
        <f t="shared" si="25"/>
        <v>0</v>
      </c>
      <c r="BZ34" s="33">
        <f t="shared" si="26"/>
        <v>0</v>
      </c>
      <c r="CA34" s="33">
        <f t="shared" si="27"/>
        <v>0</v>
      </c>
      <c r="CB34" s="59">
        <f t="shared" si="28"/>
        <v>68.768677432127063</v>
      </c>
      <c r="CC34" s="57"/>
      <c r="CD34" s="59">
        <f t="shared" si="2"/>
        <v>0</v>
      </c>
      <c r="CE34" s="59">
        <f t="shared" si="3"/>
        <v>0</v>
      </c>
      <c r="CF34" s="59">
        <f t="shared" si="4"/>
        <v>0</v>
      </c>
      <c r="CG34" s="59">
        <f t="shared" si="5"/>
        <v>0</v>
      </c>
      <c r="CH34" s="59">
        <f t="shared" si="6"/>
        <v>0</v>
      </c>
      <c r="CI34" s="59">
        <f t="shared" si="7"/>
        <v>0</v>
      </c>
      <c r="CJ34" s="57"/>
      <c r="CK34" s="59">
        <f t="shared" si="8"/>
        <v>1.4125640175407229E-2</v>
      </c>
      <c r="CL34" s="59">
        <f t="shared" si="9"/>
        <v>0.54228861400667649</v>
      </c>
      <c r="CM34" s="59">
        <v>0</v>
      </c>
      <c r="CN34" s="59">
        <f t="shared" si="29"/>
        <v>0.13098320889923068</v>
      </c>
      <c r="CO34" s="59">
        <f t="shared" si="10"/>
        <v>5.6653637067141296E-3</v>
      </c>
      <c r="CP34" s="59">
        <f t="shared" si="11"/>
        <v>0.13982117628170471</v>
      </c>
      <c r="CQ34" s="59">
        <v>0</v>
      </c>
      <c r="CR34" s="59">
        <f t="shared" si="30"/>
        <v>3.2783571316185763E-2</v>
      </c>
      <c r="CS34" s="59">
        <f t="shared" si="12"/>
        <v>7.5538182756188399E-2</v>
      </c>
      <c r="CT34" s="59">
        <f t="shared" si="13"/>
        <v>0.52053361737289416</v>
      </c>
      <c r="CU34" s="59">
        <v>0</v>
      </c>
      <c r="CV34" s="59">
        <f t="shared" si="31"/>
        <v>0.16988537301866771</v>
      </c>
      <c r="CW34" s="59">
        <f t="shared" si="32"/>
        <v>0</v>
      </c>
      <c r="CX34" s="59">
        <f t="shared" si="14"/>
        <v>0</v>
      </c>
      <c r="CY34" s="59">
        <v>0</v>
      </c>
      <c r="CZ34" s="57">
        <f t="shared" si="33"/>
        <v>0</v>
      </c>
    </row>
    <row r="35" spans="1:104" x14ac:dyDescent="0.2">
      <c r="A35" s="172">
        <v>2041</v>
      </c>
      <c r="B35" s="199">
        <v>4.5837749036490516E-2</v>
      </c>
      <c r="C35" s="199">
        <v>2.860275539877008E-2</v>
      </c>
      <c r="D35" s="199">
        <v>0.29831207072948024</v>
      </c>
      <c r="E35" s="199">
        <v>9.4792465007462412E-2</v>
      </c>
      <c r="F35" s="199"/>
      <c r="G35" s="199">
        <v>0</v>
      </c>
      <c r="H35" s="199">
        <v>0</v>
      </c>
      <c r="I35" s="199">
        <v>0.79977704518868642</v>
      </c>
      <c r="J35" s="199">
        <v>0.17088312840803666</v>
      </c>
      <c r="K35" s="199"/>
      <c r="L35" s="199">
        <v>2.5669139460434687E-2</v>
      </c>
      <c r="M35" s="199">
        <v>5.3171788882328992E-3</v>
      </c>
      <c r="N35" s="199">
        <v>6.7289815585568083E-2</v>
      </c>
      <c r="O35" s="199">
        <v>3.4286636279294902E-2</v>
      </c>
      <c r="P35" s="199"/>
      <c r="Q35" s="199">
        <v>0</v>
      </c>
      <c r="R35" s="199">
        <v>0</v>
      </c>
      <c r="S35" s="199">
        <v>0.19710232085690921</v>
      </c>
      <c r="T35" s="199">
        <v>6.8023219570151935E-2</v>
      </c>
      <c r="U35" s="199"/>
      <c r="V35" s="199">
        <v>0.25119086471996804</v>
      </c>
      <c r="W35" s="199">
        <v>0.13787994910176352</v>
      </c>
      <c r="X35" s="199">
        <v>1.0603188107120987</v>
      </c>
      <c r="Y35" s="199">
        <v>0.37256922416859489</v>
      </c>
      <c r="Z35" s="199"/>
      <c r="AA35" s="199">
        <v>0</v>
      </c>
      <c r="AB35" s="199">
        <v>0</v>
      </c>
      <c r="AC35" s="199">
        <v>7.6090663400574257E-2</v>
      </c>
      <c r="AD35" s="199">
        <v>1.7785046626158322E-2</v>
      </c>
      <c r="AE35" s="199"/>
      <c r="AF35" s="199">
        <v>0</v>
      </c>
      <c r="AG35" s="199">
        <v>0</v>
      </c>
      <c r="AH35" s="199">
        <v>0</v>
      </c>
      <c r="AI35" s="199">
        <v>0</v>
      </c>
      <c r="AJ35" s="199">
        <v>0</v>
      </c>
      <c r="AK35" s="199">
        <v>0</v>
      </c>
      <c r="AL35" s="199">
        <v>0</v>
      </c>
      <c r="AM35" s="199">
        <v>0</v>
      </c>
      <c r="AN35" s="199">
        <v>0</v>
      </c>
      <c r="AO35" s="199">
        <v>0</v>
      </c>
      <c r="AP35" s="199">
        <v>0</v>
      </c>
      <c r="AQ35" s="199">
        <v>0</v>
      </c>
      <c r="AR35" s="199">
        <v>0</v>
      </c>
      <c r="AS35" s="199">
        <v>0</v>
      </c>
      <c r="AT35" s="199">
        <v>137.52369811625189</v>
      </c>
      <c r="AU35" s="25"/>
      <c r="AV35" s="25"/>
      <c r="AW35" s="25"/>
      <c r="AY35" s="58"/>
      <c r="AZ35" s="58"/>
      <c r="BA35" s="58"/>
      <c r="BB35" s="58"/>
      <c r="BC35" s="58"/>
      <c r="BD35" s="58"/>
      <c r="BE35" s="57"/>
      <c r="BF35" s="54">
        <f t="shared" si="15"/>
        <v>2.860275539877008E-2</v>
      </c>
      <c r="BG35" s="54">
        <f t="shared" si="15"/>
        <v>1.0980891159181667</v>
      </c>
      <c r="BH35" s="54">
        <f t="shared" si="15"/>
        <v>0.26567559341549907</v>
      </c>
      <c r="BI35" s="54">
        <f t="shared" si="16"/>
        <v>5.3171788882328992E-3</v>
      </c>
      <c r="BJ35" s="54">
        <f t="shared" si="16"/>
        <v>0.26439213644247728</v>
      </c>
      <c r="BK35" s="54">
        <f t="shared" si="16"/>
        <v>0.10230985584944684</v>
      </c>
      <c r="BL35" s="54">
        <f t="shared" si="17"/>
        <v>0.13787994910176352</v>
      </c>
      <c r="BM35" s="54">
        <f t="shared" si="17"/>
        <v>1.1364094741126729</v>
      </c>
      <c r="BN35" s="54">
        <f t="shared" si="17"/>
        <v>0.39035427079475321</v>
      </c>
      <c r="BO35" s="33">
        <f t="shared" si="18"/>
        <v>0</v>
      </c>
      <c r="BP35" s="33">
        <f t="shared" si="18"/>
        <v>0</v>
      </c>
      <c r="BQ35" s="33">
        <f t="shared" si="18"/>
        <v>0</v>
      </c>
      <c r="BR35" s="57"/>
      <c r="BS35" s="33">
        <f t="shared" si="19"/>
        <v>1.8334510377715631E-2</v>
      </c>
      <c r="BT35" s="33">
        <f t="shared" si="20"/>
        <v>0</v>
      </c>
      <c r="BU35" s="33">
        <f t="shared" si="21"/>
        <v>1.0267325811520752E-2</v>
      </c>
      <c r="BV35" s="33">
        <f t="shared" si="22"/>
        <v>0</v>
      </c>
      <c r="BW35" s="33">
        <f t="shared" si="23"/>
        <v>0.10047311686988167</v>
      </c>
      <c r="BX35" s="33">
        <f t="shared" si="24"/>
        <v>0</v>
      </c>
      <c r="BY35" s="33">
        <f t="shared" si="25"/>
        <v>0</v>
      </c>
      <c r="BZ35" s="33">
        <f t="shared" si="26"/>
        <v>0</v>
      </c>
      <c r="CA35" s="33">
        <f t="shared" si="27"/>
        <v>0</v>
      </c>
      <c r="CB35" s="59">
        <f t="shared" si="28"/>
        <v>55.007711401513021</v>
      </c>
      <c r="CC35" s="57"/>
      <c r="CD35" s="59">
        <f t="shared" si="2"/>
        <v>0</v>
      </c>
      <c r="CE35" s="59">
        <f t="shared" si="3"/>
        <v>0</v>
      </c>
      <c r="CF35" s="59">
        <f t="shared" si="4"/>
        <v>0</v>
      </c>
      <c r="CG35" s="59">
        <f t="shared" si="5"/>
        <v>0</v>
      </c>
      <c r="CH35" s="59">
        <f t="shared" si="6"/>
        <v>0</v>
      </c>
      <c r="CI35" s="59">
        <f t="shared" si="7"/>
        <v>0</v>
      </c>
      <c r="CJ35" s="57"/>
      <c r="CK35" s="59">
        <f t="shared" si="8"/>
        <v>1.1440734475694552E-2</v>
      </c>
      <c r="CL35" s="59">
        <f t="shared" si="9"/>
        <v>0.43922153060855562</v>
      </c>
      <c r="CM35" s="59">
        <v>0</v>
      </c>
      <c r="CN35" s="59">
        <f t="shared" si="29"/>
        <v>0.10626682214923981</v>
      </c>
      <c r="CO35" s="59">
        <f t="shared" si="10"/>
        <v>2.1268032038150131E-3</v>
      </c>
      <c r="CP35" s="59">
        <f t="shared" si="11"/>
        <v>0.10575345585866375</v>
      </c>
      <c r="CQ35" s="59">
        <v>0</v>
      </c>
      <c r="CR35" s="59">
        <f t="shared" si="30"/>
        <v>4.092262716306129E-2</v>
      </c>
      <c r="CS35" s="59">
        <f t="shared" si="12"/>
        <v>5.5150207216168638E-2</v>
      </c>
      <c r="CT35" s="59">
        <f t="shared" si="13"/>
        <v>0.45454918128432592</v>
      </c>
      <c r="CU35" s="59">
        <v>0</v>
      </c>
      <c r="CV35" s="59">
        <f t="shared" si="31"/>
        <v>0.15613669037662631</v>
      </c>
      <c r="CW35" s="59">
        <f t="shared" si="32"/>
        <v>0</v>
      </c>
      <c r="CX35" s="59">
        <f t="shared" si="14"/>
        <v>0</v>
      </c>
      <c r="CY35" s="59">
        <v>0</v>
      </c>
      <c r="CZ35" s="57">
        <f t="shared" si="33"/>
        <v>0</v>
      </c>
    </row>
    <row r="36" spans="1:104" x14ac:dyDescent="0.2">
      <c r="A36" s="172">
        <v>2042</v>
      </c>
      <c r="B36" s="199">
        <v>4.4004239075030892E-2</v>
      </c>
      <c r="C36" s="199">
        <v>2.0168609576055829E-2</v>
      </c>
      <c r="D36" s="199">
        <v>0.25009075874309222</v>
      </c>
      <c r="E36" s="199">
        <v>9.7176027957359884E-2</v>
      </c>
      <c r="F36" s="199"/>
      <c r="G36" s="199">
        <v>0</v>
      </c>
      <c r="H36" s="199">
        <v>0</v>
      </c>
      <c r="I36" s="199">
        <v>0.63952827455711569</v>
      </c>
      <c r="J36" s="199">
        <v>0.16024877063157086</v>
      </c>
      <c r="K36" s="199"/>
      <c r="L36" s="199">
        <v>2.0168609576055829E-2</v>
      </c>
      <c r="M36" s="199">
        <v>8.0674438304223304E-3</v>
      </c>
      <c r="N36" s="199">
        <v>5.5738702828372469E-2</v>
      </c>
      <c r="O36" s="199">
        <v>2.9519510379499892E-2</v>
      </c>
      <c r="P36" s="199"/>
      <c r="Q36" s="199">
        <v>0</v>
      </c>
      <c r="R36" s="199">
        <v>0</v>
      </c>
      <c r="S36" s="199">
        <v>0.1367798431248877</v>
      </c>
      <c r="T36" s="199">
        <v>5.9955775739729586E-2</v>
      </c>
      <c r="U36" s="199"/>
      <c r="V36" s="199">
        <v>0.24202331491266993</v>
      </c>
      <c r="W36" s="199">
        <v>0.1431971279899964</v>
      </c>
      <c r="X36" s="199">
        <v>0.90685402693792838</v>
      </c>
      <c r="Y36" s="199">
        <v>0.38137007198360112</v>
      </c>
      <c r="Z36" s="199"/>
      <c r="AA36" s="199">
        <v>0</v>
      </c>
      <c r="AB36" s="199">
        <v>0</v>
      </c>
      <c r="AC36" s="199">
        <v>5.5738702828372469E-2</v>
      </c>
      <c r="AD36" s="199">
        <v>2.0168609576055829E-2</v>
      </c>
      <c r="AE36" s="199"/>
      <c r="AF36" s="199">
        <v>0</v>
      </c>
      <c r="AG36" s="199">
        <v>0</v>
      </c>
      <c r="AH36" s="199">
        <v>0</v>
      </c>
      <c r="AI36" s="199">
        <v>0</v>
      </c>
      <c r="AJ36" s="199">
        <v>0</v>
      </c>
      <c r="AK36" s="199">
        <v>0</v>
      </c>
      <c r="AL36" s="199">
        <v>0</v>
      </c>
      <c r="AM36" s="199">
        <v>0</v>
      </c>
      <c r="AN36" s="199">
        <v>0</v>
      </c>
      <c r="AO36" s="199">
        <v>0</v>
      </c>
      <c r="AP36" s="199">
        <v>0</v>
      </c>
      <c r="AQ36" s="199">
        <v>0</v>
      </c>
      <c r="AR36" s="199">
        <v>0</v>
      </c>
      <c r="AS36" s="199">
        <v>0</v>
      </c>
      <c r="AT36" s="199">
        <v>111.35914426423076</v>
      </c>
      <c r="AU36" s="25"/>
      <c r="AV36" s="25"/>
      <c r="AW36" s="25"/>
      <c r="AY36" s="58"/>
      <c r="AZ36" s="58"/>
      <c r="BA36" s="58"/>
      <c r="BB36" s="58"/>
      <c r="BC36" s="58"/>
      <c r="BD36" s="58"/>
      <c r="BE36" s="57"/>
      <c r="BF36" s="54">
        <f t="shared" si="15"/>
        <v>2.0168609576055829E-2</v>
      </c>
      <c r="BG36" s="54">
        <f t="shared" si="15"/>
        <v>0.88961903330020786</v>
      </c>
      <c r="BH36" s="54">
        <f t="shared" si="15"/>
        <v>0.25742479858893075</v>
      </c>
      <c r="BI36" s="54">
        <f t="shared" si="16"/>
        <v>8.0674438304223304E-3</v>
      </c>
      <c r="BJ36" s="54">
        <f t="shared" si="16"/>
        <v>0.19251854595326018</v>
      </c>
      <c r="BK36" s="54">
        <f t="shared" si="16"/>
        <v>8.9475286119229475E-2</v>
      </c>
      <c r="BL36" s="54">
        <f t="shared" si="17"/>
        <v>0.1431971279899964</v>
      </c>
      <c r="BM36" s="54">
        <f t="shared" si="17"/>
        <v>0.96259272976630084</v>
      </c>
      <c r="BN36" s="54">
        <f t="shared" si="17"/>
        <v>0.40153868155965694</v>
      </c>
      <c r="BO36" s="33">
        <f t="shared" si="18"/>
        <v>0</v>
      </c>
      <c r="BP36" s="33">
        <f t="shared" si="18"/>
        <v>0</v>
      </c>
      <c r="BQ36" s="33">
        <f t="shared" si="18"/>
        <v>0</v>
      </c>
      <c r="BR36" s="57"/>
      <c r="BS36" s="33">
        <f t="shared" si="19"/>
        <v>1.7088475691851457E-2</v>
      </c>
      <c r="BT36" s="33">
        <f t="shared" si="20"/>
        <v>0</v>
      </c>
      <c r="BU36" s="33">
        <f t="shared" si="21"/>
        <v>7.8322180254319189E-3</v>
      </c>
      <c r="BV36" s="33">
        <f t="shared" si="22"/>
        <v>0</v>
      </c>
      <c r="BW36" s="33">
        <f t="shared" si="23"/>
        <v>9.3986616305183027E-2</v>
      </c>
      <c r="BX36" s="33">
        <f t="shared" si="24"/>
        <v>0</v>
      </c>
      <c r="BY36" s="33">
        <f t="shared" si="25"/>
        <v>0</v>
      </c>
      <c r="BZ36" s="33">
        <f t="shared" si="26"/>
        <v>0</v>
      </c>
      <c r="CA36" s="33">
        <f t="shared" si="27"/>
        <v>0</v>
      </c>
      <c r="CB36" s="59">
        <f t="shared" si="28"/>
        <v>43.244879807601841</v>
      </c>
      <c r="CC36" s="57"/>
      <c r="CD36" s="59">
        <f t="shared" si="2"/>
        <v>0</v>
      </c>
      <c r="CE36" s="59">
        <f t="shared" si="3"/>
        <v>0</v>
      </c>
      <c r="CF36" s="59">
        <f t="shared" si="4"/>
        <v>0</v>
      </c>
      <c r="CG36" s="59">
        <f t="shared" si="5"/>
        <v>0</v>
      </c>
      <c r="CH36" s="59">
        <f t="shared" si="6"/>
        <v>0</v>
      </c>
      <c r="CI36" s="59">
        <f t="shared" si="7"/>
        <v>0</v>
      </c>
      <c r="CJ36" s="57"/>
      <c r="CK36" s="59">
        <f t="shared" si="8"/>
        <v>7.8322180254319189E-3</v>
      </c>
      <c r="CL36" s="59">
        <f t="shared" si="9"/>
        <v>0.34547201690359697</v>
      </c>
      <c r="CM36" s="59">
        <v>0</v>
      </c>
      <c r="CN36" s="59">
        <f t="shared" si="29"/>
        <v>9.9967582797331048E-2</v>
      </c>
      <c r="CO36" s="59">
        <f t="shared" si="10"/>
        <v>3.1328872101727676E-3</v>
      </c>
      <c r="CP36" s="59">
        <f t="shared" si="11"/>
        <v>7.4762081151850138E-2</v>
      </c>
      <c r="CQ36" s="59">
        <v>0</v>
      </c>
      <c r="CR36" s="59">
        <f t="shared" si="30"/>
        <v>3.4746567240097961E-2</v>
      </c>
      <c r="CS36" s="59">
        <f t="shared" si="12"/>
        <v>5.5608747980566635E-2</v>
      </c>
      <c r="CT36" s="59">
        <f t="shared" si="13"/>
        <v>0.37381040575925067</v>
      </c>
      <c r="CU36" s="59">
        <v>0</v>
      </c>
      <c r="CV36" s="59">
        <f t="shared" si="31"/>
        <v>0.15593234068814457</v>
      </c>
      <c r="CW36" s="59">
        <f t="shared" si="32"/>
        <v>0</v>
      </c>
      <c r="CX36" s="59">
        <f t="shared" si="14"/>
        <v>0</v>
      </c>
      <c r="CY36" s="59">
        <v>0</v>
      </c>
      <c r="CZ36" s="57">
        <f t="shared" si="33"/>
        <v>0</v>
      </c>
    </row>
    <row r="37" spans="1:104" x14ac:dyDescent="0.2">
      <c r="A37" s="172">
        <v>2043</v>
      </c>
      <c r="B37" s="199">
        <v>2.0168609576055829E-2</v>
      </c>
      <c r="C37" s="199">
        <v>1.0267655784173876E-2</v>
      </c>
      <c r="D37" s="199">
        <v>0.21763763242525702</v>
      </c>
      <c r="E37" s="199">
        <v>6.3256093670356922E-2</v>
      </c>
      <c r="F37" s="199"/>
      <c r="G37" s="199">
        <v>0</v>
      </c>
      <c r="H37" s="199">
        <v>0</v>
      </c>
      <c r="I37" s="199">
        <v>0.4987147095170168</v>
      </c>
      <c r="J37" s="199">
        <v>0.1406302140439529</v>
      </c>
      <c r="K37" s="199"/>
      <c r="L37" s="199">
        <v>2.2002119537515446E-2</v>
      </c>
      <c r="M37" s="199">
        <v>6.9673378535465595E-3</v>
      </c>
      <c r="N37" s="199">
        <v>5.0604874936285522E-2</v>
      </c>
      <c r="O37" s="199">
        <v>2.1635417545223523E-2</v>
      </c>
      <c r="P37" s="199"/>
      <c r="Q37" s="199">
        <v>0</v>
      </c>
      <c r="R37" s="199">
        <v>0</v>
      </c>
      <c r="S37" s="199">
        <v>8.8191829146207754E-2</v>
      </c>
      <c r="T37" s="199">
        <v>4.8771364974825905E-2</v>
      </c>
      <c r="U37" s="199"/>
      <c r="V37" s="199">
        <v>0.15768185668552737</v>
      </c>
      <c r="W37" s="199">
        <v>0.11276086262976667</v>
      </c>
      <c r="X37" s="199">
        <v>0.78089189258565239</v>
      </c>
      <c r="Y37" s="199">
        <v>0.34103285283148949</v>
      </c>
      <c r="Z37" s="199"/>
      <c r="AA37" s="199">
        <v>0</v>
      </c>
      <c r="AB37" s="199">
        <v>0</v>
      </c>
      <c r="AC37" s="199">
        <v>3.9603815167527805E-2</v>
      </c>
      <c r="AD37" s="199">
        <v>1.6134887660844661E-2</v>
      </c>
      <c r="AE37" s="199"/>
      <c r="AF37" s="199">
        <v>0</v>
      </c>
      <c r="AG37" s="199">
        <v>0</v>
      </c>
      <c r="AH37" s="199">
        <v>0</v>
      </c>
      <c r="AI37" s="199">
        <v>0</v>
      </c>
      <c r="AJ37" s="199">
        <v>0</v>
      </c>
      <c r="AK37" s="199">
        <v>0</v>
      </c>
      <c r="AL37" s="199">
        <v>0</v>
      </c>
      <c r="AM37" s="199">
        <v>0</v>
      </c>
      <c r="AN37" s="199">
        <v>0</v>
      </c>
      <c r="AO37" s="199">
        <v>0</v>
      </c>
      <c r="AP37" s="199">
        <v>0</v>
      </c>
      <c r="AQ37" s="199">
        <v>0</v>
      </c>
      <c r="AR37" s="199">
        <v>0</v>
      </c>
      <c r="AS37" s="199">
        <v>0</v>
      </c>
      <c r="AT37" s="199">
        <v>88.032863832549197</v>
      </c>
      <c r="AU37" s="25"/>
      <c r="AV37" s="25"/>
      <c r="AW37" s="25"/>
      <c r="AY37" s="58"/>
      <c r="AZ37" s="58"/>
      <c r="BA37" s="58"/>
      <c r="BB37" s="58"/>
      <c r="BC37" s="58"/>
      <c r="BD37" s="58"/>
      <c r="BE37" s="57"/>
      <c r="BF37" s="54">
        <f t="shared" si="15"/>
        <v>1.0267655784173876E-2</v>
      </c>
      <c r="BG37" s="54">
        <f t="shared" si="15"/>
        <v>0.71635234194227382</v>
      </c>
      <c r="BH37" s="54">
        <f t="shared" si="15"/>
        <v>0.20388630771430982</v>
      </c>
      <c r="BI37" s="54">
        <f t="shared" si="16"/>
        <v>6.9673378535465595E-3</v>
      </c>
      <c r="BJ37" s="54">
        <f t="shared" si="16"/>
        <v>0.13879670408249328</v>
      </c>
      <c r="BK37" s="54">
        <f t="shared" si="16"/>
        <v>7.0406782520049421E-2</v>
      </c>
      <c r="BL37" s="54">
        <f t="shared" si="17"/>
        <v>0.11276086262976667</v>
      </c>
      <c r="BM37" s="54">
        <f t="shared" si="17"/>
        <v>0.82049570775318015</v>
      </c>
      <c r="BN37" s="54">
        <f t="shared" si="17"/>
        <v>0.35716774049233413</v>
      </c>
      <c r="BO37" s="33">
        <f t="shared" si="18"/>
        <v>0</v>
      </c>
      <c r="BP37" s="33">
        <f t="shared" si="18"/>
        <v>0</v>
      </c>
      <c r="BQ37" s="33">
        <f t="shared" si="18"/>
        <v>0</v>
      </c>
      <c r="BR37" s="57"/>
      <c r="BS37" s="33">
        <f t="shared" si="19"/>
        <v>7.6040951703222519E-3</v>
      </c>
      <c r="BT37" s="33">
        <f t="shared" si="20"/>
        <v>0</v>
      </c>
      <c r="BU37" s="33">
        <f t="shared" si="21"/>
        <v>8.2953765494424552E-3</v>
      </c>
      <c r="BV37" s="33">
        <f t="shared" si="22"/>
        <v>0</v>
      </c>
      <c r="BW37" s="33">
        <f t="shared" si="23"/>
        <v>5.9450198604337597E-2</v>
      </c>
      <c r="BX37" s="33">
        <f t="shared" si="24"/>
        <v>0</v>
      </c>
      <c r="BY37" s="33">
        <f t="shared" si="25"/>
        <v>0</v>
      </c>
      <c r="BZ37" s="33">
        <f t="shared" si="26"/>
        <v>0</v>
      </c>
      <c r="CA37" s="33">
        <f t="shared" si="27"/>
        <v>0</v>
      </c>
      <c r="CB37" s="59">
        <f t="shared" si="28"/>
        <v>33.190700240112122</v>
      </c>
      <c r="CC37" s="57"/>
      <c r="CD37" s="59">
        <f t="shared" si="2"/>
        <v>0</v>
      </c>
      <c r="CE37" s="59">
        <f t="shared" si="3"/>
        <v>0</v>
      </c>
      <c r="CF37" s="59">
        <f t="shared" si="4"/>
        <v>0</v>
      </c>
      <c r="CG37" s="59">
        <f t="shared" si="5"/>
        <v>0</v>
      </c>
      <c r="CH37" s="59">
        <f t="shared" si="6"/>
        <v>0</v>
      </c>
      <c r="CI37" s="59">
        <f t="shared" si="7"/>
        <v>0</v>
      </c>
      <c r="CJ37" s="57"/>
      <c r="CK37" s="59">
        <f t="shared" si="8"/>
        <v>3.8711757230731462E-3</v>
      </c>
      <c r="CL37" s="59">
        <f t="shared" si="9"/>
        <v>0.270083634822264</v>
      </c>
      <c r="CM37" s="59">
        <v>0</v>
      </c>
      <c r="CN37" s="59">
        <f t="shared" si="29"/>
        <v>7.687048935816676E-2</v>
      </c>
      <c r="CO37" s="59">
        <f t="shared" si="10"/>
        <v>2.6268692406567779E-3</v>
      </c>
      <c r="CP37" s="59">
        <f t="shared" si="11"/>
        <v>5.2330000399399494E-2</v>
      </c>
      <c r="CQ37" s="59">
        <v>0</v>
      </c>
      <c r="CR37" s="59">
        <f t="shared" si="30"/>
        <v>2.6545204958215853E-2</v>
      </c>
      <c r="CS37" s="59">
        <f t="shared" si="12"/>
        <v>4.2513804815892585E-2</v>
      </c>
      <c r="CT37" s="59">
        <f t="shared" si="13"/>
        <v>0.30934841715629158</v>
      </c>
      <c r="CU37" s="59">
        <v>0</v>
      </c>
      <c r="CV37" s="59">
        <f t="shared" si="31"/>
        <v>0.13466161265261589</v>
      </c>
      <c r="CW37" s="59">
        <f t="shared" si="32"/>
        <v>0</v>
      </c>
      <c r="CX37" s="59">
        <f t="shared" si="14"/>
        <v>0</v>
      </c>
      <c r="CY37" s="59">
        <v>0</v>
      </c>
      <c r="CZ37" s="57">
        <f t="shared" si="33"/>
        <v>0</v>
      </c>
    </row>
    <row r="38" spans="1:104" x14ac:dyDescent="0.2">
      <c r="A38" s="172">
        <v>2044</v>
      </c>
      <c r="B38" s="199">
        <v>9.1675498072981039E-3</v>
      </c>
      <c r="C38" s="199">
        <v>5.6838808805248246E-3</v>
      </c>
      <c r="D38" s="199">
        <v>0.18500115511127571</v>
      </c>
      <c r="E38" s="199">
        <v>5.2255033901599184E-2</v>
      </c>
      <c r="F38" s="199"/>
      <c r="G38" s="199">
        <v>0</v>
      </c>
      <c r="H38" s="199">
        <v>0</v>
      </c>
      <c r="I38" s="199">
        <v>0.38192012497203903</v>
      </c>
      <c r="J38" s="199">
        <v>0.11661123354883186</v>
      </c>
      <c r="K38" s="199"/>
      <c r="L38" s="199">
        <v>1.4668079691676965E-2</v>
      </c>
      <c r="M38" s="199">
        <v>6.9673378535465595E-3</v>
      </c>
      <c r="N38" s="199">
        <v>3.7953656202214144E-2</v>
      </c>
      <c r="O38" s="199">
        <v>2.3102225514391218E-2</v>
      </c>
      <c r="P38" s="199"/>
      <c r="Q38" s="199">
        <v>0</v>
      </c>
      <c r="R38" s="199">
        <v>0</v>
      </c>
      <c r="S38" s="199">
        <v>4.9504768959409758E-2</v>
      </c>
      <c r="T38" s="199">
        <v>3.8687060186798003E-2</v>
      </c>
      <c r="U38" s="199"/>
      <c r="V38" s="199">
        <v>0.13384622718655231</v>
      </c>
      <c r="W38" s="199">
        <v>7.3890451446822714E-2</v>
      </c>
      <c r="X38" s="199">
        <v>0.63989497654940763</v>
      </c>
      <c r="Y38" s="199">
        <v>0.30912977950209197</v>
      </c>
      <c r="Z38" s="199"/>
      <c r="AA38" s="199">
        <v>0</v>
      </c>
      <c r="AB38" s="199">
        <v>0</v>
      </c>
      <c r="AC38" s="199">
        <v>2.1635417545223523E-2</v>
      </c>
      <c r="AD38" s="199">
        <v>1.7968397622304278E-2</v>
      </c>
      <c r="AE38" s="199"/>
      <c r="AF38" s="199">
        <v>0</v>
      </c>
      <c r="AG38" s="199">
        <v>0</v>
      </c>
      <c r="AH38" s="199">
        <v>0</v>
      </c>
      <c r="AI38" s="199">
        <v>0</v>
      </c>
      <c r="AJ38" s="199">
        <v>0</v>
      </c>
      <c r="AK38" s="199">
        <v>0</v>
      </c>
      <c r="AL38" s="199">
        <v>0</v>
      </c>
      <c r="AM38" s="199">
        <v>0</v>
      </c>
      <c r="AN38" s="199">
        <v>0</v>
      </c>
      <c r="AO38" s="199">
        <v>0</v>
      </c>
      <c r="AP38" s="199">
        <v>0</v>
      </c>
      <c r="AQ38" s="199">
        <v>0</v>
      </c>
      <c r="AR38" s="199">
        <v>0</v>
      </c>
      <c r="AS38" s="199">
        <v>0</v>
      </c>
      <c r="AT38" s="199">
        <v>68.182001532814326</v>
      </c>
      <c r="AU38" s="25"/>
      <c r="AV38" s="25"/>
      <c r="AW38" s="25"/>
      <c r="AY38" s="58"/>
      <c r="AZ38" s="58"/>
      <c r="BA38" s="58"/>
      <c r="BB38" s="58"/>
      <c r="BC38" s="58"/>
      <c r="BD38" s="58"/>
      <c r="BE38" s="57"/>
      <c r="BF38" s="54">
        <f t="shared" si="15"/>
        <v>5.6838808805248246E-3</v>
      </c>
      <c r="BG38" s="54">
        <f t="shared" si="15"/>
        <v>0.56692128008331477</v>
      </c>
      <c r="BH38" s="54">
        <f t="shared" si="15"/>
        <v>0.16886626745043104</v>
      </c>
      <c r="BI38" s="54">
        <f t="shared" si="16"/>
        <v>6.9673378535465595E-3</v>
      </c>
      <c r="BJ38" s="54">
        <f t="shared" si="16"/>
        <v>8.7458425161623901E-2</v>
      </c>
      <c r="BK38" s="54">
        <f t="shared" si="16"/>
        <v>6.1789285701189217E-2</v>
      </c>
      <c r="BL38" s="54">
        <f t="shared" si="17"/>
        <v>7.3890451446822714E-2</v>
      </c>
      <c r="BM38" s="54">
        <f t="shared" si="17"/>
        <v>0.6615303940946311</v>
      </c>
      <c r="BN38" s="54">
        <f t="shared" si="17"/>
        <v>0.32709817712439626</v>
      </c>
      <c r="BO38" s="33">
        <f t="shared" si="18"/>
        <v>0</v>
      </c>
      <c r="BP38" s="33">
        <f t="shared" si="18"/>
        <v>0</v>
      </c>
      <c r="BQ38" s="33">
        <f t="shared" si="18"/>
        <v>0</v>
      </c>
      <c r="BR38" s="57"/>
      <c r="BS38" s="33">
        <f t="shared" si="19"/>
        <v>3.3557348500980813E-3</v>
      </c>
      <c r="BT38" s="33">
        <f t="shared" si="20"/>
        <v>0</v>
      </c>
      <c r="BU38" s="33">
        <f t="shared" si="21"/>
        <v>5.3691757601569291E-3</v>
      </c>
      <c r="BV38" s="33">
        <f t="shared" si="22"/>
        <v>0</v>
      </c>
      <c r="BW38" s="33">
        <f t="shared" si="23"/>
        <v>4.8993728811431984E-2</v>
      </c>
      <c r="BX38" s="33">
        <f t="shared" si="24"/>
        <v>0</v>
      </c>
      <c r="BY38" s="33">
        <f t="shared" si="25"/>
        <v>0</v>
      </c>
      <c r="BZ38" s="33">
        <f t="shared" si="26"/>
        <v>0</v>
      </c>
      <c r="CA38" s="33">
        <f t="shared" si="27"/>
        <v>0</v>
      </c>
      <c r="CB38" s="59">
        <f t="shared" si="28"/>
        <v>24.957673915331458</v>
      </c>
      <c r="CC38" s="57"/>
      <c r="CD38" s="59">
        <f t="shared" si="2"/>
        <v>0</v>
      </c>
      <c r="CE38" s="59">
        <f t="shared" si="3"/>
        <v>0</v>
      </c>
      <c r="CF38" s="59">
        <f t="shared" si="4"/>
        <v>0</v>
      </c>
      <c r="CG38" s="59">
        <f t="shared" si="5"/>
        <v>0</v>
      </c>
      <c r="CH38" s="59">
        <f t="shared" si="6"/>
        <v>0</v>
      </c>
      <c r="CI38" s="59">
        <f t="shared" si="7"/>
        <v>0</v>
      </c>
      <c r="CJ38" s="57"/>
      <c r="CK38" s="59">
        <f t="shared" si="8"/>
        <v>2.0805556070608105E-3</v>
      </c>
      <c r="CL38" s="59">
        <f t="shared" si="9"/>
        <v>0.20751864313006535</v>
      </c>
      <c r="CM38" s="59">
        <v>0</v>
      </c>
      <c r="CN38" s="59">
        <f t="shared" si="29"/>
        <v>6.1812635938806641E-2</v>
      </c>
      <c r="CO38" s="59">
        <f t="shared" si="10"/>
        <v>2.5503584860745421E-3</v>
      </c>
      <c r="CP38" s="59">
        <f t="shared" si="11"/>
        <v>3.2013710469935688E-2</v>
      </c>
      <c r="CQ38" s="59">
        <v>0</v>
      </c>
      <c r="CR38" s="59">
        <f t="shared" si="30"/>
        <v>2.2617652889661066E-2</v>
      </c>
      <c r="CS38" s="59">
        <f t="shared" si="12"/>
        <v>2.7047222891790533E-2</v>
      </c>
      <c r="CT38" s="59">
        <f t="shared" si="13"/>
        <v>0.2421498267830775</v>
      </c>
      <c r="CU38" s="59">
        <v>0</v>
      </c>
      <c r="CV38" s="59">
        <f t="shared" si="31"/>
        <v>0.1197326194514995</v>
      </c>
      <c r="CW38" s="59">
        <f t="shared" si="32"/>
        <v>0</v>
      </c>
      <c r="CX38" s="59">
        <f t="shared" si="14"/>
        <v>0</v>
      </c>
      <c r="CY38" s="59">
        <v>0</v>
      </c>
      <c r="CZ38" s="57">
        <f t="shared" si="33"/>
        <v>0</v>
      </c>
    </row>
    <row r="39" spans="1:104" x14ac:dyDescent="0.2">
      <c r="A39" s="172">
        <v>2045</v>
      </c>
      <c r="B39" s="199">
        <v>1.8335099614596208E-2</v>
      </c>
      <c r="C39" s="199">
        <v>3.8503709190652034E-3</v>
      </c>
      <c r="D39" s="199">
        <v>0.13971345906322308</v>
      </c>
      <c r="E39" s="199">
        <v>5.4821947847642653E-2</v>
      </c>
      <c r="F39" s="199"/>
      <c r="G39" s="199">
        <v>0</v>
      </c>
      <c r="H39" s="199">
        <v>0</v>
      </c>
      <c r="I39" s="199">
        <v>0.30949648149438402</v>
      </c>
      <c r="J39" s="199">
        <v>7.2423643477654995E-2</v>
      </c>
      <c r="K39" s="199"/>
      <c r="L39" s="199">
        <v>1.1001059768757723E-2</v>
      </c>
      <c r="M39" s="199">
        <v>9.3509008034440653E-3</v>
      </c>
      <c r="N39" s="199">
        <v>3.2453126317835285E-2</v>
      </c>
      <c r="O39" s="199">
        <v>1.5401483676260814E-2</v>
      </c>
      <c r="P39" s="199"/>
      <c r="Q39" s="199">
        <v>0</v>
      </c>
      <c r="R39" s="199">
        <v>0</v>
      </c>
      <c r="S39" s="199">
        <v>3.57534442484626E-2</v>
      </c>
      <c r="T39" s="199">
        <v>1.3567973714801193E-2</v>
      </c>
      <c r="U39" s="199"/>
      <c r="V39" s="199">
        <v>0.10267655784173875</v>
      </c>
      <c r="W39" s="199">
        <v>4.8954715970971875E-2</v>
      </c>
      <c r="X39" s="199">
        <v>0.49853135852087094</v>
      </c>
      <c r="Y39" s="199">
        <v>0.27374303724592136</v>
      </c>
      <c r="Z39" s="199"/>
      <c r="AA39" s="199">
        <v>0</v>
      </c>
      <c r="AB39" s="199">
        <v>0</v>
      </c>
      <c r="AC39" s="199">
        <v>1.3934675707093117E-2</v>
      </c>
      <c r="AD39" s="199">
        <v>7.7007418381304068E-3</v>
      </c>
      <c r="AE39" s="199"/>
      <c r="AF39" s="199">
        <v>0</v>
      </c>
      <c r="AG39" s="199">
        <v>0</v>
      </c>
      <c r="AH39" s="199">
        <v>0</v>
      </c>
      <c r="AI39" s="199">
        <v>0</v>
      </c>
      <c r="AJ39" s="199">
        <v>0</v>
      </c>
      <c r="AK39" s="199">
        <v>0</v>
      </c>
      <c r="AL39" s="199">
        <v>0</v>
      </c>
      <c r="AM39" s="199">
        <v>0</v>
      </c>
      <c r="AN39" s="199">
        <v>0</v>
      </c>
      <c r="AO39" s="199">
        <v>0</v>
      </c>
      <c r="AP39" s="199">
        <v>0</v>
      </c>
      <c r="AQ39" s="199">
        <v>0</v>
      </c>
      <c r="AR39" s="199">
        <v>0</v>
      </c>
      <c r="AS39" s="199">
        <v>0</v>
      </c>
      <c r="AT39" s="199">
        <v>51.690679535461911</v>
      </c>
      <c r="AU39" s="25"/>
      <c r="AV39" s="25"/>
      <c r="AW39" s="25"/>
      <c r="AY39" s="58"/>
      <c r="AZ39" s="58"/>
      <c r="BA39" s="58"/>
      <c r="BB39" s="58"/>
      <c r="BC39" s="58"/>
      <c r="BD39" s="58"/>
      <c r="BE39" s="57"/>
      <c r="BF39" s="54">
        <f t="shared" si="15"/>
        <v>3.8503709190652034E-3</v>
      </c>
      <c r="BG39" s="54">
        <f t="shared" si="15"/>
        <v>0.4492099405576071</v>
      </c>
      <c r="BH39" s="54">
        <f t="shared" si="15"/>
        <v>0.12724559132529764</v>
      </c>
      <c r="BI39" s="54">
        <f t="shared" si="16"/>
        <v>9.3509008034440653E-3</v>
      </c>
      <c r="BJ39" s="54">
        <f t="shared" si="16"/>
        <v>6.8206570566297892E-2</v>
      </c>
      <c r="BK39" s="54">
        <f t="shared" si="16"/>
        <v>2.8969457391062006E-2</v>
      </c>
      <c r="BL39" s="54">
        <f t="shared" si="17"/>
        <v>4.8954715970971875E-2</v>
      </c>
      <c r="BM39" s="54">
        <f t="shared" si="17"/>
        <v>0.51246603422796411</v>
      </c>
      <c r="BN39" s="54">
        <f t="shared" si="17"/>
        <v>0.28144377908405177</v>
      </c>
      <c r="BO39" s="33">
        <f t="shared" si="18"/>
        <v>0</v>
      </c>
      <c r="BP39" s="33">
        <f t="shared" si="18"/>
        <v>0</v>
      </c>
      <c r="BQ39" s="33">
        <f t="shared" si="18"/>
        <v>0</v>
      </c>
      <c r="BR39" s="57"/>
      <c r="BS39" s="33">
        <f t="shared" si="19"/>
        <v>6.5159900001904494E-3</v>
      </c>
      <c r="BT39" s="33">
        <f t="shared" si="20"/>
        <v>0</v>
      </c>
      <c r="BU39" s="33">
        <f t="shared" si="21"/>
        <v>3.9095940001142694E-3</v>
      </c>
      <c r="BV39" s="33">
        <f t="shared" si="22"/>
        <v>0</v>
      </c>
      <c r="BW39" s="33">
        <f t="shared" si="23"/>
        <v>3.6489544001066514E-2</v>
      </c>
      <c r="BX39" s="33">
        <f t="shared" si="24"/>
        <v>0</v>
      </c>
      <c r="BY39" s="33">
        <f t="shared" si="25"/>
        <v>0</v>
      </c>
      <c r="BZ39" s="33">
        <f t="shared" si="26"/>
        <v>0</v>
      </c>
      <c r="CA39" s="33">
        <f t="shared" si="27"/>
        <v>0</v>
      </c>
      <c r="CB39" s="59">
        <f t="shared" si="28"/>
        <v>18.370009328336916</v>
      </c>
      <c r="CC39" s="57"/>
      <c r="CD39" s="59">
        <f t="shared" si="2"/>
        <v>0</v>
      </c>
      <c r="CE39" s="59">
        <f t="shared" si="3"/>
        <v>0</v>
      </c>
      <c r="CF39" s="59">
        <f t="shared" si="4"/>
        <v>0</v>
      </c>
      <c r="CG39" s="59">
        <f t="shared" si="5"/>
        <v>0</v>
      </c>
      <c r="CH39" s="59">
        <f t="shared" si="6"/>
        <v>0</v>
      </c>
      <c r="CI39" s="59">
        <f t="shared" si="7"/>
        <v>0</v>
      </c>
      <c r="CJ39" s="57"/>
      <c r="CK39" s="59">
        <f t="shared" si="8"/>
        <v>1.3683579000399943E-3</v>
      </c>
      <c r="CL39" s="59">
        <f t="shared" si="9"/>
        <v>0.15964175500466601</v>
      </c>
      <c r="CM39" s="59">
        <v>0</v>
      </c>
      <c r="CN39" s="59">
        <f t="shared" si="29"/>
        <v>4.5220970601321707E-2</v>
      </c>
      <c r="CO39" s="59">
        <f t="shared" si="10"/>
        <v>3.3231549000971292E-3</v>
      </c>
      <c r="CP39" s="59">
        <f t="shared" si="11"/>
        <v>2.4239482800708471E-2</v>
      </c>
      <c r="CQ39" s="59">
        <v>0</v>
      </c>
      <c r="CR39" s="59">
        <f t="shared" si="30"/>
        <v>1.029526420030091E-2</v>
      </c>
      <c r="CS39" s="59">
        <f t="shared" si="12"/>
        <v>1.7397693300508499E-2</v>
      </c>
      <c r="CT39" s="59">
        <f t="shared" si="13"/>
        <v>0.18212192050532311</v>
      </c>
      <c r="CU39" s="59">
        <v>0</v>
      </c>
      <c r="CV39" s="59">
        <f t="shared" si="31"/>
        <v>0.1000204465029234</v>
      </c>
      <c r="CW39" s="59">
        <f t="shared" si="32"/>
        <v>0</v>
      </c>
      <c r="CX39" s="59">
        <f t="shared" si="14"/>
        <v>0</v>
      </c>
      <c r="CY39" s="59">
        <v>0</v>
      </c>
      <c r="CZ39" s="57">
        <f t="shared" si="33"/>
        <v>0</v>
      </c>
    </row>
    <row r="40" spans="1:104" x14ac:dyDescent="0.2">
      <c r="A40" s="172">
        <v>2046</v>
      </c>
      <c r="B40" s="199">
        <v>5.5005298843788615E-3</v>
      </c>
      <c r="C40" s="199">
        <v>4.7671258997950142E-3</v>
      </c>
      <c r="D40" s="199">
        <v>8.9658637115375445E-2</v>
      </c>
      <c r="E40" s="199">
        <v>5.940572275129171E-2</v>
      </c>
      <c r="F40" s="199"/>
      <c r="G40" s="199">
        <v>0</v>
      </c>
      <c r="H40" s="199">
        <v>0</v>
      </c>
      <c r="I40" s="199">
        <v>0.23908969897433455</v>
      </c>
      <c r="J40" s="199">
        <v>7.0590133516195391E-2</v>
      </c>
      <c r="K40" s="199"/>
      <c r="L40" s="199">
        <v>9.1675498072981039E-3</v>
      </c>
      <c r="M40" s="199">
        <v>1.8335099614596206E-3</v>
      </c>
      <c r="N40" s="199">
        <v>2.1818768541369486E-2</v>
      </c>
      <c r="O40" s="199">
        <v>2.3652278502829104E-2</v>
      </c>
      <c r="P40" s="199"/>
      <c r="Q40" s="199">
        <v>0</v>
      </c>
      <c r="R40" s="199">
        <v>0</v>
      </c>
      <c r="S40" s="199">
        <v>1.9985258579909865E-2</v>
      </c>
      <c r="T40" s="199">
        <v>1.5951536664698698E-2</v>
      </c>
      <c r="U40" s="199"/>
      <c r="V40" s="199">
        <v>5.3171788882328999E-2</v>
      </c>
      <c r="W40" s="199">
        <v>3.4836689267732791E-2</v>
      </c>
      <c r="X40" s="199">
        <v>0.38522044290266633</v>
      </c>
      <c r="Y40" s="199">
        <v>0.19306859894169803</v>
      </c>
      <c r="Z40" s="199"/>
      <c r="AA40" s="199">
        <v>0</v>
      </c>
      <c r="AB40" s="199">
        <v>0</v>
      </c>
      <c r="AC40" s="199">
        <v>8.0674438304223304E-3</v>
      </c>
      <c r="AD40" s="199">
        <v>5.867231876670786E-3</v>
      </c>
      <c r="AE40" s="199"/>
      <c r="AF40" s="199">
        <v>0</v>
      </c>
      <c r="AG40" s="199">
        <v>0</v>
      </c>
      <c r="AH40" s="199">
        <v>0</v>
      </c>
      <c r="AI40" s="199">
        <v>0</v>
      </c>
      <c r="AJ40" s="199">
        <v>0</v>
      </c>
      <c r="AK40" s="199">
        <v>0</v>
      </c>
      <c r="AL40" s="199">
        <v>0</v>
      </c>
      <c r="AM40" s="199">
        <v>0</v>
      </c>
      <c r="AN40" s="199">
        <v>0</v>
      </c>
      <c r="AO40" s="199">
        <v>0</v>
      </c>
      <c r="AP40" s="199">
        <v>0</v>
      </c>
      <c r="AQ40" s="199">
        <v>0</v>
      </c>
      <c r="AR40" s="199">
        <v>0</v>
      </c>
      <c r="AS40" s="199">
        <v>0</v>
      </c>
      <c r="AT40" s="199">
        <v>37.858863737206683</v>
      </c>
      <c r="AU40" s="25"/>
      <c r="AV40" s="25"/>
      <c r="AW40" s="25"/>
      <c r="AY40" s="58"/>
      <c r="AZ40" s="58"/>
      <c r="BA40" s="58"/>
      <c r="BB40" s="58"/>
      <c r="BC40" s="58"/>
      <c r="BD40" s="58"/>
      <c r="BE40" s="57"/>
      <c r="BF40" s="54">
        <f t="shared" si="15"/>
        <v>4.7671258997950142E-3</v>
      </c>
      <c r="BG40" s="54">
        <f t="shared" si="15"/>
        <v>0.32874833608970999</v>
      </c>
      <c r="BH40" s="54">
        <f t="shared" si="15"/>
        <v>0.12999585626748711</v>
      </c>
      <c r="BI40" s="54">
        <f t="shared" si="16"/>
        <v>1.8335099614596206E-3</v>
      </c>
      <c r="BJ40" s="54">
        <f t="shared" si="16"/>
        <v>4.1804027121279355E-2</v>
      </c>
      <c r="BK40" s="54">
        <f t="shared" si="16"/>
        <v>3.9603815167527798E-2</v>
      </c>
      <c r="BL40" s="54">
        <f t="shared" si="17"/>
        <v>3.4836689267732791E-2</v>
      </c>
      <c r="BM40" s="54">
        <f t="shared" si="17"/>
        <v>0.39328788673308868</v>
      </c>
      <c r="BN40" s="54">
        <f t="shared" si="17"/>
        <v>0.19893583081836883</v>
      </c>
      <c r="BO40" s="33">
        <f t="shared" si="18"/>
        <v>0</v>
      </c>
      <c r="BP40" s="33">
        <f t="shared" si="18"/>
        <v>0</v>
      </c>
      <c r="BQ40" s="33">
        <f t="shared" si="18"/>
        <v>0</v>
      </c>
      <c r="BR40" s="57"/>
      <c r="BS40" s="33">
        <f t="shared" si="19"/>
        <v>1.897861165104014E-3</v>
      </c>
      <c r="BT40" s="33">
        <f t="shared" si="20"/>
        <v>0</v>
      </c>
      <c r="BU40" s="33">
        <f t="shared" si="21"/>
        <v>3.1631019418400241E-3</v>
      </c>
      <c r="BV40" s="33">
        <f t="shared" si="22"/>
        <v>0</v>
      </c>
      <c r="BW40" s="33">
        <f t="shared" si="23"/>
        <v>1.8345991262672137E-2</v>
      </c>
      <c r="BX40" s="33">
        <f t="shared" si="24"/>
        <v>0</v>
      </c>
      <c r="BY40" s="33">
        <f t="shared" si="25"/>
        <v>0</v>
      </c>
      <c r="BZ40" s="33">
        <f t="shared" si="26"/>
        <v>0</v>
      </c>
      <c r="CA40" s="33">
        <f t="shared" si="27"/>
        <v>0</v>
      </c>
      <c r="CB40" s="59">
        <f t="shared" si="28"/>
        <v>13.062535565139072</v>
      </c>
      <c r="CC40" s="57"/>
      <c r="CD40" s="59">
        <f t="shared" si="2"/>
        <v>0</v>
      </c>
      <c r="CE40" s="59">
        <f t="shared" si="3"/>
        <v>0</v>
      </c>
      <c r="CF40" s="59">
        <f t="shared" si="4"/>
        <v>0</v>
      </c>
      <c r="CG40" s="59">
        <f t="shared" si="5"/>
        <v>0</v>
      </c>
      <c r="CH40" s="59">
        <f t="shared" si="6"/>
        <v>0</v>
      </c>
      <c r="CI40" s="59">
        <f t="shared" si="7"/>
        <v>0</v>
      </c>
      <c r="CJ40" s="57"/>
      <c r="CK40" s="59">
        <f t="shared" si="8"/>
        <v>1.6448130097568125E-3</v>
      </c>
      <c r="CL40" s="59">
        <f t="shared" si="9"/>
        <v>0.11342883563438326</v>
      </c>
      <c r="CM40" s="59">
        <v>0</v>
      </c>
      <c r="CN40" s="59">
        <f t="shared" si="29"/>
        <v>4.4852785535291539E-2</v>
      </c>
      <c r="CO40" s="59">
        <f t="shared" si="10"/>
        <v>6.3262038836800472E-4</v>
      </c>
      <c r="CP40" s="59">
        <f t="shared" si="11"/>
        <v>1.442374485479051E-2</v>
      </c>
      <c r="CQ40" s="59">
        <v>0</v>
      </c>
      <c r="CR40" s="59">
        <f t="shared" si="30"/>
        <v>1.36646003887489E-2</v>
      </c>
      <c r="CS40" s="59">
        <f t="shared" si="12"/>
        <v>1.201978737899209E-2</v>
      </c>
      <c r="CT40" s="59">
        <f t="shared" si="13"/>
        <v>0.13569707330493705</v>
      </c>
      <c r="CU40" s="59">
        <v>0</v>
      </c>
      <c r="CV40" s="59">
        <f t="shared" si="31"/>
        <v>6.863931213792851E-2</v>
      </c>
      <c r="CW40" s="59">
        <f t="shared" si="32"/>
        <v>0</v>
      </c>
      <c r="CX40" s="59">
        <f t="shared" si="14"/>
        <v>0</v>
      </c>
      <c r="CY40" s="59">
        <v>0</v>
      </c>
      <c r="CZ40" s="57">
        <f t="shared" si="33"/>
        <v>0</v>
      </c>
    </row>
    <row r="41" spans="1:104" x14ac:dyDescent="0.2">
      <c r="A41" s="172">
        <v>2047</v>
      </c>
      <c r="B41" s="199">
        <v>1.8335099614596206E-3</v>
      </c>
      <c r="C41" s="199">
        <v>1.6501589653136585E-3</v>
      </c>
      <c r="D41" s="199">
        <v>6.637306060483826E-2</v>
      </c>
      <c r="E41" s="199">
        <v>3.0802967352521627E-2</v>
      </c>
      <c r="F41" s="199"/>
      <c r="G41" s="199">
        <v>0</v>
      </c>
      <c r="H41" s="199">
        <v>0</v>
      </c>
      <c r="I41" s="199">
        <v>0.17198323438491242</v>
      </c>
      <c r="J41" s="199">
        <v>6.655641160098423E-2</v>
      </c>
      <c r="K41" s="199"/>
      <c r="L41" s="199">
        <v>9.1675498072981039E-3</v>
      </c>
      <c r="M41" s="199">
        <v>5.500529884378861E-4</v>
      </c>
      <c r="N41" s="199">
        <v>1.5951536664698698E-2</v>
      </c>
      <c r="O41" s="199">
        <v>1.2101165745633498E-2</v>
      </c>
      <c r="P41" s="199"/>
      <c r="Q41" s="199">
        <v>0</v>
      </c>
      <c r="R41" s="199">
        <v>0</v>
      </c>
      <c r="S41" s="199">
        <v>5.5005298843788615E-3</v>
      </c>
      <c r="T41" s="199">
        <v>1.4484728695531003E-2</v>
      </c>
      <c r="U41" s="199"/>
      <c r="V41" s="199">
        <v>3.6670199229192416E-2</v>
      </c>
      <c r="W41" s="199">
        <v>2.401898049512103E-2</v>
      </c>
      <c r="X41" s="199">
        <v>0.28474409701467901</v>
      </c>
      <c r="Y41" s="199">
        <v>0.15034781683968887</v>
      </c>
      <c r="Z41" s="199"/>
      <c r="AA41" s="199">
        <v>0</v>
      </c>
      <c r="AB41" s="199">
        <v>0</v>
      </c>
      <c r="AC41" s="199">
        <v>5.5005298843788615E-3</v>
      </c>
      <c r="AD41" s="199">
        <v>2.5669139460434689E-3</v>
      </c>
      <c r="AE41" s="199"/>
      <c r="AF41" s="199">
        <v>0</v>
      </c>
      <c r="AG41" s="199">
        <v>0</v>
      </c>
      <c r="AH41" s="199">
        <v>0</v>
      </c>
      <c r="AI41" s="199">
        <v>0</v>
      </c>
      <c r="AJ41" s="199">
        <v>0</v>
      </c>
      <c r="AK41" s="199">
        <v>0</v>
      </c>
      <c r="AL41" s="199">
        <v>0</v>
      </c>
      <c r="AM41" s="199">
        <v>0</v>
      </c>
      <c r="AN41" s="199">
        <v>0</v>
      </c>
      <c r="AO41" s="199">
        <v>0</v>
      </c>
      <c r="AP41" s="199">
        <v>0</v>
      </c>
      <c r="AQ41" s="199">
        <v>0</v>
      </c>
      <c r="AR41" s="199">
        <v>0</v>
      </c>
      <c r="AS41" s="199">
        <v>0</v>
      </c>
      <c r="AT41" s="199">
        <v>26.722674284289386</v>
      </c>
      <c r="AU41" s="25"/>
      <c r="AV41" s="25"/>
      <c r="AW41" s="25"/>
      <c r="AY41" s="58"/>
      <c r="AZ41" s="58"/>
      <c r="BA41" s="58"/>
      <c r="BB41" s="58"/>
      <c r="BC41" s="58"/>
      <c r="BD41" s="58"/>
      <c r="BE41" s="57"/>
      <c r="BF41" s="54">
        <f>C41+H41</f>
        <v>1.6501589653136585E-3</v>
      </c>
      <c r="BG41" s="54">
        <f t="shared" si="15"/>
        <v>0.23835629498975069</v>
      </c>
      <c r="BH41" s="54">
        <f t="shared" si="15"/>
        <v>9.7359378953505854E-2</v>
      </c>
      <c r="BI41" s="54">
        <f t="shared" si="16"/>
        <v>5.500529884378861E-4</v>
      </c>
      <c r="BJ41" s="54">
        <f t="shared" si="16"/>
        <v>2.145206654907756E-2</v>
      </c>
      <c r="BK41" s="54">
        <f t="shared" si="16"/>
        <v>2.65858944411645E-2</v>
      </c>
      <c r="BL41" s="54">
        <f t="shared" si="17"/>
        <v>2.401898049512103E-2</v>
      </c>
      <c r="BM41" s="54">
        <f t="shared" si="17"/>
        <v>0.29024462689905789</v>
      </c>
      <c r="BN41" s="54">
        <f t="shared" si="17"/>
        <v>0.15291473078573234</v>
      </c>
      <c r="BO41" s="33">
        <f t="shared" si="18"/>
        <v>0</v>
      </c>
      <c r="BP41" s="33">
        <f t="shared" si="18"/>
        <v>0</v>
      </c>
      <c r="BQ41" s="33">
        <f t="shared" si="18"/>
        <v>0</v>
      </c>
      <c r="BR41" s="57"/>
      <c r="BS41" s="33">
        <f t="shared" si="19"/>
        <v>6.1419455181359675E-4</v>
      </c>
      <c r="BT41" s="33">
        <f t="shared" si="20"/>
        <v>0</v>
      </c>
      <c r="BU41" s="33">
        <f t="shared" si="21"/>
        <v>3.0709727590679842E-3</v>
      </c>
      <c r="BV41" s="33">
        <f t="shared" si="22"/>
        <v>0</v>
      </c>
      <c r="BW41" s="33">
        <f t="shared" si="23"/>
        <v>1.2283891036271937E-2</v>
      </c>
      <c r="BX41" s="33">
        <f t="shared" si="24"/>
        <v>0</v>
      </c>
      <c r="BY41" s="33">
        <f t="shared" si="25"/>
        <v>0</v>
      </c>
      <c r="BZ41" s="33">
        <f t="shared" si="26"/>
        <v>0</v>
      </c>
      <c r="CA41" s="33">
        <f t="shared" si="27"/>
        <v>0</v>
      </c>
      <c r="CB41" s="59">
        <f t="shared" si="28"/>
        <v>8.9516399148624473</v>
      </c>
      <c r="CC41" s="57"/>
      <c r="CD41" s="59">
        <f t="shared" si="2"/>
        <v>0</v>
      </c>
      <c r="CE41" s="59">
        <f t="shared" si="3"/>
        <v>0</v>
      </c>
      <c r="CF41" s="59">
        <f t="shared" si="4"/>
        <v>0</v>
      </c>
      <c r="CG41" s="59">
        <f t="shared" si="5"/>
        <v>0</v>
      </c>
      <c r="CH41" s="59">
        <f t="shared" si="6"/>
        <v>0</v>
      </c>
      <c r="CI41" s="59">
        <f t="shared" si="7"/>
        <v>0</v>
      </c>
      <c r="CJ41" s="57"/>
      <c r="CK41" s="59">
        <f t="shared" si="8"/>
        <v>5.5277509663223708E-4</v>
      </c>
      <c r="CL41" s="59">
        <f t="shared" si="9"/>
        <v>7.9845291735767585E-2</v>
      </c>
      <c r="CM41" s="59">
        <v>0</v>
      </c>
      <c r="CN41" s="59">
        <f t="shared" si="29"/>
        <v>3.2613730701301989E-2</v>
      </c>
      <c r="CO41" s="59">
        <f t="shared" si="10"/>
        <v>1.8425836554407903E-4</v>
      </c>
      <c r="CP41" s="59">
        <f t="shared" si="11"/>
        <v>7.186076256219082E-3</v>
      </c>
      <c r="CQ41" s="59">
        <v>0</v>
      </c>
      <c r="CR41" s="59">
        <f t="shared" si="30"/>
        <v>8.9058210012971546E-3</v>
      </c>
      <c r="CS41" s="59">
        <f t="shared" si="12"/>
        <v>8.0459486287581174E-3</v>
      </c>
      <c r="CT41" s="59">
        <f t="shared" si="13"/>
        <v>9.7226997552092354E-2</v>
      </c>
      <c r="CU41" s="59">
        <v>0</v>
      </c>
      <c r="CV41" s="59">
        <f t="shared" si="31"/>
        <v>5.1223825621253966E-2</v>
      </c>
      <c r="CW41" s="59">
        <f t="shared" si="32"/>
        <v>0</v>
      </c>
      <c r="CX41" s="59">
        <f t="shared" si="14"/>
        <v>0</v>
      </c>
      <c r="CY41" s="59">
        <v>0</v>
      </c>
      <c r="CZ41" s="57">
        <f t="shared" si="33"/>
        <v>0</v>
      </c>
    </row>
    <row r="42" spans="1:104" x14ac:dyDescent="0.2">
      <c r="A42" s="172">
        <v>2048</v>
      </c>
      <c r="B42" s="199">
        <v>1.8335099614596206E-3</v>
      </c>
      <c r="C42" s="199">
        <v>3.6670199229192412E-4</v>
      </c>
      <c r="D42" s="199">
        <v>4.4737643059614744E-2</v>
      </c>
      <c r="E42" s="199">
        <v>2.3285576510537188E-2</v>
      </c>
      <c r="F42" s="199"/>
      <c r="G42" s="199">
        <v>0</v>
      </c>
      <c r="H42" s="199">
        <v>0</v>
      </c>
      <c r="I42" s="199">
        <v>0.10487676979549031</v>
      </c>
      <c r="J42" s="199">
        <v>6.7473166581714039E-2</v>
      </c>
      <c r="K42" s="199"/>
      <c r="L42" s="199">
        <v>5.5005298843788615E-3</v>
      </c>
      <c r="M42" s="199">
        <v>2.2002119537515444E-3</v>
      </c>
      <c r="N42" s="199">
        <v>1.1001059768757723E-2</v>
      </c>
      <c r="O42" s="199">
        <v>9.9009537918819512E-3</v>
      </c>
      <c r="P42" s="199"/>
      <c r="Q42" s="199">
        <v>0</v>
      </c>
      <c r="R42" s="199">
        <v>0</v>
      </c>
      <c r="S42" s="199">
        <v>1.1001059768757722E-3</v>
      </c>
      <c r="T42" s="199">
        <v>4.4004239075030888E-3</v>
      </c>
      <c r="U42" s="199"/>
      <c r="V42" s="199">
        <v>4.2170729113571274E-2</v>
      </c>
      <c r="W42" s="199">
        <v>2.145206654907756E-2</v>
      </c>
      <c r="X42" s="199">
        <v>0.20498641369118559</v>
      </c>
      <c r="Y42" s="199">
        <v>0.12816234630602746</v>
      </c>
      <c r="Z42" s="199"/>
      <c r="AA42" s="199">
        <v>0</v>
      </c>
      <c r="AB42" s="199">
        <v>0</v>
      </c>
      <c r="AC42" s="199">
        <v>5.5005298843788615E-3</v>
      </c>
      <c r="AD42" s="199">
        <v>0</v>
      </c>
      <c r="AE42" s="199"/>
      <c r="AF42" s="199">
        <v>0</v>
      </c>
      <c r="AG42" s="199">
        <v>0</v>
      </c>
      <c r="AH42" s="199">
        <v>0</v>
      </c>
      <c r="AI42" s="199">
        <v>0</v>
      </c>
      <c r="AJ42" s="199">
        <v>0</v>
      </c>
      <c r="AK42" s="199">
        <v>0</v>
      </c>
      <c r="AL42" s="199">
        <v>0</v>
      </c>
      <c r="AM42" s="199">
        <v>0</v>
      </c>
      <c r="AN42" s="199">
        <v>0</v>
      </c>
      <c r="AO42" s="199">
        <v>0</v>
      </c>
      <c r="AP42" s="199">
        <v>0</v>
      </c>
      <c r="AQ42" s="199">
        <v>0</v>
      </c>
      <c r="AR42" s="199">
        <v>0</v>
      </c>
      <c r="AS42" s="199">
        <v>0</v>
      </c>
      <c r="AT42" s="199">
        <v>18.559337882882716</v>
      </c>
      <c r="AU42" s="25"/>
      <c r="AV42" s="25"/>
      <c r="AW42" s="25"/>
      <c r="AY42" s="58"/>
      <c r="AZ42" s="58"/>
      <c r="BA42" s="58"/>
      <c r="BB42" s="58"/>
      <c r="BC42" s="58"/>
      <c r="BD42" s="58"/>
      <c r="BE42" s="57"/>
      <c r="BF42" s="54">
        <f t="shared" si="15"/>
        <v>3.6670199229192412E-4</v>
      </c>
      <c r="BG42" s="54">
        <f t="shared" si="15"/>
        <v>0.14961441285510504</v>
      </c>
      <c r="BH42" s="54">
        <f t="shared" si="15"/>
        <v>9.0758743092251223E-2</v>
      </c>
      <c r="BI42" s="54">
        <f t="shared" si="16"/>
        <v>2.2002119537515444E-3</v>
      </c>
      <c r="BJ42" s="54">
        <f t="shared" si="16"/>
        <v>1.2101165745633495E-2</v>
      </c>
      <c r="BK42" s="54">
        <f t="shared" si="16"/>
        <v>1.430137769938504E-2</v>
      </c>
      <c r="BL42" s="54">
        <f t="shared" si="17"/>
        <v>2.145206654907756E-2</v>
      </c>
      <c r="BM42" s="54">
        <f t="shared" si="17"/>
        <v>0.21048694357556444</v>
      </c>
      <c r="BN42" s="54">
        <f t="shared" si="17"/>
        <v>0.12816234630602746</v>
      </c>
      <c r="BO42" s="33">
        <f t="shared" si="18"/>
        <v>0</v>
      </c>
      <c r="BP42" s="33">
        <f t="shared" si="18"/>
        <v>0</v>
      </c>
      <c r="BQ42" s="33">
        <f t="shared" si="18"/>
        <v>0</v>
      </c>
      <c r="BR42" s="57"/>
      <c r="BS42" s="33">
        <f t="shared" si="19"/>
        <v>5.9630539011028814E-4</v>
      </c>
      <c r="BT42" s="33">
        <f t="shared" si="20"/>
        <v>0</v>
      </c>
      <c r="BU42" s="33">
        <f t="shared" si="21"/>
        <v>1.7889161703308642E-3</v>
      </c>
      <c r="BV42" s="33">
        <f t="shared" si="22"/>
        <v>0</v>
      </c>
      <c r="BW42" s="33">
        <f t="shared" si="23"/>
        <v>1.3715023972536627E-2</v>
      </c>
      <c r="BX42" s="33">
        <f t="shared" si="24"/>
        <v>0</v>
      </c>
      <c r="BY42" s="33">
        <f t="shared" si="25"/>
        <v>0</v>
      </c>
      <c r="BZ42" s="33">
        <f t="shared" si="26"/>
        <v>0</v>
      </c>
      <c r="CA42" s="33">
        <f t="shared" si="27"/>
        <v>0</v>
      </c>
      <c r="CB42" s="59">
        <f t="shared" si="28"/>
        <v>6.0359820503133692</v>
      </c>
      <c r="CC42" s="57"/>
      <c r="CD42" s="59">
        <f t="shared" si="2"/>
        <v>0</v>
      </c>
      <c r="CE42" s="59">
        <f t="shared" si="3"/>
        <v>0</v>
      </c>
      <c r="CF42" s="59">
        <f t="shared" si="4"/>
        <v>0</v>
      </c>
      <c r="CG42" s="59">
        <f t="shared" si="5"/>
        <v>0</v>
      </c>
      <c r="CH42" s="59">
        <f t="shared" si="6"/>
        <v>0</v>
      </c>
      <c r="CI42" s="59">
        <f t="shared" si="7"/>
        <v>0</v>
      </c>
      <c r="CJ42" s="57"/>
      <c r="CK42" s="59">
        <f t="shared" si="8"/>
        <v>1.1926107802205763E-4</v>
      </c>
      <c r="CL42" s="59">
        <f t="shared" si="9"/>
        <v>4.8658519832999514E-2</v>
      </c>
      <c r="CM42" s="59">
        <v>0</v>
      </c>
      <c r="CN42" s="59">
        <f t="shared" si="29"/>
        <v>2.9517116810459262E-2</v>
      </c>
      <c r="CO42" s="59">
        <f t="shared" si="10"/>
        <v>7.1556646813234566E-4</v>
      </c>
      <c r="CP42" s="59">
        <f t="shared" si="11"/>
        <v>3.9356155747279015E-3</v>
      </c>
      <c r="CQ42" s="59">
        <v>0</v>
      </c>
      <c r="CR42" s="59">
        <f t="shared" si="30"/>
        <v>4.6511820428602468E-3</v>
      </c>
      <c r="CS42" s="59">
        <f t="shared" si="12"/>
        <v>6.9767730642903711E-3</v>
      </c>
      <c r="CT42" s="59">
        <f t="shared" si="13"/>
        <v>6.8455858784661081E-2</v>
      </c>
      <c r="CU42" s="59">
        <v>0</v>
      </c>
      <c r="CV42" s="59">
        <f t="shared" si="31"/>
        <v>4.1681746768709137E-2</v>
      </c>
      <c r="CW42" s="59">
        <f t="shared" si="32"/>
        <v>0</v>
      </c>
      <c r="CX42" s="59">
        <f t="shared" si="14"/>
        <v>0</v>
      </c>
      <c r="CY42" s="59">
        <v>0</v>
      </c>
      <c r="CZ42" s="57">
        <f t="shared" si="33"/>
        <v>0</v>
      </c>
    </row>
    <row r="43" spans="1:104" x14ac:dyDescent="0.2">
      <c r="A43" s="172">
        <v>2049</v>
      </c>
      <c r="B43" s="199">
        <v>7.3340398458384823E-3</v>
      </c>
      <c r="C43" s="199">
        <v>0</v>
      </c>
      <c r="D43" s="199">
        <v>0</v>
      </c>
      <c r="E43" s="199">
        <v>5.3905192866912845E-2</v>
      </c>
      <c r="F43" s="199"/>
      <c r="G43" s="199">
        <v>0</v>
      </c>
      <c r="H43" s="199">
        <v>0</v>
      </c>
      <c r="I43" s="199">
        <v>0</v>
      </c>
      <c r="J43" s="199">
        <v>0.10487676979549031</v>
      </c>
      <c r="K43" s="199"/>
      <c r="L43" s="199">
        <v>0</v>
      </c>
      <c r="M43" s="199">
        <v>0</v>
      </c>
      <c r="N43" s="199">
        <v>0</v>
      </c>
      <c r="O43" s="199">
        <v>1.4668079691676965E-2</v>
      </c>
      <c r="P43" s="199"/>
      <c r="Q43" s="199">
        <v>0</v>
      </c>
      <c r="R43" s="199">
        <v>0</v>
      </c>
      <c r="S43" s="199">
        <v>0</v>
      </c>
      <c r="T43" s="199">
        <v>1.1001059768757722E-3</v>
      </c>
      <c r="U43" s="199"/>
      <c r="V43" s="199">
        <v>4.4004239075030892E-2</v>
      </c>
      <c r="W43" s="199">
        <v>0</v>
      </c>
      <c r="X43" s="199">
        <v>0</v>
      </c>
      <c r="Y43" s="199">
        <v>0.27245958027289963</v>
      </c>
      <c r="Z43" s="199"/>
      <c r="AA43" s="199">
        <v>0</v>
      </c>
      <c r="AB43" s="199">
        <v>0</v>
      </c>
      <c r="AC43" s="199">
        <v>0</v>
      </c>
      <c r="AD43" s="199">
        <v>5.5005298843788615E-3</v>
      </c>
      <c r="AE43" s="199"/>
      <c r="AF43" s="199">
        <v>0</v>
      </c>
      <c r="AG43" s="199">
        <v>0</v>
      </c>
      <c r="AH43" s="199">
        <v>0</v>
      </c>
      <c r="AI43" s="199">
        <v>0</v>
      </c>
      <c r="AJ43" s="199">
        <v>0</v>
      </c>
      <c r="AK43" s="199">
        <v>0</v>
      </c>
      <c r="AL43" s="199">
        <v>0</v>
      </c>
      <c r="AM43" s="199">
        <v>0</v>
      </c>
      <c r="AN43" s="199">
        <v>0</v>
      </c>
      <c r="AO43" s="199">
        <v>0</v>
      </c>
      <c r="AP43" s="199">
        <v>0</v>
      </c>
      <c r="AQ43" s="199">
        <v>0</v>
      </c>
      <c r="AR43" s="199">
        <v>0</v>
      </c>
      <c r="AS43" s="199">
        <v>0</v>
      </c>
      <c r="AT43" s="199">
        <v>12.440548439499672</v>
      </c>
      <c r="AU43" s="25"/>
      <c r="AV43" s="25"/>
      <c r="AW43" s="25"/>
      <c r="AY43" s="58"/>
      <c r="AZ43" s="58"/>
      <c r="BA43" s="58"/>
      <c r="BB43" s="58"/>
      <c r="BC43" s="58"/>
      <c r="BD43" s="58"/>
      <c r="BE43" s="57"/>
      <c r="BF43" s="54">
        <f t="shared" si="15"/>
        <v>0</v>
      </c>
      <c r="BG43" s="54">
        <f t="shared" si="15"/>
        <v>0</v>
      </c>
      <c r="BH43" s="54">
        <f t="shared" si="15"/>
        <v>0.15878196266240316</v>
      </c>
      <c r="BI43" s="54">
        <f t="shared" si="16"/>
        <v>0</v>
      </c>
      <c r="BJ43" s="54">
        <f t="shared" si="16"/>
        <v>0</v>
      </c>
      <c r="BK43" s="54">
        <f t="shared" si="16"/>
        <v>1.5768185668552738E-2</v>
      </c>
      <c r="BL43" s="54">
        <f t="shared" si="17"/>
        <v>0</v>
      </c>
      <c r="BM43" s="54">
        <f t="shared" si="17"/>
        <v>0</v>
      </c>
      <c r="BN43" s="54">
        <f t="shared" si="17"/>
        <v>0.27796011015727851</v>
      </c>
      <c r="BO43" s="33">
        <f t="shared" si="18"/>
        <v>0</v>
      </c>
      <c r="BP43" s="33">
        <f t="shared" si="18"/>
        <v>0</v>
      </c>
      <c r="BQ43" s="33">
        <f t="shared" si="18"/>
        <v>0</v>
      </c>
      <c r="BR43" s="57"/>
      <c r="BS43" s="33">
        <f t="shared" si="19"/>
        <v>2.3157490878069442E-3</v>
      </c>
      <c r="BT43" s="33">
        <f t="shared" si="20"/>
        <v>0</v>
      </c>
      <c r="BU43" s="33">
        <f t="shared" si="21"/>
        <v>0</v>
      </c>
      <c r="BV43" s="33">
        <f t="shared" si="22"/>
        <v>0</v>
      </c>
      <c r="BW43" s="33">
        <f t="shared" si="23"/>
        <v>1.3894494526841666E-2</v>
      </c>
      <c r="BX43" s="33">
        <f t="shared" si="24"/>
        <v>0</v>
      </c>
      <c r="BY43" s="33">
        <f t="shared" si="25"/>
        <v>0</v>
      </c>
      <c r="BZ43" s="33">
        <f t="shared" si="26"/>
        <v>0</v>
      </c>
      <c r="CA43" s="33">
        <f t="shared" si="27"/>
        <v>0</v>
      </c>
      <c r="CB43" s="59">
        <f t="shared" si="28"/>
        <v>3.9281472839197247</v>
      </c>
      <c r="CC43" s="57"/>
      <c r="CD43" s="59">
        <f t="shared" si="2"/>
        <v>0</v>
      </c>
      <c r="CE43" s="59">
        <f t="shared" si="3"/>
        <v>0</v>
      </c>
      <c r="CF43" s="59">
        <f t="shared" si="4"/>
        <v>0</v>
      </c>
      <c r="CG43" s="59">
        <f t="shared" si="5"/>
        <v>0</v>
      </c>
      <c r="CH43" s="59">
        <f t="shared" si="6"/>
        <v>0</v>
      </c>
      <c r="CI43" s="59">
        <f t="shared" si="7"/>
        <v>0</v>
      </c>
      <c r="CJ43" s="57"/>
      <c r="CK43" s="59">
        <f t="shared" si="8"/>
        <v>0</v>
      </c>
      <c r="CL43" s="59">
        <f t="shared" si="9"/>
        <v>0</v>
      </c>
      <c r="CM43" s="59">
        <v>0</v>
      </c>
      <c r="CN43" s="59">
        <f t="shared" si="29"/>
        <v>5.0135967751020347E-2</v>
      </c>
      <c r="CO43" s="59">
        <f t="shared" si="10"/>
        <v>0</v>
      </c>
      <c r="CP43" s="59">
        <f t="shared" si="11"/>
        <v>0</v>
      </c>
      <c r="CQ43" s="59">
        <v>0</v>
      </c>
      <c r="CR43" s="59">
        <f t="shared" si="30"/>
        <v>4.9788605387849306E-3</v>
      </c>
      <c r="CS43" s="59">
        <f t="shared" si="12"/>
        <v>0</v>
      </c>
      <c r="CT43" s="59">
        <f t="shared" si="13"/>
        <v>0</v>
      </c>
      <c r="CU43" s="59">
        <v>0</v>
      </c>
      <c r="CV43" s="59">
        <f t="shared" si="31"/>
        <v>8.7766890427883201E-2</v>
      </c>
      <c r="CW43" s="59">
        <f t="shared" si="32"/>
        <v>0</v>
      </c>
      <c r="CX43" s="59">
        <f t="shared" si="14"/>
        <v>0</v>
      </c>
      <c r="CY43" s="59">
        <v>0</v>
      </c>
      <c r="CZ43" s="57">
        <f t="shared" si="33"/>
        <v>0</v>
      </c>
    </row>
    <row r="44" spans="1:104" x14ac:dyDescent="0.2">
      <c r="A44" s="172">
        <v>2050</v>
      </c>
      <c r="B44" s="199">
        <v>0</v>
      </c>
      <c r="C44" s="199">
        <v>0</v>
      </c>
      <c r="D44" s="199">
        <v>0</v>
      </c>
      <c r="E44" s="199">
        <v>0</v>
      </c>
      <c r="F44" s="199"/>
      <c r="G44" s="199">
        <v>0</v>
      </c>
      <c r="H44" s="199">
        <v>0</v>
      </c>
      <c r="I44" s="199">
        <v>0</v>
      </c>
      <c r="J44" s="199">
        <v>0</v>
      </c>
      <c r="K44" s="199"/>
      <c r="L44" s="199">
        <v>0</v>
      </c>
      <c r="M44" s="199">
        <v>0</v>
      </c>
      <c r="N44" s="199">
        <v>0</v>
      </c>
      <c r="O44" s="199">
        <v>0</v>
      </c>
      <c r="P44" s="199"/>
      <c r="Q44" s="199">
        <v>0</v>
      </c>
      <c r="R44" s="199">
        <v>0</v>
      </c>
      <c r="S44" s="199">
        <v>0</v>
      </c>
      <c r="T44" s="199">
        <v>0</v>
      </c>
      <c r="U44" s="199"/>
      <c r="V44" s="199">
        <v>0</v>
      </c>
      <c r="W44" s="199">
        <v>0</v>
      </c>
      <c r="X44" s="199">
        <v>0</v>
      </c>
      <c r="Y44" s="199">
        <v>0</v>
      </c>
      <c r="Z44" s="199"/>
      <c r="AA44" s="199">
        <v>0</v>
      </c>
      <c r="AB44" s="199">
        <v>0</v>
      </c>
      <c r="AC44" s="199">
        <v>0</v>
      </c>
      <c r="AD44" s="199">
        <v>0</v>
      </c>
      <c r="AE44" s="199"/>
      <c r="AF44" s="199">
        <v>0</v>
      </c>
      <c r="AG44" s="199">
        <v>0</v>
      </c>
      <c r="AH44" s="199">
        <v>0</v>
      </c>
      <c r="AI44" s="199">
        <v>0</v>
      </c>
      <c r="AJ44" s="199">
        <v>0</v>
      </c>
      <c r="AK44" s="199">
        <v>0</v>
      </c>
      <c r="AL44" s="199">
        <v>0</v>
      </c>
      <c r="AM44" s="199">
        <v>0</v>
      </c>
      <c r="AN44" s="199">
        <v>0</v>
      </c>
      <c r="AO44" s="199">
        <v>0</v>
      </c>
      <c r="AP44" s="199">
        <v>0</v>
      </c>
      <c r="AQ44" s="199">
        <v>0</v>
      </c>
      <c r="AR44" s="199">
        <v>0</v>
      </c>
      <c r="AS44" s="199">
        <v>0</v>
      </c>
      <c r="AT44" s="199">
        <v>0</v>
      </c>
      <c r="AU44" s="25"/>
      <c r="AV44" s="25"/>
      <c r="AW44" s="25"/>
      <c r="AY44" s="58"/>
      <c r="AZ44" s="58"/>
      <c r="BA44" s="58"/>
      <c r="BB44" s="58"/>
      <c r="BC44" s="58"/>
      <c r="BD44" s="58"/>
      <c r="BE44" s="57"/>
      <c r="BF44" s="54">
        <f t="shared" si="15"/>
        <v>0</v>
      </c>
      <c r="BG44" s="54">
        <f t="shared" si="15"/>
        <v>0</v>
      </c>
      <c r="BH44" s="54">
        <f t="shared" si="15"/>
        <v>0</v>
      </c>
      <c r="BI44" s="54">
        <f t="shared" si="16"/>
        <v>0</v>
      </c>
      <c r="BJ44" s="54">
        <f t="shared" si="16"/>
        <v>0</v>
      </c>
      <c r="BK44" s="54">
        <f t="shared" si="16"/>
        <v>0</v>
      </c>
      <c r="BL44" s="54">
        <f t="shared" si="17"/>
        <v>0</v>
      </c>
      <c r="BM44" s="54">
        <f t="shared" si="17"/>
        <v>0</v>
      </c>
      <c r="BN44" s="54">
        <f t="shared" si="17"/>
        <v>0</v>
      </c>
      <c r="BO44" s="33">
        <f t="shared" si="18"/>
        <v>0</v>
      </c>
      <c r="BP44" s="33">
        <f t="shared" si="18"/>
        <v>0</v>
      </c>
      <c r="BQ44" s="33">
        <f t="shared" si="18"/>
        <v>0</v>
      </c>
      <c r="BR44" s="57"/>
      <c r="BS44" s="33">
        <f t="shared" si="19"/>
        <v>0</v>
      </c>
      <c r="BT44" s="33">
        <f t="shared" si="20"/>
        <v>0</v>
      </c>
      <c r="BU44" s="33">
        <f t="shared" si="21"/>
        <v>0</v>
      </c>
      <c r="BV44" s="33">
        <f t="shared" si="22"/>
        <v>0</v>
      </c>
      <c r="BW44" s="33">
        <f t="shared" si="23"/>
        <v>0</v>
      </c>
      <c r="BX44" s="33">
        <f t="shared" si="24"/>
        <v>0</v>
      </c>
      <c r="BY44" s="33">
        <f t="shared" si="25"/>
        <v>0</v>
      </c>
      <c r="BZ44" s="33">
        <f t="shared" si="26"/>
        <v>0</v>
      </c>
      <c r="CA44" s="33">
        <f t="shared" si="27"/>
        <v>0</v>
      </c>
      <c r="CB44" s="59">
        <f t="shared" si="28"/>
        <v>0</v>
      </c>
      <c r="CC44" s="57"/>
      <c r="CD44" s="59">
        <f t="shared" si="2"/>
        <v>0</v>
      </c>
      <c r="CE44" s="59">
        <f t="shared" si="3"/>
        <v>0</v>
      </c>
      <c r="CF44" s="59">
        <f t="shared" si="4"/>
        <v>0</v>
      </c>
      <c r="CG44" s="59">
        <f t="shared" si="5"/>
        <v>0</v>
      </c>
      <c r="CH44" s="59">
        <f t="shared" si="6"/>
        <v>0</v>
      </c>
      <c r="CI44" s="59">
        <f t="shared" si="7"/>
        <v>0</v>
      </c>
      <c r="CJ44" s="57"/>
      <c r="CK44" s="59">
        <f t="shared" si="8"/>
        <v>0</v>
      </c>
      <c r="CL44" s="59">
        <f t="shared" si="9"/>
        <v>0</v>
      </c>
      <c r="CM44" s="59">
        <v>0</v>
      </c>
      <c r="CN44" s="59">
        <f t="shared" si="29"/>
        <v>0</v>
      </c>
      <c r="CO44" s="59">
        <f t="shared" si="10"/>
        <v>0</v>
      </c>
      <c r="CP44" s="59">
        <f t="shared" si="11"/>
        <v>0</v>
      </c>
      <c r="CQ44" s="59">
        <v>0</v>
      </c>
      <c r="CR44" s="59">
        <f t="shared" si="30"/>
        <v>0</v>
      </c>
      <c r="CS44" s="59">
        <f t="shared" si="12"/>
        <v>0</v>
      </c>
      <c r="CT44" s="59">
        <f t="shared" si="13"/>
        <v>0</v>
      </c>
      <c r="CU44" s="59">
        <v>0</v>
      </c>
      <c r="CV44" s="59">
        <f t="shared" si="31"/>
        <v>0</v>
      </c>
      <c r="CW44" s="59">
        <f t="shared" si="32"/>
        <v>0</v>
      </c>
      <c r="CX44" s="59">
        <f t="shared" si="14"/>
        <v>0</v>
      </c>
      <c r="CY44" s="59">
        <v>0</v>
      </c>
      <c r="CZ44" s="57">
        <f t="shared" si="33"/>
        <v>0</v>
      </c>
    </row>
    <row r="45" spans="1:104" s="10" customFormat="1" x14ac:dyDescent="0.2">
      <c r="A45" s="178" t="s">
        <v>36</v>
      </c>
      <c r="B45" s="179">
        <v>2.0315290372972594</v>
      </c>
      <c r="C45" s="179">
        <v>1.3705486961910665</v>
      </c>
      <c r="D45" s="179">
        <v>10.253904459462927</v>
      </c>
      <c r="E45" s="179">
        <v>1.8520284120703625</v>
      </c>
      <c r="F45" s="179">
        <v>0.55885383625289231</v>
      </c>
      <c r="G45" s="179">
        <v>9.1088774885313946</v>
      </c>
      <c r="H45" s="179">
        <v>8.3164344831885479</v>
      </c>
      <c r="I45" s="179">
        <v>66.536426342404326</v>
      </c>
      <c r="J45" s="179">
        <v>9.0181187454391445</v>
      </c>
      <c r="K45" s="179">
        <v>3.8039831170402754</v>
      </c>
      <c r="L45" s="179">
        <v>1.0157645186486299</v>
      </c>
      <c r="M45" s="179">
        <v>0.44205925170791471</v>
      </c>
      <c r="N45" s="179">
        <v>1.1065232617408813</v>
      </c>
      <c r="O45" s="179">
        <v>0.84378128426371746</v>
      </c>
      <c r="P45" s="179">
        <v>0.5159497031547372</v>
      </c>
      <c r="Q45" s="179">
        <v>2.3853964598589665</v>
      </c>
      <c r="R45" s="179">
        <v>2.0394131301315359</v>
      </c>
      <c r="S45" s="179">
        <v>13.336218055672699</v>
      </c>
      <c r="T45" s="179">
        <v>2.3247072801346533</v>
      </c>
      <c r="U45" s="179">
        <v>1.2279016211895077</v>
      </c>
      <c r="V45" s="179">
        <v>6.3586125463419636</v>
      </c>
      <c r="W45" s="179">
        <v>3.9787166163673771</v>
      </c>
      <c r="X45" s="179">
        <v>15.466206577900337</v>
      </c>
      <c r="Y45" s="179">
        <v>5.8289115184762803</v>
      </c>
      <c r="Z45" s="179">
        <v>1.5133791221887707</v>
      </c>
      <c r="AA45" s="179">
        <v>0.83241352250266754</v>
      </c>
      <c r="AB45" s="179">
        <v>0.64429540045691069</v>
      </c>
      <c r="AC45" s="179">
        <v>5.3457816436316685</v>
      </c>
      <c r="AD45" s="179">
        <v>5.8459631611178535</v>
      </c>
      <c r="AE45" s="179">
        <v>5.3668670081884544</v>
      </c>
      <c r="AF45" s="179">
        <v>0</v>
      </c>
      <c r="AG45" s="179">
        <v>0</v>
      </c>
      <c r="AH45" s="179">
        <v>0</v>
      </c>
      <c r="AI45" s="179">
        <v>0</v>
      </c>
      <c r="AJ45" s="179">
        <v>0</v>
      </c>
      <c r="AK45" s="179">
        <v>0</v>
      </c>
      <c r="AL45" s="179">
        <v>0</v>
      </c>
      <c r="AM45" s="179">
        <v>0</v>
      </c>
      <c r="AN45" s="179">
        <v>0</v>
      </c>
      <c r="AO45" s="179">
        <v>0</v>
      </c>
      <c r="AP45" s="180">
        <v>3.4121620382763536</v>
      </c>
      <c r="AQ45" s="179">
        <v>7331.8506349445006</v>
      </c>
      <c r="AR45" s="179">
        <v>1000</v>
      </c>
      <c r="AS45" s="179">
        <v>1898.2328630991451</v>
      </c>
      <c r="AT45" s="179">
        <v>20936.280395011381</v>
      </c>
      <c r="AU45" s="38"/>
      <c r="AV45" s="36"/>
      <c r="AW45" s="36"/>
      <c r="AY45" s="38"/>
      <c r="AZ45" s="38"/>
      <c r="BA45" s="38"/>
      <c r="BB45" s="38"/>
      <c r="BC45" s="38"/>
      <c r="BD45" s="38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60">
        <f>SUM(BS4:BS44)</f>
        <v>1.1920343191151526</v>
      </c>
      <c r="BT45" s="60">
        <f t="shared" ref="BT45:CB45" si="34">SUM(BT4:BT44)</f>
        <v>6.7703532776575557</v>
      </c>
      <c r="BU45" s="60">
        <f t="shared" si="34"/>
        <v>0.51674827079747609</v>
      </c>
      <c r="BV45" s="60">
        <f t="shared" si="34"/>
        <v>1.6767991094506995</v>
      </c>
      <c r="BW45" s="60">
        <f t="shared" si="34"/>
        <v>3.0603730963176439</v>
      </c>
      <c r="BX45" s="60">
        <f t="shared" si="34"/>
        <v>0.55540193135801286</v>
      </c>
      <c r="BY45" s="60">
        <f t="shared" si="34"/>
        <v>0</v>
      </c>
      <c r="BZ45" s="60">
        <f t="shared" si="34"/>
        <v>0</v>
      </c>
      <c r="CA45" s="60">
        <f t="shared" si="34"/>
        <v>2.5590174335942373</v>
      </c>
      <c r="CB45" s="36">
        <f t="shared" si="34"/>
        <v>15098.450818073077</v>
      </c>
      <c r="CC45" s="35"/>
      <c r="CD45" s="36">
        <f t="shared" ref="CD45:CI45" si="35">SUM(CD4:CD44)</f>
        <v>6370.6937679285411</v>
      </c>
      <c r="CE45" s="36">
        <f t="shared" si="35"/>
        <v>1000</v>
      </c>
      <c r="CF45" s="36">
        <f t="shared" si="35"/>
        <v>1298.0409493065438</v>
      </c>
      <c r="CG45" s="36">
        <f t="shared" si="35"/>
        <v>0</v>
      </c>
      <c r="CH45" s="36">
        <f t="shared" si="35"/>
        <v>0</v>
      </c>
      <c r="CI45" s="36">
        <f t="shared" si="35"/>
        <v>0</v>
      </c>
      <c r="CJ45" s="35"/>
      <c r="CK45" s="36">
        <f t="shared" ref="CK45:CZ45" si="36">SUM(CK4:CK44)</f>
        <v>6.9925170639009036</v>
      </c>
      <c r="CL45" s="36">
        <f t="shared" si="36"/>
        <v>45.77678092215443</v>
      </c>
      <c r="CM45" s="36">
        <f t="shared" si="36"/>
        <v>0</v>
      </c>
      <c r="CN45" s="36">
        <f t="shared" si="36"/>
        <v>6.1983796519940384</v>
      </c>
      <c r="CO45" s="36">
        <f t="shared" si="36"/>
        <v>1.6581320285922114</v>
      </c>
      <c r="CP45" s="36">
        <f t="shared" si="36"/>
        <v>8.1290435212649843</v>
      </c>
      <c r="CQ45" s="36">
        <f t="shared" si="36"/>
        <v>0</v>
      </c>
      <c r="CR45" s="36">
        <f t="shared" si="36"/>
        <v>1.7680226559301739</v>
      </c>
      <c r="CS45" s="36">
        <f t="shared" si="36"/>
        <v>2.3314317995117175</v>
      </c>
      <c r="CT45" s="36">
        <f t="shared" si="36"/>
        <v>9.8325533463523289</v>
      </c>
      <c r="CU45" s="36">
        <f t="shared" si="36"/>
        <v>0</v>
      </c>
      <c r="CV45" s="36">
        <f t="shared" si="36"/>
        <v>2.9241838881696665</v>
      </c>
      <c r="CW45" s="36">
        <f t="shared" si="36"/>
        <v>0</v>
      </c>
      <c r="CX45" s="36">
        <f t="shared" si="36"/>
        <v>0</v>
      </c>
      <c r="CY45" s="36">
        <f t="shared" si="36"/>
        <v>0</v>
      </c>
      <c r="CZ45" s="36">
        <f t="shared" si="36"/>
        <v>0</v>
      </c>
    </row>
    <row r="46" spans="1:104" x14ac:dyDescent="0.2">
      <c r="B46" s="34"/>
      <c r="C46" s="34"/>
      <c r="D46" s="34"/>
      <c r="F46" s="34"/>
      <c r="G46" s="55"/>
      <c r="H46" s="55"/>
      <c r="I46" s="55"/>
      <c r="J46" s="55"/>
      <c r="K46" s="55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</row>
    <row r="47" spans="1:104" s="14" customFormat="1" x14ac:dyDescent="0.2">
      <c r="E47" s="7"/>
      <c r="G47" s="29"/>
      <c r="H47" s="29"/>
      <c r="I47" s="29"/>
      <c r="J47" s="29"/>
      <c r="K47" s="29"/>
      <c r="AX47" s="19"/>
      <c r="AY47" s="48"/>
      <c r="AZ47" s="41"/>
      <c r="BA47" s="44"/>
      <c r="BB47" s="45"/>
      <c r="BC47" s="41"/>
      <c r="BD47" s="43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</row>
    <row r="48" spans="1:104" s="13" customFormat="1" x14ac:dyDescent="0.2">
      <c r="E48" s="8"/>
      <c r="G48" s="29"/>
      <c r="H48" s="29"/>
      <c r="I48" s="29"/>
      <c r="J48" s="29"/>
      <c r="K48" s="29"/>
      <c r="AY48" s="49"/>
      <c r="AZ48" s="42"/>
      <c r="BA48" s="46"/>
      <c r="BB48" s="39"/>
      <c r="BC48" s="42"/>
      <c r="BD48" s="47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3:35" x14ac:dyDescent="0.2">
      <c r="G49" s="29"/>
      <c r="H49" s="29"/>
      <c r="I49" s="29"/>
      <c r="J49" s="29"/>
      <c r="K49" s="29"/>
    </row>
    <row r="50" spans="3:35" x14ac:dyDescent="0.2">
      <c r="G50" s="29"/>
      <c r="H50" s="29"/>
      <c r="I50" s="29"/>
      <c r="J50" s="29"/>
      <c r="K50" s="29"/>
    </row>
    <row r="51" spans="3:35" x14ac:dyDescent="0.2">
      <c r="G51" s="29"/>
      <c r="H51" s="29"/>
      <c r="I51" s="29"/>
      <c r="J51" s="29"/>
      <c r="K51" s="29"/>
    </row>
    <row r="52" spans="3:35" x14ac:dyDescent="0.2">
      <c r="G52" s="29"/>
      <c r="H52" s="29"/>
      <c r="I52" s="29"/>
      <c r="J52" s="29"/>
      <c r="K52" s="29"/>
    </row>
    <row r="53" spans="3:35" x14ac:dyDescent="0.2">
      <c r="G53" s="29"/>
      <c r="H53" s="29"/>
      <c r="I53" s="29"/>
      <c r="J53" s="29"/>
      <c r="K53" s="29"/>
    </row>
    <row r="57" spans="3:35" x14ac:dyDescent="0.2">
      <c r="W57" s="6"/>
      <c r="X57" s="6"/>
      <c r="Y57" s="6"/>
    </row>
    <row r="58" spans="3:35" x14ac:dyDescent="0.2">
      <c r="I58" s="6"/>
      <c r="J58" s="6"/>
      <c r="K58" s="6"/>
      <c r="W58" s="6"/>
      <c r="X58" s="6"/>
      <c r="Y58" s="6"/>
    </row>
    <row r="60" spans="3:35" x14ac:dyDescent="0.2">
      <c r="C60" s="6"/>
      <c r="D60" s="6"/>
      <c r="H60" s="6"/>
      <c r="I60" s="6"/>
      <c r="J60" s="6"/>
      <c r="K60" s="6"/>
      <c r="M60" s="6"/>
      <c r="N60" s="6"/>
      <c r="O60" s="6"/>
      <c r="W60" s="6"/>
      <c r="X60" s="6"/>
      <c r="Y60" s="6"/>
      <c r="AG60" s="6"/>
      <c r="AH60" s="6"/>
      <c r="AI60" s="6"/>
    </row>
  </sheetData>
  <mergeCells count="8">
    <mergeCell ref="AF2:AJ2"/>
    <mergeCell ref="AK2:AO2"/>
    <mergeCell ref="B2:F2"/>
    <mergeCell ref="G2:K2"/>
    <mergeCell ref="L2:P2"/>
    <mergeCell ref="Q2:U2"/>
    <mergeCell ref="V2:Z2"/>
    <mergeCell ref="AA2:A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1"/>
  <sheetViews>
    <sheetView tabSelected="1" zoomScale="85" zoomScaleNormal="85" workbookViewId="0">
      <selection activeCell="S22" sqref="S22"/>
    </sheetView>
  </sheetViews>
  <sheetFormatPr defaultRowHeight="15" x14ac:dyDescent="0.25"/>
  <cols>
    <col min="1" max="1" width="20.7109375" style="50" customWidth="1"/>
    <col min="2" max="2" width="4.7109375" style="50" customWidth="1"/>
    <col min="3" max="3" width="13.28515625" style="50" customWidth="1"/>
    <col min="4" max="4" width="14" style="50" customWidth="1"/>
    <col min="5" max="5" width="11.28515625" style="50" bestFit="1" customWidth="1"/>
    <col min="6" max="6" width="12.140625" style="50" customWidth="1"/>
    <col min="7" max="7" width="13.42578125" style="50" bestFit="1" customWidth="1"/>
    <col min="8" max="8" width="13.28515625" style="50" customWidth="1"/>
    <col min="9" max="9" width="13.28515625" style="50" bestFit="1" customWidth="1"/>
    <col min="10" max="10" width="12.5703125" style="50" customWidth="1"/>
    <col min="11" max="11" width="14.5703125" style="50" customWidth="1"/>
    <col min="12" max="12" width="14" style="50" customWidth="1"/>
    <col min="13" max="13" width="10" style="50" bestFit="1" customWidth="1"/>
    <col min="14" max="14" width="13.28515625" style="50" customWidth="1"/>
    <col min="15" max="15" width="16.42578125" style="50" customWidth="1"/>
    <col min="16" max="16" width="16.28515625" style="50" bestFit="1" customWidth="1"/>
    <col min="17" max="17" width="14.42578125" style="50" customWidth="1"/>
    <col min="18" max="18" width="14.42578125" style="50" bestFit="1" customWidth="1"/>
    <col min="19" max="19" width="12.28515625" style="56" bestFit="1" customWidth="1"/>
    <col min="20" max="20" width="13.42578125" style="56" bestFit="1" customWidth="1"/>
    <col min="21" max="21" width="15.140625" style="50" customWidth="1"/>
    <col min="22" max="22" width="11" style="50" bestFit="1" customWidth="1"/>
    <col min="23" max="23" width="9.85546875" style="50" bestFit="1" customWidth="1"/>
    <col min="24" max="24" width="10.85546875" style="50" bestFit="1" customWidth="1"/>
    <col min="25" max="25" width="11" style="50" bestFit="1" customWidth="1"/>
    <col min="26" max="26" width="10" style="50" bestFit="1" customWidth="1"/>
    <col min="27" max="27" width="11" style="50" bestFit="1" customWidth="1"/>
    <col min="28" max="28" width="12.7109375" style="50" customWidth="1"/>
    <col min="29" max="29" width="11" style="50" bestFit="1" customWidth="1"/>
    <col min="30" max="30" width="10" style="50" bestFit="1" customWidth="1"/>
    <col min="31" max="31" width="11" style="50" bestFit="1" customWidth="1"/>
    <col min="32" max="32" width="11" style="50" customWidth="1"/>
    <col min="33" max="33" width="11" style="50" bestFit="1" customWidth="1"/>
    <col min="34" max="34" width="12.140625" style="50" bestFit="1" customWidth="1"/>
    <col min="35" max="35" width="11" style="50" bestFit="1" customWidth="1"/>
    <col min="36" max="36" width="11" style="50" customWidth="1"/>
    <col min="37" max="37" width="13.7109375" style="50" bestFit="1" customWidth="1"/>
    <col min="38" max="39" width="11" style="50" bestFit="1" customWidth="1"/>
    <col min="40" max="40" width="9.5703125" style="50" bestFit="1" customWidth="1"/>
    <col min="41" max="41" width="11" style="50" bestFit="1" customWidth="1"/>
    <col min="42" max="42" width="9.5703125" style="50" bestFit="1" customWidth="1"/>
    <col min="43" max="43" width="8.5703125" style="50" bestFit="1" customWidth="1"/>
    <col min="44" max="44" width="11" style="50" bestFit="1" customWidth="1"/>
    <col min="45" max="47" width="11" style="50" customWidth="1"/>
    <col min="48" max="48" width="9.140625" style="50"/>
    <col min="49" max="49" width="15.7109375" style="50" bestFit="1" customWidth="1"/>
    <col min="50" max="50" width="18" style="50" bestFit="1" customWidth="1"/>
    <col min="51" max="51" width="9.140625" style="50"/>
    <col min="52" max="52" width="11.7109375" style="50" customWidth="1"/>
    <col min="53" max="16384" width="9.140625" style="50"/>
  </cols>
  <sheetData>
    <row r="1" spans="1:53" x14ac:dyDescent="0.25">
      <c r="A1" s="66" t="s">
        <v>84</v>
      </c>
      <c r="B1" s="66"/>
      <c r="C1" s="67" t="s">
        <v>85</v>
      </c>
      <c r="D1" s="66"/>
      <c r="E1" s="66" t="s">
        <v>86</v>
      </c>
      <c r="F1" s="66"/>
      <c r="G1" s="66"/>
      <c r="H1" s="66"/>
      <c r="I1" s="66"/>
      <c r="J1" s="66"/>
      <c r="K1" s="66"/>
      <c r="L1" s="66"/>
      <c r="M1" s="66"/>
      <c r="N1" s="66"/>
    </row>
    <row r="2" spans="1:53" x14ac:dyDescent="0.25">
      <c r="A2" s="50" t="s">
        <v>87</v>
      </c>
      <c r="C2" s="62" t="s">
        <v>66</v>
      </c>
      <c r="D2" s="63"/>
      <c r="E2" s="63" t="s">
        <v>69</v>
      </c>
      <c r="F2" s="63"/>
      <c r="G2" s="63" t="s">
        <v>70</v>
      </c>
      <c r="H2" s="63"/>
      <c r="I2" s="63" t="s">
        <v>88</v>
      </c>
      <c r="J2" s="63"/>
      <c r="K2" s="68" t="s">
        <v>89</v>
      </c>
      <c r="L2" s="63" t="s">
        <v>36</v>
      </c>
      <c r="M2" s="63"/>
      <c r="N2" s="69" t="s">
        <v>36</v>
      </c>
      <c r="O2" s="63" t="s">
        <v>90</v>
      </c>
      <c r="P2" s="70" t="s">
        <v>91</v>
      </c>
    </row>
    <row r="3" spans="1:53" x14ac:dyDescent="0.25">
      <c r="A3" s="53" t="s">
        <v>92</v>
      </c>
      <c r="C3" s="71" t="s">
        <v>67</v>
      </c>
      <c r="D3" s="72" t="s">
        <v>68</v>
      </c>
      <c r="E3" s="72" t="s">
        <v>67</v>
      </c>
      <c r="F3" s="72" t="s">
        <v>68</v>
      </c>
      <c r="G3" s="72" t="s">
        <v>67</v>
      </c>
      <c r="H3" s="72" t="s">
        <v>68</v>
      </c>
      <c r="I3" s="72" t="s">
        <v>67</v>
      </c>
      <c r="J3" s="72" t="s">
        <v>68</v>
      </c>
      <c r="K3" s="73"/>
      <c r="L3" s="72" t="s">
        <v>67</v>
      </c>
      <c r="M3" s="72" t="s">
        <v>68</v>
      </c>
      <c r="N3" s="74" t="s">
        <v>93</v>
      </c>
      <c r="O3" s="72"/>
      <c r="P3" s="75"/>
    </row>
    <row r="4" spans="1:53" x14ac:dyDescent="0.25">
      <c r="A4" s="50" t="s">
        <v>94</v>
      </c>
      <c r="C4" s="76">
        <f>NH!BS45</f>
        <v>14.215033733548118</v>
      </c>
      <c r="D4" s="76">
        <f>NH!BT45</f>
        <v>0</v>
      </c>
      <c r="E4" s="76">
        <f>NH!BU45</f>
        <v>14.703295704112755</v>
      </c>
      <c r="F4" s="76">
        <f>NH!BV45</f>
        <v>0</v>
      </c>
      <c r="G4" s="76">
        <f>NH!BW45</f>
        <v>16.202390910275632</v>
      </c>
      <c r="H4" s="76">
        <f>NH!BX45</f>
        <v>0</v>
      </c>
      <c r="I4" s="76">
        <f>NH!BY45</f>
        <v>0</v>
      </c>
      <c r="J4" s="76">
        <f>NH!BZ45</f>
        <v>0</v>
      </c>
      <c r="K4" s="76">
        <f>NH!CA45</f>
        <v>0</v>
      </c>
      <c r="L4" s="77">
        <f>C4+E4+G4+I4</f>
        <v>45.120720347936505</v>
      </c>
      <c r="M4" s="77">
        <f>D4+F4+H4+J4</f>
        <v>0</v>
      </c>
      <c r="N4" s="78">
        <f>SUM(L4:M4)</f>
        <v>45.120720347936505</v>
      </c>
      <c r="O4" s="79">
        <f>NH!CB45</f>
        <v>14847.411587433629</v>
      </c>
      <c r="P4" s="80">
        <f>(O4-(C12*C$19)-(E12*E$19)-(F12*F$19)-(H12*H$19+I12*I$19+J12*J$19)-(C23*C$30)-((D23)*D$30)-((E23)*E$30)-((F23+G23+H23)*F$30)-((I23+J23+K23)*I$30)-(L23*L$30)-(M23*M$30)-(N23*N$30)-(K4*C$30))/1000</f>
        <v>14.817627268085841</v>
      </c>
      <c r="X4" s="1"/>
      <c r="AV4" s="81"/>
      <c r="AW4" s="81"/>
      <c r="AX4" s="81"/>
      <c r="AZ4" s="81"/>
      <c r="BA4" s="52"/>
    </row>
    <row r="5" spans="1:53" x14ac:dyDescent="0.25">
      <c r="A5" s="50" t="s">
        <v>95</v>
      </c>
      <c r="C5" s="76">
        <f>S!BS45</f>
        <v>5.7350605493166151</v>
      </c>
      <c r="D5" s="76">
        <f>S!BT45</f>
        <v>32.049302551513797</v>
      </c>
      <c r="E5" s="76">
        <f>S!BU45</f>
        <v>3.4294852114200172</v>
      </c>
      <c r="F5" s="76">
        <f>S!BV45</f>
        <v>4.3212923739979772</v>
      </c>
      <c r="G5" s="76">
        <f>S!BW45</f>
        <v>3.0298595620195812</v>
      </c>
      <c r="H5" s="76">
        <f>S!BX45</f>
        <v>0.23186584239130195</v>
      </c>
      <c r="I5" s="76">
        <f>S!BY45</f>
        <v>0</v>
      </c>
      <c r="J5" s="76">
        <f>S!BZ45</f>
        <v>0</v>
      </c>
      <c r="K5" s="76">
        <f>S!CA45</f>
        <v>18.27173494398604</v>
      </c>
      <c r="L5" s="77">
        <f t="shared" ref="L5:M8" si="0">C5+E5+G5+I5</f>
        <v>12.194405322756214</v>
      </c>
      <c r="M5" s="77">
        <f t="shared" si="0"/>
        <v>36.602460767903075</v>
      </c>
      <c r="N5" s="78">
        <f t="shared" ref="N5:N8" si="1">SUM(L5:M5)</f>
        <v>48.796866090659293</v>
      </c>
      <c r="O5" s="79">
        <f>S!CB45</f>
        <v>14923.956562928422</v>
      </c>
      <c r="P5" s="80">
        <f>(O5-(C13*C$19)-(E13*E$19)-(F13*F$19)-(H13*H$19+I13*I$19+J13*J$19)-(C24*C$30)-((D24)*D$30)-((E24)*E$30)-((F24+G24+H24)*F$30)-((I24+J24+K24)*I$30)-(L24*L$30)-(M24*M$30)-(N24*N$30)-(K5*C$30))/1000</f>
        <v>14.890610026551123</v>
      </c>
      <c r="X5" s="1"/>
      <c r="Y5" s="82"/>
      <c r="AV5" s="81"/>
      <c r="AW5" s="81"/>
      <c r="AX5" s="81"/>
      <c r="AZ5" s="81"/>
      <c r="BA5" s="52"/>
    </row>
    <row r="6" spans="1:53" x14ac:dyDescent="0.25">
      <c r="A6" s="50" t="s">
        <v>96</v>
      </c>
      <c r="C6" s="76">
        <f>HGD!BS45</f>
        <v>5.4115421802231554</v>
      </c>
      <c r="D6" s="76">
        <f>HGD!BT45</f>
        <v>8.2137237258293059</v>
      </c>
      <c r="E6" s="76">
        <f>HGD!BU45</f>
        <v>4.0180244474818885</v>
      </c>
      <c r="F6" s="76">
        <f>HGD!BV45</f>
        <v>1.7351585727980936</v>
      </c>
      <c r="G6" s="76">
        <f>HGD!BW45</f>
        <v>4.6319650574921916</v>
      </c>
      <c r="H6" s="76">
        <f>HGD!BX45</f>
        <v>0.22566579930438374</v>
      </c>
      <c r="I6" s="76">
        <f>HGD!BY45</f>
        <v>0</v>
      </c>
      <c r="J6" s="76">
        <f>HGD!BZ45</f>
        <v>0</v>
      </c>
      <c r="K6" s="76">
        <f>HGD!CA45</f>
        <v>5.3591861918370594</v>
      </c>
      <c r="L6" s="77">
        <f t="shared" si="0"/>
        <v>14.061531685197235</v>
      </c>
      <c r="M6" s="77">
        <f t="shared" si="0"/>
        <v>10.174548097931783</v>
      </c>
      <c r="N6" s="78">
        <f t="shared" si="1"/>
        <v>24.236079783129018</v>
      </c>
      <c r="O6" s="79">
        <f>HGD!CB45</f>
        <v>15029.440530819116</v>
      </c>
      <c r="P6" s="80">
        <f t="shared" ref="P6:P8" si="2">(O6-(C14*C$19)-(E14*E$19)-(F14*F$19)-(H14*H$19+I14*I$19+J14*J$19)-(C25*C$30)-((D25)*D$30)-((E25)*E$30)-((F25+G25+H25)*F$30)-((I25+J25+K25)*I$30)-(L25*L$30)-(M25*M$30)-(N25*N$30)-(K6*C$30))/1000</f>
        <v>15.003201603877956</v>
      </c>
      <c r="X6" s="1"/>
      <c r="Y6" s="82"/>
      <c r="AZ6" s="81"/>
      <c r="BA6" s="52"/>
    </row>
    <row r="7" spans="1:53" x14ac:dyDescent="0.25">
      <c r="A7" s="50" t="s">
        <v>97</v>
      </c>
      <c r="C7" s="76">
        <f>LGD!BS45</f>
        <v>3.7816450061770239</v>
      </c>
      <c r="D7" s="76">
        <f>LGD!BT45</f>
        <v>6.404222502682777</v>
      </c>
      <c r="E7" s="76">
        <f>LGD!BU45</f>
        <v>2.6185721009725627</v>
      </c>
      <c r="F7" s="76">
        <f>LGD!BV45</f>
        <v>1.4894719373791223</v>
      </c>
      <c r="G7" s="76">
        <f>LGD!BW45</f>
        <v>4.0152962797198324</v>
      </c>
      <c r="H7" s="76">
        <f>LGD!BX45</f>
        <v>0.31777487103481239</v>
      </c>
      <c r="I7" s="76">
        <f>LGD!BY45</f>
        <v>0</v>
      </c>
      <c r="J7" s="76">
        <f>LGD!BZ45</f>
        <v>0</v>
      </c>
      <c r="K7" s="76">
        <f>LGD!CA45</f>
        <v>2.9716320725707597</v>
      </c>
      <c r="L7" s="77">
        <f t="shared" si="0"/>
        <v>10.415513386869419</v>
      </c>
      <c r="M7" s="77">
        <f t="shared" si="0"/>
        <v>8.2114693110967121</v>
      </c>
      <c r="N7" s="78">
        <f>SUM(L7:M7)</f>
        <v>18.626982697966131</v>
      </c>
      <c r="O7" s="79">
        <f>LGD!CB45</f>
        <v>15064.434853555482</v>
      </c>
      <c r="P7" s="80">
        <f t="shared" si="2"/>
        <v>15.032472512833706</v>
      </c>
      <c r="X7" s="1"/>
      <c r="Y7" s="82"/>
      <c r="AL7" s="83"/>
      <c r="AZ7" s="81"/>
      <c r="BA7" s="52"/>
    </row>
    <row r="8" spans="1:53" x14ac:dyDescent="0.25">
      <c r="A8" s="50" t="s">
        <v>98</v>
      </c>
      <c r="C8" s="84">
        <f>BE!BS45</f>
        <v>1.1920343191151526</v>
      </c>
      <c r="D8" s="84">
        <f>BE!BT45</f>
        <v>6.7703532776575557</v>
      </c>
      <c r="E8" s="84">
        <f>BE!BU45</f>
        <v>0.51674827079747609</v>
      </c>
      <c r="F8" s="84">
        <f>BE!BV45</f>
        <v>1.6767991094506995</v>
      </c>
      <c r="G8" s="84">
        <f>BE!BW45</f>
        <v>3.0603730963176439</v>
      </c>
      <c r="H8" s="84">
        <f>BE!BX45</f>
        <v>0.55540193135801286</v>
      </c>
      <c r="I8" s="84">
        <f>BE!BY45</f>
        <v>0</v>
      </c>
      <c r="J8" s="84">
        <f>BE!BZ45</f>
        <v>0</v>
      </c>
      <c r="K8" s="84">
        <f>BE!CA45</f>
        <v>2.5590174335942373</v>
      </c>
      <c r="L8" s="85">
        <f t="shared" si="0"/>
        <v>4.7691556862302722</v>
      </c>
      <c r="M8" s="85">
        <f t="shared" si="0"/>
        <v>9.0025543184662684</v>
      </c>
      <c r="N8" s="86">
        <f t="shared" si="1"/>
        <v>13.771710004696541</v>
      </c>
      <c r="O8" s="87">
        <f>BE!CB45</f>
        <v>15098.450818073077</v>
      </c>
      <c r="P8" s="80">
        <f t="shared" si="2"/>
        <v>15.044801223598785</v>
      </c>
      <c r="X8" s="1"/>
      <c r="Y8" s="82"/>
      <c r="AL8" s="83"/>
      <c r="AZ8" s="81"/>
      <c r="BA8" s="52"/>
    </row>
    <row r="9" spans="1:53" x14ac:dyDescent="0.25">
      <c r="C9" s="71"/>
      <c r="D9" s="75"/>
      <c r="G9" s="75"/>
      <c r="K9" s="75"/>
      <c r="L9" s="88" t="s">
        <v>99</v>
      </c>
      <c r="X9" s="1"/>
    </row>
    <row r="10" spans="1:53" x14ac:dyDescent="0.25">
      <c r="A10" s="66"/>
      <c r="B10" s="66"/>
      <c r="C10" s="89" t="s">
        <v>73</v>
      </c>
      <c r="D10" s="90" t="s">
        <v>100</v>
      </c>
      <c r="E10" s="89" t="s">
        <v>74</v>
      </c>
      <c r="F10" s="66" t="s">
        <v>101</v>
      </c>
      <c r="G10" s="90" t="s">
        <v>100</v>
      </c>
      <c r="H10" s="89" t="s">
        <v>76</v>
      </c>
      <c r="I10" s="66"/>
      <c r="J10" s="66"/>
      <c r="K10" s="90" t="s">
        <v>100</v>
      </c>
      <c r="L10" s="91" t="s">
        <v>100</v>
      </c>
    </row>
    <row r="11" spans="1:53" x14ac:dyDescent="0.25">
      <c r="C11" s="71"/>
      <c r="D11" s="75"/>
      <c r="E11" s="71"/>
      <c r="F11" s="72"/>
      <c r="G11" s="75"/>
      <c r="H11" s="71" t="s">
        <v>19</v>
      </c>
      <c r="I11" s="72" t="s">
        <v>77</v>
      </c>
      <c r="J11" s="65" t="s">
        <v>119</v>
      </c>
      <c r="K11" s="75"/>
      <c r="L11" s="88"/>
    </row>
    <row r="12" spans="1:53" x14ac:dyDescent="0.25">
      <c r="A12" s="50" t="s">
        <v>37</v>
      </c>
      <c r="C12" s="92">
        <f>NH!CD45</f>
        <v>0</v>
      </c>
      <c r="D12" s="93">
        <f>C12*C$18</f>
        <v>0</v>
      </c>
      <c r="E12" s="92">
        <f>NH!CE45</f>
        <v>0</v>
      </c>
      <c r="F12" s="92">
        <f>NH!CF45</f>
        <v>0</v>
      </c>
      <c r="G12" s="94">
        <f>E12*E$18+F12*F$18</f>
        <v>0</v>
      </c>
      <c r="H12" s="92">
        <f>E12*Variables!$C$31</f>
        <v>0</v>
      </c>
      <c r="I12" s="92">
        <f>(E12*3.55+F12+C12)*Variables!$C$29</f>
        <v>0</v>
      </c>
      <c r="J12" s="92">
        <f>(E12)*Variables!$C$30</f>
        <v>0</v>
      </c>
      <c r="K12" s="95">
        <f>H12*H$18+I12*I$18+J12*J$18</f>
        <v>0</v>
      </c>
      <c r="L12" s="96">
        <f>K4*L$18</f>
        <v>0</v>
      </c>
      <c r="O12" s="118"/>
      <c r="P12" s="118"/>
    </row>
    <row r="13" spans="1:53" x14ac:dyDescent="0.25">
      <c r="A13" s="50" t="s">
        <v>38</v>
      </c>
      <c r="C13" s="97">
        <f>S!CD45</f>
        <v>6359.7403604528572</v>
      </c>
      <c r="D13" s="93">
        <f>C13*C$18</f>
        <v>4261026.0415034145</v>
      </c>
      <c r="E13" s="92">
        <f>S!CE45</f>
        <v>0</v>
      </c>
      <c r="F13" s="92">
        <f>S!CF45</f>
        <v>0</v>
      </c>
      <c r="G13" s="94">
        <f>E13*E$18+F13*F$18</f>
        <v>0</v>
      </c>
      <c r="H13" s="92">
        <f>E13*Variables!$C$31</f>
        <v>0</v>
      </c>
      <c r="I13" s="92">
        <f>(E13*3.55+F13+C13)*Variables!$C$29</f>
        <v>3.1798701802264286</v>
      </c>
      <c r="J13" s="92">
        <f>(E13)*Variables!$C$30</f>
        <v>0</v>
      </c>
      <c r="K13" s="95">
        <f>H13*H$18+I13*I$18+J13*J$18</f>
        <v>90794.833256005222</v>
      </c>
      <c r="L13" s="96">
        <f>K5*L$18</f>
        <v>35940.502634820543</v>
      </c>
      <c r="N13" s="98"/>
      <c r="O13" s="118"/>
      <c r="P13" s="118"/>
    </row>
    <row r="14" spans="1:53" x14ac:dyDescent="0.25">
      <c r="A14" s="50" t="s">
        <v>39</v>
      </c>
      <c r="C14" s="97">
        <f>HGD!CD45</f>
        <v>5105.6934977973497</v>
      </c>
      <c r="D14" s="93">
        <f>C14*C$18</f>
        <v>3420814.6435242244</v>
      </c>
      <c r="E14" s="99">
        <f>HGD!CE45</f>
        <v>171.17399091618668</v>
      </c>
      <c r="F14" s="99">
        <f>HGD!CF45</f>
        <v>300.27513051759678</v>
      </c>
      <c r="G14" s="94">
        <f>E14*E$18+F14*F$18</f>
        <v>1267562.3248433017</v>
      </c>
      <c r="H14" s="92">
        <f>E14*Variables!$C$31</f>
        <v>8.5586995458093345</v>
      </c>
      <c r="I14" s="92">
        <f>(E14*3.55+F14+C14)*Variables!$C$29</f>
        <v>3.0068181480337044</v>
      </c>
      <c r="J14" s="92">
        <f>(E14)*Variables!$C$30</f>
        <v>1.7117399091618668</v>
      </c>
      <c r="K14" s="95">
        <f>H14*H$18+I14*I$18+J14*J$18</f>
        <v>96247.363309237204</v>
      </c>
      <c r="L14" s="96">
        <f>K6*L$18</f>
        <v>10541.519239343495</v>
      </c>
      <c r="N14" s="98"/>
      <c r="O14" s="118"/>
      <c r="P14" s="118"/>
    </row>
    <row r="15" spans="1:53" x14ac:dyDescent="0.25">
      <c r="A15" s="50" t="s">
        <v>40</v>
      </c>
      <c r="C15" s="97">
        <f>LGD!CD45</f>
        <v>4913.620662003088</v>
      </c>
      <c r="D15" s="93">
        <f>C15*C$18</f>
        <v>3292125.8435420687</v>
      </c>
      <c r="E15" s="99">
        <f>LGD!CE45</f>
        <v>394.87469743075002</v>
      </c>
      <c r="F15" s="99">
        <f>LGD!CF45</f>
        <v>565.80083892645416</v>
      </c>
      <c r="G15" s="94">
        <f>E15*E$18+F15*F$18</f>
        <v>2795675.7643240797</v>
      </c>
      <c r="H15" s="92">
        <f>E15*Variables!$C$31</f>
        <v>19.743734871537502</v>
      </c>
      <c r="I15" s="92">
        <f>(E15*3.55+F15+C15)*Variables!$C$29</f>
        <v>3.4406133384043525</v>
      </c>
      <c r="J15" s="92">
        <f>(E15)*Variables!$C$30</f>
        <v>3.9487469743075003</v>
      </c>
      <c r="K15" s="95">
        <f>H15*H$18+I15*I$18+J15*J$18</f>
        <v>122216.62427945463</v>
      </c>
      <c r="L15" s="96">
        <f>K7*L$18</f>
        <v>5845.2002867466845</v>
      </c>
      <c r="N15" s="98"/>
      <c r="O15" s="118"/>
      <c r="P15" s="118"/>
    </row>
    <row r="16" spans="1:53" x14ac:dyDescent="0.25">
      <c r="A16" s="50" t="s">
        <v>41</v>
      </c>
      <c r="C16" s="97">
        <f>BE!CD45</f>
        <v>6370.6937679285411</v>
      </c>
      <c r="D16" s="93">
        <f>C16*C$18</f>
        <v>4268364.8245121222</v>
      </c>
      <c r="E16" s="99">
        <f>BE!CE45</f>
        <v>1000</v>
      </c>
      <c r="F16" s="99">
        <f>BE!CF45</f>
        <v>1298.0409493065438</v>
      </c>
      <c r="G16" s="94">
        <f>E16*E$18+F16*F$18</f>
        <v>6943467.4406982223</v>
      </c>
      <c r="H16" s="92">
        <f>E16*Variables!$C$31</f>
        <v>50</v>
      </c>
      <c r="I16" s="92">
        <f>(E16*3.55+F16+C16)*Variables!$C$29</f>
        <v>5.6093673586175425</v>
      </c>
      <c r="J16" s="92">
        <f>(E16)*Variables!$C$30</f>
        <v>10</v>
      </c>
      <c r="K16" s="95">
        <f>H16*H$18+I16*I$18+J16*J$18</f>
        <v>220884.26619060669</v>
      </c>
      <c r="L16" s="96">
        <f>K8*L$18</f>
        <v>5033.587291879865</v>
      </c>
      <c r="N16" s="98"/>
      <c r="O16" s="118"/>
      <c r="P16" s="118"/>
    </row>
    <row r="17" spans="1:34" x14ac:dyDescent="0.25">
      <c r="C17" s="71"/>
      <c r="D17" s="75"/>
      <c r="E17" s="71"/>
      <c r="F17" s="100"/>
      <c r="G17" s="101"/>
      <c r="H17" s="102"/>
      <c r="I17" s="72"/>
      <c r="J17" s="72"/>
      <c r="K17" s="75"/>
      <c r="L17" s="88"/>
      <c r="N17" s="98"/>
      <c r="O17" s="98"/>
      <c r="P17" s="98"/>
      <c r="S17" s="50"/>
      <c r="T17" s="50"/>
    </row>
    <row r="18" spans="1:34" x14ac:dyDescent="0.25">
      <c r="A18" s="103" t="s">
        <v>102</v>
      </c>
      <c r="B18" s="103"/>
      <c r="C18" s="104">
        <f>Variables!B5</f>
        <v>670</v>
      </c>
      <c r="D18" s="105"/>
      <c r="E18" s="106">
        <f>Variables!C3</f>
        <v>5629.85</v>
      </c>
      <c r="F18" s="107">
        <f>Variables!B4</f>
        <v>1012</v>
      </c>
      <c r="G18" s="108"/>
      <c r="H18" s="106">
        <f>Variables!B7</f>
        <v>1012</v>
      </c>
      <c r="I18" s="107">
        <f>Variables!B8</f>
        <v>28553</v>
      </c>
      <c r="J18" s="107">
        <f>Variables!B7</f>
        <v>1012</v>
      </c>
      <c r="K18" s="109"/>
      <c r="L18" s="106">
        <v>1967</v>
      </c>
      <c r="M18" s="110"/>
      <c r="S18" s="50"/>
      <c r="T18" s="50"/>
    </row>
    <row r="19" spans="1:34" x14ac:dyDescent="0.25">
      <c r="A19" s="111" t="s">
        <v>103</v>
      </c>
      <c r="B19" s="111"/>
      <c r="C19" s="112">
        <f>Variables!D23</f>
        <v>8.2191780821917802E-4</v>
      </c>
      <c r="D19" s="113"/>
      <c r="E19" s="112">
        <f>Variables!D24</f>
        <v>2.3589041095890408E-2</v>
      </c>
      <c r="F19" s="114">
        <f>Variables!E24</f>
        <v>5.7534246575342458E-3</v>
      </c>
      <c r="G19" s="115"/>
      <c r="H19" s="112">
        <f>Variables!D25</f>
        <v>5.7534246575342458E-3</v>
      </c>
      <c r="I19" s="114">
        <f>Variables!E25</f>
        <v>4.6027397260273967E-2</v>
      </c>
      <c r="J19" s="114">
        <f>Variables!D26</f>
        <v>5.7534246575342458E-3</v>
      </c>
      <c r="K19" s="116"/>
      <c r="L19" s="117"/>
      <c r="M19" s="118"/>
      <c r="Q19" s="51"/>
      <c r="S19" s="50"/>
      <c r="T19" s="50"/>
    </row>
    <row r="20" spans="1:34" ht="12.75" x14ac:dyDescent="0.2">
      <c r="C20" s="61" t="s">
        <v>79</v>
      </c>
      <c r="S20" s="50"/>
      <c r="T20" s="50"/>
    </row>
    <row r="21" spans="1:34" x14ac:dyDescent="0.25">
      <c r="C21" s="62" t="s">
        <v>66</v>
      </c>
      <c r="D21" s="63" t="s">
        <v>66</v>
      </c>
      <c r="E21" s="63" t="s">
        <v>66</v>
      </c>
      <c r="F21" s="63" t="s">
        <v>69</v>
      </c>
      <c r="G21" s="63" t="s">
        <v>69</v>
      </c>
      <c r="H21" s="63" t="s">
        <v>69</v>
      </c>
      <c r="I21" s="63" t="s">
        <v>70</v>
      </c>
      <c r="J21" s="63" t="s">
        <v>70</v>
      </c>
      <c r="K21" s="63" t="s">
        <v>70</v>
      </c>
      <c r="L21" s="63" t="s">
        <v>88</v>
      </c>
      <c r="M21" s="63" t="s">
        <v>88</v>
      </c>
      <c r="N21" s="63" t="s">
        <v>88</v>
      </c>
      <c r="O21" s="119" t="s">
        <v>104</v>
      </c>
      <c r="P21" s="120" t="s">
        <v>36</v>
      </c>
      <c r="T21" s="50"/>
    </row>
    <row r="22" spans="1:34" ht="26.25" x14ac:dyDescent="0.25">
      <c r="C22" s="64" t="s">
        <v>80</v>
      </c>
      <c r="D22" s="65" t="s">
        <v>81</v>
      </c>
      <c r="E22" s="65" t="s">
        <v>120</v>
      </c>
      <c r="F22" s="65" t="s">
        <v>80</v>
      </c>
      <c r="G22" s="65" t="s">
        <v>81</v>
      </c>
      <c r="H22" s="65" t="s">
        <v>120</v>
      </c>
      <c r="I22" s="65" t="s">
        <v>80</v>
      </c>
      <c r="J22" s="65" t="s">
        <v>81</v>
      </c>
      <c r="K22" s="65" t="s">
        <v>120</v>
      </c>
      <c r="L22" s="65" t="s">
        <v>80</v>
      </c>
      <c r="M22" s="65" t="s">
        <v>81</v>
      </c>
      <c r="N22" s="65" t="s">
        <v>120</v>
      </c>
      <c r="O22" s="121"/>
      <c r="P22" s="88"/>
      <c r="T22" s="50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</row>
    <row r="23" spans="1:34" x14ac:dyDescent="0.25">
      <c r="A23" s="50" t="s">
        <v>37</v>
      </c>
      <c r="C23" s="76">
        <f>NH!CK45</f>
        <v>9.1494505731402267</v>
      </c>
      <c r="D23" s="76">
        <f>NH!CL45</f>
        <v>56.584376071213583</v>
      </c>
      <c r="E23" s="76">
        <f>NH!CN45</f>
        <v>10.526645623538604</v>
      </c>
      <c r="F23" s="76">
        <f>NH!CO45</f>
        <v>6.8644541754573591</v>
      </c>
      <c r="G23" s="76">
        <f>NH!CP45</f>
        <v>24.269171626041906</v>
      </c>
      <c r="H23" s="76">
        <f>NH!CR45</f>
        <v>10.927339816656209</v>
      </c>
      <c r="I23" s="76">
        <f>NH!CS45</f>
        <v>2.6570732736418043</v>
      </c>
      <c r="J23" s="76">
        <f>NH!CT45</f>
        <v>5.6111108845633497</v>
      </c>
      <c r="K23" s="76">
        <f>NH!CV45</f>
        <v>10.020366888519305</v>
      </c>
      <c r="L23" s="76">
        <f>NH!$CW$45</f>
        <v>0</v>
      </c>
      <c r="M23" s="76">
        <f>NH!$CX$45</f>
        <v>0</v>
      </c>
      <c r="N23" s="76">
        <f>NH!$CZ$45</f>
        <v>0</v>
      </c>
      <c r="O23" s="123">
        <f>SUMPRODUCT(C23:N23,C$29:N$29)</f>
        <v>3945812.0753557011</v>
      </c>
      <c r="P23" s="124">
        <f>O23+K12+G12+D12+L12</f>
        <v>3945812.0753557011</v>
      </c>
      <c r="T23" s="50"/>
      <c r="W23" s="122"/>
      <c r="X23" s="122"/>
      <c r="Y23" s="125"/>
      <c r="Z23" s="126"/>
      <c r="AA23" s="127"/>
      <c r="AB23" s="128"/>
      <c r="AC23" s="125"/>
      <c r="AD23" s="128"/>
      <c r="AE23" s="128"/>
      <c r="AF23" s="122"/>
      <c r="AH23" s="2"/>
    </row>
    <row r="24" spans="1:34" x14ac:dyDescent="0.25">
      <c r="A24" s="50" t="s">
        <v>38</v>
      </c>
      <c r="C24" s="76">
        <f>S!CK45</f>
        <v>33.12562231973655</v>
      </c>
      <c r="D24" s="76">
        <f>S!CL45</f>
        <v>187.8980731834331</v>
      </c>
      <c r="E24" s="76">
        <f>S!CN45</f>
        <v>30.248204965772885</v>
      </c>
      <c r="F24" s="76">
        <f>S!CO45</f>
        <v>5.2050797464347971</v>
      </c>
      <c r="G24" s="76">
        <f>S!CP45</f>
        <v>13.786239949701219</v>
      </c>
      <c r="H24" s="76">
        <f>S!CR45</f>
        <v>6.4910289047819036</v>
      </c>
      <c r="I24" s="76">
        <f>S!CS45</f>
        <v>0.60048617769950696</v>
      </c>
      <c r="J24" s="76">
        <f>S!CT45</f>
        <v>0.78270958458448792</v>
      </c>
      <c r="K24" s="76">
        <f>S!CV45</f>
        <v>2.0942848207944267</v>
      </c>
      <c r="L24" s="76">
        <f>S!$CW$45</f>
        <v>0</v>
      </c>
      <c r="M24" s="76">
        <f>S!$CX$45</f>
        <v>0</v>
      </c>
      <c r="N24" s="76">
        <f>S!$CZ$45</f>
        <v>0</v>
      </c>
      <c r="O24" s="123">
        <f>SUMPRODUCT(C24:N24,C$29:N$29)</f>
        <v>5846887.0878569586</v>
      </c>
      <c r="P24" s="124">
        <f>O24+K13+G13+D13+L13</f>
        <v>10234648.4652512</v>
      </c>
      <c r="T24" s="50"/>
      <c r="W24" s="122"/>
      <c r="X24" s="122"/>
      <c r="Y24" s="125"/>
      <c r="Z24" s="126"/>
      <c r="AA24" s="127"/>
      <c r="AB24" s="128"/>
      <c r="AC24" s="129"/>
      <c r="AD24" s="128"/>
      <c r="AE24" s="128"/>
      <c r="AF24" s="122"/>
      <c r="AH24" s="2"/>
    </row>
    <row r="25" spans="1:34" x14ac:dyDescent="0.25">
      <c r="A25" s="50" t="s">
        <v>39</v>
      </c>
      <c r="C25" s="76">
        <f>HGD!CK45</f>
        <v>10.930474288774992</v>
      </c>
      <c r="D25" s="76">
        <f>HGD!CL45</f>
        <v>65.707692457672323</v>
      </c>
      <c r="E25" s="76">
        <f>HGD!CN45</f>
        <v>10.597749676263019</v>
      </c>
      <c r="F25" s="76">
        <f>HGD!CO45</f>
        <v>3.3213220683870821</v>
      </c>
      <c r="G25" s="76">
        <f>HGD!CP45</f>
        <v>9.6235457386403702</v>
      </c>
      <c r="H25" s="76">
        <f>HGD!CR45</f>
        <v>4.5869170198612972</v>
      </c>
      <c r="I25" s="76">
        <f>HGD!CS45</f>
        <v>1.1805786772839268</v>
      </c>
      <c r="J25" s="76">
        <f>HGD!CT45</f>
        <v>2.7184506016049483</v>
      </c>
      <c r="K25" s="76">
        <f>HGD!CV45</f>
        <v>3.2454326045224313</v>
      </c>
      <c r="L25" s="76">
        <f>HGD!$CW$45</f>
        <v>0</v>
      </c>
      <c r="M25" s="76">
        <f>HGD!$CX$45</f>
        <v>0</v>
      </c>
      <c r="N25" s="76">
        <f>HGD!$CZ$45</f>
        <v>0</v>
      </c>
      <c r="O25" s="123">
        <f>SUMPRODUCT(C25:N25,C$29:N$29)</f>
        <v>2599742.0705587571</v>
      </c>
      <c r="P25" s="124">
        <f>O25+K14+G14+D14+L14</f>
        <v>7394907.9214748647</v>
      </c>
      <c r="T25" s="50"/>
      <c r="W25" s="122"/>
      <c r="X25" s="122"/>
      <c r="Y25" s="125"/>
      <c r="Z25" s="126"/>
      <c r="AA25" s="127"/>
      <c r="AB25" s="128"/>
      <c r="AC25" s="129"/>
      <c r="AD25" s="128"/>
      <c r="AE25" s="128"/>
      <c r="AF25" s="122"/>
      <c r="AH25" s="2"/>
    </row>
    <row r="26" spans="1:34" x14ac:dyDescent="0.25">
      <c r="A26" s="50" t="s">
        <v>40</v>
      </c>
      <c r="C26" s="76">
        <f>LGD!CK45</f>
        <v>8.3371146276936887</v>
      </c>
      <c r="D26" s="76">
        <f>LGD!CL45</f>
        <v>52.841506437256854</v>
      </c>
      <c r="E26" s="76">
        <f>LGD!CN45</f>
        <v>7.8666891456754655</v>
      </c>
      <c r="F26" s="76">
        <f>LGD!CO45</f>
        <v>2.4612831414064922</v>
      </c>
      <c r="G26" s="76">
        <f>LGD!CP45</f>
        <v>8.2577814443908633</v>
      </c>
      <c r="H26" s="76">
        <f>LGD!CR45</f>
        <v>3.2577059507047625</v>
      </c>
      <c r="I26" s="76">
        <f>LGD!CS45</f>
        <v>1.5836049395122156</v>
      </c>
      <c r="J26" s="76">
        <f>LGD!CT45</f>
        <v>5.1838118644282716</v>
      </c>
      <c r="K26" s="76">
        <f>LGD!CV45</f>
        <v>3.0883809694517264</v>
      </c>
      <c r="L26" s="76">
        <f>LGD!$CW$45</f>
        <v>0</v>
      </c>
      <c r="M26" s="76">
        <f>LGD!$CX$45</f>
        <v>0</v>
      </c>
      <c r="N26" s="76">
        <f>LGD!$CZ$45</f>
        <v>0</v>
      </c>
      <c r="O26" s="123">
        <f>SUMPRODUCT(C26:N26,C$29:N$29)</f>
        <v>2063589.173243606</v>
      </c>
      <c r="P26" s="124">
        <f>O26+K15+G15+D15+L15</f>
        <v>8279452.6056759572</v>
      </c>
      <c r="T26" s="50"/>
      <c r="W26" s="122"/>
      <c r="X26" s="122"/>
      <c r="Y26" s="125"/>
      <c r="Z26" s="126"/>
      <c r="AA26" s="127"/>
      <c r="AB26" s="128"/>
      <c r="AC26" s="129"/>
      <c r="AD26" s="128"/>
      <c r="AE26" s="128"/>
      <c r="AF26" s="122"/>
      <c r="AH26" s="2"/>
    </row>
    <row r="27" spans="1:34" x14ac:dyDescent="0.25">
      <c r="A27" s="50" t="s">
        <v>41</v>
      </c>
      <c r="C27" s="76">
        <f>BE!CK45</f>
        <v>6.9925170639009036</v>
      </c>
      <c r="D27" s="76">
        <f>BE!CL45</f>
        <v>45.77678092215443</v>
      </c>
      <c r="E27" s="76">
        <f>BE!CN45</f>
        <v>6.1983796519940384</v>
      </c>
      <c r="F27" s="76">
        <f>BE!CO45</f>
        <v>1.6581320285922114</v>
      </c>
      <c r="G27" s="76">
        <f>BE!CP45</f>
        <v>8.1290435212649843</v>
      </c>
      <c r="H27" s="76">
        <f>BE!CR45</f>
        <v>1.7680226559301739</v>
      </c>
      <c r="I27" s="76">
        <f>BE!CS45</f>
        <v>2.3314317995117175</v>
      </c>
      <c r="J27" s="76">
        <f>BE!CT45</f>
        <v>9.8325533463523289</v>
      </c>
      <c r="K27" s="76">
        <f>BE!CV45</f>
        <v>2.9241838881696665</v>
      </c>
      <c r="L27" s="76">
        <f>BE!$CW$45</f>
        <v>0</v>
      </c>
      <c r="M27" s="76">
        <f>BE!$CX$45</f>
        <v>0</v>
      </c>
      <c r="N27" s="76">
        <f>BE!$CZ$45</f>
        <v>0</v>
      </c>
      <c r="O27" s="123">
        <f>SUMPRODUCT(C27:N27,C$29:N$29)</f>
        <v>1718409.9180390257</v>
      </c>
      <c r="P27" s="124">
        <f>O27+K16+G16+D16+L16</f>
        <v>13156160.036731856</v>
      </c>
      <c r="T27" s="50"/>
      <c r="W27" s="122"/>
      <c r="X27" s="122"/>
      <c r="Y27" s="125"/>
      <c r="Z27" s="126"/>
      <c r="AA27" s="127"/>
      <c r="AB27" s="128"/>
      <c r="AC27" s="129"/>
      <c r="AD27" s="128"/>
      <c r="AE27" s="128"/>
      <c r="AF27" s="122"/>
      <c r="AH27" s="2"/>
    </row>
    <row r="28" spans="1:34" x14ac:dyDescent="0.25">
      <c r="C28" s="71"/>
      <c r="O28" s="75"/>
      <c r="P28" s="88"/>
      <c r="T28" s="50"/>
      <c r="W28" s="122"/>
      <c r="X28" s="122"/>
      <c r="Y28" s="125"/>
      <c r="Z28" s="126"/>
      <c r="AA28" s="125"/>
      <c r="AB28" s="122"/>
      <c r="AC28" s="122"/>
      <c r="AD28" s="122"/>
      <c r="AE28" s="122"/>
      <c r="AF28" s="122"/>
    </row>
    <row r="29" spans="1:34" x14ac:dyDescent="0.25">
      <c r="A29" s="103" t="s">
        <v>102</v>
      </c>
      <c r="B29" s="103"/>
      <c r="C29" s="104">
        <f>Variables!B10</f>
        <v>58997</v>
      </c>
      <c r="D29" s="130">
        <v>4080</v>
      </c>
      <c r="E29" s="130">
        <f>Variables!B14</f>
        <v>64704</v>
      </c>
      <c r="F29" s="130">
        <f>Variables!B11</f>
        <v>75295</v>
      </c>
      <c r="G29" s="130">
        <v>4080</v>
      </c>
      <c r="H29" s="130">
        <f>Variables!B15</f>
        <v>77742</v>
      </c>
      <c r="I29" s="130">
        <v>57169</v>
      </c>
      <c r="J29" s="130">
        <v>4080</v>
      </c>
      <c r="K29" s="130">
        <f>Variables!B16</f>
        <v>85212</v>
      </c>
      <c r="L29" s="130">
        <f t="shared" ref="L29:N30" si="3">AVERAGE(C29,F29,I29)</f>
        <v>63820.333333333336</v>
      </c>
      <c r="M29" s="130">
        <f t="shared" si="3"/>
        <v>4080</v>
      </c>
      <c r="N29" s="130">
        <f t="shared" si="3"/>
        <v>75886</v>
      </c>
      <c r="O29" s="131"/>
      <c r="P29" s="88"/>
      <c r="T29" s="50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</row>
    <row r="30" spans="1:34" x14ac:dyDescent="0.25">
      <c r="A30" s="111" t="s">
        <v>103</v>
      </c>
      <c r="B30" s="111"/>
      <c r="C30" s="132">
        <v>0.16200000000000003</v>
      </c>
      <c r="D30" s="133">
        <v>0.04</v>
      </c>
      <c r="E30" s="133">
        <v>0.04</v>
      </c>
      <c r="F30" s="133">
        <v>0.34599999999999997</v>
      </c>
      <c r="G30" s="133">
        <f>F30</f>
        <v>0.34599999999999997</v>
      </c>
      <c r="H30" s="133">
        <f>G30</f>
        <v>0.34599999999999997</v>
      </c>
      <c r="I30" s="133">
        <v>0.60499999999999998</v>
      </c>
      <c r="J30" s="133">
        <f>I30</f>
        <v>0.60499999999999998</v>
      </c>
      <c r="K30" s="133">
        <f>J30</f>
        <v>0.60499999999999998</v>
      </c>
      <c r="L30" s="204">
        <f t="shared" si="3"/>
        <v>0.371</v>
      </c>
      <c r="M30" s="204">
        <f t="shared" si="3"/>
        <v>0.33033333333333331</v>
      </c>
      <c r="N30" s="204">
        <f t="shared" si="3"/>
        <v>0.33033333333333331</v>
      </c>
      <c r="O30" s="116"/>
      <c r="P30" s="134"/>
      <c r="T30" s="50"/>
    </row>
    <row r="31" spans="1:34" ht="12.75" x14ac:dyDescent="0.2">
      <c r="C31" s="50">
        <f>1-C30</f>
        <v>0.83799999999999997</v>
      </c>
      <c r="D31" s="50">
        <f t="shared" ref="D31" si="4">1-D30</f>
        <v>0.96</v>
      </c>
      <c r="E31" s="50">
        <f t="shared" ref="E31:K31" si="5">1-E30</f>
        <v>0.96</v>
      </c>
      <c r="F31" s="50">
        <f t="shared" si="5"/>
        <v>0.65400000000000003</v>
      </c>
      <c r="G31" s="50">
        <f t="shared" si="5"/>
        <v>0.65400000000000003</v>
      </c>
      <c r="H31" s="50">
        <f t="shared" si="5"/>
        <v>0.65400000000000003</v>
      </c>
      <c r="I31" s="50">
        <f t="shared" si="5"/>
        <v>0.39500000000000002</v>
      </c>
      <c r="J31" s="50">
        <f t="shared" si="5"/>
        <v>0.39500000000000002</v>
      </c>
      <c r="K31" s="50">
        <f t="shared" si="5"/>
        <v>0.39500000000000002</v>
      </c>
      <c r="L31" s="50">
        <f>1-J30</f>
        <v>0.39500000000000002</v>
      </c>
      <c r="M31" s="50">
        <f>1-J30</f>
        <v>0.39500000000000002</v>
      </c>
      <c r="N31" s="50">
        <f>1-K30</f>
        <v>0.39500000000000002</v>
      </c>
      <c r="S31" s="50"/>
      <c r="T31" s="50"/>
    </row>
    <row r="32" spans="1:34" ht="12.75" x14ac:dyDescent="0.2">
      <c r="S32" s="50"/>
      <c r="T32" s="50"/>
    </row>
    <row r="33" spans="1:20" ht="12.75" x14ac:dyDescent="0.2">
      <c r="Q33" s="83"/>
      <c r="R33" s="83"/>
      <c r="S33" s="50"/>
      <c r="T33" s="50"/>
    </row>
    <row r="34" spans="1:20" ht="12.75" x14ac:dyDescent="0.2">
      <c r="P34" s="118"/>
      <c r="S34" s="50"/>
      <c r="T34" s="50"/>
    </row>
    <row r="35" spans="1:20" ht="12.75" x14ac:dyDescent="0.2">
      <c r="A35" s="135"/>
      <c r="B35" s="135"/>
      <c r="C35" s="135" t="s">
        <v>100</v>
      </c>
      <c r="D35" s="135" t="s">
        <v>105</v>
      </c>
      <c r="E35" s="135"/>
      <c r="F35" s="135" t="s">
        <v>45</v>
      </c>
      <c r="G35" s="135"/>
      <c r="H35" s="135"/>
      <c r="I35" s="135"/>
      <c r="J35" s="135"/>
      <c r="K35" s="135"/>
      <c r="L35" s="135"/>
      <c r="M35" s="135"/>
      <c r="N35" s="135"/>
      <c r="P35" s="118"/>
      <c r="S35" s="50"/>
      <c r="T35" s="50"/>
    </row>
    <row r="36" spans="1:20" ht="12.75" x14ac:dyDescent="0.2">
      <c r="A36" s="136" t="s">
        <v>37</v>
      </c>
      <c r="B36" s="135"/>
      <c r="C36" s="137">
        <f>P23/1000</f>
        <v>3945.8120753557009</v>
      </c>
      <c r="D36" s="138">
        <f>P4</f>
        <v>14.817627268085841</v>
      </c>
      <c r="E36" s="135"/>
      <c r="F36" s="135"/>
      <c r="G36" s="135"/>
      <c r="H36" s="135"/>
      <c r="I36" s="135"/>
      <c r="J36" s="139"/>
      <c r="K36" s="140"/>
      <c r="L36" s="141"/>
      <c r="M36" s="142"/>
      <c r="N36" s="142"/>
      <c r="P36" s="118"/>
      <c r="S36" s="50"/>
      <c r="T36" s="50"/>
    </row>
    <row r="37" spans="1:20" ht="12.75" x14ac:dyDescent="0.2">
      <c r="A37" s="120" t="s">
        <v>39</v>
      </c>
      <c r="B37" s="120"/>
      <c r="C37" s="207">
        <f>P25/1000</f>
        <v>7394.9079214748645</v>
      </c>
      <c r="D37" s="208">
        <f>P6</f>
        <v>15.003201603877956</v>
      </c>
      <c r="E37" s="120"/>
      <c r="F37" s="209">
        <f>C37-C$36</f>
        <v>3449.0958461191635</v>
      </c>
      <c r="G37" s="210">
        <f>D37-D$36</f>
        <v>0.18557433579211491</v>
      </c>
      <c r="H37" s="211">
        <f>F37/G37</f>
        <v>18586.060574577124</v>
      </c>
      <c r="I37" s="144"/>
      <c r="J37" s="145"/>
      <c r="K37" s="140"/>
      <c r="L37" s="146"/>
      <c r="M37" s="143"/>
      <c r="N37" s="147"/>
      <c r="P37" s="118"/>
      <c r="S37" s="50"/>
      <c r="T37" s="50"/>
    </row>
    <row r="38" spans="1:20" ht="12.75" x14ac:dyDescent="0.2">
      <c r="A38" s="135" t="s">
        <v>40</v>
      </c>
      <c r="B38" s="135"/>
      <c r="C38" s="137">
        <f>P26/1000</f>
        <v>8279.4526056759569</v>
      </c>
      <c r="D38" s="137">
        <f>P7</f>
        <v>15.032472512833706</v>
      </c>
      <c r="E38" s="135"/>
      <c r="F38" s="209">
        <f>C38-C$37</f>
        <v>884.54468420109242</v>
      </c>
      <c r="G38" s="210">
        <f>D38-D$37</f>
        <v>2.927090895575013E-2</v>
      </c>
      <c r="H38" s="214">
        <f>F38/G38</f>
        <v>30219.242099324281</v>
      </c>
      <c r="I38" s="206"/>
      <c r="J38" s="145"/>
      <c r="K38" s="143"/>
      <c r="L38" s="146"/>
      <c r="M38" s="143"/>
      <c r="N38" s="147"/>
      <c r="S38" s="50"/>
      <c r="T38" s="50"/>
    </row>
    <row r="39" spans="1:20" ht="12.75" x14ac:dyDescent="0.2">
      <c r="A39" s="134" t="s">
        <v>38</v>
      </c>
      <c r="B39" s="134"/>
      <c r="C39" s="212">
        <f>P24/1000</f>
        <v>10234.648465251199</v>
      </c>
      <c r="D39" s="213">
        <f>P5</f>
        <v>14.890610026551123</v>
      </c>
      <c r="E39" s="134"/>
      <c r="F39" s="209">
        <f>C39-C$38</f>
        <v>1955.1958595752421</v>
      </c>
      <c r="G39" s="210">
        <f>D39-D$38</f>
        <v>-0.14186248628258369</v>
      </c>
      <c r="H39" s="214"/>
      <c r="I39" s="144"/>
      <c r="J39" s="145"/>
      <c r="K39" s="143"/>
      <c r="L39" s="146"/>
      <c r="M39" s="143"/>
      <c r="N39" s="141"/>
      <c r="S39" s="50"/>
      <c r="T39" s="50"/>
    </row>
    <row r="40" spans="1:20" ht="12.75" x14ac:dyDescent="0.2">
      <c r="A40" s="135" t="s">
        <v>41</v>
      </c>
      <c r="B40" s="135"/>
      <c r="C40" s="137">
        <f>P27/1000</f>
        <v>13156.160036731855</v>
      </c>
      <c r="D40" s="138">
        <f>P8</f>
        <v>15.044801223598785</v>
      </c>
      <c r="E40" s="135"/>
      <c r="F40" s="209">
        <f>C40-C$38</f>
        <v>4876.7074310558983</v>
      </c>
      <c r="G40" s="210">
        <f>D40-D$38</f>
        <v>1.232871076507891E-2</v>
      </c>
      <c r="H40" s="214">
        <f t="shared" ref="H40" si="6">F40/G40</f>
        <v>395556.9664971928</v>
      </c>
      <c r="I40" s="144"/>
      <c r="J40" s="145"/>
      <c r="K40" s="140"/>
      <c r="L40" s="146"/>
      <c r="M40" s="143"/>
      <c r="N40" s="147"/>
      <c r="S40" s="50"/>
      <c r="T40" s="50"/>
    </row>
    <row r="41" spans="1:20" ht="12.75" x14ac:dyDescent="0.2">
      <c r="A41" s="135"/>
      <c r="B41" s="135"/>
      <c r="C41" s="135"/>
      <c r="D41" s="135"/>
      <c r="E41" s="135"/>
      <c r="F41" s="135"/>
      <c r="G41" s="210"/>
      <c r="H41" s="135"/>
      <c r="I41" s="135"/>
      <c r="J41" s="148"/>
      <c r="K41" s="142"/>
      <c r="L41" s="148"/>
      <c r="M41" s="148"/>
      <c r="N41" s="148"/>
      <c r="S41" s="50"/>
      <c r="T41" s="50"/>
    </row>
    <row r="42" spans="1:20" ht="12.75" x14ac:dyDescent="0.2">
      <c r="A42" s="135"/>
      <c r="B42" s="135"/>
      <c r="C42" s="135"/>
      <c r="D42" s="135"/>
      <c r="E42" s="135"/>
      <c r="F42" s="135"/>
      <c r="G42" s="135"/>
      <c r="H42" s="135"/>
      <c r="I42" s="135"/>
      <c r="J42" s="149"/>
      <c r="K42" s="142"/>
      <c r="L42" s="150"/>
      <c r="M42" s="142"/>
      <c r="N42" s="142"/>
      <c r="S42" s="50"/>
      <c r="T42" s="50"/>
    </row>
    <row r="43" spans="1:20" ht="12.75" x14ac:dyDescent="0.2">
      <c r="A43" s="136"/>
      <c r="B43" s="135"/>
      <c r="C43" s="151"/>
      <c r="D43" s="152"/>
      <c r="E43" s="135"/>
      <c r="F43" s="135"/>
      <c r="G43" s="135"/>
      <c r="H43" s="135"/>
      <c r="I43" s="135"/>
      <c r="J43" s="153"/>
      <c r="K43" s="151"/>
      <c r="L43" s="154"/>
      <c r="M43" s="135"/>
      <c r="N43" s="135"/>
      <c r="S43" s="50"/>
      <c r="T43" s="50"/>
    </row>
    <row r="44" spans="1:20" ht="12.75" x14ac:dyDescent="0.2">
      <c r="A44" s="135"/>
      <c r="B44" s="135"/>
      <c r="C44" s="151"/>
      <c r="D44" s="152"/>
      <c r="E44" s="135"/>
      <c r="F44" s="151"/>
      <c r="G44" s="138"/>
      <c r="H44" s="155"/>
      <c r="I44" s="144"/>
      <c r="J44" s="156"/>
      <c r="K44" s="151"/>
      <c r="L44" s="154"/>
      <c r="M44" s="157"/>
      <c r="N44" s="137"/>
      <c r="P44" s="158"/>
      <c r="S44" s="50"/>
      <c r="T44" s="50"/>
    </row>
    <row r="45" spans="1:20" ht="12.75" x14ac:dyDescent="0.2">
      <c r="A45" s="135"/>
      <c r="B45" s="135"/>
      <c r="C45" s="151"/>
      <c r="D45" s="152"/>
      <c r="E45" s="135"/>
      <c r="F45" s="151"/>
      <c r="G45" s="138"/>
      <c r="H45" s="155"/>
      <c r="I45" s="144"/>
      <c r="J45" s="156"/>
      <c r="K45" s="151"/>
      <c r="L45" s="154"/>
      <c r="M45" s="157"/>
      <c r="N45" s="137"/>
      <c r="S45" s="50"/>
      <c r="T45" s="50"/>
    </row>
    <row r="46" spans="1:20" s="56" customFormat="1" x14ac:dyDescent="0.25">
      <c r="A46" s="135"/>
      <c r="B46" s="135"/>
      <c r="C46" s="151"/>
      <c r="D46" s="152"/>
      <c r="E46" s="135"/>
      <c r="F46" s="151"/>
      <c r="G46" s="138"/>
      <c r="H46" s="155"/>
      <c r="I46" s="144"/>
      <c r="J46" s="135"/>
      <c r="K46" s="151"/>
      <c r="L46" s="152"/>
      <c r="M46" s="157"/>
      <c r="N46" s="137"/>
      <c r="O46" s="50"/>
      <c r="P46" s="50"/>
      <c r="Q46" s="50"/>
      <c r="R46" s="50"/>
    </row>
    <row r="47" spans="1:20" s="56" customFormat="1" x14ac:dyDescent="0.25">
      <c r="A47" s="135"/>
      <c r="B47" s="135"/>
      <c r="C47" s="151"/>
      <c r="D47" s="152"/>
      <c r="E47" s="135"/>
      <c r="F47" s="151"/>
      <c r="G47" s="138"/>
      <c r="H47" s="155"/>
      <c r="I47" s="144"/>
      <c r="J47" s="135"/>
      <c r="K47" s="151"/>
      <c r="L47" s="152"/>
      <c r="M47" s="157"/>
      <c r="N47" s="137"/>
      <c r="O47" s="50"/>
      <c r="P47" s="50"/>
      <c r="Q47" s="50"/>
      <c r="R47" s="50"/>
    </row>
    <row r="49" spans="1:20" ht="12.75" x14ac:dyDescent="0.2">
      <c r="S49" s="50"/>
      <c r="T49" s="50"/>
    </row>
    <row r="50" spans="1:20" ht="12.75" x14ac:dyDescent="0.2">
      <c r="S50" s="50"/>
      <c r="T50" s="50"/>
    </row>
    <row r="51" spans="1:20" ht="12.75" x14ac:dyDescent="0.2">
      <c r="S51" s="50"/>
      <c r="T51" s="50"/>
    </row>
    <row r="52" spans="1:20" ht="12.75" x14ac:dyDescent="0.2">
      <c r="S52" s="50"/>
      <c r="T52" s="50"/>
    </row>
    <row r="53" spans="1:20" ht="12.75" x14ac:dyDescent="0.2">
      <c r="S53" s="50"/>
      <c r="T53" s="50"/>
    </row>
    <row r="54" spans="1:20" ht="12.75" x14ac:dyDescent="0.2">
      <c r="S54" s="50"/>
      <c r="T54" s="50"/>
    </row>
    <row r="55" spans="1:20" ht="12.75" x14ac:dyDescent="0.2">
      <c r="S55" s="50"/>
      <c r="T55" s="50"/>
    </row>
    <row r="56" spans="1:20" ht="12.75" x14ac:dyDescent="0.2">
      <c r="S56" s="50"/>
      <c r="T56" s="50"/>
    </row>
    <row r="57" spans="1:20" ht="12.75" x14ac:dyDescent="0.2">
      <c r="A57" s="53"/>
      <c r="S57" s="50"/>
      <c r="T57" s="50"/>
    </row>
    <row r="58" spans="1:20" ht="12.75" x14ac:dyDescent="0.2">
      <c r="C58" s="159"/>
      <c r="D58" s="160"/>
      <c r="E58" s="160"/>
      <c r="F58" s="160"/>
      <c r="G58" s="160"/>
      <c r="H58" s="160"/>
      <c r="I58" s="160"/>
      <c r="J58" s="160"/>
      <c r="K58" s="160"/>
      <c r="L58" s="160"/>
      <c r="M58" s="159"/>
      <c r="N58" s="159"/>
      <c r="O58" s="159"/>
      <c r="P58" s="161"/>
      <c r="S58" s="50"/>
      <c r="T58" s="50"/>
    </row>
    <row r="59" spans="1:20" ht="12.75" x14ac:dyDescent="0.2">
      <c r="S59" s="50"/>
      <c r="T59" s="50"/>
    </row>
    <row r="60" spans="1:20" ht="12.75" x14ac:dyDescent="0.2">
      <c r="S60" s="50"/>
      <c r="T60" s="50"/>
    </row>
    <row r="61" spans="1:20" ht="12.75" x14ac:dyDescent="0.2">
      <c r="S61" s="50"/>
      <c r="T61" s="50"/>
    </row>
    <row r="62" spans="1:20" ht="12.75" x14ac:dyDescent="0.2">
      <c r="S62" s="50"/>
      <c r="T62" s="50"/>
    </row>
    <row r="63" spans="1:20" ht="12.75" x14ac:dyDescent="0.2">
      <c r="S63" s="50"/>
      <c r="T63" s="50"/>
    </row>
    <row r="64" spans="1:20" ht="12.75" x14ac:dyDescent="0.2">
      <c r="S64" s="50"/>
      <c r="T64" s="50"/>
    </row>
    <row r="65" spans="19:20" ht="12.75" x14ac:dyDescent="0.2">
      <c r="S65" s="50"/>
      <c r="T65" s="50"/>
    </row>
    <row r="66" spans="19:20" ht="12.75" x14ac:dyDescent="0.2">
      <c r="S66" s="50"/>
      <c r="T66" s="50"/>
    </row>
    <row r="67" spans="19:20" ht="12.75" x14ac:dyDescent="0.2">
      <c r="S67" s="50"/>
      <c r="T67" s="50"/>
    </row>
    <row r="68" spans="19:20" ht="12.75" x14ac:dyDescent="0.2">
      <c r="S68" s="50"/>
      <c r="T68" s="50"/>
    </row>
    <row r="69" spans="19:20" ht="12.75" x14ac:dyDescent="0.2">
      <c r="S69" s="50"/>
      <c r="T69" s="50"/>
    </row>
    <row r="70" spans="19:20" ht="12.75" x14ac:dyDescent="0.2">
      <c r="S70" s="50"/>
      <c r="T70" s="50"/>
    </row>
    <row r="71" spans="19:20" ht="12.75" x14ac:dyDescent="0.2">
      <c r="S71" s="50"/>
      <c r="T71" s="5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"/>
  <sheetViews>
    <sheetView workbookViewId="0">
      <selection activeCell="D24" sqref="D24"/>
    </sheetView>
  </sheetViews>
  <sheetFormatPr defaultRowHeight="12.75" x14ac:dyDescent="0.2"/>
  <cols>
    <col min="1" max="1" width="43" style="148" customWidth="1"/>
    <col min="2" max="2" width="9.140625" style="148"/>
    <col min="3" max="3" width="26" style="148" customWidth="1"/>
    <col min="4" max="16384" width="9.140625" style="148"/>
  </cols>
  <sheetData>
    <row r="1" spans="1:3" ht="25.5" x14ac:dyDescent="0.2">
      <c r="A1" s="162" t="s">
        <v>106</v>
      </c>
      <c r="B1" s="162" t="s">
        <v>13</v>
      </c>
    </row>
    <row r="2" spans="1:3" x14ac:dyDescent="0.2">
      <c r="A2" s="162" t="s">
        <v>14</v>
      </c>
      <c r="B2" s="162">
        <v>1967</v>
      </c>
    </row>
    <row r="3" spans="1:3" x14ac:dyDescent="0.2">
      <c r="A3" s="162" t="s">
        <v>15</v>
      </c>
      <c r="B3" s="162">
        <v>4548</v>
      </c>
      <c r="C3" s="148">
        <f>B3+B2*0.55</f>
        <v>5629.85</v>
      </c>
    </row>
    <row r="4" spans="1:3" x14ac:dyDescent="0.2">
      <c r="A4" s="162" t="s">
        <v>16</v>
      </c>
      <c r="B4" s="162">
        <v>1012</v>
      </c>
    </row>
    <row r="5" spans="1:3" x14ac:dyDescent="0.2">
      <c r="A5" s="162" t="s">
        <v>17</v>
      </c>
      <c r="B5" s="162">
        <v>670</v>
      </c>
    </row>
    <row r="6" spans="1:3" x14ac:dyDescent="0.2">
      <c r="A6" s="162" t="s">
        <v>18</v>
      </c>
      <c r="B6" s="162">
        <v>1012</v>
      </c>
    </row>
    <row r="7" spans="1:3" x14ac:dyDescent="0.2">
      <c r="A7" s="162" t="s">
        <v>19</v>
      </c>
      <c r="B7" s="162">
        <v>1012</v>
      </c>
    </row>
    <row r="8" spans="1:3" x14ac:dyDescent="0.2">
      <c r="A8" s="162" t="s">
        <v>20</v>
      </c>
      <c r="B8" s="162">
        <v>28553</v>
      </c>
    </row>
    <row r="9" spans="1:3" x14ac:dyDescent="0.2">
      <c r="A9" s="162" t="s">
        <v>21</v>
      </c>
      <c r="B9" s="162">
        <v>8792</v>
      </c>
    </row>
    <row r="10" spans="1:3" x14ac:dyDescent="0.2">
      <c r="A10" s="162" t="s">
        <v>22</v>
      </c>
      <c r="B10" s="162">
        <v>58997</v>
      </c>
    </row>
    <row r="11" spans="1:3" x14ac:dyDescent="0.2">
      <c r="A11" s="162" t="s">
        <v>23</v>
      </c>
      <c r="B11" s="162">
        <v>75295</v>
      </c>
    </row>
    <row r="12" spans="1:3" x14ac:dyDescent="0.2">
      <c r="A12" s="162" t="s">
        <v>24</v>
      </c>
      <c r="B12" s="162">
        <v>57169</v>
      </c>
    </row>
    <row r="13" spans="1:3" ht="25.5" x14ac:dyDescent="0.2">
      <c r="A13" s="162" t="s">
        <v>25</v>
      </c>
      <c r="B13" s="162">
        <v>4080</v>
      </c>
    </row>
    <row r="14" spans="1:3" x14ac:dyDescent="0.2">
      <c r="A14" s="162" t="s">
        <v>26</v>
      </c>
      <c r="B14" s="162">
        <v>64704</v>
      </c>
    </row>
    <row r="15" spans="1:3" x14ac:dyDescent="0.2">
      <c r="A15" s="162" t="s">
        <v>27</v>
      </c>
      <c r="B15" s="162">
        <v>77742</v>
      </c>
    </row>
    <row r="16" spans="1:3" x14ac:dyDescent="0.2">
      <c r="A16" s="162" t="s">
        <v>28</v>
      </c>
      <c r="B16" s="162">
        <v>85212</v>
      </c>
    </row>
    <row r="17" spans="1:5" x14ac:dyDescent="0.2">
      <c r="A17" s="122"/>
      <c r="B17" s="122"/>
      <c r="C17" s="122"/>
    </row>
    <row r="18" spans="1:5" x14ac:dyDescent="0.2">
      <c r="A18" s="162" t="s">
        <v>29</v>
      </c>
      <c r="B18" s="162" t="s">
        <v>105</v>
      </c>
      <c r="C18" s="162" t="s">
        <v>107</v>
      </c>
    </row>
    <row r="19" spans="1:5" x14ac:dyDescent="0.2">
      <c r="A19" s="162" t="s">
        <v>30</v>
      </c>
      <c r="B19" s="162">
        <v>0.83799999999999997</v>
      </c>
      <c r="C19" s="162" t="s">
        <v>31</v>
      </c>
    </row>
    <row r="20" spans="1:5" x14ac:dyDescent="0.2">
      <c r="A20" s="162" t="s">
        <v>32</v>
      </c>
      <c r="B20" s="162">
        <v>0.65400000000000003</v>
      </c>
      <c r="C20" s="162"/>
    </row>
    <row r="21" spans="1:5" x14ac:dyDescent="0.2">
      <c r="A21" s="162" t="s">
        <v>33</v>
      </c>
      <c r="B21" s="162">
        <v>0.39500000000000002</v>
      </c>
      <c r="C21" s="162"/>
    </row>
    <row r="22" spans="1:5" x14ac:dyDescent="0.2">
      <c r="A22" s="162" t="s">
        <v>61</v>
      </c>
      <c r="B22" s="162">
        <f>AVERAGE(B19:B21)</f>
        <v>0.629</v>
      </c>
      <c r="C22" s="162"/>
    </row>
    <row r="23" spans="1:5" ht="25.5" x14ac:dyDescent="0.2">
      <c r="A23" s="162" t="s">
        <v>17</v>
      </c>
      <c r="B23" s="162" t="s">
        <v>34</v>
      </c>
      <c r="C23" s="162" t="s">
        <v>108</v>
      </c>
      <c r="D23" s="148">
        <f>0.3/365</f>
        <v>8.2191780821917802E-4</v>
      </c>
    </row>
    <row r="24" spans="1:5" ht="66" customHeight="1" x14ac:dyDescent="0.2">
      <c r="A24" s="162" t="s">
        <v>35</v>
      </c>
      <c r="B24" s="162" t="s">
        <v>109</v>
      </c>
      <c r="C24" s="162" t="s">
        <v>110</v>
      </c>
      <c r="D24" s="148">
        <f>D23*4.1*7</f>
        <v>2.3589041095890408E-2</v>
      </c>
      <c r="E24" s="148">
        <f>D23*7</f>
        <v>5.7534246575342458E-3</v>
      </c>
    </row>
    <row r="25" spans="1:5" ht="25.5" x14ac:dyDescent="0.2">
      <c r="A25" s="162" t="s">
        <v>111</v>
      </c>
      <c r="B25" s="162" t="s">
        <v>112</v>
      </c>
      <c r="C25" s="162" t="s">
        <v>113</v>
      </c>
      <c r="D25" s="148">
        <f>D23*7</f>
        <v>5.7534246575342458E-3</v>
      </c>
      <c r="E25" s="148">
        <f>D25*8</f>
        <v>4.6027397260273967E-2</v>
      </c>
    </row>
    <row r="26" spans="1:5" ht="25.5" x14ac:dyDescent="0.2">
      <c r="A26" s="162" t="s">
        <v>114</v>
      </c>
      <c r="B26" s="162" t="s">
        <v>115</v>
      </c>
      <c r="C26" s="162" t="s">
        <v>116</v>
      </c>
      <c r="D26" s="148">
        <f>D23*7</f>
        <v>5.7534246575342458E-3</v>
      </c>
    </row>
    <row r="27" spans="1:5" x14ac:dyDescent="0.2">
      <c r="A27" s="122"/>
      <c r="B27" s="122"/>
      <c r="C27" s="122" t="s">
        <v>118</v>
      </c>
    </row>
    <row r="29" spans="1:5" x14ac:dyDescent="0.2">
      <c r="A29" s="148" t="s">
        <v>20</v>
      </c>
      <c r="B29" s="122"/>
      <c r="C29" s="203">
        <v>5.0000000000000001E-4</v>
      </c>
    </row>
    <row r="30" spans="1:5" x14ac:dyDescent="0.2">
      <c r="A30" s="148" t="s">
        <v>119</v>
      </c>
      <c r="B30" s="122"/>
      <c r="C30" s="203">
        <v>0.01</v>
      </c>
    </row>
    <row r="31" spans="1:5" x14ac:dyDescent="0.2">
      <c r="A31" s="122" t="s">
        <v>19</v>
      </c>
      <c r="B31" s="122"/>
      <c r="C31" s="203">
        <v>0.05</v>
      </c>
    </row>
    <row r="32" spans="1:5" x14ac:dyDescent="0.2">
      <c r="A32" s="163" t="s">
        <v>117</v>
      </c>
      <c r="B32" s="122"/>
      <c r="C32" s="122"/>
    </row>
    <row r="33" spans="1:3" x14ac:dyDescent="0.2">
      <c r="A33" s="122"/>
      <c r="B33" s="162"/>
      <c r="C33" s="162"/>
    </row>
    <row r="34" spans="1:3" x14ac:dyDescent="0.2">
      <c r="A34" s="122"/>
      <c r="B34" s="122"/>
      <c r="C34" s="122"/>
    </row>
    <row r="35" spans="1:3" x14ac:dyDescent="0.2">
      <c r="A35" s="122"/>
      <c r="B35" s="122"/>
      <c r="C35" s="12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</vt:lpstr>
      <vt:lpstr>S</vt:lpstr>
      <vt:lpstr>HGD</vt:lpstr>
      <vt:lpstr>LGD</vt:lpstr>
      <vt:lpstr>BE</vt:lpstr>
      <vt:lpstr>Results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S. Kroep</cp:lastModifiedBy>
  <dcterms:created xsi:type="dcterms:W3CDTF">2015-03-12T11:25:25Z</dcterms:created>
  <dcterms:modified xsi:type="dcterms:W3CDTF">2016-03-11T14:52:33Z</dcterms:modified>
</cp:coreProperties>
</file>