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1220" yWindow="20" windowWidth="24260" windowHeight="15540" firstSheet="1" activeTab="5"/>
  </bookViews>
  <sheets>
    <sheet name="NH" sheetId="12" r:id="rId1"/>
    <sheet name="S" sheetId="5" r:id="rId2"/>
    <sheet name="HGD" sheetId="10" r:id="rId3"/>
    <sheet name="LGD" sheetId="13" r:id="rId4"/>
    <sheet name="BE" sheetId="7" r:id="rId5"/>
    <sheet name="Results" sheetId="14" r:id="rId6"/>
    <sheet name="Variables" sheetId="2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14" l="1"/>
  <c r="F40" i="14"/>
  <c r="C40" i="14"/>
  <c r="C39" i="14"/>
  <c r="D40" i="14"/>
  <c r="D39" i="14"/>
  <c r="CB4" i="5"/>
  <c r="CB5" i="5"/>
  <c r="CB6" i="5"/>
  <c r="CB7" i="5"/>
  <c r="CB8" i="5"/>
  <c r="CB9" i="5"/>
  <c r="CB10" i="5"/>
  <c r="CB11" i="5"/>
  <c r="CB12" i="5"/>
  <c r="CB13" i="5"/>
  <c r="CB14" i="5"/>
  <c r="CB15" i="5"/>
  <c r="CB16" i="5"/>
  <c r="CB17" i="5"/>
  <c r="CB18" i="5"/>
  <c r="CB19" i="5"/>
  <c r="CB20" i="5"/>
  <c r="CB21" i="5"/>
  <c r="CB22" i="5"/>
  <c r="CB23" i="5"/>
  <c r="CB24" i="5"/>
  <c r="CB25" i="5"/>
  <c r="CB26" i="5"/>
  <c r="CB27" i="5"/>
  <c r="CB28" i="5"/>
  <c r="CB29" i="5"/>
  <c r="CB30" i="5"/>
  <c r="CB31" i="5"/>
  <c r="CB32" i="5"/>
  <c r="CB33" i="5"/>
  <c r="CB34" i="5"/>
  <c r="CB35" i="5"/>
  <c r="CB36" i="5"/>
  <c r="CB37" i="5"/>
  <c r="CB38" i="5"/>
  <c r="CB39" i="5"/>
  <c r="CB40" i="5"/>
  <c r="CB41" i="5"/>
  <c r="CB42" i="5"/>
  <c r="CB43" i="5"/>
  <c r="CB44" i="5"/>
  <c r="CB45" i="5"/>
  <c r="O5" i="14"/>
  <c r="CD4" i="5"/>
  <c r="CD5" i="5"/>
  <c r="CD6" i="5"/>
  <c r="CD7" i="5"/>
  <c r="CD8" i="5"/>
  <c r="CD9" i="5"/>
  <c r="CD10" i="5"/>
  <c r="CD11" i="5"/>
  <c r="CD12" i="5"/>
  <c r="CD13" i="5"/>
  <c r="CD14" i="5"/>
  <c r="CD15" i="5"/>
  <c r="CD16" i="5"/>
  <c r="CD17" i="5"/>
  <c r="CD18" i="5"/>
  <c r="CD19" i="5"/>
  <c r="CD20" i="5"/>
  <c r="CD21" i="5"/>
  <c r="CD22" i="5"/>
  <c r="CD23" i="5"/>
  <c r="CD24" i="5"/>
  <c r="CD25" i="5"/>
  <c r="CD26" i="5"/>
  <c r="CD27" i="5"/>
  <c r="CD28" i="5"/>
  <c r="CD29" i="5"/>
  <c r="CD30" i="5"/>
  <c r="CD31" i="5"/>
  <c r="CD32" i="5"/>
  <c r="CD33" i="5"/>
  <c r="CD34" i="5"/>
  <c r="CD35" i="5"/>
  <c r="CD36" i="5"/>
  <c r="CD37" i="5"/>
  <c r="CD38" i="5"/>
  <c r="CD39" i="5"/>
  <c r="CD40" i="5"/>
  <c r="CD41" i="5"/>
  <c r="CD42" i="5"/>
  <c r="CD43" i="5"/>
  <c r="CD44" i="5"/>
  <c r="CD45" i="5"/>
  <c r="C13" i="14"/>
  <c r="CE4" i="5"/>
  <c r="CE5" i="5"/>
  <c r="CE6" i="5"/>
  <c r="CE7" i="5"/>
  <c r="CE8" i="5"/>
  <c r="CE9" i="5"/>
  <c r="CE10" i="5"/>
  <c r="CE11" i="5"/>
  <c r="CE12" i="5"/>
  <c r="CE13" i="5"/>
  <c r="CE14" i="5"/>
  <c r="CE15" i="5"/>
  <c r="CE16" i="5"/>
  <c r="CE17" i="5"/>
  <c r="CE18" i="5"/>
  <c r="CE19" i="5"/>
  <c r="CE20" i="5"/>
  <c r="CE21" i="5"/>
  <c r="CE22" i="5"/>
  <c r="CE23" i="5"/>
  <c r="CE24" i="5"/>
  <c r="CE25" i="5"/>
  <c r="CE26" i="5"/>
  <c r="CE27" i="5"/>
  <c r="CE28" i="5"/>
  <c r="CE29" i="5"/>
  <c r="CE30" i="5"/>
  <c r="CE31" i="5"/>
  <c r="CE32" i="5"/>
  <c r="CE33" i="5"/>
  <c r="CE34" i="5"/>
  <c r="CE35" i="5"/>
  <c r="CE36" i="5"/>
  <c r="CE37" i="5"/>
  <c r="CE38" i="5"/>
  <c r="CE39" i="5"/>
  <c r="CE40" i="5"/>
  <c r="CE41" i="5"/>
  <c r="CE42" i="5"/>
  <c r="CE43" i="5"/>
  <c r="CE44" i="5"/>
  <c r="CE45" i="5"/>
  <c r="E13" i="14"/>
  <c r="CF4" i="5"/>
  <c r="CF5" i="5"/>
  <c r="CF6" i="5"/>
  <c r="CF7" i="5"/>
  <c r="CF8" i="5"/>
  <c r="CF9" i="5"/>
  <c r="CF10" i="5"/>
  <c r="CF11" i="5"/>
  <c r="CF12" i="5"/>
  <c r="CF13" i="5"/>
  <c r="CF14" i="5"/>
  <c r="CF15" i="5"/>
  <c r="CF16" i="5"/>
  <c r="CF17" i="5"/>
  <c r="CF18" i="5"/>
  <c r="CF19" i="5"/>
  <c r="CF20" i="5"/>
  <c r="CF21" i="5"/>
  <c r="CF22" i="5"/>
  <c r="CF23" i="5"/>
  <c r="CF24" i="5"/>
  <c r="CF25" i="5"/>
  <c r="CF26" i="5"/>
  <c r="CF27" i="5"/>
  <c r="CF28" i="5"/>
  <c r="CF29" i="5"/>
  <c r="CF30" i="5"/>
  <c r="CF31" i="5"/>
  <c r="CF32" i="5"/>
  <c r="CF33" i="5"/>
  <c r="CF34" i="5"/>
  <c r="CF35" i="5"/>
  <c r="CF36" i="5"/>
  <c r="CF37" i="5"/>
  <c r="CF38" i="5"/>
  <c r="CF39" i="5"/>
  <c r="CF40" i="5"/>
  <c r="CF41" i="5"/>
  <c r="CF42" i="5"/>
  <c r="CF43" i="5"/>
  <c r="CF44" i="5"/>
  <c r="CF45" i="5"/>
  <c r="F13" i="14"/>
  <c r="H13" i="14"/>
  <c r="I13" i="14"/>
  <c r="J13" i="14"/>
  <c r="CK4" i="5"/>
  <c r="CK5" i="5"/>
  <c r="CK6" i="5"/>
  <c r="CK7" i="5"/>
  <c r="CK8" i="5"/>
  <c r="CK9" i="5"/>
  <c r="CK10" i="5"/>
  <c r="CK11" i="5"/>
  <c r="CK12" i="5"/>
  <c r="CK13" i="5"/>
  <c r="CK14" i="5"/>
  <c r="CK15" i="5"/>
  <c r="CK16" i="5"/>
  <c r="CK17" i="5"/>
  <c r="CK18" i="5"/>
  <c r="CK19" i="5"/>
  <c r="CK20" i="5"/>
  <c r="CK21" i="5"/>
  <c r="CK22" i="5"/>
  <c r="CK23" i="5"/>
  <c r="CK24" i="5"/>
  <c r="CK25" i="5"/>
  <c r="CK26" i="5"/>
  <c r="CK27" i="5"/>
  <c r="CK28" i="5"/>
  <c r="CK29" i="5"/>
  <c r="CK30" i="5"/>
  <c r="CK31" i="5"/>
  <c r="CK32" i="5"/>
  <c r="CK33" i="5"/>
  <c r="CK34" i="5"/>
  <c r="CK35" i="5"/>
  <c r="CK36" i="5"/>
  <c r="CK37" i="5"/>
  <c r="CK38" i="5"/>
  <c r="CK39" i="5"/>
  <c r="CK40" i="5"/>
  <c r="CK41" i="5"/>
  <c r="CK42" i="5"/>
  <c r="CK43" i="5"/>
  <c r="CK44" i="5"/>
  <c r="CK45" i="5"/>
  <c r="C24" i="14"/>
  <c r="CL4" i="5"/>
  <c r="CL5" i="5"/>
  <c r="CL6" i="5"/>
  <c r="CL7" i="5"/>
  <c r="CL8" i="5"/>
  <c r="CL9" i="5"/>
  <c r="CL10" i="5"/>
  <c r="CL11" i="5"/>
  <c r="CL12" i="5"/>
  <c r="CL13" i="5"/>
  <c r="CL14" i="5"/>
  <c r="CL15" i="5"/>
  <c r="CL16" i="5"/>
  <c r="CL17" i="5"/>
  <c r="CL18" i="5"/>
  <c r="CL19" i="5"/>
  <c r="CL20" i="5"/>
  <c r="CL21" i="5"/>
  <c r="CL22" i="5"/>
  <c r="CL23" i="5"/>
  <c r="CL24" i="5"/>
  <c r="CL25" i="5"/>
  <c r="CL26" i="5"/>
  <c r="CL27" i="5"/>
  <c r="CL28" i="5"/>
  <c r="CL29" i="5"/>
  <c r="CL30" i="5"/>
  <c r="CL31" i="5"/>
  <c r="CL32" i="5"/>
  <c r="CL33" i="5"/>
  <c r="CL34" i="5"/>
  <c r="CL35" i="5"/>
  <c r="CL36" i="5"/>
  <c r="CL37" i="5"/>
  <c r="CL38" i="5"/>
  <c r="CL39" i="5"/>
  <c r="CL40" i="5"/>
  <c r="CL41" i="5"/>
  <c r="CL42" i="5"/>
  <c r="CL43" i="5"/>
  <c r="CL44" i="5"/>
  <c r="CL45" i="5"/>
  <c r="D24" i="14"/>
  <c r="CN4" i="5"/>
  <c r="CN5" i="5"/>
  <c r="CN6" i="5"/>
  <c r="CN7" i="5"/>
  <c r="CN8" i="5"/>
  <c r="CN9" i="5"/>
  <c r="CN10" i="5"/>
  <c r="CN11" i="5"/>
  <c r="CN12" i="5"/>
  <c r="CN13" i="5"/>
  <c r="CN14" i="5"/>
  <c r="CN15" i="5"/>
  <c r="CN16" i="5"/>
  <c r="CN17" i="5"/>
  <c r="CN18" i="5"/>
  <c r="CN19" i="5"/>
  <c r="CN20" i="5"/>
  <c r="CN21" i="5"/>
  <c r="CN22" i="5"/>
  <c r="CN23" i="5"/>
  <c r="CN24" i="5"/>
  <c r="CN25" i="5"/>
  <c r="CN26" i="5"/>
  <c r="CN27" i="5"/>
  <c r="CN28" i="5"/>
  <c r="CN29" i="5"/>
  <c r="CN30" i="5"/>
  <c r="CN31" i="5"/>
  <c r="CN32" i="5"/>
  <c r="CN33" i="5"/>
  <c r="CN34" i="5"/>
  <c r="CN35" i="5"/>
  <c r="CN36" i="5"/>
  <c r="CN37" i="5"/>
  <c r="CN38" i="5"/>
  <c r="CN39" i="5"/>
  <c r="CN40" i="5"/>
  <c r="CN41" i="5"/>
  <c r="CN42" i="5"/>
  <c r="CN43" i="5"/>
  <c r="CN44" i="5"/>
  <c r="CN45" i="5"/>
  <c r="E24" i="14"/>
  <c r="CO4" i="5"/>
  <c r="CO5" i="5"/>
  <c r="CO6" i="5"/>
  <c r="CO7" i="5"/>
  <c r="CO8" i="5"/>
  <c r="CO9" i="5"/>
  <c r="CO10" i="5"/>
  <c r="CO11" i="5"/>
  <c r="CO12" i="5"/>
  <c r="CO13" i="5"/>
  <c r="CO14" i="5"/>
  <c r="CO15" i="5"/>
  <c r="CO16" i="5"/>
  <c r="CO17" i="5"/>
  <c r="CO18" i="5"/>
  <c r="CO19" i="5"/>
  <c r="CO20" i="5"/>
  <c r="CO21" i="5"/>
  <c r="CO22" i="5"/>
  <c r="CO23" i="5"/>
  <c r="CO24" i="5"/>
  <c r="CO25" i="5"/>
  <c r="CO26" i="5"/>
  <c r="CO27" i="5"/>
  <c r="CO28" i="5"/>
  <c r="CO29" i="5"/>
  <c r="CO30" i="5"/>
  <c r="CO31" i="5"/>
  <c r="CO32" i="5"/>
  <c r="CO33" i="5"/>
  <c r="CO34" i="5"/>
  <c r="CO35" i="5"/>
  <c r="CO36" i="5"/>
  <c r="CO37" i="5"/>
  <c r="CO38" i="5"/>
  <c r="CO39" i="5"/>
  <c r="CO40" i="5"/>
  <c r="CO41" i="5"/>
  <c r="CO42" i="5"/>
  <c r="CO43" i="5"/>
  <c r="CO44" i="5"/>
  <c r="CO45" i="5"/>
  <c r="F24" i="14"/>
  <c r="CP4" i="5"/>
  <c r="CP5" i="5"/>
  <c r="CP6" i="5"/>
  <c r="CP7" i="5"/>
  <c r="CP8" i="5"/>
  <c r="CP9" i="5"/>
  <c r="CP10" i="5"/>
  <c r="CP11" i="5"/>
  <c r="CP12" i="5"/>
  <c r="CP13" i="5"/>
  <c r="CP14" i="5"/>
  <c r="CP15" i="5"/>
  <c r="CP16" i="5"/>
  <c r="CP17" i="5"/>
  <c r="CP18" i="5"/>
  <c r="CP19" i="5"/>
  <c r="CP20" i="5"/>
  <c r="CP21" i="5"/>
  <c r="CP22" i="5"/>
  <c r="CP23" i="5"/>
  <c r="CP24" i="5"/>
  <c r="CP25" i="5"/>
  <c r="CP26" i="5"/>
  <c r="CP27" i="5"/>
  <c r="CP28" i="5"/>
  <c r="CP29" i="5"/>
  <c r="CP30" i="5"/>
  <c r="CP31" i="5"/>
  <c r="CP32" i="5"/>
  <c r="CP33" i="5"/>
  <c r="CP34" i="5"/>
  <c r="CP35" i="5"/>
  <c r="CP36" i="5"/>
  <c r="CP37" i="5"/>
  <c r="CP38" i="5"/>
  <c r="CP39" i="5"/>
  <c r="CP40" i="5"/>
  <c r="CP41" i="5"/>
  <c r="CP42" i="5"/>
  <c r="CP43" i="5"/>
  <c r="CP44" i="5"/>
  <c r="CP45" i="5"/>
  <c r="G24" i="14"/>
  <c r="CR4" i="5"/>
  <c r="CR5" i="5"/>
  <c r="CR6" i="5"/>
  <c r="CR7" i="5"/>
  <c r="CR8" i="5"/>
  <c r="CR9" i="5"/>
  <c r="CR10" i="5"/>
  <c r="CR11" i="5"/>
  <c r="CR12" i="5"/>
  <c r="CR13" i="5"/>
  <c r="CR14" i="5"/>
  <c r="CR15" i="5"/>
  <c r="CR16" i="5"/>
  <c r="CR17" i="5"/>
  <c r="CR18" i="5"/>
  <c r="CR19" i="5"/>
  <c r="CR20" i="5"/>
  <c r="CR21" i="5"/>
  <c r="CR22" i="5"/>
  <c r="CR23" i="5"/>
  <c r="CR24" i="5"/>
  <c r="CR25" i="5"/>
  <c r="CR26" i="5"/>
  <c r="CR27" i="5"/>
  <c r="CR28" i="5"/>
  <c r="CR29" i="5"/>
  <c r="CR30" i="5"/>
  <c r="CR31" i="5"/>
  <c r="CR32" i="5"/>
  <c r="CR33" i="5"/>
  <c r="CR34" i="5"/>
  <c r="CR35" i="5"/>
  <c r="CR36" i="5"/>
  <c r="CR37" i="5"/>
  <c r="CR38" i="5"/>
  <c r="CR39" i="5"/>
  <c r="CR40" i="5"/>
  <c r="CR41" i="5"/>
  <c r="CR42" i="5"/>
  <c r="CR43" i="5"/>
  <c r="CR44" i="5"/>
  <c r="CR45" i="5"/>
  <c r="H24" i="14"/>
  <c r="CS4" i="5"/>
  <c r="CS5" i="5"/>
  <c r="CS6" i="5"/>
  <c r="CS7" i="5"/>
  <c r="CS8" i="5"/>
  <c r="CS9" i="5"/>
  <c r="CS10" i="5"/>
  <c r="CS11" i="5"/>
  <c r="CS12" i="5"/>
  <c r="CS13" i="5"/>
  <c r="CS14" i="5"/>
  <c r="CS15" i="5"/>
  <c r="CS16" i="5"/>
  <c r="CS17" i="5"/>
  <c r="CS18" i="5"/>
  <c r="CS19" i="5"/>
  <c r="CS20" i="5"/>
  <c r="CS21" i="5"/>
  <c r="CS22" i="5"/>
  <c r="CS23" i="5"/>
  <c r="CS24" i="5"/>
  <c r="CS25" i="5"/>
  <c r="CS26" i="5"/>
  <c r="CS27" i="5"/>
  <c r="CS28" i="5"/>
  <c r="CS29" i="5"/>
  <c r="CS30" i="5"/>
  <c r="CS31" i="5"/>
  <c r="CS32" i="5"/>
  <c r="CS33" i="5"/>
  <c r="CS34" i="5"/>
  <c r="CS35" i="5"/>
  <c r="CS36" i="5"/>
  <c r="CS37" i="5"/>
  <c r="CS38" i="5"/>
  <c r="CS39" i="5"/>
  <c r="CS40" i="5"/>
  <c r="CS41" i="5"/>
  <c r="CS42" i="5"/>
  <c r="CS43" i="5"/>
  <c r="CS44" i="5"/>
  <c r="CS45" i="5"/>
  <c r="I24" i="14"/>
  <c r="CT4" i="5"/>
  <c r="CT5" i="5"/>
  <c r="CT6" i="5"/>
  <c r="CT7" i="5"/>
  <c r="CT8" i="5"/>
  <c r="CT9" i="5"/>
  <c r="CT10" i="5"/>
  <c r="CT11" i="5"/>
  <c r="CT12" i="5"/>
  <c r="CT13" i="5"/>
  <c r="CT14" i="5"/>
  <c r="CT15" i="5"/>
  <c r="CT16" i="5"/>
  <c r="CT17" i="5"/>
  <c r="CT18" i="5"/>
  <c r="CT19" i="5"/>
  <c r="CT20" i="5"/>
  <c r="CT21" i="5"/>
  <c r="CT22" i="5"/>
  <c r="CT23" i="5"/>
  <c r="CT24" i="5"/>
  <c r="CT25" i="5"/>
  <c r="CT26" i="5"/>
  <c r="CT27" i="5"/>
  <c r="CT28" i="5"/>
  <c r="CT29" i="5"/>
  <c r="CT30" i="5"/>
  <c r="CT31" i="5"/>
  <c r="CT32" i="5"/>
  <c r="CT33" i="5"/>
  <c r="CT34" i="5"/>
  <c r="CT35" i="5"/>
  <c r="CT36" i="5"/>
  <c r="CT37" i="5"/>
  <c r="CT38" i="5"/>
  <c r="CT39" i="5"/>
  <c r="CT40" i="5"/>
  <c r="CT41" i="5"/>
  <c r="CT42" i="5"/>
  <c r="CT43" i="5"/>
  <c r="CT44" i="5"/>
  <c r="CT45" i="5"/>
  <c r="J24" i="14"/>
  <c r="CV4" i="5"/>
  <c r="CV5" i="5"/>
  <c r="CV6" i="5"/>
  <c r="CV7" i="5"/>
  <c r="CV8" i="5"/>
  <c r="CV9" i="5"/>
  <c r="CV10" i="5"/>
  <c r="CV11" i="5"/>
  <c r="CV12" i="5"/>
  <c r="CV13" i="5"/>
  <c r="CV14" i="5"/>
  <c r="CV15" i="5"/>
  <c r="CV16" i="5"/>
  <c r="CV17" i="5"/>
  <c r="CV18" i="5"/>
  <c r="CV19" i="5"/>
  <c r="CV20" i="5"/>
  <c r="CV21" i="5"/>
  <c r="CV22" i="5"/>
  <c r="CV23" i="5"/>
  <c r="CV24" i="5"/>
  <c r="CV25" i="5"/>
  <c r="CV26" i="5"/>
  <c r="CV27" i="5"/>
  <c r="CV28" i="5"/>
  <c r="CV29" i="5"/>
  <c r="CV30" i="5"/>
  <c r="CV31" i="5"/>
  <c r="CV32" i="5"/>
  <c r="CV33" i="5"/>
  <c r="CV34" i="5"/>
  <c r="CV35" i="5"/>
  <c r="CV36" i="5"/>
  <c r="CV37" i="5"/>
  <c r="CV38" i="5"/>
  <c r="CV39" i="5"/>
  <c r="CV40" i="5"/>
  <c r="CV41" i="5"/>
  <c r="CV42" i="5"/>
  <c r="CV43" i="5"/>
  <c r="CV44" i="5"/>
  <c r="CV45" i="5"/>
  <c r="K24" i="14"/>
  <c r="CW4" i="5"/>
  <c r="CW5" i="5"/>
  <c r="CW6" i="5"/>
  <c r="CW7" i="5"/>
  <c r="CW8" i="5"/>
  <c r="CW9" i="5"/>
  <c r="CW10" i="5"/>
  <c r="CW11" i="5"/>
  <c r="CW12" i="5"/>
  <c r="CW13" i="5"/>
  <c r="CW14" i="5"/>
  <c r="CW15" i="5"/>
  <c r="CW16" i="5"/>
  <c r="CW17" i="5"/>
  <c r="CW18" i="5"/>
  <c r="CW19" i="5"/>
  <c r="CW20" i="5"/>
  <c r="CW21" i="5"/>
  <c r="CW22" i="5"/>
  <c r="CW23" i="5"/>
  <c r="CW24" i="5"/>
  <c r="CW25" i="5"/>
  <c r="CW26" i="5"/>
  <c r="CW27" i="5"/>
  <c r="CW28" i="5"/>
  <c r="CW29" i="5"/>
  <c r="CW30" i="5"/>
  <c r="CW31" i="5"/>
  <c r="CW32" i="5"/>
  <c r="CW33" i="5"/>
  <c r="CW34" i="5"/>
  <c r="CW35" i="5"/>
  <c r="CW36" i="5"/>
  <c r="CW37" i="5"/>
  <c r="CW38" i="5"/>
  <c r="CW39" i="5"/>
  <c r="CW40" i="5"/>
  <c r="CW41" i="5"/>
  <c r="CW42" i="5"/>
  <c r="CW43" i="5"/>
  <c r="CW44" i="5"/>
  <c r="CW45" i="5"/>
  <c r="L24" i="14"/>
  <c r="CX4" i="5"/>
  <c r="CX5" i="5"/>
  <c r="CX6" i="5"/>
  <c r="CX7" i="5"/>
  <c r="CX8" i="5"/>
  <c r="CX9" i="5"/>
  <c r="CX10" i="5"/>
  <c r="CX11" i="5"/>
  <c r="CX12" i="5"/>
  <c r="CX13" i="5"/>
  <c r="CX14" i="5"/>
  <c r="CX15" i="5"/>
  <c r="CX16" i="5"/>
  <c r="CX17" i="5"/>
  <c r="CX18" i="5"/>
  <c r="CX19" i="5"/>
  <c r="CX20" i="5"/>
  <c r="CX21" i="5"/>
  <c r="CX22" i="5"/>
  <c r="CX23" i="5"/>
  <c r="CX24" i="5"/>
  <c r="CX25" i="5"/>
  <c r="CX26" i="5"/>
  <c r="CX27" i="5"/>
  <c r="CX28" i="5"/>
  <c r="CX29" i="5"/>
  <c r="CX30" i="5"/>
  <c r="CX31" i="5"/>
  <c r="CX32" i="5"/>
  <c r="CX33" i="5"/>
  <c r="CX34" i="5"/>
  <c r="CX35" i="5"/>
  <c r="CX36" i="5"/>
  <c r="CX37" i="5"/>
  <c r="CX38" i="5"/>
  <c r="CX39" i="5"/>
  <c r="CX40" i="5"/>
  <c r="CX41" i="5"/>
  <c r="CX42" i="5"/>
  <c r="CX43" i="5"/>
  <c r="CX44" i="5"/>
  <c r="CX45" i="5"/>
  <c r="M24" i="14"/>
  <c r="CZ4" i="5"/>
  <c r="CZ5" i="5"/>
  <c r="CZ6" i="5"/>
  <c r="CZ7" i="5"/>
  <c r="CZ8" i="5"/>
  <c r="CZ9" i="5"/>
  <c r="CZ10" i="5"/>
  <c r="CZ11" i="5"/>
  <c r="CZ12" i="5"/>
  <c r="CZ13" i="5"/>
  <c r="CZ14" i="5"/>
  <c r="CZ15" i="5"/>
  <c r="CZ16" i="5"/>
  <c r="CZ17" i="5"/>
  <c r="CZ18" i="5"/>
  <c r="CZ19" i="5"/>
  <c r="CZ20" i="5"/>
  <c r="CZ21" i="5"/>
  <c r="CZ22" i="5"/>
  <c r="CZ23" i="5"/>
  <c r="CZ24" i="5"/>
  <c r="CZ25" i="5"/>
  <c r="CZ26" i="5"/>
  <c r="CZ27" i="5"/>
  <c r="CZ28" i="5"/>
  <c r="CZ29" i="5"/>
  <c r="CZ30" i="5"/>
  <c r="CZ31" i="5"/>
  <c r="CZ32" i="5"/>
  <c r="CZ33" i="5"/>
  <c r="CZ34" i="5"/>
  <c r="CZ35" i="5"/>
  <c r="CZ36" i="5"/>
  <c r="CZ37" i="5"/>
  <c r="CZ38" i="5"/>
  <c r="CZ39" i="5"/>
  <c r="CZ40" i="5"/>
  <c r="CZ41" i="5"/>
  <c r="CZ42" i="5"/>
  <c r="CZ43" i="5"/>
  <c r="CZ44" i="5"/>
  <c r="CZ45" i="5"/>
  <c r="N24" i="14"/>
  <c r="CA4" i="5"/>
  <c r="CA5" i="5"/>
  <c r="CA6" i="5"/>
  <c r="CA7" i="5"/>
  <c r="CA8" i="5"/>
  <c r="CA9" i="5"/>
  <c r="CA10" i="5"/>
  <c r="CA11" i="5"/>
  <c r="CA12" i="5"/>
  <c r="CA13" i="5"/>
  <c r="CA14" i="5"/>
  <c r="CA15" i="5"/>
  <c r="CA16" i="5"/>
  <c r="CA17" i="5"/>
  <c r="CA18" i="5"/>
  <c r="CA19" i="5"/>
  <c r="CA20" i="5"/>
  <c r="CA21" i="5"/>
  <c r="CA22" i="5"/>
  <c r="CA23" i="5"/>
  <c r="CA24" i="5"/>
  <c r="CA25" i="5"/>
  <c r="CA26" i="5"/>
  <c r="CA27" i="5"/>
  <c r="CA28" i="5"/>
  <c r="CA29" i="5"/>
  <c r="CA30" i="5"/>
  <c r="CA31" i="5"/>
  <c r="CA32" i="5"/>
  <c r="CA33" i="5"/>
  <c r="CA34" i="5"/>
  <c r="CA35" i="5"/>
  <c r="CA36" i="5"/>
  <c r="CA37" i="5"/>
  <c r="CA38" i="5"/>
  <c r="CA39" i="5"/>
  <c r="CA40" i="5"/>
  <c r="CA41" i="5"/>
  <c r="CA42" i="5"/>
  <c r="CA43" i="5"/>
  <c r="CA44" i="5"/>
  <c r="CA45" i="5"/>
  <c r="K5" i="14"/>
  <c r="P5" i="14"/>
  <c r="CB4" i="7"/>
  <c r="CB5" i="7"/>
  <c r="CB6" i="7"/>
  <c r="CB7" i="7"/>
  <c r="CB8" i="7"/>
  <c r="CB9" i="7"/>
  <c r="CB10" i="7"/>
  <c r="CB11" i="7"/>
  <c r="CB12" i="7"/>
  <c r="CB13" i="7"/>
  <c r="CB14" i="7"/>
  <c r="CB15" i="7"/>
  <c r="CB16" i="7"/>
  <c r="CB17" i="7"/>
  <c r="CB18" i="7"/>
  <c r="CB19" i="7"/>
  <c r="CB20" i="7"/>
  <c r="CB21" i="7"/>
  <c r="CB22" i="7"/>
  <c r="CB23" i="7"/>
  <c r="CB24" i="7"/>
  <c r="CB25" i="7"/>
  <c r="CB26" i="7"/>
  <c r="CB27" i="7"/>
  <c r="CB28" i="7"/>
  <c r="CB29" i="7"/>
  <c r="CB30" i="7"/>
  <c r="CB31" i="7"/>
  <c r="CB32" i="7"/>
  <c r="CB33" i="7"/>
  <c r="CB34" i="7"/>
  <c r="CB35" i="7"/>
  <c r="CB36" i="7"/>
  <c r="CB37" i="7"/>
  <c r="CB38" i="7"/>
  <c r="CB39" i="7"/>
  <c r="CB40" i="7"/>
  <c r="CB41" i="7"/>
  <c r="CB42" i="7"/>
  <c r="CB43" i="7"/>
  <c r="CB44" i="7"/>
  <c r="CB45" i="7"/>
  <c r="O8" i="14"/>
  <c r="CD4" i="7"/>
  <c r="CD5" i="7"/>
  <c r="CD6" i="7"/>
  <c r="CD7" i="7"/>
  <c r="CD8" i="7"/>
  <c r="CD9" i="7"/>
  <c r="CD10" i="7"/>
  <c r="CD11" i="7"/>
  <c r="CD12" i="7"/>
  <c r="CD13" i="7"/>
  <c r="CD14" i="7"/>
  <c r="CD15" i="7"/>
  <c r="CD16" i="7"/>
  <c r="CD17" i="7"/>
  <c r="CD18" i="7"/>
  <c r="CD19" i="7"/>
  <c r="CD20" i="7"/>
  <c r="CD21" i="7"/>
  <c r="CD22" i="7"/>
  <c r="CD23" i="7"/>
  <c r="CD24" i="7"/>
  <c r="CD25" i="7"/>
  <c r="CD26" i="7"/>
  <c r="CD27" i="7"/>
  <c r="CD28" i="7"/>
  <c r="CD29" i="7"/>
  <c r="CD30" i="7"/>
  <c r="CD31" i="7"/>
  <c r="CD32" i="7"/>
  <c r="CD33" i="7"/>
  <c r="CD34" i="7"/>
  <c r="CD35" i="7"/>
  <c r="CD36" i="7"/>
  <c r="CD37" i="7"/>
  <c r="CD38" i="7"/>
  <c r="CD39" i="7"/>
  <c r="CD40" i="7"/>
  <c r="CD41" i="7"/>
  <c r="CD42" i="7"/>
  <c r="CD43" i="7"/>
  <c r="CD44" i="7"/>
  <c r="CD45" i="7"/>
  <c r="C16" i="14"/>
  <c r="CE4" i="7"/>
  <c r="CE5" i="7"/>
  <c r="CE6" i="7"/>
  <c r="CE7" i="7"/>
  <c r="CE8" i="7"/>
  <c r="CE9" i="7"/>
  <c r="CE10" i="7"/>
  <c r="CE11" i="7"/>
  <c r="CE12" i="7"/>
  <c r="CE13" i="7"/>
  <c r="CE14" i="7"/>
  <c r="CE15" i="7"/>
  <c r="CE16" i="7"/>
  <c r="CE17" i="7"/>
  <c r="CE18" i="7"/>
  <c r="CE19" i="7"/>
  <c r="CE20" i="7"/>
  <c r="CE21" i="7"/>
  <c r="CE22" i="7"/>
  <c r="CE23" i="7"/>
  <c r="CE24" i="7"/>
  <c r="CE25" i="7"/>
  <c r="CE26" i="7"/>
  <c r="CE27" i="7"/>
  <c r="CE28" i="7"/>
  <c r="CE29" i="7"/>
  <c r="CE30" i="7"/>
  <c r="CE31" i="7"/>
  <c r="CE32" i="7"/>
  <c r="CE33" i="7"/>
  <c r="CE34" i="7"/>
  <c r="CE35" i="7"/>
  <c r="CE36" i="7"/>
  <c r="CE37" i="7"/>
  <c r="CE38" i="7"/>
  <c r="CE39" i="7"/>
  <c r="CE40" i="7"/>
  <c r="CE41" i="7"/>
  <c r="CE42" i="7"/>
  <c r="CE43" i="7"/>
  <c r="CE44" i="7"/>
  <c r="CE45" i="7"/>
  <c r="E16" i="14"/>
  <c r="CF4" i="7"/>
  <c r="CF5" i="7"/>
  <c r="CF6" i="7"/>
  <c r="CF7" i="7"/>
  <c r="CF8" i="7"/>
  <c r="CF9" i="7"/>
  <c r="CF10" i="7"/>
  <c r="CF11" i="7"/>
  <c r="CF12" i="7"/>
  <c r="CF13" i="7"/>
  <c r="CF14" i="7"/>
  <c r="CF15" i="7"/>
  <c r="CF16" i="7"/>
  <c r="CF17" i="7"/>
  <c r="CF18" i="7"/>
  <c r="CF19" i="7"/>
  <c r="CF20" i="7"/>
  <c r="CF21" i="7"/>
  <c r="CF22" i="7"/>
  <c r="CF23" i="7"/>
  <c r="CF24" i="7"/>
  <c r="CF25" i="7"/>
  <c r="CF26" i="7"/>
  <c r="CF27" i="7"/>
  <c r="CF28" i="7"/>
  <c r="CF29" i="7"/>
  <c r="CF30" i="7"/>
  <c r="CF31" i="7"/>
  <c r="CF32" i="7"/>
  <c r="CF33" i="7"/>
  <c r="CF34" i="7"/>
  <c r="CF35" i="7"/>
  <c r="CF36" i="7"/>
  <c r="CF37" i="7"/>
  <c r="CF38" i="7"/>
  <c r="CF39" i="7"/>
  <c r="CF40" i="7"/>
  <c r="CF41" i="7"/>
  <c r="CF42" i="7"/>
  <c r="CF43" i="7"/>
  <c r="CF44" i="7"/>
  <c r="CF45" i="7"/>
  <c r="F16" i="14"/>
  <c r="H16" i="14"/>
  <c r="I16" i="14"/>
  <c r="J16" i="14"/>
  <c r="CK4" i="7"/>
  <c r="CK5" i="7"/>
  <c r="CK6" i="7"/>
  <c r="CK7" i="7"/>
  <c r="CK8" i="7"/>
  <c r="CK9" i="7"/>
  <c r="CK10" i="7"/>
  <c r="CK11" i="7"/>
  <c r="CK12" i="7"/>
  <c r="CK13" i="7"/>
  <c r="CK14" i="7"/>
  <c r="CK15" i="7"/>
  <c r="CK16" i="7"/>
  <c r="CK17" i="7"/>
  <c r="CK18" i="7"/>
  <c r="CK19" i="7"/>
  <c r="CK20" i="7"/>
  <c r="CK21" i="7"/>
  <c r="CK22" i="7"/>
  <c r="CK23" i="7"/>
  <c r="CK24" i="7"/>
  <c r="CK25" i="7"/>
  <c r="CK26" i="7"/>
  <c r="CK27" i="7"/>
  <c r="CK28" i="7"/>
  <c r="CK29" i="7"/>
  <c r="CK30" i="7"/>
  <c r="CK31" i="7"/>
  <c r="CK32" i="7"/>
  <c r="CK33" i="7"/>
  <c r="CK34" i="7"/>
  <c r="CK35" i="7"/>
  <c r="CK36" i="7"/>
  <c r="CK37" i="7"/>
  <c r="CK38" i="7"/>
  <c r="CK39" i="7"/>
  <c r="CK40" i="7"/>
  <c r="CK41" i="7"/>
  <c r="CK42" i="7"/>
  <c r="CK43" i="7"/>
  <c r="CK44" i="7"/>
  <c r="CK45" i="7"/>
  <c r="C27" i="14"/>
  <c r="CL4" i="7"/>
  <c r="CL5" i="7"/>
  <c r="CL6" i="7"/>
  <c r="CL7" i="7"/>
  <c r="CL8" i="7"/>
  <c r="CL9" i="7"/>
  <c r="CL10" i="7"/>
  <c r="CL11" i="7"/>
  <c r="CL12" i="7"/>
  <c r="CL13" i="7"/>
  <c r="CL14" i="7"/>
  <c r="CL15" i="7"/>
  <c r="CL16" i="7"/>
  <c r="CL17" i="7"/>
  <c r="CL18" i="7"/>
  <c r="CL19" i="7"/>
  <c r="CL20" i="7"/>
  <c r="CL21" i="7"/>
  <c r="CL22" i="7"/>
  <c r="CL23" i="7"/>
  <c r="CL24" i="7"/>
  <c r="CL25" i="7"/>
  <c r="CL26" i="7"/>
  <c r="CL27" i="7"/>
  <c r="CL28" i="7"/>
  <c r="CL29" i="7"/>
  <c r="CL30" i="7"/>
  <c r="CL31" i="7"/>
  <c r="CL32" i="7"/>
  <c r="CL33" i="7"/>
  <c r="CL34" i="7"/>
  <c r="CL35" i="7"/>
  <c r="CL36" i="7"/>
  <c r="CL37" i="7"/>
  <c r="CL38" i="7"/>
  <c r="CL39" i="7"/>
  <c r="CL40" i="7"/>
  <c r="CL41" i="7"/>
  <c r="CL42" i="7"/>
  <c r="CL43" i="7"/>
  <c r="CL44" i="7"/>
  <c r="CL45" i="7"/>
  <c r="D27" i="14"/>
  <c r="CN4" i="7"/>
  <c r="CN5" i="7"/>
  <c r="CN6" i="7"/>
  <c r="CN7" i="7"/>
  <c r="CN8" i="7"/>
  <c r="CN9" i="7"/>
  <c r="CN10" i="7"/>
  <c r="CN11" i="7"/>
  <c r="CN12" i="7"/>
  <c r="CN13" i="7"/>
  <c r="CN14" i="7"/>
  <c r="CN15" i="7"/>
  <c r="CN16" i="7"/>
  <c r="CN17" i="7"/>
  <c r="CN18" i="7"/>
  <c r="CN19" i="7"/>
  <c r="CN20" i="7"/>
  <c r="CN21" i="7"/>
  <c r="CN22" i="7"/>
  <c r="CN23" i="7"/>
  <c r="CN24" i="7"/>
  <c r="CN25" i="7"/>
  <c r="CN26" i="7"/>
  <c r="CN27" i="7"/>
  <c r="CN28" i="7"/>
  <c r="CN29" i="7"/>
  <c r="CN30" i="7"/>
  <c r="CN31" i="7"/>
  <c r="CN32" i="7"/>
  <c r="CN33" i="7"/>
  <c r="CN34" i="7"/>
  <c r="CN35" i="7"/>
  <c r="CN36" i="7"/>
  <c r="CN37" i="7"/>
  <c r="CN38" i="7"/>
  <c r="CN39" i="7"/>
  <c r="CN40" i="7"/>
  <c r="CN41" i="7"/>
  <c r="CN42" i="7"/>
  <c r="CN43" i="7"/>
  <c r="CN44" i="7"/>
  <c r="CN45" i="7"/>
  <c r="E27" i="14"/>
  <c r="CO4" i="7"/>
  <c r="CO5" i="7"/>
  <c r="CO6" i="7"/>
  <c r="CO7" i="7"/>
  <c r="CO8" i="7"/>
  <c r="CO9" i="7"/>
  <c r="CO10" i="7"/>
  <c r="CO11" i="7"/>
  <c r="CO12" i="7"/>
  <c r="CO13" i="7"/>
  <c r="CO14" i="7"/>
  <c r="CO15" i="7"/>
  <c r="CO16" i="7"/>
  <c r="CO17" i="7"/>
  <c r="CO18" i="7"/>
  <c r="CO19" i="7"/>
  <c r="CO20" i="7"/>
  <c r="CO21" i="7"/>
  <c r="CO22" i="7"/>
  <c r="CO23" i="7"/>
  <c r="CO24" i="7"/>
  <c r="CO25" i="7"/>
  <c r="CO26" i="7"/>
  <c r="CO27" i="7"/>
  <c r="CO28" i="7"/>
  <c r="CO29" i="7"/>
  <c r="CO30" i="7"/>
  <c r="CO31" i="7"/>
  <c r="CO32" i="7"/>
  <c r="CO33" i="7"/>
  <c r="CO34" i="7"/>
  <c r="CO35" i="7"/>
  <c r="CO36" i="7"/>
  <c r="CO37" i="7"/>
  <c r="CO38" i="7"/>
  <c r="CO39" i="7"/>
  <c r="CO40" i="7"/>
  <c r="CO41" i="7"/>
  <c r="CO42" i="7"/>
  <c r="CO43" i="7"/>
  <c r="CO44" i="7"/>
  <c r="CO45" i="7"/>
  <c r="F27" i="14"/>
  <c r="CP4" i="7"/>
  <c r="CP5" i="7"/>
  <c r="CP6" i="7"/>
  <c r="CP7" i="7"/>
  <c r="CP8" i="7"/>
  <c r="CP9" i="7"/>
  <c r="CP10" i="7"/>
  <c r="CP11" i="7"/>
  <c r="CP12" i="7"/>
  <c r="CP13" i="7"/>
  <c r="CP14" i="7"/>
  <c r="CP15" i="7"/>
  <c r="CP16" i="7"/>
  <c r="CP17" i="7"/>
  <c r="CP18" i="7"/>
  <c r="CP19" i="7"/>
  <c r="CP20" i="7"/>
  <c r="CP21" i="7"/>
  <c r="CP22" i="7"/>
  <c r="CP23" i="7"/>
  <c r="CP24" i="7"/>
  <c r="CP25" i="7"/>
  <c r="CP26" i="7"/>
  <c r="CP27" i="7"/>
  <c r="CP28" i="7"/>
  <c r="CP29" i="7"/>
  <c r="CP30" i="7"/>
  <c r="CP31" i="7"/>
  <c r="CP32" i="7"/>
  <c r="CP33" i="7"/>
  <c r="CP34" i="7"/>
  <c r="CP35" i="7"/>
  <c r="CP36" i="7"/>
  <c r="CP37" i="7"/>
  <c r="CP38" i="7"/>
  <c r="CP39" i="7"/>
  <c r="CP40" i="7"/>
  <c r="CP41" i="7"/>
  <c r="CP42" i="7"/>
  <c r="CP43" i="7"/>
  <c r="CP44" i="7"/>
  <c r="CP45" i="7"/>
  <c r="G27" i="14"/>
  <c r="CR4" i="7"/>
  <c r="CR5" i="7"/>
  <c r="CR6" i="7"/>
  <c r="CR7" i="7"/>
  <c r="CR8" i="7"/>
  <c r="CR9" i="7"/>
  <c r="CR10" i="7"/>
  <c r="CR11" i="7"/>
  <c r="CR12" i="7"/>
  <c r="CR13" i="7"/>
  <c r="CR14" i="7"/>
  <c r="CR15" i="7"/>
  <c r="CR16" i="7"/>
  <c r="CR17" i="7"/>
  <c r="CR18" i="7"/>
  <c r="CR19" i="7"/>
  <c r="CR20" i="7"/>
  <c r="CR21" i="7"/>
  <c r="CR22" i="7"/>
  <c r="CR23" i="7"/>
  <c r="CR24" i="7"/>
  <c r="CR25" i="7"/>
  <c r="CR26" i="7"/>
  <c r="CR27" i="7"/>
  <c r="CR28" i="7"/>
  <c r="CR29" i="7"/>
  <c r="CR30" i="7"/>
  <c r="CR31" i="7"/>
  <c r="CR32" i="7"/>
  <c r="CR33" i="7"/>
  <c r="CR34" i="7"/>
  <c r="CR35" i="7"/>
  <c r="CR36" i="7"/>
  <c r="CR37" i="7"/>
  <c r="CR38" i="7"/>
  <c r="CR39" i="7"/>
  <c r="CR40" i="7"/>
  <c r="CR41" i="7"/>
  <c r="CR42" i="7"/>
  <c r="CR43" i="7"/>
  <c r="CR44" i="7"/>
  <c r="CR45" i="7"/>
  <c r="H27" i="14"/>
  <c r="CS4" i="7"/>
  <c r="CS5" i="7"/>
  <c r="CS6" i="7"/>
  <c r="CS7" i="7"/>
  <c r="CS8" i="7"/>
  <c r="CS9" i="7"/>
  <c r="CS10" i="7"/>
  <c r="CS11" i="7"/>
  <c r="CS12" i="7"/>
  <c r="CS13" i="7"/>
  <c r="CS14" i="7"/>
  <c r="CS15" i="7"/>
  <c r="CS16" i="7"/>
  <c r="CS17" i="7"/>
  <c r="CS18" i="7"/>
  <c r="CS19" i="7"/>
  <c r="CS20" i="7"/>
  <c r="CS21" i="7"/>
  <c r="CS22" i="7"/>
  <c r="CS23" i="7"/>
  <c r="CS24" i="7"/>
  <c r="CS25" i="7"/>
  <c r="CS26" i="7"/>
  <c r="CS27" i="7"/>
  <c r="CS28" i="7"/>
  <c r="CS29" i="7"/>
  <c r="CS30" i="7"/>
  <c r="CS31" i="7"/>
  <c r="CS32" i="7"/>
  <c r="CS33" i="7"/>
  <c r="CS34" i="7"/>
  <c r="CS35" i="7"/>
  <c r="CS36" i="7"/>
  <c r="CS37" i="7"/>
  <c r="CS38" i="7"/>
  <c r="CS39" i="7"/>
  <c r="CS40" i="7"/>
  <c r="CS41" i="7"/>
  <c r="CS42" i="7"/>
  <c r="CS43" i="7"/>
  <c r="CS44" i="7"/>
  <c r="CS45" i="7"/>
  <c r="I27" i="14"/>
  <c r="CT4" i="7"/>
  <c r="CT5" i="7"/>
  <c r="CT6" i="7"/>
  <c r="CT7" i="7"/>
  <c r="CT8" i="7"/>
  <c r="CT9" i="7"/>
  <c r="CT10" i="7"/>
  <c r="CT11" i="7"/>
  <c r="CT12" i="7"/>
  <c r="CT13" i="7"/>
  <c r="CT14" i="7"/>
  <c r="CT15" i="7"/>
  <c r="CT16" i="7"/>
  <c r="CT17" i="7"/>
  <c r="CT18" i="7"/>
  <c r="CT19" i="7"/>
  <c r="CT20" i="7"/>
  <c r="CT21" i="7"/>
  <c r="CT22" i="7"/>
  <c r="CT23" i="7"/>
  <c r="CT24" i="7"/>
  <c r="CT25" i="7"/>
  <c r="CT26" i="7"/>
  <c r="CT27" i="7"/>
  <c r="CT28" i="7"/>
  <c r="CT29" i="7"/>
  <c r="CT30" i="7"/>
  <c r="CT31" i="7"/>
  <c r="CT32" i="7"/>
  <c r="CT33" i="7"/>
  <c r="CT34" i="7"/>
  <c r="CT35" i="7"/>
  <c r="CT36" i="7"/>
  <c r="CT37" i="7"/>
  <c r="CT38" i="7"/>
  <c r="CT39" i="7"/>
  <c r="CT40" i="7"/>
  <c r="CT41" i="7"/>
  <c r="CT42" i="7"/>
  <c r="CT43" i="7"/>
  <c r="CT44" i="7"/>
  <c r="CT45" i="7"/>
  <c r="J27" i="14"/>
  <c r="CV4" i="7"/>
  <c r="CV5" i="7"/>
  <c r="CV6" i="7"/>
  <c r="CV7" i="7"/>
  <c r="CV8" i="7"/>
  <c r="CV9" i="7"/>
  <c r="CV10" i="7"/>
  <c r="CV11" i="7"/>
  <c r="CV12" i="7"/>
  <c r="CV13" i="7"/>
  <c r="CV14" i="7"/>
  <c r="CV15" i="7"/>
  <c r="CV16" i="7"/>
  <c r="CV17" i="7"/>
  <c r="CV18" i="7"/>
  <c r="CV19" i="7"/>
  <c r="CV20" i="7"/>
  <c r="CV21" i="7"/>
  <c r="CV22" i="7"/>
  <c r="CV23" i="7"/>
  <c r="CV24" i="7"/>
  <c r="CV25" i="7"/>
  <c r="CV26" i="7"/>
  <c r="CV27" i="7"/>
  <c r="CV28" i="7"/>
  <c r="CV29" i="7"/>
  <c r="CV30" i="7"/>
  <c r="CV31" i="7"/>
  <c r="CV32" i="7"/>
  <c r="CV33" i="7"/>
  <c r="CV34" i="7"/>
  <c r="CV35" i="7"/>
  <c r="CV36" i="7"/>
  <c r="CV37" i="7"/>
  <c r="CV38" i="7"/>
  <c r="CV39" i="7"/>
  <c r="CV40" i="7"/>
  <c r="CV41" i="7"/>
  <c r="CV42" i="7"/>
  <c r="CV43" i="7"/>
  <c r="CV44" i="7"/>
  <c r="CV45" i="7"/>
  <c r="K27" i="14"/>
  <c r="CW4" i="7"/>
  <c r="CW5" i="7"/>
  <c r="CW6" i="7"/>
  <c r="CW7" i="7"/>
  <c r="CW8" i="7"/>
  <c r="CW9" i="7"/>
  <c r="CW10" i="7"/>
  <c r="CW11" i="7"/>
  <c r="CW12" i="7"/>
  <c r="CW13" i="7"/>
  <c r="CW14" i="7"/>
  <c r="CW15" i="7"/>
  <c r="CW16" i="7"/>
  <c r="CW17" i="7"/>
  <c r="CW18" i="7"/>
  <c r="CW19" i="7"/>
  <c r="CW20" i="7"/>
  <c r="CW21" i="7"/>
  <c r="CW22" i="7"/>
  <c r="CW23" i="7"/>
  <c r="CW24" i="7"/>
  <c r="CW25" i="7"/>
  <c r="CW26" i="7"/>
  <c r="CW27" i="7"/>
  <c r="CW28" i="7"/>
  <c r="CW29" i="7"/>
  <c r="CW30" i="7"/>
  <c r="CW31" i="7"/>
  <c r="CW32" i="7"/>
  <c r="CW33" i="7"/>
  <c r="CW34" i="7"/>
  <c r="CW35" i="7"/>
  <c r="CW36" i="7"/>
  <c r="CW37" i="7"/>
  <c r="CW38" i="7"/>
  <c r="CW39" i="7"/>
  <c r="CW40" i="7"/>
  <c r="CW41" i="7"/>
  <c r="CW42" i="7"/>
  <c r="CW43" i="7"/>
  <c r="CW44" i="7"/>
  <c r="CW45" i="7"/>
  <c r="L27" i="14"/>
  <c r="CX4" i="7"/>
  <c r="CX5" i="7"/>
  <c r="CX6" i="7"/>
  <c r="CX7" i="7"/>
  <c r="CX8" i="7"/>
  <c r="CX9" i="7"/>
  <c r="CX10" i="7"/>
  <c r="CX11" i="7"/>
  <c r="CX12" i="7"/>
  <c r="CX13" i="7"/>
  <c r="CX14" i="7"/>
  <c r="CX15" i="7"/>
  <c r="CX16" i="7"/>
  <c r="CX17" i="7"/>
  <c r="CX18" i="7"/>
  <c r="CX19" i="7"/>
  <c r="CX20" i="7"/>
  <c r="CX21" i="7"/>
  <c r="CX22" i="7"/>
  <c r="CX23" i="7"/>
  <c r="CX24" i="7"/>
  <c r="CX25" i="7"/>
  <c r="CX26" i="7"/>
  <c r="CX27" i="7"/>
  <c r="CX28" i="7"/>
  <c r="CX29" i="7"/>
  <c r="CX30" i="7"/>
  <c r="CX31" i="7"/>
  <c r="CX32" i="7"/>
  <c r="CX33" i="7"/>
  <c r="CX34" i="7"/>
  <c r="CX35" i="7"/>
  <c r="CX36" i="7"/>
  <c r="CX37" i="7"/>
  <c r="CX38" i="7"/>
  <c r="CX39" i="7"/>
  <c r="CX40" i="7"/>
  <c r="CX41" i="7"/>
  <c r="CX42" i="7"/>
  <c r="CX43" i="7"/>
  <c r="CX44" i="7"/>
  <c r="CX45" i="7"/>
  <c r="M27" i="14"/>
  <c r="CZ4" i="7"/>
  <c r="CZ5" i="7"/>
  <c r="CZ6" i="7"/>
  <c r="CZ7" i="7"/>
  <c r="CZ8" i="7"/>
  <c r="CZ9" i="7"/>
  <c r="CZ10" i="7"/>
  <c r="CZ11" i="7"/>
  <c r="CZ12" i="7"/>
  <c r="CZ13" i="7"/>
  <c r="CZ14" i="7"/>
  <c r="CZ15" i="7"/>
  <c r="CZ16" i="7"/>
  <c r="CZ17" i="7"/>
  <c r="CZ18" i="7"/>
  <c r="CZ19" i="7"/>
  <c r="CZ20" i="7"/>
  <c r="CZ21" i="7"/>
  <c r="CZ22" i="7"/>
  <c r="CZ23" i="7"/>
  <c r="CZ24" i="7"/>
  <c r="CZ25" i="7"/>
  <c r="CZ26" i="7"/>
  <c r="CZ27" i="7"/>
  <c r="CZ28" i="7"/>
  <c r="CZ29" i="7"/>
  <c r="CZ30" i="7"/>
  <c r="CZ31" i="7"/>
  <c r="CZ32" i="7"/>
  <c r="CZ33" i="7"/>
  <c r="CZ34" i="7"/>
  <c r="CZ35" i="7"/>
  <c r="CZ36" i="7"/>
  <c r="CZ37" i="7"/>
  <c r="CZ38" i="7"/>
  <c r="CZ39" i="7"/>
  <c r="CZ40" i="7"/>
  <c r="CZ41" i="7"/>
  <c r="CZ42" i="7"/>
  <c r="CZ43" i="7"/>
  <c r="CZ44" i="7"/>
  <c r="CZ45" i="7"/>
  <c r="N27" i="14"/>
  <c r="CA4" i="7"/>
  <c r="CA5" i="7"/>
  <c r="CA6" i="7"/>
  <c r="CA7" i="7"/>
  <c r="CA8" i="7"/>
  <c r="CA9" i="7"/>
  <c r="CA10" i="7"/>
  <c r="CA11" i="7"/>
  <c r="CA12" i="7"/>
  <c r="CA13" i="7"/>
  <c r="CA14" i="7"/>
  <c r="CA15" i="7"/>
  <c r="CA16" i="7"/>
  <c r="CA17" i="7"/>
  <c r="CA18" i="7"/>
  <c r="CA19" i="7"/>
  <c r="CA20" i="7"/>
  <c r="CA21" i="7"/>
  <c r="CA22" i="7"/>
  <c r="CA23" i="7"/>
  <c r="CA24" i="7"/>
  <c r="CA25" i="7"/>
  <c r="CA26" i="7"/>
  <c r="CA27" i="7"/>
  <c r="CA28" i="7"/>
  <c r="CA29" i="7"/>
  <c r="CA30" i="7"/>
  <c r="CA31" i="7"/>
  <c r="CA32" i="7"/>
  <c r="CA33" i="7"/>
  <c r="CA34" i="7"/>
  <c r="CA35" i="7"/>
  <c r="CA36" i="7"/>
  <c r="CA37" i="7"/>
  <c r="CA38" i="7"/>
  <c r="CA39" i="7"/>
  <c r="CA40" i="7"/>
  <c r="CA41" i="7"/>
  <c r="CA42" i="7"/>
  <c r="CA43" i="7"/>
  <c r="CA44" i="7"/>
  <c r="CA45" i="7"/>
  <c r="K8" i="14"/>
  <c r="P8" i="14"/>
  <c r="O24" i="14"/>
  <c r="K13" i="14"/>
  <c r="G13" i="14"/>
  <c r="D13" i="14"/>
  <c r="L13" i="14"/>
  <c r="P24" i="14"/>
  <c r="O27" i="14"/>
  <c r="K16" i="14"/>
  <c r="G16" i="14"/>
  <c r="D16" i="14"/>
  <c r="L16" i="14"/>
  <c r="P27" i="14"/>
  <c r="CB4" i="10"/>
  <c r="CB5" i="10"/>
  <c r="CB6" i="10"/>
  <c r="CB7" i="10"/>
  <c r="CB8" i="10"/>
  <c r="CB9" i="10"/>
  <c r="CB10" i="10"/>
  <c r="CB11" i="10"/>
  <c r="CB12" i="10"/>
  <c r="CB13" i="10"/>
  <c r="CB14" i="10"/>
  <c r="CB15" i="10"/>
  <c r="CB16" i="10"/>
  <c r="CB17" i="10"/>
  <c r="CB18" i="10"/>
  <c r="CB19" i="10"/>
  <c r="CB20" i="10"/>
  <c r="CB21" i="10"/>
  <c r="CB22" i="10"/>
  <c r="CB23" i="10"/>
  <c r="CB24" i="10"/>
  <c r="CB25" i="10"/>
  <c r="CB26" i="10"/>
  <c r="CB27" i="10"/>
  <c r="CB28" i="10"/>
  <c r="CB29" i="10"/>
  <c r="CB30" i="10"/>
  <c r="CB31" i="10"/>
  <c r="CB32" i="10"/>
  <c r="CB33" i="10"/>
  <c r="CB34" i="10"/>
  <c r="CB35" i="10"/>
  <c r="CB36" i="10"/>
  <c r="CB37" i="10"/>
  <c r="CB38" i="10"/>
  <c r="CB39" i="10"/>
  <c r="CB40" i="10"/>
  <c r="CB41" i="10"/>
  <c r="CB42" i="10"/>
  <c r="CB43" i="10"/>
  <c r="CB44" i="10"/>
  <c r="CB45" i="10"/>
  <c r="O6" i="14"/>
  <c r="CD4" i="10"/>
  <c r="CD5" i="10"/>
  <c r="CD6" i="10"/>
  <c r="CD7" i="10"/>
  <c r="CD8" i="10"/>
  <c r="CD9" i="10"/>
  <c r="CD10" i="10"/>
  <c r="CD11" i="10"/>
  <c r="CD12" i="10"/>
  <c r="CD13" i="10"/>
  <c r="CD14" i="10"/>
  <c r="CD15" i="10"/>
  <c r="CD16" i="10"/>
  <c r="CD17" i="10"/>
  <c r="CD18" i="10"/>
  <c r="CD19" i="10"/>
  <c r="CD20" i="10"/>
  <c r="CD21" i="10"/>
  <c r="CD22" i="10"/>
  <c r="CD23" i="10"/>
  <c r="CD24" i="10"/>
  <c r="CD25" i="10"/>
  <c r="CD26" i="10"/>
  <c r="CD27" i="10"/>
  <c r="CD28" i="10"/>
  <c r="CD29" i="10"/>
  <c r="CD30" i="10"/>
  <c r="CD31" i="10"/>
  <c r="CD32" i="10"/>
  <c r="CD33" i="10"/>
  <c r="CD34" i="10"/>
  <c r="CD35" i="10"/>
  <c r="CD36" i="10"/>
  <c r="CD37" i="10"/>
  <c r="CD38" i="10"/>
  <c r="CD39" i="10"/>
  <c r="CD40" i="10"/>
  <c r="CD41" i="10"/>
  <c r="CD42" i="10"/>
  <c r="CD43" i="10"/>
  <c r="CD44" i="10"/>
  <c r="CD45" i="10"/>
  <c r="C14" i="14"/>
  <c r="CE4" i="10"/>
  <c r="CE5" i="10"/>
  <c r="CE6" i="10"/>
  <c r="CE7" i="10"/>
  <c r="CE8" i="10"/>
  <c r="CE9" i="10"/>
  <c r="CE10" i="10"/>
  <c r="CE11" i="10"/>
  <c r="CE12" i="10"/>
  <c r="CE13" i="10"/>
  <c r="CE14" i="10"/>
  <c r="CE15" i="10"/>
  <c r="CE16" i="10"/>
  <c r="CE17" i="10"/>
  <c r="CE18" i="10"/>
  <c r="CE19" i="10"/>
  <c r="CE20" i="10"/>
  <c r="CE21" i="10"/>
  <c r="CE22" i="10"/>
  <c r="CE23" i="10"/>
  <c r="CE24" i="10"/>
  <c r="CE25" i="10"/>
  <c r="CE26" i="10"/>
  <c r="CE27" i="10"/>
  <c r="CE28" i="10"/>
  <c r="CE29" i="10"/>
  <c r="CE30" i="10"/>
  <c r="CE31" i="10"/>
  <c r="CE32" i="10"/>
  <c r="CE33" i="10"/>
  <c r="CE34" i="10"/>
  <c r="CE35" i="10"/>
  <c r="CE36" i="10"/>
  <c r="CE37" i="10"/>
  <c r="CE38" i="10"/>
  <c r="CE39" i="10"/>
  <c r="CE40" i="10"/>
  <c r="CE41" i="10"/>
  <c r="CE42" i="10"/>
  <c r="CE43" i="10"/>
  <c r="CE44" i="10"/>
  <c r="CE45" i="10"/>
  <c r="E14" i="14"/>
  <c r="CF4" i="10"/>
  <c r="CF5" i="10"/>
  <c r="CF6" i="10"/>
  <c r="CF7" i="10"/>
  <c r="CF8" i="10"/>
  <c r="CF9" i="10"/>
  <c r="CF10" i="10"/>
  <c r="CF11" i="10"/>
  <c r="CF12" i="10"/>
  <c r="CF13" i="10"/>
  <c r="CF14" i="10"/>
  <c r="CF15" i="10"/>
  <c r="CF16" i="10"/>
  <c r="CF17" i="10"/>
  <c r="CF18" i="10"/>
  <c r="CF19" i="10"/>
  <c r="CF20" i="10"/>
  <c r="CF21" i="10"/>
  <c r="CF22" i="10"/>
  <c r="CF23" i="10"/>
  <c r="CF24" i="10"/>
  <c r="CF25" i="10"/>
  <c r="CF26" i="10"/>
  <c r="CF27" i="10"/>
  <c r="CF28" i="10"/>
  <c r="CF29" i="10"/>
  <c r="CF30" i="10"/>
  <c r="CF31" i="10"/>
  <c r="CF32" i="10"/>
  <c r="CF33" i="10"/>
  <c r="CF34" i="10"/>
  <c r="CF35" i="10"/>
  <c r="CF36" i="10"/>
  <c r="CF37" i="10"/>
  <c r="CF38" i="10"/>
  <c r="CF39" i="10"/>
  <c r="CF40" i="10"/>
  <c r="CF41" i="10"/>
  <c r="CF42" i="10"/>
  <c r="CF43" i="10"/>
  <c r="CF44" i="10"/>
  <c r="CF45" i="10"/>
  <c r="F14" i="14"/>
  <c r="H14" i="14"/>
  <c r="I14" i="14"/>
  <c r="J14" i="14"/>
  <c r="CK4" i="10"/>
  <c r="CK5" i="10"/>
  <c r="CK6" i="10"/>
  <c r="CK7" i="10"/>
  <c r="CK8" i="10"/>
  <c r="CK9" i="10"/>
  <c r="CK10" i="10"/>
  <c r="CK11" i="10"/>
  <c r="CK12" i="10"/>
  <c r="CK13" i="10"/>
  <c r="CK14" i="10"/>
  <c r="CK15" i="10"/>
  <c r="CK16" i="10"/>
  <c r="CK17" i="10"/>
  <c r="CK18" i="10"/>
  <c r="CK19" i="10"/>
  <c r="CK20" i="10"/>
  <c r="CK21" i="10"/>
  <c r="CK22" i="10"/>
  <c r="CK23" i="10"/>
  <c r="CK24" i="10"/>
  <c r="CK25" i="10"/>
  <c r="CK26" i="10"/>
  <c r="CK27" i="10"/>
  <c r="CK28" i="10"/>
  <c r="CK29" i="10"/>
  <c r="CK30" i="10"/>
  <c r="CK31" i="10"/>
  <c r="CK32" i="10"/>
  <c r="CK33" i="10"/>
  <c r="CK34" i="10"/>
  <c r="CK35" i="10"/>
  <c r="CK36" i="10"/>
  <c r="CK37" i="10"/>
  <c r="CK38" i="10"/>
  <c r="CK39" i="10"/>
  <c r="CK40" i="10"/>
  <c r="CK41" i="10"/>
  <c r="CK42" i="10"/>
  <c r="CK43" i="10"/>
  <c r="CK44" i="10"/>
  <c r="CK45" i="10"/>
  <c r="C25" i="14"/>
  <c r="CL4" i="10"/>
  <c r="CL5" i="10"/>
  <c r="CL6" i="10"/>
  <c r="CL7" i="10"/>
  <c r="CL8" i="10"/>
  <c r="CL9" i="10"/>
  <c r="CL10" i="10"/>
  <c r="CL11" i="10"/>
  <c r="CL12" i="10"/>
  <c r="CL13" i="10"/>
  <c r="CL14" i="10"/>
  <c r="CL15" i="10"/>
  <c r="CL16" i="10"/>
  <c r="CL17" i="10"/>
  <c r="CL18" i="10"/>
  <c r="CL19" i="10"/>
  <c r="CL20" i="10"/>
  <c r="CL21" i="10"/>
  <c r="CL22" i="10"/>
  <c r="CL23" i="10"/>
  <c r="CL24" i="10"/>
  <c r="CL25" i="10"/>
  <c r="CL26" i="10"/>
  <c r="CL27" i="10"/>
  <c r="CL28" i="10"/>
  <c r="CL29" i="10"/>
  <c r="CL30" i="10"/>
  <c r="CL31" i="10"/>
  <c r="CL32" i="10"/>
  <c r="CL33" i="10"/>
  <c r="CL34" i="10"/>
  <c r="CL35" i="10"/>
  <c r="CL36" i="10"/>
  <c r="CL37" i="10"/>
  <c r="CL38" i="10"/>
  <c r="CL39" i="10"/>
  <c r="CL40" i="10"/>
  <c r="CL41" i="10"/>
  <c r="CL42" i="10"/>
  <c r="CL43" i="10"/>
  <c r="CL44" i="10"/>
  <c r="CL45" i="10"/>
  <c r="D25" i="14"/>
  <c r="CN4" i="10"/>
  <c r="CN5" i="10"/>
  <c r="CN6" i="10"/>
  <c r="CN7" i="10"/>
  <c r="CN8" i="10"/>
  <c r="CN9" i="10"/>
  <c r="CN10" i="10"/>
  <c r="CN11" i="10"/>
  <c r="CN12" i="10"/>
  <c r="CN13" i="10"/>
  <c r="CN14" i="10"/>
  <c r="CN15" i="10"/>
  <c r="CN16" i="10"/>
  <c r="CN17" i="10"/>
  <c r="CN18" i="10"/>
  <c r="CN19" i="10"/>
  <c r="CN20" i="10"/>
  <c r="CN21" i="10"/>
  <c r="CN22" i="10"/>
  <c r="CN23" i="10"/>
  <c r="CN24" i="10"/>
  <c r="CN25" i="10"/>
  <c r="CN26" i="10"/>
  <c r="CN27" i="10"/>
  <c r="CN28" i="10"/>
  <c r="CN29" i="10"/>
  <c r="CN30" i="10"/>
  <c r="CN31" i="10"/>
  <c r="CN32" i="10"/>
  <c r="CN33" i="10"/>
  <c r="CN34" i="10"/>
  <c r="CN35" i="10"/>
  <c r="CN36" i="10"/>
  <c r="CN37" i="10"/>
  <c r="CN38" i="10"/>
  <c r="CN39" i="10"/>
  <c r="CN40" i="10"/>
  <c r="CN41" i="10"/>
  <c r="CN42" i="10"/>
  <c r="CN43" i="10"/>
  <c r="CN44" i="10"/>
  <c r="CN45" i="10"/>
  <c r="E25" i="14"/>
  <c r="CO4" i="10"/>
  <c r="CO5" i="10"/>
  <c r="CO6" i="10"/>
  <c r="CO7" i="10"/>
  <c r="CO8" i="10"/>
  <c r="CO9" i="10"/>
  <c r="CO10" i="10"/>
  <c r="CO11" i="10"/>
  <c r="CO12" i="10"/>
  <c r="CO13" i="10"/>
  <c r="CO14" i="10"/>
  <c r="CO15" i="10"/>
  <c r="CO16" i="10"/>
  <c r="CO17" i="10"/>
  <c r="CO18" i="10"/>
  <c r="CO19" i="10"/>
  <c r="CO20" i="10"/>
  <c r="CO21" i="10"/>
  <c r="CO22" i="10"/>
  <c r="CO23" i="10"/>
  <c r="CO24" i="10"/>
  <c r="CO25" i="10"/>
  <c r="CO26" i="10"/>
  <c r="CO27" i="10"/>
  <c r="CO28" i="10"/>
  <c r="CO29" i="10"/>
  <c r="CO30" i="10"/>
  <c r="CO31" i="10"/>
  <c r="CO32" i="10"/>
  <c r="CO33" i="10"/>
  <c r="CO34" i="10"/>
  <c r="CO35" i="10"/>
  <c r="CO36" i="10"/>
  <c r="CO37" i="10"/>
  <c r="CO38" i="10"/>
  <c r="CO39" i="10"/>
  <c r="CO40" i="10"/>
  <c r="CO41" i="10"/>
  <c r="CO42" i="10"/>
  <c r="CO43" i="10"/>
  <c r="CO44" i="10"/>
  <c r="CO45" i="10"/>
  <c r="F25" i="14"/>
  <c r="CP4" i="10"/>
  <c r="CP5" i="10"/>
  <c r="CP6" i="10"/>
  <c r="CP7" i="10"/>
  <c r="CP8" i="10"/>
  <c r="CP9" i="10"/>
  <c r="CP10" i="10"/>
  <c r="CP11" i="10"/>
  <c r="CP12" i="10"/>
  <c r="CP13" i="10"/>
  <c r="CP14" i="10"/>
  <c r="CP15" i="10"/>
  <c r="CP16" i="10"/>
  <c r="CP17" i="10"/>
  <c r="CP18" i="10"/>
  <c r="CP19" i="10"/>
  <c r="CP20" i="10"/>
  <c r="CP21" i="10"/>
  <c r="CP22" i="10"/>
  <c r="CP23" i="10"/>
  <c r="CP24" i="10"/>
  <c r="CP25" i="10"/>
  <c r="CP26" i="10"/>
  <c r="CP27" i="10"/>
  <c r="CP28" i="10"/>
  <c r="CP29" i="10"/>
  <c r="CP30" i="10"/>
  <c r="CP31" i="10"/>
  <c r="CP32" i="10"/>
  <c r="CP33" i="10"/>
  <c r="CP34" i="10"/>
  <c r="CP35" i="10"/>
  <c r="CP36" i="10"/>
  <c r="CP37" i="10"/>
  <c r="CP38" i="10"/>
  <c r="CP39" i="10"/>
  <c r="CP40" i="10"/>
  <c r="CP41" i="10"/>
  <c r="CP42" i="10"/>
  <c r="CP43" i="10"/>
  <c r="CP44" i="10"/>
  <c r="CP45" i="10"/>
  <c r="G25" i="14"/>
  <c r="CR4" i="10"/>
  <c r="CR5" i="10"/>
  <c r="CR6" i="10"/>
  <c r="CR7" i="10"/>
  <c r="CR8" i="10"/>
  <c r="CR9" i="10"/>
  <c r="CR10" i="10"/>
  <c r="CR11" i="10"/>
  <c r="CR12" i="10"/>
  <c r="CR13" i="10"/>
  <c r="CR14" i="10"/>
  <c r="CR15" i="10"/>
  <c r="CR16" i="10"/>
  <c r="CR17" i="10"/>
  <c r="CR18" i="10"/>
  <c r="CR19" i="10"/>
  <c r="CR20" i="10"/>
  <c r="CR21" i="10"/>
  <c r="CR22" i="10"/>
  <c r="CR23" i="10"/>
  <c r="CR24" i="10"/>
  <c r="CR25" i="10"/>
  <c r="CR26" i="10"/>
  <c r="CR27" i="10"/>
  <c r="CR28" i="10"/>
  <c r="CR29" i="10"/>
  <c r="CR30" i="10"/>
  <c r="CR31" i="10"/>
  <c r="CR32" i="10"/>
  <c r="CR33" i="10"/>
  <c r="CR34" i="10"/>
  <c r="CR35" i="10"/>
  <c r="CR36" i="10"/>
  <c r="CR37" i="10"/>
  <c r="CR38" i="10"/>
  <c r="CR39" i="10"/>
  <c r="CR40" i="10"/>
  <c r="CR41" i="10"/>
  <c r="CR42" i="10"/>
  <c r="CR43" i="10"/>
  <c r="CR44" i="10"/>
  <c r="CR45" i="10"/>
  <c r="H25" i="14"/>
  <c r="CS4" i="10"/>
  <c r="CS5" i="10"/>
  <c r="CS6" i="10"/>
  <c r="CS7" i="10"/>
  <c r="CS8" i="10"/>
  <c r="CS9" i="10"/>
  <c r="CS10" i="10"/>
  <c r="CS11" i="10"/>
  <c r="CS12" i="10"/>
  <c r="CS13" i="10"/>
  <c r="CS14" i="10"/>
  <c r="CS15" i="10"/>
  <c r="CS16" i="10"/>
  <c r="CS17" i="10"/>
  <c r="CS18" i="10"/>
  <c r="CS19" i="10"/>
  <c r="CS20" i="10"/>
  <c r="CS21" i="10"/>
  <c r="CS22" i="10"/>
  <c r="CS23" i="10"/>
  <c r="CS24" i="10"/>
  <c r="CS25" i="10"/>
  <c r="CS26" i="10"/>
  <c r="CS27" i="10"/>
  <c r="CS28" i="10"/>
  <c r="CS29" i="10"/>
  <c r="CS30" i="10"/>
  <c r="CS31" i="10"/>
  <c r="CS32" i="10"/>
  <c r="CS33" i="10"/>
  <c r="CS34" i="10"/>
  <c r="CS35" i="10"/>
  <c r="CS36" i="10"/>
  <c r="CS37" i="10"/>
  <c r="CS38" i="10"/>
  <c r="CS39" i="10"/>
  <c r="CS40" i="10"/>
  <c r="CS41" i="10"/>
  <c r="CS42" i="10"/>
  <c r="CS43" i="10"/>
  <c r="CS44" i="10"/>
  <c r="CS45" i="10"/>
  <c r="I25" i="14"/>
  <c r="CT4" i="10"/>
  <c r="CT5" i="10"/>
  <c r="CT6" i="10"/>
  <c r="CT7" i="10"/>
  <c r="CT8" i="10"/>
  <c r="CT9" i="10"/>
  <c r="CT10" i="10"/>
  <c r="CT11" i="10"/>
  <c r="CT12" i="10"/>
  <c r="CT13" i="10"/>
  <c r="CT14" i="10"/>
  <c r="CT15" i="10"/>
  <c r="CT16" i="10"/>
  <c r="CT17" i="10"/>
  <c r="CT18" i="10"/>
  <c r="CT19" i="10"/>
  <c r="CT20" i="10"/>
  <c r="CT21" i="10"/>
  <c r="CT22" i="10"/>
  <c r="CT23" i="10"/>
  <c r="CT24" i="10"/>
  <c r="CT25" i="10"/>
  <c r="CT26" i="10"/>
  <c r="CT27" i="10"/>
  <c r="CT28" i="10"/>
  <c r="CT29" i="10"/>
  <c r="CT30" i="10"/>
  <c r="CT31" i="10"/>
  <c r="CT32" i="10"/>
  <c r="CT33" i="10"/>
  <c r="CT34" i="10"/>
  <c r="CT35" i="10"/>
  <c r="CT36" i="10"/>
  <c r="CT37" i="10"/>
  <c r="CT38" i="10"/>
  <c r="CT39" i="10"/>
  <c r="CT40" i="10"/>
  <c r="CT41" i="10"/>
  <c r="CT42" i="10"/>
  <c r="CT43" i="10"/>
  <c r="CT44" i="10"/>
  <c r="CT45" i="10"/>
  <c r="J25" i="14"/>
  <c r="CV4" i="10"/>
  <c r="CV5" i="10"/>
  <c r="CV6" i="10"/>
  <c r="CV7" i="10"/>
  <c r="CV8" i="10"/>
  <c r="CV9" i="10"/>
  <c r="CV10" i="10"/>
  <c r="CV11" i="10"/>
  <c r="CV12" i="10"/>
  <c r="CV13" i="10"/>
  <c r="CV14" i="10"/>
  <c r="CV15" i="10"/>
  <c r="CV16" i="10"/>
  <c r="CV17" i="10"/>
  <c r="CV18" i="10"/>
  <c r="CV19" i="10"/>
  <c r="CV20" i="10"/>
  <c r="CV21" i="10"/>
  <c r="CV22" i="10"/>
  <c r="CV23" i="10"/>
  <c r="CV24" i="10"/>
  <c r="CV25" i="10"/>
  <c r="CV26" i="10"/>
  <c r="CV27" i="10"/>
  <c r="CV28" i="10"/>
  <c r="CV29" i="10"/>
  <c r="CV30" i="10"/>
  <c r="CV31" i="10"/>
  <c r="CV32" i="10"/>
  <c r="CV33" i="10"/>
  <c r="CV34" i="10"/>
  <c r="CV35" i="10"/>
  <c r="CV36" i="10"/>
  <c r="CV37" i="10"/>
  <c r="CV38" i="10"/>
  <c r="CV39" i="10"/>
  <c r="CV40" i="10"/>
  <c r="CV41" i="10"/>
  <c r="CV42" i="10"/>
  <c r="CV43" i="10"/>
  <c r="CV44" i="10"/>
  <c r="CV45" i="10"/>
  <c r="K25" i="14"/>
  <c r="CW4" i="10"/>
  <c r="CW5" i="10"/>
  <c r="CW6" i="10"/>
  <c r="CW7" i="10"/>
  <c r="CW8" i="10"/>
  <c r="CW9" i="10"/>
  <c r="CW10" i="10"/>
  <c r="CW11" i="10"/>
  <c r="CW12" i="10"/>
  <c r="CW13" i="10"/>
  <c r="CW14" i="10"/>
  <c r="CW15" i="10"/>
  <c r="CW16" i="10"/>
  <c r="CW17" i="10"/>
  <c r="CW18" i="10"/>
  <c r="CW19" i="10"/>
  <c r="CW20" i="10"/>
  <c r="CW21" i="10"/>
  <c r="CW22" i="10"/>
  <c r="CW23" i="10"/>
  <c r="CW24" i="10"/>
  <c r="CW25" i="10"/>
  <c r="CW26" i="10"/>
  <c r="CW27" i="10"/>
  <c r="CW28" i="10"/>
  <c r="CW29" i="10"/>
  <c r="CW30" i="10"/>
  <c r="CW31" i="10"/>
  <c r="CW32" i="10"/>
  <c r="CW33" i="10"/>
  <c r="CW34" i="10"/>
  <c r="CW35" i="10"/>
  <c r="CW36" i="10"/>
  <c r="CW37" i="10"/>
  <c r="CW38" i="10"/>
  <c r="CW39" i="10"/>
  <c r="CW40" i="10"/>
  <c r="CW41" i="10"/>
  <c r="CW42" i="10"/>
  <c r="CW43" i="10"/>
  <c r="CW44" i="10"/>
  <c r="CW45" i="10"/>
  <c r="L25" i="14"/>
  <c r="CX4" i="10"/>
  <c r="CX5" i="10"/>
  <c r="CX6" i="10"/>
  <c r="CX7" i="10"/>
  <c r="CX8" i="10"/>
  <c r="CX9" i="10"/>
  <c r="CX10" i="10"/>
  <c r="CX11" i="10"/>
  <c r="CX12" i="10"/>
  <c r="CX13" i="10"/>
  <c r="CX14" i="10"/>
  <c r="CX15" i="10"/>
  <c r="CX16" i="10"/>
  <c r="CX17" i="10"/>
  <c r="CX18" i="10"/>
  <c r="CX19" i="10"/>
  <c r="CX20" i="10"/>
  <c r="CX21" i="10"/>
  <c r="CX22" i="10"/>
  <c r="CX23" i="10"/>
  <c r="CX24" i="10"/>
  <c r="CX25" i="10"/>
  <c r="CX26" i="10"/>
  <c r="CX27" i="10"/>
  <c r="CX28" i="10"/>
  <c r="CX29" i="10"/>
  <c r="CX30" i="10"/>
  <c r="CX31" i="10"/>
  <c r="CX32" i="10"/>
  <c r="CX33" i="10"/>
  <c r="CX34" i="10"/>
  <c r="CX35" i="10"/>
  <c r="CX36" i="10"/>
  <c r="CX37" i="10"/>
  <c r="CX38" i="10"/>
  <c r="CX39" i="10"/>
  <c r="CX40" i="10"/>
  <c r="CX41" i="10"/>
  <c r="CX42" i="10"/>
  <c r="CX43" i="10"/>
  <c r="CX44" i="10"/>
  <c r="CX45" i="10"/>
  <c r="M25" i="14"/>
  <c r="CZ4" i="10"/>
  <c r="CZ5" i="10"/>
  <c r="CZ6" i="10"/>
  <c r="CZ7" i="10"/>
  <c r="CZ8" i="10"/>
  <c r="CZ9" i="10"/>
  <c r="CZ10" i="10"/>
  <c r="CZ11" i="10"/>
  <c r="CZ12" i="10"/>
  <c r="CZ13" i="10"/>
  <c r="CZ14" i="10"/>
  <c r="CZ15" i="10"/>
  <c r="CZ16" i="10"/>
  <c r="CZ17" i="10"/>
  <c r="CZ18" i="10"/>
  <c r="CZ19" i="10"/>
  <c r="CZ20" i="10"/>
  <c r="CZ21" i="10"/>
  <c r="CZ22" i="10"/>
  <c r="CZ23" i="10"/>
  <c r="CZ24" i="10"/>
  <c r="CZ25" i="10"/>
  <c r="CZ26" i="10"/>
  <c r="CZ27" i="10"/>
  <c r="CZ28" i="10"/>
  <c r="CZ29" i="10"/>
  <c r="CZ30" i="10"/>
  <c r="CZ31" i="10"/>
  <c r="CZ32" i="10"/>
  <c r="CZ33" i="10"/>
  <c r="CZ34" i="10"/>
  <c r="CZ35" i="10"/>
  <c r="CZ36" i="10"/>
  <c r="CZ37" i="10"/>
  <c r="CZ38" i="10"/>
  <c r="CZ39" i="10"/>
  <c r="CZ40" i="10"/>
  <c r="CZ41" i="10"/>
  <c r="CZ42" i="10"/>
  <c r="CZ43" i="10"/>
  <c r="CZ44" i="10"/>
  <c r="CZ45" i="10"/>
  <c r="N25" i="14"/>
  <c r="CA4" i="10"/>
  <c r="CA5" i="10"/>
  <c r="CA6" i="10"/>
  <c r="CA7" i="10"/>
  <c r="CA8" i="10"/>
  <c r="CA9" i="10"/>
  <c r="CA10" i="10"/>
  <c r="CA11" i="10"/>
  <c r="CA12" i="10"/>
  <c r="CA13" i="10"/>
  <c r="CA14" i="10"/>
  <c r="CA15" i="10"/>
  <c r="CA16" i="10"/>
  <c r="CA17" i="10"/>
  <c r="CA18" i="10"/>
  <c r="CA19" i="10"/>
  <c r="CA20" i="10"/>
  <c r="CA21" i="10"/>
  <c r="CA22" i="10"/>
  <c r="CA23" i="10"/>
  <c r="CA24" i="10"/>
  <c r="CA25" i="10"/>
  <c r="CA26" i="10"/>
  <c r="CA27" i="10"/>
  <c r="CA28" i="10"/>
  <c r="CA29" i="10"/>
  <c r="CA30" i="10"/>
  <c r="CA31" i="10"/>
  <c r="CA32" i="10"/>
  <c r="CA33" i="10"/>
  <c r="CA34" i="10"/>
  <c r="CA35" i="10"/>
  <c r="CA36" i="10"/>
  <c r="CA37" i="10"/>
  <c r="CA38" i="10"/>
  <c r="CA39" i="10"/>
  <c r="CA40" i="10"/>
  <c r="CA41" i="10"/>
  <c r="CA42" i="10"/>
  <c r="CA43" i="10"/>
  <c r="CA44" i="10"/>
  <c r="CA45" i="10"/>
  <c r="K6" i="14"/>
  <c r="P6" i="14"/>
  <c r="D37" i="14"/>
  <c r="G39" i="14"/>
  <c r="H40" i="14"/>
  <c r="AQ45" i="10"/>
  <c r="AS45" i="10"/>
  <c r="AR45" i="10"/>
  <c r="B45" i="12"/>
  <c r="G45" i="12"/>
  <c r="L45" i="12"/>
  <c r="Q45" i="12"/>
  <c r="V45" i="12"/>
  <c r="AA45" i="12"/>
  <c r="AF45" i="12"/>
  <c r="AK45" i="12"/>
  <c r="AP45" i="12"/>
  <c r="AT45" i="12"/>
  <c r="D23" i="2"/>
  <c r="D24" i="2"/>
  <c r="E24" i="2"/>
  <c r="D25" i="2"/>
  <c r="D26" i="2"/>
  <c r="J19" i="14"/>
  <c r="AU45" i="5"/>
  <c r="AV45" i="5"/>
  <c r="AW45" i="5"/>
  <c r="AX45" i="5"/>
  <c r="AY45" i="5"/>
  <c r="AZ45" i="5"/>
  <c r="BA45" i="5"/>
  <c r="BB45" i="5"/>
  <c r="BC45" i="5"/>
  <c r="BD45" i="5"/>
  <c r="BE45" i="5"/>
  <c r="BR45" i="5"/>
  <c r="CC45" i="5"/>
  <c r="CJ45" i="5"/>
  <c r="CM45" i="5"/>
  <c r="CQ45" i="5"/>
  <c r="CU45" i="5"/>
  <c r="CY45" i="5"/>
  <c r="E25" i="2"/>
  <c r="I19" i="14"/>
  <c r="H19" i="14"/>
  <c r="L30" i="14"/>
  <c r="AR45" i="5"/>
  <c r="AJ45" i="5"/>
  <c r="AB45" i="5"/>
  <c r="T45" i="5"/>
  <c r="L45" i="5"/>
  <c r="D45" i="5"/>
  <c r="BS24" i="12"/>
  <c r="CN4" i="12"/>
  <c r="E45" i="5"/>
  <c r="M45" i="5"/>
  <c r="U45" i="5"/>
  <c r="AC45" i="5"/>
  <c r="AK45" i="5"/>
  <c r="AS45" i="5"/>
  <c r="F45" i="5"/>
  <c r="N45" i="5"/>
  <c r="V45" i="5"/>
  <c r="AD45" i="5"/>
  <c r="AL45" i="5"/>
  <c r="AT45" i="5"/>
  <c r="G45" i="5"/>
  <c r="O45" i="5"/>
  <c r="W45" i="5"/>
  <c r="AE45" i="5"/>
  <c r="AM45" i="5"/>
  <c r="H45" i="5"/>
  <c r="P45" i="5"/>
  <c r="X45" i="5"/>
  <c r="AF45" i="5"/>
  <c r="AN45" i="5"/>
  <c r="I45" i="5"/>
  <c r="Q45" i="5"/>
  <c r="Y45" i="5"/>
  <c r="AG45" i="5"/>
  <c r="AO45" i="5"/>
  <c r="B45" i="5"/>
  <c r="J45" i="5"/>
  <c r="R45" i="5"/>
  <c r="Z45" i="5"/>
  <c r="AH45" i="5"/>
  <c r="AP45" i="5"/>
  <c r="C45" i="5"/>
  <c r="K45" i="5"/>
  <c r="S45" i="5"/>
  <c r="AA45" i="5"/>
  <c r="AI45" i="5"/>
  <c r="AQ45" i="5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BE45" i="13"/>
  <c r="BR45" i="13"/>
  <c r="CC45" i="13"/>
  <c r="CJ45" i="13"/>
  <c r="CM45" i="13"/>
  <c r="CQ45" i="13"/>
  <c r="CU45" i="13"/>
  <c r="CY45" i="13"/>
  <c r="DA45" i="13"/>
  <c r="DB45" i="13"/>
  <c r="DC45" i="13"/>
  <c r="DD45" i="13"/>
  <c r="DE45" i="13"/>
  <c r="DF45" i="13"/>
  <c r="DG45" i="13"/>
  <c r="DH45" i="13"/>
  <c r="DI45" i="13"/>
  <c r="DJ45" i="13"/>
  <c r="DK45" i="13"/>
  <c r="DL45" i="13"/>
  <c r="DM45" i="13"/>
  <c r="DN45" i="13"/>
  <c r="DO45" i="13"/>
  <c r="DP45" i="13"/>
  <c r="DQ45" i="13"/>
  <c r="B45" i="13"/>
  <c r="K29" i="14"/>
  <c r="H29" i="14"/>
  <c r="E29" i="14"/>
  <c r="N29" i="14"/>
  <c r="F29" i="14"/>
  <c r="C29" i="14"/>
  <c r="J18" i="14"/>
  <c r="I18" i="14"/>
  <c r="H18" i="14"/>
  <c r="F18" i="14"/>
  <c r="C3" i="2"/>
  <c r="E18" i="14"/>
  <c r="C18" i="14"/>
  <c r="B22" i="2"/>
  <c r="L29" i="14"/>
  <c r="C19" i="14"/>
  <c r="F19" i="14"/>
  <c r="E19" i="14"/>
  <c r="CY45" i="7"/>
  <c r="CU45" i="7"/>
  <c r="CQ45" i="7"/>
  <c r="CM45" i="7"/>
  <c r="BZ44" i="7"/>
  <c r="BY44" i="7"/>
  <c r="BX44" i="7"/>
  <c r="BW44" i="7"/>
  <c r="BV44" i="7"/>
  <c r="BU44" i="7"/>
  <c r="BT44" i="7"/>
  <c r="BS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Z43" i="7"/>
  <c r="BY43" i="7"/>
  <c r="BX43" i="7"/>
  <c r="BW43" i="7"/>
  <c r="BV43" i="7"/>
  <c r="BU43" i="7"/>
  <c r="BT43" i="7"/>
  <c r="BS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Z42" i="7"/>
  <c r="BY42" i="7"/>
  <c r="BX42" i="7"/>
  <c r="BW42" i="7"/>
  <c r="BV42" i="7"/>
  <c r="BU42" i="7"/>
  <c r="BT42" i="7"/>
  <c r="BS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Z41" i="7"/>
  <c r="BY41" i="7"/>
  <c r="BX41" i="7"/>
  <c r="BW41" i="7"/>
  <c r="BV41" i="7"/>
  <c r="BU41" i="7"/>
  <c r="BT41" i="7"/>
  <c r="BS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Z40" i="7"/>
  <c r="BY40" i="7"/>
  <c r="BX40" i="7"/>
  <c r="BW40" i="7"/>
  <c r="BV40" i="7"/>
  <c r="BU40" i="7"/>
  <c r="BT40" i="7"/>
  <c r="BS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Z39" i="7"/>
  <c r="BY39" i="7"/>
  <c r="BX39" i="7"/>
  <c r="BW39" i="7"/>
  <c r="BV39" i="7"/>
  <c r="BU39" i="7"/>
  <c r="BT39" i="7"/>
  <c r="BS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Z38" i="7"/>
  <c r="BY38" i="7"/>
  <c r="BX38" i="7"/>
  <c r="BW38" i="7"/>
  <c r="BV38" i="7"/>
  <c r="BU38" i="7"/>
  <c r="BT38" i="7"/>
  <c r="BS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Z37" i="7"/>
  <c r="BY37" i="7"/>
  <c r="BX37" i="7"/>
  <c r="BW37" i="7"/>
  <c r="BV37" i="7"/>
  <c r="BU37" i="7"/>
  <c r="BT37" i="7"/>
  <c r="BS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Z36" i="7"/>
  <c r="BY36" i="7"/>
  <c r="BX36" i="7"/>
  <c r="BW36" i="7"/>
  <c r="BV36" i="7"/>
  <c r="BU36" i="7"/>
  <c r="BT36" i="7"/>
  <c r="BS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Z35" i="7"/>
  <c r="BY35" i="7"/>
  <c r="BX35" i="7"/>
  <c r="BW35" i="7"/>
  <c r="BV35" i="7"/>
  <c r="BU35" i="7"/>
  <c r="BT35" i="7"/>
  <c r="BS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Z34" i="7"/>
  <c r="BY34" i="7"/>
  <c r="BX34" i="7"/>
  <c r="BW34" i="7"/>
  <c r="BV34" i="7"/>
  <c r="BU34" i="7"/>
  <c r="BT34" i="7"/>
  <c r="BS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Z33" i="7"/>
  <c r="BY33" i="7"/>
  <c r="BX33" i="7"/>
  <c r="BW33" i="7"/>
  <c r="BV33" i="7"/>
  <c r="BU33" i="7"/>
  <c r="BT33" i="7"/>
  <c r="BS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Z32" i="7"/>
  <c r="BY32" i="7"/>
  <c r="BX32" i="7"/>
  <c r="BW32" i="7"/>
  <c r="BV32" i="7"/>
  <c r="BU32" i="7"/>
  <c r="BT32" i="7"/>
  <c r="BS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Z31" i="7"/>
  <c r="BY31" i="7"/>
  <c r="BX31" i="7"/>
  <c r="BW31" i="7"/>
  <c r="BV31" i="7"/>
  <c r="BU31" i="7"/>
  <c r="BT31" i="7"/>
  <c r="BS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Z30" i="7"/>
  <c r="BY30" i="7"/>
  <c r="BX30" i="7"/>
  <c r="BW30" i="7"/>
  <c r="BV30" i="7"/>
  <c r="BU30" i="7"/>
  <c r="BT30" i="7"/>
  <c r="BS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Z29" i="7"/>
  <c r="BY29" i="7"/>
  <c r="BX29" i="7"/>
  <c r="BW29" i="7"/>
  <c r="BV29" i="7"/>
  <c r="BU29" i="7"/>
  <c r="BT29" i="7"/>
  <c r="BS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Z28" i="7"/>
  <c r="BY28" i="7"/>
  <c r="BX28" i="7"/>
  <c r="BW28" i="7"/>
  <c r="BV28" i="7"/>
  <c r="BU28" i="7"/>
  <c r="BT28" i="7"/>
  <c r="BS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Z27" i="7"/>
  <c r="BY27" i="7"/>
  <c r="BX27" i="7"/>
  <c r="BW27" i="7"/>
  <c r="BV27" i="7"/>
  <c r="BU27" i="7"/>
  <c r="BT27" i="7"/>
  <c r="BS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Z26" i="7"/>
  <c r="BY26" i="7"/>
  <c r="BX26" i="7"/>
  <c r="BW26" i="7"/>
  <c r="BV26" i="7"/>
  <c r="BU26" i="7"/>
  <c r="BT26" i="7"/>
  <c r="BS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Z25" i="7"/>
  <c r="BY25" i="7"/>
  <c r="BX25" i="7"/>
  <c r="BW25" i="7"/>
  <c r="BV25" i="7"/>
  <c r="BU25" i="7"/>
  <c r="BT25" i="7"/>
  <c r="BS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Z24" i="7"/>
  <c r="BY24" i="7"/>
  <c r="BX24" i="7"/>
  <c r="BW24" i="7"/>
  <c r="BV24" i="7"/>
  <c r="BU24" i="7"/>
  <c r="BT24" i="7"/>
  <c r="BS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Z23" i="7"/>
  <c r="BY23" i="7"/>
  <c r="BX23" i="7"/>
  <c r="BW23" i="7"/>
  <c r="BV23" i="7"/>
  <c r="BU23" i="7"/>
  <c r="BT23" i="7"/>
  <c r="BS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Z22" i="7"/>
  <c r="BY22" i="7"/>
  <c r="BX22" i="7"/>
  <c r="BW22" i="7"/>
  <c r="BV22" i="7"/>
  <c r="BU22" i="7"/>
  <c r="BT22" i="7"/>
  <c r="BS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Z21" i="7"/>
  <c r="BY21" i="7"/>
  <c r="BX21" i="7"/>
  <c r="BW21" i="7"/>
  <c r="BV21" i="7"/>
  <c r="BU21" i="7"/>
  <c r="BT21" i="7"/>
  <c r="BS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Z20" i="7"/>
  <c r="BY20" i="7"/>
  <c r="BX20" i="7"/>
  <c r="BW20" i="7"/>
  <c r="BV20" i="7"/>
  <c r="BU20" i="7"/>
  <c r="BT20" i="7"/>
  <c r="BS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Z19" i="7"/>
  <c r="BY19" i="7"/>
  <c r="BX19" i="7"/>
  <c r="BW19" i="7"/>
  <c r="BV19" i="7"/>
  <c r="BU19" i="7"/>
  <c r="BT19" i="7"/>
  <c r="BS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Z18" i="7"/>
  <c r="BY18" i="7"/>
  <c r="BX18" i="7"/>
  <c r="BW18" i="7"/>
  <c r="BV18" i="7"/>
  <c r="BU18" i="7"/>
  <c r="BT18" i="7"/>
  <c r="BS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Z17" i="7"/>
  <c r="BY17" i="7"/>
  <c r="BX17" i="7"/>
  <c r="BW17" i="7"/>
  <c r="BV17" i="7"/>
  <c r="BU17" i="7"/>
  <c r="BT17" i="7"/>
  <c r="BS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Z16" i="7"/>
  <c r="BY16" i="7"/>
  <c r="BX16" i="7"/>
  <c r="BW16" i="7"/>
  <c r="BV16" i="7"/>
  <c r="BU16" i="7"/>
  <c r="BT16" i="7"/>
  <c r="BS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Z15" i="7"/>
  <c r="BY15" i="7"/>
  <c r="BX15" i="7"/>
  <c r="BW15" i="7"/>
  <c r="BV15" i="7"/>
  <c r="BU15" i="7"/>
  <c r="BT15" i="7"/>
  <c r="BS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Z14" i="7"/>
  <c r="BY14" i="7"/>
  <c r="BX14" i="7"/>
  <c r="BW14" i="7"/>
  <c r="BV14" i="7"/>
  <c r="BU14" i="7"/>
  <c r="BT14" i="7"/>
  <c r="BS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Z13" i="7"/>
  <c r="BY13" i="7"/>
  <c r="BX13" i="7"/>
  <c r="BW13" i="7"/>
  <c r="BV13" i="7"/>
  <c r="BU13" i="7"/>
  <c r="BT13" i="7"/>
  <c r="BS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Z12" i="7"/>
  <c r="BY12" i="7"/>
  <c r="BX12" i="7"/>
  <c r="BW12" i="7"/>
  <c r="BV12" i="7"/>
  <c r="BU12" i="7"/>
  <c r="BT12" i="7"/>
  <c r="BS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Z11" i="7"/>
  <c r="BY11" i="7"/>
  <c r="BX11" i="7"/>
  <c r="BW11" i="7"/>
  <c r="BV11" i="7"/>
  <c r="BU11" i="7"/>
  <c r="BT11" i="7"/>
  <c r="BS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Z10" i="7"/>
  <c r="BY10" i="7"/>
  <c r="BX10" i="7"/>
  <c r="BW10" i="7"/>
  <c r="BV10" i="7"/>
  <c r="BU10" i="7"/>
  <c r="BT10" i="7"/>
  <c r="BS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Z9" i="7"/>
  <c r="BY9" i="7"/>
  <c r="BX9" i="7"/>
  <c r="BW9" i="7"/>
  <c r="BV9" i="7"/>
  <c r="BU9" i="7"/>
  <c r="BT9" i="7"/>
  <c r="BS9" i="7"/>
  <c r="BQ9" i="7"/>
  <c r="BP9" i="7"/>
  <c r="BO9" i="7"/>
  <c r="BN9" i="7"/>
  <c r="BM9" i="7"/>
  <c r="BL9" i="7"/>
  <c r="BK9" i="7"/>
  <c r="BJ9" i="7"/>
  <c r="BI9" i="7"/>
  <c r="BH9" i="7"/>
  <c r="BG9" i="7"/>
  <c r="BF9" i="7"/>
  <c r="BZ8" i="7"/>
  <c r="BY8" i="7"/>
  <c r="BX8" i="7"/>
  <c r="BW8" i="7"/>
  <c r="BV8" i="7"/>
  <c r="BU8" i="7"/>
  <c r="BT8" i="7"/>
  <c r="BS8" i="7"/>
  <c r="BQ8" i="7"/>
  <c r="BP8" i="7"/>
  <c r="BO8" i="7"/>
  <c r="BN8" i="7"/>
  <c r="BM8" i="7"/>
  <c r="BL8" i="7"/>
  <c r="BK8" i="7"/>
  <c r="BJ8" i="7"/>
  <c r="BI8" i="7"/>
  <c r="BH8" i="7"/>
  <c r="BG8" i="7"/>
  <c r="BF8" i="7"/>
  <c r="BZ7" i="7"/>
  <c r="BY7" i="7"/>
  <c r="BX7" i="7"/>
  <c r="BW7" i="7"/>
  <c r="BV7" i="7"/>
  <c r="BU7" i="7"/>
  <c r="BT7" i="7"/>
  <c r="BS7" i="7"/>
  <c r="BQ7" i="7"/>
  <c r="BP7" i="7"/>
  <c r="BO7" i="7"/>
  <c r="BN7" i="7"/>
  <c r="BM7" i="7"/>
  <c r="BL7" i="7"/>
  <c r="BK7" i="7"/>
  <c r="BJ7" i="7"/>
  <c r="BI7" i="7"/>
  <c r="BH7" i="7"/>
  <c r="BG7" i="7"/>
  <c r="BF7" i="7"/>
  <c r="BZ6" i="7"/>
  <c r="BY6" i="7"/>
  <c r="BX6" i="7"/>
  <c r="BW6" i="7"/>
  <c r="BV6" i="7"/>
  <c r="BU6" i="7"/>
  <c r="BT6" i="7"/>
  <c r="BS6" i="7"/>
  <c r="BQ6" i="7"/>
  <c r="BP6" i="7"/>
  <c r="BO6" i="7"/>
  <c r="BN6" i="7"/>
  <c r="BM6" i="7"/>
  <c r="BL6" i="7"/>
  <c r="BK6" i="7"/>
  <c r="BJ6" i="7"/>
  <c r="BI6" i="7"/>
  <c r="BH6" i="7"/>
  <c r="BG6" i="7"/>
  <c r="BF6" i="7"/>
  <c r="BZ5" i="7"/>
  <c r="BY5" i="7"/>
  <c r="BX5" i="7"/>
  <c r="BW5" i="7"/>
  <c r="BV5" i="7"/>
  <c r="BU5" i="7"/>
  <c r="BT5" i="7"/>
  <c r="BS5" i="7"/>
  <c r="BQ5" i="7"/>
  <c r="BP5" i="7"/>
  <c r="BO5" i="7"/>
  <c r="BN5" i="7"/>
  <c r="BM5" i="7"/>
  <c r="BL5" i="7"/>
  <c r="BK5" i="7"/>
  <c r="BJ5" i="7"/>
  <c r="BI5" i="7"/>
  <c r="BH5" i="7"/>
  <c r="BG5" i="7"/>
  <c r="BF5" i="7"/>
  <c r="BZ4" i="7"/>
  <c r="BY4" i="7"/>
  <c r="BX4" i="7"/>
  <c r="BW4" i="7"/>
  <c r="BV4" i="7"/>
  <c r="BU4" i="7"/>
  <c r="BT4" i="7"/>
  <c r="BS4" i="7"/>
  <c r="BQ4" i="7"/>
  <c r="BP4" i="7"/>
  <c r="BO4" i="7"/>
  <c r="BN4" i="7"/>
  <c r="BM4" i="7"/>
  <c r="BL4" i="7"/>
  <c r="BK4" i="7"/>
  <c r="BJ4" i="7"/>
  <c r="BI4" i="7"/>
  <c r="BH4" i="7"/>
  <c r="BG4" i="7"/>
  <c r="BF4" i="7"/>
  <c r="CZ44" i="13"/>
  <c r="CX44" i="13"/>
  <c r="CW44" i="13"/>
  <c r="CV44" i="13"/>
  <c r="CT44" i="13"/>
  <c r="CS44" i="13"/>
  <c r="CR44" i="13"/>
  <c r="CP44" i="13"/>
  <c r="CO44" i="13"/>
  <c r="CN44" i="13"/>
  <c r="CL44" i="13"/>
  <c r="CK44" i="13"/>
  <c r="CF44" i="13"/>
  <c r="CE44" i="13"/>
  <c r="CD44" i="13"/>
  <c r="CB44" i="13"/>
  <c r="CA44" i="13"/>
  <c r="BZ44" i="13"/>
  <c r="BY44" i="13"/>
  <c r="BX44" i="13"/>
  <c r="BW44" i="13"/>
  <c r="BV44" i="13"/>
  <c r="BU44" i="13"/>
  <c r="BT44" i="13"/>
  <c r="BS44" i="13"/>
  <c r="BQ44" i="13"/>
  <c r="BP44" i="13"/>
  <c r="BO44" i="13"/>
  <c r="BN44" i="13"/>
  <c r="BM44" i="13"/>
  <c r="BL44" i="13"/>
  <c r="BK44" i="13"/>
  <c r="BJ44" i="13"/>
  <c r="BI44" i="13"/>
  <c r="BH44" i="13"/>
  <c r="BG44" i="13"/>
  <c r="BF44" i="13"/>
  <c r="CZ43" i="13"/>
  <c r="CX43" i="13"/>
  <c r="CW43" i="13"/>
  <c r="CV43" i="13"/>
  <c r="CT43" i="13"/>
  <c r="CS43" i="13"/>
  <c r="CR43" i="13"/>
  <c r="CP43" i="13"/>
  <c r="CO43" i="13"/>
  <c r="CN43" i="13"/>
  <c r="CL43" i="13"/>
  <c r="CK43" i="13"/>
  <c r="CF43" i="13"/>
  <c r="CE43" i="13"/>
  <c r="CD43" i="13"/>
  <c r="CB43" i="13"/>
  <c r="CA43" i="13"/>
  <c r="BZ43" i="13"/>
  <c r="BY43" i="13"/>
  <c r="BX43" i="13"/>
  <c r="BW43" i="13"/>
  <c r="BV43" i="13"/>
  <c r="BU43" i="13"/>
  <c r="BT43" i="13"/>
  <c r="BS43" i="13"/>
  <c r="BQ43" i="13"/>
  <c r="BP43" i="13"/>
  <c r="BO43" i="13"/>
  <c r="BN43" i="13"/>
  <c r="BM43" i="13"/>
  <c r="BL43" i="13"/>
  <c r="BK43" i="13"/>
  <c r="BJ43" i="13"/>
  <c r="BI43" i="13"/>
  <c r="BH43" i="13"/>
  <c r="BG43" i="13"/>
  <c r="BF43" i="13"/>
  <c r="CZ42" i="13"/>
  <c r="CX42" i="13"/>
  <c r="CW42" i="13"/>
  <c r="CV42" i="13"/>
  <c r="CT42" i="13"/>
  <c r="CS42" i="13"/>
  <c r="CR42" i="13"/>
  <c r="CP42" i="13"/>
  <c r="CO42" i="13"/>
  <c r="CN42" i="13"/>
  <c r="CL42" i="13"/>
  <c r="CK42" i="13"/>
  <c r="CF42" i="13"/>
  <c r="CE42" i="13"/>
  <c r="CD42" i="13"/>
  <c r="CB42" i="13"/>
  <c r="CA42" i="13"/>
  <c r="BZ42" i="13"/>
  <c r="BY42" i="13"/>
  <c r="BX42" i="13"/>
  <c r="BW42" i="13"/>
  <c r="BV42" i="13"/>
  <c r="BU42" i="13"/>
  <c r="BT42" i="13"/>
  <c r="BS42" i="13"/>
  <c r="BQ42" i="13"/>
  <c r="BP42" i="13"/>
  <c r="BO42" i="13"/>
  <c r="BN42" i="13"/>
  <c r="BM42" i="13"/>
  <c r="BL42" i="13"/>
  <c r="BK42" i="13"/>
  <c r="BJ42" i="13"/>
  <c r="BI42" i="13"/>
  <c r="BH42" i="13"/>
  <c r="BG42" i="13"/>
  <c r="BF42" i="13"/>
  <c r="CZ41" i="13"/>
  <c r="CX41" i="13"/>
  <c r="CW41" i="13"/>
  <c r="CV41" i="13"/>
  <c r="CT41" i="13"/>
  <c r="CS41" i="13"/>
  <c r="CR41" i="13"/>
  <c r="CP41" i="13"/>
  <c r="CO41" i="13"/>
  <c r="CN41" i="13"/>
  <c r="CL41" i="13"/>
  <c r="CK41" i="13"/>
  <c r="CF41" i="13"/>
  <c r="CE41" i="13"/>
  <c r="CD41" i="13"/>
  <c r="CB41" i="13"/>
  <c r="CA41" i="13"/>
  <c r="BZ41" i="13"/>
  <c r="BY41" i="13"/>
  <c r="BX41" i="13"/>
  <c r="BW41" i="13"/>
  <c r="BV41" i="13"/>
  <c r="BU41" i="13"/>
  <c r="BT41" i="13"/>
  <c r="BS41" i="13"/>
  <c r="BQ41" i="13"/>
  <c r="BP41" i="13"/>
  <c r="BO41" i="13"/>
  <c r="BN41" i="13"/>
  <c r="BM41" i="13"/>
  <c r="BL41" i="13"/>
  <c r="BK41" i="13"/>
  <c r="BJ41" i="13"/>
  <c r="BI41" i="13"/>
  <c r="BH41" i="13"/>
  <c r="BG41" i="13"/>
  <c r="BF41" i="13"/>
  <c r="CZ40" i="13"/>
  <c r="CX40" i="13"/>
  <c r="CW40" i="13"/>
  <c r="CV40" i="13"/>
  <c r="CT40" i="13"/>
  <c r="CS40" i="13"/>
  <c r="CR40" i="13"/>
  <c r="CP40" i="13"/>
  <c r="CO40" i="13"/>
  <c r="CN40" i="13"/>
  <c r="CL40" i="13"/>
  <c r="CK40" i="13"/>
  <c r="CF40" i="13"/>
  <c r="CE40" i="13"/>
  <c r="CD40" i="13"/>
  <c r="CB40" i="13"/>
  <c r="CA40" i="13"/>
  <c r="BZ40" i="13"/>
  <c r="BY40" i="13"/>
  <c r="BX40" i="13"/>
  <c r="BW40" i="13"/>
  <c r="BV40" i="13"/>
  <c r="BU40" i="13"/>
  <c r="BT40" i="13"/>
  <c r="BS40" i="13"/>
  <c r="BQ40" i="13"/>
  <c r="BP40" i="13"/>
  <c r="BO40" i="13"/>
  <c r="BN40" i="13"/>
  <c r="BM40" i="13"/>
  <c r="BL40" i="13"/>
  <c r="BK40" i="13"/>
  <c r="BJ40" i="13"/>
  <c r="BI40" i="13"/>
  <c r="BH40" i="13"/>
  <c r="BG40" i="13"/>
  <c r="BF40" i="13"/>
  <c r="CZ39" i="13"/>
  <c r="CX39" i="13"/>
  <c r="CW39" i="13"/>
  <c r="CV39" i="13"/>
  <c r="CT39" i="13"/>
  <c r="CS39" i="13"/>
  <c r="CR39" i="13"/>
  <c r="CP39" i="13"/>
  <c r="CO39" i="13"/>
  <c r="CN39" i="13"/>
  <c r="CL39" i="13"/>
  <c r="CK39" i="13"/>
  <c r="CF39" i="13"/>
  <c r="CE39" i="13"/>
  <c r="CD39" i="13"/>
  <c r="CB39" i="13"/>
  <c r="CA39" i="13"/>
  <c r="BZ39" i="13"/>
  <c r="BY39" i="13"/>
  <c r="BX39" i="13"/>
  <c r="BW39" i="13"/>
  <c r="BV39" i="13"/>
  <c r="BU39" i="13"/>
  <c r="BT39" i="13"/>
  <c r="BS39" i="13"/>
  <c r="BQ39" i="13"/>
  <c r="BP39" i="13"/>
  <c r="BO39" i="13"/>
  <c r="BN39" i="13"/>
  <c r="BM39" i="13"/>
  <c r="BL39" i="13"/>
  <c r="BK39" i="13"/>
  <c r="BJ39" i="13"/>
  <c r="BI39" i="13"/>
  <c r="BH39" i="13"/>
  <c r="BG39" i="13"/>
  <c r="BF39" i="13"/>
  <c r="CZ38" i="13"/>
  <c r="CX38" i="13"/>
  <c r="CW38" i="13"/>
  <c r="CV38" i="13"/>
  <c r="CT38" i="13"/>
  <c r="CS38" i="13"/>
  <c r="CR38" i="13"/>
  <c r="CP38" i="13"/>
  <c r="CO38" i="13"/>
  <c r="CN38" i="13"/>
  <c r="CL38" i="13"/>
  <c r="CK38" i="13"/>
  <c r="CF38" i="13"/>
  <c r="CE38" i="13"/>
  <c r="CD38" i="13"/>
  <c r="CB38" i="13"/>
  <c r="CA38" i="13"/>
  <c r="BZ38" i="13"/>
  <c r="BY38" i="13"/>
  <c r="BX38" i="13"/>
  <c r="BW38" i="13"/>
  <c r="BV38" i="13"/>
  <c r="BU38" i="13"/>
  <c r="BT38" i="13"/>
  <c r="BS38" i="13"/>
  <c r="BQ38" i="13"/>
  <c r="BP38" i="13"/>
  <c r="BO38" i="13"/>
  <c r="BN38" i="13"/>
  <c r="BM38" i="13"/>
  <c r="BL38" i="13"/>
  <c r="BK38" i="13"/>
  <c r="BJ38" i="13"/>
  <c r="BI38" i="13"/>
  <c r="BH38" i="13"/>
  <c r="BG38" i="13"/>
  <c r="BF38" i="13"/>
  <c r="CZ37" i="13"/>
  <c r="CX37" i="13"/>
  <c r="CW37" i="13"/>
  <c r="CV37" i="13"/>
  <c r="CT37" i="13"/>
  <c r="CS37" i="13"/>
  <c r="CR37" i="13"/>
  <c r="CP37" i="13"/>
  <c r="CO37" i="13"/>
  <c r="CN37" i="13"/>
  <c r="CL37" i="13"/>
  <c r="CK37" i="13"/>
  <c r="CF37" i="13"/>
  <c r="CE37" i="13"/>
  <c r="CD37" i="13"/>
  <c r="CB37" i="13"/>
  <c r="CA37" i="13"/>
  <c r="BZ37" i="13"/>
  <c r="BY37" i="13"/>
  <c r="BX37" i="13"/>
  <c r="BW37" i="13"/>
  <c r="BV37" i="13"/>
  <c r="BU37" i="13"/>
  <c r="BT37" i="13"/>
  <c r="BS37" i="13"/>
  <c r="BQ37" i="13"/>
  <c r="BP37" i="13"/>
  <c r="BO37" i="13"/>
  <c r="BN37" i="13"/>
  <c r="BM37" i="13"/>
  <c r="BL37" i="13"/>
  <c r="BK37" i="13"/>
  <c r="BJ37" i="13"/>
  <c r="BI37" i="13"/>
  <c r="BH37" i="13"/>
  <c r="BG37" i="13"/>
  <c r="BF37" i="13"/>
  <c r="CZ36" i="13"/>
  <c r="CX36" i="13"/>
  <c r="CW36" i="13"/>
  <c r="CV36" i="13"/>
  <c r="CT36" i="13"/>
  <c r="CS36" i="13"/>
  <c r="CR36" i="13"/>
  <c r="CP36" i="13"/>
  <c r="CO36" i="13"/>
  <c r="CN36" i="13"/>
  <c r="CL36" i="13"/>
  <c r="CK36" i="13"/>
  <c r="CF36" i="13"/>
  <c r="CE36" i="13"/>
  <c r="CD36" i="13"/>
  <c r="CB36" i="13"/>
  <c r="CA36" i="13"/>
  <c r="BZ36" i="13"/>
  <c r="BY36" i="13"/>
  <c r="BX36" i="13"/>
  <c r="BW36" i="13"/>
  <c r="BV36" i="13"/>
  <c r="BU36" i="13"/>
  <c r="BT36" i="13"/>
  <c r="BS36" i="13"/>
  <c r="BQ36" i="13"/>
  <c r="BP36" i="13"/>
  <c r="BO36" i="13"/>
  <c r="BN36" i="13"/>
  <c r="BM36" i="13"/>
  <c r="BL36" i="13"/>
  <c r="BK36" i="13"/>
  <c r="BJ36" i="13"/>
  <c r="BI36" i="13"/>
  <c r="BH36" i="13"/>
  <c r="BG36" i="13"/>
  <c r="BF36" i="13"/>
  <c r="CZ35" i="13"/>
  <c r="CX35" i="13"/>
  <c r="CW35" i="13"/>
  <c r="CV35" i="13"/>
  <c r="CT35" i="13"/>
  <c r="CS35" i="13"/>
  <c r="CR35" i="13"/>
  <c r="CP35" i="13"/>
  <c r="CO35" i="13"/>
  <c r="CN35" i="13"/>
  <c r="CL35" i="13"/>
  <c r="CK35" i="13"/>
  <c r="CF35" i="13"/>
  <c r="CE35" i="13"/>
  <c r="CD35" i="13"/>
  <c r="CB35" i="13"/>
  <c r="CA35" i="13"/>
  <c r="BZ35" i="13"/>
  <c r="BY35" i="13"/>
  <c r="BX35" i="13"/>
  <c r="BW35" i="13"/>
  <c r="BV35" i="13"/>
  <c r="BU35" i="13"/>
  <c r="BT35" i="13"/>
  <c r="BS35" i="13"/>
  <c r="BQ35" i="13"/>
  <c r="BP35" i="13"/>
  <c r="BO35" i="13"/>
  <c r="BN35" i="13"/>
  <c r="BM35" i="13"/>
  <c r="BL35" i="13"/>
  <c r="BK35" i="13"/>
  <c r="BJ35" i="13"/>
  <c r="BI35" i="13"/>
  <c r="BH35" i="13"/>
  <c r="BG35" i="13"/>
  <c r="BF35" i="13"/>
  <c r="CZ34" i="13"/>
  <c r="CX34" i="13"/>
  <c r="CW34" i="13"/>
  <c r="CV34" i="13"/>
  <c r="CT34" i="13"/>
  <c r="CS34" i="13"/>
  <c r="CR34" i="13"/>
  <c r="CP34" i="13"/>
  <c r="CO34" i="13"/>
  <c r="CN34" i="13"/>
  <c r="CL34" i="13"/>
  <c r="CK34" i="13"/>
  <c r="CF34" i="13"/>
  <c r="CE34" i="13"/>
  <c r="CD34" i="13"/>
  <c r="CB34" i="13"/>
  <c r="CA34" i="13"/>
  <c r="BZ34" i="13"/>
  <c r="BY34" i="13"/>
  <c r="BX34" i="13"/>
  <c r="BW34" i="13"/>
  <c r="BV34" i="13"/>
  <c r="BU34" i="13"/>
  <c r="BT34" i="13"/>
  <c r="BS34" i="13"/>
  <c r="BQ34" i="13"/>
  <c r="BP34" i="13"/>
  <c r="BO34" i="13"/>
  <c r="BN34" i="13"/>
  <c r="BM34" i="13"/>
  <c r="BL34" i="13"/>
  <c r="BK34" i="13"/>
  <c r="BJ34" i="13"/>
  <c r="BI34" i="13"/>
  <c r="BH34" i="13"/>
  <c r="BG34" i="13"/>
  <c r="BF34" i="13"/>
  <c r="CZ33" i="13"/>
  <c r="CX33" i="13"/>
  <c r="CW33" i="13"/>
  <c r="CV33" i="13"/>
  <c r="CT33" i="13"/>
  <c r="CS33" i="13"/>
  <c r="CR33" i="13"/>
  <c r="CP33" i="13"/>
  <c r="CO33" i="13"/>
  <c r="CN33" i="13"/>
  <c r="CL33" i="13"/>
  <c r="CK33" i="13"/>
  <c r="CF33" i="13"/>
  <c r="CE33" i="13"/>
  <c r="CD33" i="13"/>
  <c r="CB33" i="13"/>
  <c r="CA33" i="13"/>
  <c r="BZ33" i="13"/>
  <c r="BY33" i="13"/>
  <c r="BX33" i="13"/>
  <c r="BW33" i="13"/>
  <c r="BV33" i="13"/>
  <c r="BU33" i="13"/>
  <c r="BT33" i="13"/>
  <c r="BS33" i="13"/>
  <c r="BQ33" i="13"/>
  <c r="BP33" i="13"/>
  <c r="BO33" i="13"/>
  <c r="BN33" i="13"/>
  <c r="BM33" i="13"/>
  <c r="BL33" i="13"/>
  <c r="BK33" i="13"/>
  <c r="BJ33" i="13"/>
  <c r="BI33" i="13"/>
  <c r="BH33" i="13"/>
  <c r="BG33" i="13"/>
  <c r="BF33" i="13"/>
  <c r="CZ32" i="13"/>
  <c r="CX32" i="13"/>
  <c r="CW32" i="13"/>
  <c r="CV32" i="13"/>
  <c r="CT32" i="13"/>
  <c r="CS32" i="13"/>
  <c r="CR32" i="13"/>
  <c r="CP32" i="13"/>
  <c r="CO32" i="13"/>
  <c r="CN32" i="13"/>
  <c r="CL32" i="13"/>
  <c r="CK32" i="13"/>
  <c r="CF32" i="13"/>
  <c r="CE32" i="13"/>
  <c r="CD32" i="13"/>
  <c r="CB32" i="13"/>
  <c r="CA32" i="13"/>
  <c r="BZ32" i="13"/>
  <c r="BY32" i="13"/>
  <c r="BX32" i="13"/>
  <c r="BW32" i="13"/>
  <c r="BV32" i="13"/>
  <c r="BU32" i="13"/>
  <c r="BT32" i="13"/>
  <c r="BS32" i="13"/>
  <c r="BQ32" i="13"/>
  <c r="BP32" i="13"/>
  <c r="BO32" i="13"/>
  <c r="BN32" i="13"/>
  <c r="BM32" i="13"/>
  <c r="BL32" i="13"/>
  <c r="BK32" i="13"/>
  <c r="BJ32" i="13"/>
  <c r="BI32" i="13"/>
  <c r="BH32" i="13"/>
  <c r="BG32" i="13"/>
  <c r="BF32" i="13"/>
  <c r="CZ31" i="13"/>
  <c r="CX31" i="13"/>
  <c r="CW31" i="13"/>
  <c r="CV31" i="13"/>
  <c r="CT31" i="13"/>
  <c r="CS31" i="13"/>
  <c r="CR31" i="13"/>
  <c r="CP31" i="13"/>
  <c r="CO31" i="13"/>
  <c r="CN31" i="13"/>
  <c r="CL31" i="13"/>
  <c r="CK31" i="13"/>
  <c r="CF31" i="13"/>
  <c r="CE31" i="13"/>
  <c r="CD31" i="13"/>
  <c r="CB31" i="13"/>
  <c r="CA31" i="13"/>
  <c r="BZ31" i="13"/>
  <c r="BY31" i="13"/>
  <c r="BX31" i="13"/>
  <c r="BW31" i="13"/>
  <c r="BV31" i="13"/>
  <c r="BU31" i="13"/>
  <c r="BT31" i="13"/>
  <c r="BS31" i="13"/>
  <c r="BQ31" i="13"/>
  <c r="BP31" i="13"/>
  <c r="BO31" i="13"/>
  <c r="BN31" i="13"/>
  <c r="BM31" i="13"/>
  <c r="BL31" i="13"/>
  <c r="BK31" i="13"/>
  <c r="BJ31" i="13"/>
  <c r="BI31" i="13"/>
  <c r="BH31" i="13"/>
  <c r="BG31" i="13"/>
  <c r="BF31" i="13"/>
  <c r="CZ30" i="13"/>
  <c r="CX30" i="13"/>
  <c r="CW30" i="13"/>
  <c r="CV30" i="13"/>
  <c r="CT30" i="13"/>
  <c r="CS30" i="13"/>
  <c r="CR30" i="13"/>
  <c r="CP30" i="13"/>
  <c r="CO30" i="13"/>
  <c r="CN30" i="13"/>
  <c r="CL30" i="13"/>
  <c r="CK30" i="13"/>
  <c r="CF30" i="13"/>
  <c r="CE30" i="13"/>
  <c r="CD30" i="13"/>
  <c r="CB30" i="13"/>
  <c r="CA30" i="13"/>
  <c r="BZ30" i="13"/>
  <c r="BY30" i="13"/>
  <c r="BX30" i="13"/>
  <c r="BW30" i="13"/>
  <c r="BV30" i="13"/>
  <c r="BU30" i="13"/>
  <c r="BT30" i="13"/>
  <c r="BS30" i="13"/>
  <c r="BQ30" i="13"/>
  <c r="BP30" i="13"/>
  <c r="BO30" i="13"/>
  <c r="BN30" i="13"/>
  <c r="BM30" i="13"/>
  <c r="BL30" i="13"/>
  <c r="BK30" i="13"/>
  <c r="BJ30" i="13"/>
  <c r="BI30" i="13"/>
  <c r="BH30" i="13"/>
  <c r="BG30" i="13"/>
  <c r="BF30" i="13"/>
  <c r="CZ29" i="13"/>
  <c r="CX29" i="13"/>
  <c r="CW29" i="13"/>
  <c r="CV29" i="13"/>
  <c r="CT29" i="13"/>
  <c r="CS29" i="13"/>
  <c r="CR29" i="13"/>
  <c r="CP29" i="13"/>
  <c r="CO29" i="13"/>
  <c r="CN29" i="13"/>
  <c r="CL29" i="13"/>
  <c r="CK29" i="13"/>
  <c r="CF29" i="13"/>
  <c r="CE29" i="13"/>
  <c r="CD29" i="13"/>
  <c r="CB29" i="13"/>
  <c r="CA29" i="13"/>
  <c r="BZ29" i="13"/>
  <c r="BY29" i="13"/>
  <c r="BX29" i="13"/>
  <c r="BW29" i="13"/>
  <c r="BV29" i="13"/>
  <c r="BU29" i="13"/>
  <c r="BT29" i="13"/>
  <c r="BS29" i="13"/>
  <c r="BQ29" i="13"/>
  <c r="BP29" i="13"/>
  <c r="BO29" i="13"/>
  <c r="BN29" i="13"/>
  <c r="BM29" i="13"/>
  <c r="BL29" i="13"/>
  <c r="BK29" i="13"/>
  <c r="BJ29" i="13"/>
  <c r="BI29" i="13"/>
  <c r="BH29" i="13"/>
  <c r="BG29" i="13"/>
  <c r="BF29" i="13"/>
  <c r="CZ28" i="13"/>
  <c r="CX28" i="13"/>
  <c r="CW28" i="13"/>
  <c r="CV28" i="13"/>
  <c r="CT28" i="13"/>
  <c r="CS28" i="13"/>
  <c r="CR28" i="13"/>
  <c r="CP28" i="13"/>
  <c r="CO28" i="13"/>
  <c r="CN28" i="13"/>
  <c r="CL28" i="13"/>
  <c r="CK28" i="13"/>
  <c r="CF28" i="13"/>
  <c r="CE28" i="13"/>
  <c r="CD28" i="13"/>
  <c r="CB28" i="13"/>
  <c r="CA28" i="13"/>
  <c r="BZ28" i="13"/>
  <c r="BY28" i="13"/>
  <c r="BX28" i="13"/>
  <c r="BW28" i="13"/>
  <c r="BV28" i="13"/>
  <c r="BU28" i="13"/>
  <c r="BT28" i="13"/>
  <c r="BS28" i="13"/>
  <c r="BQ28" i="13"/>
  <c r="BP28" i="13"/>
  <c r="BO28" i="13"/>
  <c r="BN28" i="13"/>
  <c r="BM28" i="13"/>
  <c r="BL28" i="13"/>
  <c r="BK28" i="13"/>
  <c r="BJ28" i="13"/>
  <c r="BI28" i="13"/>
  <c r="BH28" i="13"/>
  <c r="BG28" i="13"/>
  <c r="BF28" i="13"/>
  <c r="CZ27" i="13"/>
  <c r="CX27" i="13"/>
  <c r="CW27" i="13"/>
  <c r="CV27" i="13"/>
  <c r="CT27" i="13"/>
  <c r="CS27" i="13"/>
  <c r="CR27" i="13"/>
  <c r="CP27" i="13"/>
  <c r="CO27" i="13"/>
  <c r="CN27" i="13"/>
  <c r="CL27" i="13"/>
  <c r="CK27" i="13"/>
  <c r="CF27" i="13"/>
  <c r="CE27" i="13"/>
  <c r="CD27" i="13"/>
  <c r="CB27" i="13"/>
  <c r="CA27" i="13"/>
  <c r="BZ27" i="13"/>
  <c r="BY27" i="13"/>
  <c r="BX27" i="13"/>
  <c r="BW27" i="13"/>
  <c r="BV27" i="13"/>
  <c r="BU27" i="13"/>
  <c r="BT27" i="13"/>
  <c r="BS27" i="13"/>
  <c r="BQ27" i="13"/>
  <c r="BP27" i="13"/>
  <c r="BO27" i="13"/>
  <c r="BN27" i="13"/>
  <c r="BM27" i="13"/>
  <c r="BL27" i="13"/>
  <c r="BK27" i="13"/>
  <c r="BJ27" i="13"/>
  <c r="BI27" i="13"/>
  <c r="BH27" i="13"/>
  <c r="BG27" i="13"/>
  <c r="BF27" i="13"/>
  <c r="CZ26" i="13"/>
  <c r="CX26" i="13"/>
  <c r="CW26" i="13"/>
  <c r="CV26" i="13"/>
  <c r="CT26" i="13"/>
  <c r="CS26" i="13"/>
  <c r="CR26" i="13"/>
  <c r="CP26" i="13"/>
  <c r="CO26" i="13"/>
  <c r="CN26" i="13"/>
  <c r="CL26" i="13"/>
  <c r="CK26" i="13"/>
  <c r="CF26" i="13"/>
  <c r="CE26" i="13"/>
  <c r="CD26" i="13"/>
  <c r="CB26" i="13"/>
  <c r="CA26" i="13"/>
  <c r="BZ26" i="13"/>
  <c r="BY26" i="13"/>
  <c r="BX26" i="13"/>
  <c r="BW26" i="13"/>
  <c r="BV26" i="13"/>
  <c r="BU26" i="13"/>
  <c r="BT26" i="13"/>
  <c r="BS26" i="13"/>
  <c r="BQ26" i="13"/>
  <c r="BP26" i="13"/>
  <c r="BO26" i="13"/>
  <c r="BN26" i="13"/>
  <c r="BM26" i="13"/>
  <c r="BL26" i="13"/>
  <c r="BK26" i="13"/>
  <c r="BJ26" i="13"/>
  <c r="BI26" i="13"/>
  <c r="BH26" i="13"/>
  <c r="BG26" i="13"/>
  <c r="BF26" i="13"/>
  <c r="CZ25" i="13"/>
  <c r="CX25" i="13"/>
  <c r="CW25" i="13"/>
  <c r="CV25" i="13"/>
  <c r="CT25" i="13"/>
  <c r="CS25" i="13"/>
  <c r="CR25" i="13"/>
  <c r="CP25" i="13"/>
  <c r="CO25" i="13"/>
  <c r="CN25" i="13"/>
  <c r="CL25" i="13"/>
  <c r="CK25" i="13"/>
  <c r="CF25" i="13"/>
  <c r="CE25" i="13"/>
  <c r="CD25" i="13"/>
  <c r="CB25" i="13"/>
  <c r="CA25" i="13"/>
  <c r="BZ25" i="13"/>
  <c r="BY25" i="13"/>
  <c r="BX25" i="13"/>
  <c r="BW25" i="13"/>
  <c r="BV25" i="13"/>
  <c r="BU25" i="13"/>
  <c r="BT25" i="13"/>
  <c r="BS25" i="13"/>
  <c r="BQ25" i="13"/>
  <c r="BP25" i="13"/>
  <c r="BO25" i="13"/>
  <c r="BN25" i="13"/>
  <c r="BM25" i="13"/>
  <c r="BL25" i="13"/>
  <c r="BK25" i="13"/>
  <c r="BJ25" i="13"/>
  <c r="BI25" i="13"/>
  <c r="BH25" i="13"/>
  <c r="BG25" i="13"/>
  <c r="BF25" i="13"/>
  <c r="CZ24" i="13"/>
  <c r="CX24" i="13"/>
  <c r="CW24" i="13"/>
  <c r="CV24" i="13"/>
  <c r="CT24" i="13"/>
  <c r="CS24" i="13"/>
  <c r="CR24" i="13"/>
  <c r="CP24" i="13"/>
  <c r="CO24" i="13"/>
  <c r="CN24" i="13"/>
  <c r="CL24" i="13"/>
  <c r="CK24" i="13"/>
  <c r="CF24" i="13"/>
  <c r="CE24" i="13"/>
  <c r="CD24" i="13"/>
  <c r="CB24" i="13"/>
  <c r="CA24" i="13"/>
  <c r="BZ24" i="13"/>
  <c r="BY24" i="13"/>
  <c r="BX24" i="13"/>
  <c r="BW24" i="13"/>
  <c r="BV24" i="13"/>
  <c r="BU24" i="13"/>
  <c r="BT24" i="13"/>
  <c r="BS24" i="13"/>
  <c r="BQ24" i="13"/>
  <c r="BP24" i="13"/>
  <c r="BO24" i="13"/>
  <c r="BN24" i="13"/>
  <c r="BM24" i="13"/>
  <c r="BL24" i="13"/>
  <c r="BK24" i="13"/>
  <c r="BJ24" i="13"/>
  <c r="BI24" i="13"/>
  <c r="BH24" i="13"/>
  <c r="BG24" i="13"/>
  <c r="BF24" i="13"/>
  <c r="CZ23" i="13"/>
  <c r="CX23" i="13"/>
  <c r="CW23" i="13"/>
  <c r="CV23" i="13"/>
  <c r="CT23" i="13"/>
  <c r="CS23" i="13"/>
  <c r="CR23" i="13"/>
  <c r="CP23" i="13"/>
  <c r="CO23" i="13"/>
  <c r="CN23" i="13"/>
  <c r="CL23" i="13"/>
  <c r="CK23" i="13"/>
  <c r="CF23" i="13"/>
  <c r="CE23" i="13"/>
  <c r="CD23" i="13"/>
  <c r="CB23" i="13"/>
  <c r="CA23" i="13"/>
  <c r="BZ23" i="13"/>
  <c r="BY23" i="13"/>
  <c r="BX23" i="13"/>
  <c r="BW23" i="13"/>
  <c r="BV23" i="13"/>
  <c r="BU23" i="13"/>
  <c r="BT23" i="13"/>
  <c r="BS23" i="13"/>
  <c r="BQ23" i="13"/>
  <c r="BP23" i="13"/>
  <c r="BO23" i="13"/>
  <c r="BN23" i="13"/>
  <c r="BM23" i="13"/>
  <c r="BL23" i="13"/>
  <c r="BK23" i="13"/>
  <c r="BJ23" i="13"/>
  <c r="BI23" i="13"/>
  <c r="BH23" i="13"/>
  <c r="BG23" i="13"/>
  <c r="BF23" i="13"/>
  <c r="CZ22" i="13"/>
  <c r="CX22" i="13"/>
  <c r="CW22" i="13"/>
  <c r="CV22" i="13"/>
  <c r="CT22" i="13"/>
  <c r="CS22" i="13"/>
  <c r="CR22" i="13"/>
  <c r="CP22" i="13"/>
  <c r="CO22" i="13"/>
  <c r="CN22" i="13"/>
  <c r="CL22" i="13"/>
  <c r="CK22" i="13"/>
  <c r="CF22" i="13"/>
  <c r="CE22" i="13"/>
  <c r="CD22" i="13"/>
  <c r="CB22" i="13"/>
  <c r="CA22" i="13"/>
  <c r="BZ22" i="13"/>
  <c r="BY22" i="13"/>
  <c r="BX22" i="13"/>
  <c r="BW22" i="13"/>
  <c r="BV22" i="13"/>
  <c r="BU22" i="13"/>
  <c r="BT22" i="13"/>
  <c r="BS22" i="13"/>
  <c r="BQ22" i="13"/>
  <c r="BP22" i="13"/>
  <c r="BO22" i="13"/>
  <c r="BN22" i="13"/>
  <c r="BM22" i="13"/>
  <c r="BL22" i="13"/>
  <c r="BK22" i="13"/>
  <c r="BJ22" i="13"/>
  <c r="BI22" i="13"/>
  <c r="BH22" i="13"/>
  <c r="BG22" i="13"/>
  <c r="BF22" i="13"/>
  <c r="CZ21" i="13"/>
  <c r="CX21" i="13"/>
  <c r="CW21" i="13"/>
  <c r="CV21" i="13"/>
  <c r="CT21" i="13"/>
  <c r="CS21" i="13"/>
  <c r="CR21" i="13"/>
  <c r="CP21" i="13"/>
  <c r="CO21" i="13"/>
  <c r="CN21" i="13"/>
  <c r="CL21" i="13"/>
  <c r="CK21" i="13"/>
  <c r="CF21" i="13"/>
  <c r="CE21" i="13"/>
  <c r="CD21" i="13"/>
  <c r="CB21" i="13"/>
  <c r="CA21" i="13"/>
  <c r="BZ21" i="13"/>
  <c r="BY21" i="13"/>
  <c r="BX21" i="13"/>
  <c r="BW21" i="13"/>
  <c r="BV21" i="13"/>
  <c r="BU21" i="13"/>
  <c r="BT21" i="13"/>
  <c r="BS21" i="13"/>
  <c r="BQ21" i="13"/>
  <c r="BP21" i="13"/>
  <c r="BO21" i="13"/>
  <c r="BN21" i="13"/>
  <c r="BM21" i="13"/>
  <c r="BL21" i="13"/>
  <c r="BK21" i="13"/>
  <c r="BJ21" i="13"/>
  <c r="BI21" i="13"/>
  <c r="BH21" i="13"/>
  <c r="BG21" i="13"/>
  <c r="BF21" i="13"/>
  <c r="CZ20" i="13"/>
  <c r="CX20" i="13"/>
  <c r="CW20" i="13"/>
  <c r="CV20" i="13"/>
  <c r="CT20" i="13"/>
  <c r="CS20" i="13"/>
  <c r="CR20" i="13"/>
  <c r="CP20" i="13"/>
  <c r="CO20" i="13"/>
  <c r="CN20" i="13"/>
  <c r="CL20" i="13"/>
  <c r="CK20" i="13"/>
  <c r="CF20" i="13"/>
  <c r="CE20" i="13"/>
  <c r="CD20" i="13"/>
  <c r="CB20" i="13"/>
  <c r="CA20" i="13"/>
  <c r="BZ20" i="13"/>
  <c r="BY20" i="13"/>
  <c r="BX20" i="13"/>
  <c r="BW20" i="13"/>
  <c r="BV20" i="13"/>
  <c r="BU20" i="13"/>
  <c r="BT20" i="13"/>
  <c r="BS20" i="13"/>
  <c r="BQ20" i="13"/>
  <c r="BP20" i="13"/>
  <c r="BO20" i="13"/>
  <c r="BN20" i="13"/>
  <c r="BM20" i="13"/>
  <c r="BL20" i="13"/>
  <c r="BK20" i="13"/>
  <c r="BJ20" i="13"/>
  <c r="BI20" i="13"/>
  <c r="BH20" i="13"/>
  <c r="BG20" i="13"/>
  <c r="BF20" i="13"/>
  <c r="CZ19" i="13"/>
  <c r="CX19" i="13"/>
  <c r="CW19" i="13"/>
  <c r="CV19" i="13"/>
  <c r="CT19" i="13"/>
  <c r="CS19" i="13"/>
  <c r="CR19" i="13"/>
  <c r="CP19" i="13"/>
  <c r="CO19" i="13"/>
  <c r="CN19" i="13"/>
  <c r="CL19" i="13"/>
  <c r="CK19" i="13"/>
  <c r="CF19" i="13"/>
  <c r="CE19" i="13"/>
  <c r="CD19" i="13"/>
  <c r="CB19" i="13"/>
  <c r="CA19" i="13"/>
  <c r="BZ19" i="13"/>
  <c r="BY19" i="13"/>
  <c r="BX19" i="13"/>
  <c r="BW19" i="13"/>
  <c r="BV19" i="13"/>
  <c r="BU19" i="13"/>
  <c r="BT19" i="13"/>
  <c r="BS19" i="13"/>
  <c r="BQ19" i="13"/>
  <c r="BP19" i="13"/>
  <c r="BO19" i="13"/>
  <c r="BN19" i="13"/>
  <c r="BM19" i="13"/>
  <c r="BL19" i="13"/>
  <c r="BK19" i="13"/>
  <c r="BJ19" i="13"/>
  <c r="BI19" i="13"/>
  <c r="BH19" i="13"/>
  <c r="BG19" i="13"/>
  <c r="BF19" i="13"/>
  <c r="CZ18" i="13"/>
  <c r="CX18" i="13"/>
  <c r="CW18" i="13"/>
  <c r="CV18" i="13"/>
  <c r="CT18" i="13"/>
  <c r="CS18" i="13"/>
  <c r="CR18" i="13"/>
  <c r="CP18" i="13"/>
  <c r="CO18" i="13"/>
  <c r="CN18" i="13"/>
  <c r="CL18" i="13"/>
  <c r="CK18" i="13"/>
  <c r="CF18" i="13"/>
  <c r="CE18" i="13"/>
  <c r="CD18" i="13"/>
  <c r="CB18" i="13"/>
  <c r="CA18" i="13"/>
  <c r="BZ18" i="13"/>
  <c r="BY18" i="13"/>
  <c r="BX18" i="13"/>
  <c r="BW18" i="13"/>
  <c r="BV18" i="13"/>
  <c r="BU18" i="13"/>
  <c r="BT18" i="13"/>
  <c r="BS18" i="13"/>
  <c r="BQ18" i="13"/>
  <c r="BP18" i="13"/>
  <c r="BO18" i="13"/>
  <c r="BN18" i="13"/>
  <c r="BM18" i="13"/>
  <c r="BL18" i="13"/>
  <c r="BK18" i="13"/>
  <c r="BJ18" i="13"/>
  <c r="BI18" i="13"/>
  <c r="BH18" i="13"/>
  <c r="BG18" i="13"/>
  <c r="BF18" i="13"/>
  <c r="CZ17" i="13"/>
  <c r="CX17" i="13"/>
  <c r="CW17" i="13"/>
  <c r="CV17" i="13"/>
  <c r="CT17" i="13"/>
  <c r="CS17" i="13"/>
  <c r="CR17" i="13"/>
  <c r="CP17" i="13"/>
  <c r="CO17" i="13"/>
  <c r="CN17" i="13"/>
  <c r="CL17" i="13"/>
  <c r="CK17" i="13"/>
  <c r="CF17" i="13"/>
  <c r="CE17" i="13"/>
  <c r="CD17" i="13"/>
  <c r="CB17" i="13"/>
  <c r="CA17" i="13"/>
  <c r="BZ17" i="13"/>
  <c r="BY17" i="13"/>
  <c r="BX17" i="13"/>
  <c r="BW17" i="13"/>
  <c r="BV17" i="13"/>
  <c r="BU17" i="13"/>
  <c r="BT17" i="13"/>
  <c r="BS17" i="13"/>
  <c r="BQ17" i="13"/>
  <c r="BP17" i="13"/>
  <c r="BO17" i="13"/>
  <c r="BN17" i="13"/>
  <c r="BM17" i="13"/>
  <c r="BL17" i="13"/>
  <c r="BK17" i="13"/>
  <c r="BJ17" i="13"/>
  <c r="BI17" i="13"/>
  <c r="BH17" i="13"/>
  <c r="BG17" i="13"/>
  <c r="BF17" i="13"/>
  <c r="CZ16" i="13"/>
  <c r="CX16" i="13"/>
  <c r="CW16" i="13"/>
  <c r="CV16" i="13"/>
  <c r="CT16" i="13"/>
  <c r="CS16" i="13"/>
  <c r="CR16" i="13"/>
  <c r="CP16" i="13"/>
  <c r="CO16" i="13"/>
  <c r="CN16" i="13"/>
  <c r="CL16" i="13"/>
  <c r="CK16" i="13"/>
  <c r="CF16" i="13"/>
  <c r="CE16" i="13"/>
  <c r="CD16" i="13"/>
  <c r="CB16" i="13"/>
  <c r="CA16" i="13"/>
  <c r="BZ16" i="13"/>
  <c r="BY16" i="13"/>
  <c r="BX16" i="13"/>
  <c r="BW16" i="13"/>
  <c r="BV16" i="13"/>
  <c r="BU16" i="13"/>
  <c r="BT16" i="13"/>
  <c r="BS16" i="13"/>
  <c r="BQ16" i="13"/>
  <c r="BP16" i="13"/>
  <c r="BO16" i="13"/>
  <c r="BN16" i="13"/>
  <c r="BM16" i="13"/>
  <c r="BL16" i="13"/>
  <c r="BK16" i="13"/>
  <c r="BJ16" i="13"/>
  <c r="BI16" i="13"/>
  <c r="BH16" i="13"/>
  <c r="BG16" i="13"/>
  <c r="BF16" i="13"/>
  <c r="CZ15" i="13"/>
  <c r="CX15" i="13"/>
  <c r="CW15" i="13"/>
  <c r="CV15" i="13"/>
  <c r="CT15" i="13"/>
  <c r="CS15" i="13"/>
  <c r="CR15" i="13"/>
  <c r="CP15" i="13"/>
  <c r="CO15" i="13"/>
  <c r="CN15" i="13"/>
  <c r="CL15" i="13"/>
  <c r="CK15" i="13"/>
  <c r="CF15" i="13"/>
  <c r="CE15" i="13"/>
  <c r="CD15" i="13"/>
  <c r="CB15" i="13"/>
  <c r="CA15" i="13"/>
  <c r="BZ15" i="13"/>
  <c r="BY15" i="13"/>
  <c r="BX15" i="13"/>
  <c r="BW15" i="13"/>
  <c r="BV15" i="13"/>
  <c r="BU15" i="13"/>
  <c r="BT15" i="13"/>
  <c r="BS15" i="13"/>
  <c r="BQ15" i="13"/>
  <c r="BP15" i="13"/>
  <c r="BO15" i="13"/>
  <c r="BN15" i="13"/>
  <c r="BM15" i="13"/>
  <c r="BL15" i="13"/>
  <c r="BK15" i="13"/>
  <c r="BJ15" i="13"/>
  <c r="BI15" i="13"/>
  <c r="BH15" i="13"/>
  <c r="BG15" i="13"/>
  <c r="BF15" i="13"/>
  <c r="CZ14" i="13"/>
  <c r="CX14" i="13"/>
  <c r="CW14" i="13"/>
  <c r="CV14" i="13"/>
  <c r="CT14" i="13"/>
  <c r="CS14" i="13"/>
  <c r="CR14" i="13"/>
  <c r="CP14" i="13"/>
  <c r="CO14" i="13"/>
  <c r="CN14" i="13"/>
  <c r="CL14" i="13"/>
  <c r="CK14" i="13"/>
  <c r="CF14" i="13"/>
  <c r="CE14" i="13"/>
  <c r="CD14" i="13"/>
  <c r="CB14" i="13"/>
  <c r="CA14" i="13"/>
  <c r="BZ14" i="13"/>
  <c r="BY14" i="13"/>
  <c r="BX14" i="13"/>
  <c r="BW14" i="13"/>
  <c r="BV14" i="13"/>
  <c r="BU14" i="13"/>
  <c r="BT14" i="13"/>
  <c r="BS14" i="13"/>
  <c r="BQ14" i="13"/>
  <c r="BP14" i="13"/>
  <c r="BO14" i="13"/>
  <c r="BN14" i="13"/>
  <c r="BM14" i="13"/>
  <c r="BL14" i="13"/>
  <c r="BK14" i="13"/>
  <c r="BJ14" i="13"/>
  <c r="BI14" i="13"/>
  <c r="BH14" i="13"/>
  <c r="BG14" i="13"/>
  <c r="BF14" i="13"/>
  <c r="CZ13" i="13"/>
  <c r="CX13" i="13"/>
  <c r="CW13" i="13"/>
  <c r="CV13" i="13"/>
  <c r="CT13" i="13"/>
  <c r="CS13" i="13"/>
  <c r="CR13" i="13"/>
  <c r="CP13" i="13"/>
  <c r="CO13" i="13"/>
  <c r="CN13" i="13"/>
  <c r="CL13" i="13"/>
  <c r="CK13" i="13"/>
  <c r="CF13" i="13"/>
  <c r="CE13" i="13"/>
  <c r="CD13" i="13"/>
  <c r="CB13" i="13"/>
  <c r="CA13" i="13"/>
  <c r="BZ13" i="13"/>
  <c r="BY13" i="13"/>
  <c r="BX13" i="13"/>
  <c r="BW13" i="13"/>
  <c r="BV13" i="13"/>
  <c r="BU13" i="13"/>
  <c r="BT13" i="13"/>
  <c r="BS13" i="13"/>
  <c r="BQ13" i="13"/>
  <c r="BP13" i="13"/>
  <c r="BO13" i="13"/>
  <c r="BN13" i="13"/>
  <c r="BM13" i="13"/>
  <c r="BL13" i="13"/>
  <c r="BK13" i="13"/>
  <c r="BJ13" i="13"/>
  <c r="BI13" i="13"/>
  <c r="BH13" i="13"/>
  <c r="BG13" i="13"/>
  <c r="BF13" i="13"/>
  <c r="CZ12" i="13"/>
  <c r="CX12" i="13"/>
  <c r="CW12" i="13"/>
  <c r="CV12" i="13"/>
  <c r="CT12" i="13"/>
  <c r="CS12" i="13"/>
  <c r="CR12" i="13"/>
  <c r="CP12" i="13"/>
  <c r="CO12" i="13"/>
  <c r="CN12" i="13"/>
  <c r="CL12" i="13"/>
  <c r="CK12" i="13"/>
  <c r="CF12" i="13"/>
  <c r="CE12" i="13"/>
  <c r="CD12" i="13"/>
  <c r="CB12" i="13"/>
  <c r="CA12" i="13"/>
  <c r="BZ12" i="13"/>
  <c r="BY12" i="13"/>
  <c r="BX12" i="13"/>
  <c r="BW12" i="13"/>
  <c r="BV12" i="13"/>
  <c r="BU12" i="13"/>
  <c r="BT12" i="13"/>
  <c r="BS12" i="13"/>
  <c r="BQ12" i="13"/>
  <c r="BP12" i="13"/>
  <c r="BO12" i="13"/>
  <c r="BN12" i="13"/>
  <c r="BM12" i="13"/>
  <c r="BL12" i="13"/>
  <c r="BK12" i="13"/>
  <c r="BJ12" i="13"/>
  <c r="BI12" i="13"/>
  <c r="BH12" i="13"/>
  <c r="BG12" i="13"/>
  <c r="BF12" i="13"/>
  <c r="CZ11" i="13"/>
  <c r="CX11" i="13"/>
  <c r="CW11" i="13"/>
  <c r="CV11" i="13"/>
  <c r="CT11" i="13"/>
  <c r="CS11" i="13"/>
  <c r="CR11" i="13"/>
  <c r="CP11" i="13"/>
  <c r="CO11" i="13"/>
  <c r="CN11" i="13"/>
  <c r="CL11" i="13"/>
  <c r="CK11" i="13"/>
  <c r="CF11" i="13"/>
  <c r="CE11" i="13"/>
  <c r="CD11" i="13"/>
  <c r="CB11" i="13"/>
  <c r="CA11" i="13"/>
  <c r="BZ11" i="13"/>
  <c r="BY11" i="13"/>
  <c r="BX11" i="13"/>
  <c r="BW11" i="13"/>
  <c r="BV11" i="13"/>
  <c r="BU11" i="13"/>
  <c r="BT11" i="13"/>
  <c r="BS11" i="13"/>
  <c r="BQ11" i="13"/>
  <c r="BP11" i="13"/>
  <c r="BO11" i="13"/>
  <c r="BN11" i="13"/>
  <c r="BM11" i="13"/>
  <c r="BL11" i="13"/>
  <c r="BK11" i="13"/>
  <c r="BJ11" i="13"/>
  <c r="BI11" i="13"/>
  <c r="BH11" i="13"/>
  <c r="BG11" i="13"/>
  <c r="BF11" i="13"/>
  <c r="CZ10" i="13"/>
  <c r="CX10" i="13"/>
  <c r="CW10" i="13"/>
  <c r="CV10" i="13"/>
  <c r="CT10" i="13"/>
  <c r="CS10" i="13"/>
  <c r="CR10" i="13"/>
  <c r="CP10" i="13"/>
  <c r="CO10" i="13"/>
  <c r="CN10" i="13"/>
  <c r="CL10" i="13"/>
  <c r="CK10" i="13"/>
  <c r="CF10" i="13"/>
  <c r="CE10" i="13"/>
  <c r="CD10" i="13"/>
  <c r="CB10" i="13"/>
  <c r="CA10" i="13"/>
  <c r="BZ10" i="13"/>
  <c r="BY10" i="13"/>
  <c r="BX10" i="13"/>
  <c r="BW10" i="13"/>
  <c r="BV10" i="13"/>
  <c r="BU10" i="13"/>
  <c r="BT10" i="13"/>
  <c r="BS10" i="13"/>
  <c r="BQ10" i="13"/>
  <c r="BP10" i="13"/>
  <c r="BO10" i="13"/>
  <c r="BN10" i="13"/>
  <c r="BM10" i="13"/>
  <c r="BL10" i="13"/>
  <c r="BK10" i="13"/>
  <c r="BJ10" i="13"/>
  <c r="BI10" i="13"/>
  <c r="BH10" i="13"/>
  <c r="BG10" i="13"/>
  <c r="BF10" i="13"/>
  <c r="CZ9" i="13"/>
  <c r="CX9" i="13"/>
  <c r="CW9" i="13"/>
  <c r="CV9" i="13"/>
  <c r="CT9" i="13"/>
  <c r="CS9" i="13"/>
  <c r="CR9" i="13"/>
  <c r="CP9" i="13"/>
  <c r="CO9" i="13"/>
  <c r="CN9" i="13"/>
  <c r="CL9" i="13"/>
  <c r="CK9" i="13"/>
  <c r="CF9" i="13"/>
  <c r="CE9" i="13"/>
  <c r="CD9" i="13"/>
  <c r="CB9" i="13"/>
  <c r="CA9" i="13"/>
  <c r="BZ9" i="13"/>
  <c r="BY9" i="13"/>
  <c r="BX9" i="13"/>
  <c r="BW9" i="13"/>
  <c r="BV9" i="13"/>
  <c r="BU9" i="13"/>
  <c r="BT9" i="13"/>
  <c r="BS9" i="13"/>
  <c r="BQ9" i="13"/>
  <c r="BP9" i="13"/>
  <c r="BO9" i="13"/>
  <c r="BN9" i="13"/>
  <c r="BM9" i="13"/>
  <c r="BL9" i="13"/>
  <c r="BK9" i="13"/>
  <c r="BJ9" i="13"/>
  <c r="BI9" i="13"/>
  <c r="BH9" i="13"/>
  <c r="BG9" i="13"/>
  <c r="BF9" i="13"/>
  <c r="CZ8" i="13"/>
  <c r="CX8" i="13"/>
  <c r="CW8" i="13"/>
  <c r="CV8" i="13"/>
  <c r="CT8" i="13"/>
  <c r="CS8" i="13"/>
  <c r="CR8" i="13"/>
  <c r="CP8" i="13"/>
  <c r="CO8" i="13"/>
  <c r="CN8" i="13"/>
  <c r="CL8" i="13"/>
  <c r="CK8" i="13"/>
  <c r="CF8" i="13"/>
  <c r="CE8" i="13"/>
  <c r="CD8" i="13"/>
  <c r="CB8" i="13"/>
  <c r="CA8" i="13"/>
  <c r="BZ8" i="13"/>
  <c r="BY8" i="13"/>
  <c r="BX8" i="13"/>
  <c r="BW8" i="13"/>
  <c r="BV8" i="13"/>
  <c r="BU8" i="13"/>
  <c r="BT8" i="13"/>
  <c r="BS8" i="13"/>
  <c r="BQ8" i="13"/>
  <c r="BP8" i="13"/>
  <c r="BO8" i="13"/>
  <c r="BN8" i="13"/>
  <c r="BM8" i="13"/>
  <c r="BL8" i="13"/>
  <c r="BK8" i="13"/>
  <c r="BJ8" i="13"/>
  <c r="BI8" i="13"/>
  <c r="BH8" i="13"/>
  <c r="BG8" i="13"/>
  <c r="BF8" i="13"/>
  <c r="CZ7" i="13"/>
  <c r="CX7" i="13"/>
  <c r="CW7" i="13"/>
  <c r="CV7" i="13"/>
  <c r="CT7" i="13"/>
  <c r="CS7" i="13"/>
  <c r="CR7" i="13"/>
  <c r="CP7" i="13"/>
  <c r="CO7" i="13"/>
  <c r="CN7" i="13"/>
  <c r="CL7" i="13"/>
  <c r="CK7" i="13"/>
  <c r="CF7" i="13"/>
  <c r="CE7" i="13"/>
  <c r="CD7" i="13"/>
  <c r="CB7" i="13"/>
  <c r="CA7" i="13"/>
  <c r="BZ7" i="13"/>
  <c r="BY7" i="13"/>
  <c r="BX7" i="13"/>
  <c r="BW7" i="13"/>
  <c r="BV7" i="13"/>
  <c r="BU7" i="13"/>
  <c r="BT7" i="13"/>
  <c r="BS7" i="13"/>
  <c r="BQ7" i="13"/>
  <c r="BP7" i="13"/>
  <c r="BO7" i="13"/>
  <c r="BN7" i="13"/>
  <c r="BM7" i="13"/>
  <c r="BL7" i="13"/>
  <c r="BK7" i="13"/>
  <c r="BJ7" i="13"/>
  <c r="BI7" i="13"/>
  <c r="BH7" i="13"/>
  <c r="BG7" i="13"/>
  <c r="BF7" i="13"/>
  <c r="CZ6" i="13"/>
  <c r="CX6" i="13"/>
  <c r="CW6" i="13"/>
  <c r="CV6" i="13"/>
  <c r="CT6" i="13"/>
  <c r="CS6" i="13"/>
  <c r="CR6" i="13"/>
  <c r="CP6" i="13"/>
  <c r="CO6" i="13"/>
  <c r="CN6" i="13"/>
  <c r="CL6" i="13"/>
  <c r="CK6" i="13"/>
  <c r="CF6" i="13"/>
  <c r="CE6" i="13"/>
  <c r="CD6" i="13"/>
  <c r="CB6" i="13"/>
  <c r="CA6" i="13"/>
  <c r="BZ6" i="13"/>
  <c r="BY6" i="13"/>
  <c r="BX6" i="13"/>
  <c r="BW6" i="13"/>
  <c r="BV6" i="13"/>
  <c r="BU6" i="13"/>
  <c r="BT6" i="13"/>
  <c r="BS6" i="13"/>
  <c r="BQ6" i="13"/>
  <c r="BP6" i="13"/>
  <c r="BO6" i="13"/>
  <c r="BN6" i="13"/>
  <c r="BM6" i="13"/>
  <c r="BL6" i="13"/>
  <c r="BK6" i="13"/>
  <c r="BJ6" i="13"/>
  <c r="BI6" i="13"/>
  <c r="BH6" i="13"/>
  <c r="BG6" i="13"/>
  <c r="BF6" i="13"/>
  <c r="CZ5" i="13"/>
  <c r="CX5" i="13"/>
  <c r="CW5" i="13"/>
  <c r="CV5" i="13"/>
  <c r="CT5" i="13"/>
  <c r="CS5" i="13"/>
  <c r="CR5" i="13"/>
  <c r="CP5" i="13"/>
  <c r="CO5" i="13"/>
  <c r="CN5" i="13"/>
  <c r="CL5" i="13"/>
  <c r="CK5" i="13"/>
  <c r="CF5" i="13"/>
  <c r="CE5" i="13"/>
  <c r="CD5" i="13"/>
  <c r="CB5" i="13"/>
  <c r="CA5" i="13"/>
  <c r="BZ5" i="13"/>
  <c r="BY5" i="13"/>
  <c r="BX5" i="13"/>
  <c r="BW5" i="13"/>
  <c r="BV5" i="13"/>
  <c r="BU5" i="13"/>
  <c r="BT5" i="13"/>
  <c r="BS5" i="13"/>
  <c r="BQ5" i="13"/>
  <c r="BP5" i="13"/>
  <c r="BO5" i="13"/>
  <c r="BN5" i="13"/>
  <c r="BM5" i="13"/>
  <c r="BL5" i="13"/>
  <c r="BK5" i="13"/>
  <c r="BJ5" i="13"/>
  <c r="BI5" i="13"/>
  <c r="BH5" i="13"/>
  <c r="BG5" i="13"/>
  <c r="BF5" i="13"/>
  <c r="CZ4" i="13"/>
  <c r="CX4" i="13"/>
  <c r="CW4" i="13"/>
  <c r="CV4" i="13"/>
  <c r="CT4" i="13"/>
  <c r="CS4" i="13"/>
  <c r="CR4" i="13"/>
  <c r="CP4" i="13"/>
  <c r="CO4" i="13"/>
  <c r="CN4" i="13"/>
  <c r="CL4" i="13"/>
  <c r="CK4" i="13"/>
  <c r="CF4" i="13"/>
  <c r="CE4" i="13"/>
  <c r="CD4" i="13"/>
  <c r="CB4" i="13"/>
  <c r="CA4" i="13"/>
  <c r="BZ4" i="13"/>
  <c r="BY4" i="13"/>
  <c r="BX4" i="13"/>
  <c r="BW4" i="13"/>
  <c r="BV4" i="13"/>
  <c r="BU4" i="13"/>
  <c r="BT4" i="13"/>
  <c r="BS4" i="13"/>
  <c r="BQ4" i="13"/>
  <c r="BP4" i="13"/>
  <c r="BO4" i="13"/>
  <c r="BN4" i="13"/>
  <c r="BM4" i="13"/>
  <c r="BL4" i="13"/>
  <c r="BK4" i="13"/>
  <c r="BJ4" i="13"/>
  <c r="BI4" i="13"/>
  <c r="BH4" i="13"/>
  <c r="BG4" i="13"/>
  <c r="BF4" i="13"/>
  <c r="CY45" i="10"/>
  <c r="CU45" i="10"/>
  <c r="CQ45" i="10"/>
  <c r="CM45" i="10"/>
  <c r="BZ44" i="10"/>
  <c r="BY44" i="10"/>
  <c r="BX44" i="10"/>
  <c r="BW44" i="10"/>
  <c r="BV44" i="10"/>
  <c r="BU44" i="10"/>
  <c r="BT44" i="10"/>
  <c r="BS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Z43" i="10"/>
  <c r="BY43" i="10"/>
  <c r="BX43" i="10"/>
  <c r="BW43" i="10"/>
  <c r="BV43" i="10"/>
  <c r="BU43" i="10"/>
  <c r="BT43" i="10"/>
  <c r="BS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Z42" i="10"/>
  <c r="BY42" i="10"/>
  <c r="BX42" i="10"/>
  <c r="BW42" i="10"/>
  <c r="BV42" i="10"/>
  <c r="BU42" i="10"/>
  <c r="BT42" i="10"/>
  <c r="BS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Z41" i="10"/>
  <c r="BY41" i="10"/>
  <c r="BX41" i="10"/>
  <c r="BW41" i="10"/>
  <c r="BV41" i="10"/>
  <c r="BU41" i="10"/>
  <c r="BT41" i="10"/>
  <c r="BS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Z40" i="10"/>
  <c r="BY40" i="10"/>
  <c r="BX40" i="10"/>
  <c r="BW40" i="10"/>
  <c r="BV40" i="10"/>
  <c r="BU40" i="10"/>
  <c r="BT40" i="10"/>
  <c r="BS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Z39" i="10"/>
  <c r="BY39" i="10"/>
  <c r="BX39" i="10"/>
  <c r="BW39" i="10"/>
  <c r="BV39" i="10"/>
  <c r="BU39" i="10"/>
  <c r="BT39" i="10"/>
  <c r="BS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Z38" i="10"/>
  <c r="BY38" i="10"/>
  <c r="BX38" i="10"/>
  <c r="BW38" i="10"/>
  <c r="BV38" i="10"/>
  <c r="BU38" i="10"/>
  <c r="BT38" i="10"/>
  <c r="BS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Z37" i="10"/>
  <c r="BY37" i="10"/>
  <c r="BX37" i="10"/>
  <c r="BW37" i="10"/>
  <c r="BV37" i="10"/>
  <c r="BU37" i="10"/>
  <c r="BT37" i="10"/>
  <c r="BS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Z36" i="10"/>
  <c r="BY36" i="10"/>
  <c r="BX36" i="10"/>
  <c r="BW36" i="10"/>
  <c r="BV36" i="10"/>
  <c r="BU36" i="10"/>
  <c r="BT36" i="10"/>
  <c r="BS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Z35" i="10"/>
  <c r="BY35" i="10"/>
  <c r="BX35" i="10"/>
  <c r="BW35" i="10"/>
  <c r="BV35" i="10"/>
  <c r="BU35" i="10"/>
  <c r="BT35" i="10"/>
  <c r="BS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Z34" i="10"/>
  <c r="BY34" i="10"/>
  <c r="BX34" i="10"/>
  <c r="BW34" i="10"/>
  <c r="BV34" i="10"/>
  <c r="BU34" i="10"/>
  <c r="BT34" i="10"/>
  <c r="BS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Z33" i="10"/>
  <c r="BY33" i="10"/>
  <c r="BX33" i="10"/>
  <c r="BW33" i="10"/>
  <c r="BV33" i="10"/>
  <c r="BU33" i="10"/>
  <c r="BT33" i="10"/>
  <c r="BS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Z32" i="10"/>
  <c r="BY32" i="10"/>
  <c r="BX32" i="10"/>
  <c r="BW32" i="10"/>
  <c r="BV32" i="10"/>
  <c r="BU32" i="10"/>
  <c r="BT32" i="10"/>
  <c r="BS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Z31" i="10"/>
  <c r="BY31" i="10"/>
  <c r="BX31" i="10"/>
  <c r="BW31" i="10"/>
  <c r="BV31" i="10"/>
  <c r="BU31" i="10"/>
  <c r="BT31" i="10"/>
  <c r="BS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Z30" i="10"/>
  <c r="BY30" i="10"/>
  <c r="BX30" i="10"/>
  <c r="BW30" i="10"/>
  <c r="BV30" i="10"/>
  <c r="BU30" i="10"/>
  <c r="BT30" i="10"/>
  <c r="BS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Z29" i="10"/>
  <c r="BY29" i="10"/>
  <c r="BX29" i="10"/>
  <c r="BW29" i="10"/>
  <c r="BV29" i="10"/>
  <c r="BU29" i="10"/>
  <c r="BT29" i="10"/>
  <c r="BS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Z28" i="10"/>
  <c r="BY28" i="10"/>
  <c r="BX28" i="10"/>
  <c r="BW28" i="10"/>
  <c r="BV28" i="10"/>
  <c r="BU28" i="10"/>
  <c r="BT28" i="10"/>
  <c r="BS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Z27" i="10"/>
  <c r="BY27" i="10"/>
  <c r="BX27" i="10"/>
  <c r="BW27" i="10"/>
  <c r="BV27" i="10"/>
  <c r="BU27" i="10"/>
  <c r="BT27" i="10"/>
  <c r="BS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Z26" i="10"/>
  <c r="BY26" i="10"/>
  <c r="BX26" i="10"/>
  <c r="BW26" i="10"/>
  <c r="BV26" i="10"/>
  <c r="BU26" i="10"/>
  <c r="BT26" i="10"/>
  <c r="BS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Z25" i="10"/>
  <c r="BY25" i="10"/>
  <c r="BX25" i="10"/>
  <c r="BW25" i="10"/>
  <c r="BV25" i="10"/>
  <c r="BU25" i="10"/>
  <c r="BT25" i="10"/>
  <c r="BS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Z24" i="10"/>
  <c r="BY24" i="10"/>
  <c r="BX24" i="10"/>
  <c r="BW24" i="10"/>
  <c r="BV24" i="10"/>
  <c r="BU24" i="10"/>
  <c r="BT24" i="10"/>
  <c r="BS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Z23" i="10"/>
  <c r="BY23" i="10"/>
  <c r="BX23" i="10"/>
  <c r="BW23" i="10"/>
  <c r="BV23" i="10"/>
  <c r="BU23" i="10"/>
  <c r="BT23" i="10"/>
  <c r="BS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Z22" i="10"/>
  <c r="BY22" i="10"/>
  <c r="BX22" i="10"/>
  <c r="BW22" i="10"/>
  <c r="BV22" i="10"/>
  <c r="BU22" i="10"/>
  <c r="BT22" i="10"/>
  <c r="BS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Z21" i="10"/>
  <c r="BY21" i="10"/>
  <c r="BX21" i="10"/>
  <c r="BW21" i="10"/>
  <c r="BV21" i="10"/>
  <c r="BU21" i="10"/>
  <c r="BT21" i="10"/>
  <c r="BS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Z20" i="10"/>
  <c r="BY20" i="10"/>
  <c r="BX20" i="10"/>
  <c r="BW20" i="10"/>
  <c r="BV20" i="10"/>
  <c r="BU20" i="10"/>
  <c r="BT20" i="10"/>
  <c r="BS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Z19" i="10"/>
  <c r="BY19" i="10"/>
  <c r="BX19" i="10"/>
  <c r="BW19" i="10"/>
  <c r="BV19" i="10"/>
  <c r="BU19" i="10"/>
  <c r="BT19" i="10"/>
  <c r="BS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Z18" i="10"/>
  <c r="BY18" i="10"/>
  <c r="BX18" i="10"/>
  <c r="BW18" i="10"/>
  <c r="BV18" i="10"/>
  <c r="BU18" i="10"/>
  <c r="BT18" i="10"/>
  <c r="BS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Z17" i="10"/>
  <c r="BY17" i="10"/>
  <c r="BX17" i="10"/>
  <c r="BW17" i="10"/>
  <c r="BV17" i="10"/>
  <c r="BU17" i="10"/>
  <c r="BT17" i="10"/>
  <c r="BS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Z16" i="10"/>
  <c r="BY16" i="10"/>
  <c r="BX16" i="10"/>
  <c r="BW16" i="10"/>
  <c r="BV16" i="10"/>
  <c r="BU16" i="10"/>
  <c r="BT16" i="10"/>
  <c r="BS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Z15" i="10"/>
  <c r="BY15" i="10"/>
  <c r="BX15" i="10"/>
  <c r="BW15" i="10"/>
  <c r="BV15" i="10"/>
  <c r="BU15" i="10"/>
  <c r="BT15" i="10"/>
  <c r="BS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Z14" i="10"/>
  <c r="BY14" i="10"/>
  <c r="BX14" i="10"/>
  <c r="BW14" i="10"/>
  <c r="BV14" i="10"/>
  <c r="BU14" i="10"/>
  <c r="BT14" i="10"/>
  <c r="BS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Z13" i="10"/>
  <c r="BY13" i="10"/>
  <c r="BX13" i="10"/>
  <c r="BW13" i="10"/>
  <c r="BV13" i="10"/>
  <c r="BU13" i="10"/>
  <c r="BT13" i="10"/>
  <c r="BS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Z12" i="10"/>
  <c r="BY12" i="10"/>
  <c r="BX12" i="10"/>
  <c r="BW12" i="10"/>
  <c r="BV12" i="10"/>
  <c r="BU12" i="10"/>
  <c r="BT12" i="10"/>
  <c r="BS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Z11" i="10"/>
  <c r="BY11" i="10"/>
  <c r="BX11" i="10"/>
  <c r="BW11" i="10"/>
  <c r="BV11" i="10"/>
  <c r="BU11" i="10"/>
  <c r="BT11" i="10"/>
  <c r="BS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Z10" i="10"/>
  <c r="BY10" i="10"/>
  <c r="BX10" i="10"/>
  <c r="BW10" i="10"/>
  <c r="BV10" i="10"/>
  <c r="BU10" i="10"/>
  <c r="BT10" i="10"/>
  <c r="BS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Z9" i="10"/>
  <c r="BY9" i="10"/>
  <c r="BX9" i="10"/>
  <c r="BW9" i="10"/>
  <c r="BV9" i="10"/>
  <c r="BU9" i="10"/>
  <c r="BT9" i="10"/>
  <c r="BS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Z8" i="10"/>
  <c r="BY8" i="10"/>
  <c r="BX8" i="10"/>
  <c r="BW8" i="10"/>
  <c r="BV8" i="10"/>
  <c r="BU8" i="10"/>
  <c r="BT8" i="10"/>
  <c r="BS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Z7" i="10"/>
  <c r="BY7" i="10"/>
  <c r="BX7" i="10"/>
  <c r="BW7" i="10"/>
  <c r="BV7" i="10"/>
  <c r="BU7" i="10"/>
  <c r="BT7" i="10"/>
  <c r="BS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Z6" i="10"/>
  <c r="BY6" i="10"/>
  <c r="BX6" i="10"/>
  <c r="BW6" i="10"/>
  <c r="BV6" i="10"/>
  <c r="BU6" i="10"/>
  <c r="BT6" i="10"/>
  <c r="BS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Z5" i="10"/>
  <c r="BY5" i="10"/>
  <c r="BX5" i="10"/>
  <c r="BW5" i="10"/>
  <c r="BV5" i="10"/>
  <c r="BU5" i="10"/>
  <c r="BT5" i="10"/>
  <c r="BS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Z4" i="10"/>
  <c r="BY4" i="10"/>
  <c r="BX4" i="10"/>
  <c r="BW4" i="10"/>
  <c r="BV4" i="10"/>
  <c r="BU4" i="10"/>
  <c r="BT4" i="10"/>
  <c r="BS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Z44" i="5"/>
  <c r="BY44" i="5"/>
  <c r="BX44" i="5"/>
  <c r="BW44" i="5"/>
  <c r="BV44" i="5"/>
  <c r="BU44" i="5"/>
  <c r="BT44" i="5"/>
  <c r="BS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Z43" i="5"/>
  <c r="BY43" i="5"/>
  <c r="BX43" i="5"/>
  <c r="BW43" i="5"/>
  <c r="BV43" i="5"/>
  <c r="BU43" i="5"/>
  <c r="BT43" i="5"/>
  <c r="BS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Z42" i="5"/>
  <c r="BY42" i="5"/>
  <c r="BX42" i="5"/>
  <c r="BW42" i="5"/>
  <c r="BV42" i="5"/>
  <c r="BU42" i="5"/>
  <c r="BT42" i="5"/>
  <c r="BS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Z41" i="5"/>
  <c r="BY41" i="5"/>
  <c r="BX41" i="5"/>
  <c r="BW41" i="5"/>
  <c r="BV41" i="5"/>
  <c r="BU41" i="5"/>
  <c r="BT41" i="5"/>
  <c r="BS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Z40" i="5"/>
  <c r="BY40" i="5"/>
  <c r="BX40" i="5"/>
  <c r="BW40" i="5"/>
  <c r="BV40" i="5"/>
  <c r="BU40" i="5"/>
  <c r="BT40" i="5"/>
  <c r="BS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Z39" i="5"/>
  <c r="BY39" i="5"/>
  <c r="BX39" i="5"/>
  <c r="BW39" i="5"/>
  <c r="BV39" i="5"/>
  <c r="BU39" i="5"/>
  <c r="BT39" i="5"/>
  <c r="BS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Z38" i="5"/>
  <c r="BY38" i="5"/>
  <c r="BX38" i="5"/>
  <c r="BW38" i="5"/>
  <c r="BV38" i="5"/>
  <c r="BU38" i="5"/>
  <c r="BT38" i="5"/>
  <c r="BS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Z37" i="5"/>
  <c r="BY37" i="5"/>
  <c r="BX37" i="5"/>
  <c r="BW37" i="5"/>
  <c r="BV37" i="5"/>
  <c r="BU37" i="5"/>
  <c r="BT37" i="5"/>
  <c r="BS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Z36" i="5"/>
  <c r="BY36" i="5"/>
  <c r="BX36" i="5"/>
  <c r="BW36" i="5"/>
  <c r="BV36" i="5"/>
  <c r="BU36" i="5"/>
  <c r="BT36" i="5"/>
  <c r="BS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Z35" i="5"/>
  <c r="BY35" i="5"/>
  <c r="BX35" i="5"/>
  <c r="BW35" i="5"/>
  <c r="BV35" i="5"/>
  <c r="BU35" i="5"/>
  <c r="BT35" i="5"/>
  <c r="BS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Z34" i="5"/>
  <c r="BY34" i="5"/>
  <c r="BX34" i="5"/>
  <c r="BW34" i="5"/>
  <c r="BV34" i="5"/>
  <c r="BU34" i="5"/>
  <c r="BT34" i="5"/>
  <c r="BS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Z33" i="5"/>
  <c r="BY33" i="5"/>
  <c r="BX33" i="5"/>
  <c r="BW33" i="5"/>
  <c r="BV33" i="5"/>
  <c r="BU33" i="5"/>
  <c r="BT33" i="5"/>
  <c r="BS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Z32" i="5"/>
  <c r="BY32" i="5"/>
  <c r="BX32" i="5"/>
  <c r="BW32" i="5"/>
  <c r="BV32" i="5"/>
  <c r="BU32" i="5"/>
  <c r="BT32" i="5"/>
  <c r="BS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Z31" i="5"/>
  <c r="BY31" i="5"/>
  <c r="BX31" i="5"/>
  <c r="BW31" i="5"/>
  <c r="BV31" i="5"/>
  <c r="BU31" i="5"/>
  <c r="BT31" i="5"/>
  <c r="BS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Z30" i="5"/>
  <c r="BY30" i="5"/>
  <c r="BX30" i="5"/>
  <c r="BW30" i="5"/>
  <c r="BV30" i="5"/>
  <c r="BU30" i="5"/>
  <c r="BT30" i="5"/>
  <c r="BS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Z29" i="5"/>
  <c r="BY29" i="5"/>
  <c r="BX29" i="5"/>
  <c r="BW29" i="5"/>
  <c r="BV29" i="5"/>
  <c r="BU29" i="5"/>
  <c r="BT29" i="5"/>
  <c r="BS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Z28" i="5"/>
  <c r="BY28" i="5"/>
  <c r="BX28" i="5"/>
  <c r="BW28" i="5"/>
  <c r="BV28" i="5"/>
  <c r="BU28" i="5"/>
  <c r="BT28" i="5"/>
  <c r="BS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Z27" i="5"/>
  <c r="BY27" i="5"/>
  <c r="BX27" i="5"/>
  <c r="BW27" i="5"/>
  <c r="BV27" i="5"/>
  <c r="BU27" i="5"/>
  <c r="BT27" i="5"/>
  <c r="BS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Z26" i="5"/>
  <c r="BY26" i="5"/>
  <c r="BX26" i="5"/>
  <c r="BW26" i="5"/>
  <c r="BV26" i="5"/>
  <c r="BU26" i="5"/>
  <c r="BT26" i="5"/>
  <c r="BS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Z25" i="5"/>
  <c r="BY25" i="5"/>
  <c r="BX25" i="5"/>
  <c r="BW25" i="5"/>
  <c r="BV25" i="5"/>
  <c r="BU25" i="5"/>
  <c r="BT25" i="5"/>
  <c r="BS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Z24" i="5"/>
  <c r="BY24" i="5"/>
  <c r="BX24" i="5"/>
  <c r="BW24" i="5"/>
  <c r="BV24" i="5"/>
  <c r="BU24" i="5"/>
  <c r="BT24" i="5"/>
  <c r="BS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Z23" i="5"/>
  <c r="BY23" i="5"/>
  <c r="BX23" i="5"/>
  <c r="BW23" i="5"/>
  <c r="BV23" i="5"/>
  <c r="BU23" i="5"/>
  <c r="BT23" i="5"/>
  <c r="BS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Z22" i="5"/>
  <c r="BY22" i="5"/>
  <c r="BX22" i="5"/>
  <c r="BW22" i="5"/>
  <c r="BV22" i="5"/>
  <c r="BU22" i="5"/>
  <c r="BT22" i="5"/>
  <c r="BS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Z21" i="5"/>
  <c r="BY21" i="5"/>
  <c r="BX21" i="5"/>
  <c r="BW21" i="5"/>
  <c r="BV21" i="5"/>
  <c r="BU21" i="5"/>
  <c r="BT21" i="5"/>
  <c r="BS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Z20" i="5"/>
  <c r="BY20" i="5"/>
  <c r="BX20" i="5"/>
  <c r="BW20" i="5"/>
  <c r="BV20" i="5"/>
  <c r="BU20" i="5"/>
  <c r="BT20" i="5"/>
  <c r="BS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Z19" i="5"/>
  <c r="BY19" i="5"/>
  <c r="BX19" i="5"/>
  <c r="BW19" i="5"/>
  <c r="BV19" i="5"/>
  <c r="BU19" i="5"/>
  <c r="BT19" i="5"/>
  <c r="BS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Z18" i="5"/>
  <c r="BY18" i="5"/>
  <c r="BX18" i="5"/>
  <c r="BW18" i="5"/>
  <c r="BV18" i="5"/>
  <c r="BU18" i="5"/>
  <c r="BT18" i="5"/>
  <c r="BS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Z17" i="5"/>
  <c r="BY17" i="5"/>
  <c r="BX17" i="5"/>
  <c r="BW17" i="5"/>
  <c r="BV17" i="5"/>
  <c r="BU17" i="5"/>
  <c r="BT17" i="5"/>
  <c r="BS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Z16" i="5"/>
  <c r="BY16" i="5"/>
  <c r="BX16" i="5"/>
  <c r="BW16" i="5"/>
  <c r="BV16" i="5"/>
  <c r="BU16" i="5"/>
  <c r="BT16" i="5"/>
  <c r="BS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Z15" i="5"/>
  <c r="BY15" i="5"/>
  <c r="BX15" i="5"/>
  <c r="BW15" i="5"/>
  <c r="BV15" i="5"/>
  <c r="BU15" i="5"/>
  <c r="BT15" i="5"/>
  <c r="BS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Z14" i="5"/>
  <c r="BY14" i="5"/>
  <c r="BX14" i="5"/>
  <c r="BW14" i="5"/>
  <c r="BV14" i="5"/>
  <c r="BU14" i="5"/>
  <c r="BT14" i="5"/>
  <c r="BS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Z13" i="5"/>
  <c r="BY13" i="5"/>
  <c r="BX13" i="5"/>
  <c r="BW13" i="5"/>
  <c r="BV13" i="5"/>
  <c r="BU13" i="5"/>
  <c r="BT13" i="5"/>
  <c r="BS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Z12" i="5"/>
  <c r="BY12" i="5"/>
  <c r="BX12" i="5"/>
  <c r="BW12" i="5"/>
  <c r="BV12" i="5"/>
  <c r="BU12" i="5"/>
  <c r="BT12" i="5"/>
  <c r="BS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Z11" i="5"/>
  <c r="BY11" i="5"/>
  <c r="BX11" i="5"/>
  <c r="BW11" i="5"/>
  <c r="BV11" i="5"/>
  <c r="BU11" i="5"/>
  <c r="BT11" i="5"/>
  <c r="BS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Z10" i="5"/>
  <c r="BY10" i="5"/>
  <c r="BX10" i="5"/>
  <c r="BW10" i="5"/>
  <c r="BV10" i="5"/>
  <c r="BU10" i="5"/>
  <c r="BT10" i="5"/>
  <c r="BS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Z9" i="5"/>
  <c r="BY9" i="5"/>
  <c r="BX9" i="5"/>
  <c r="BW9" i="5"/>
  <c r="BV9" i="5"/>
  <c r="BU9" i="5"/>
  <c r="BT9" i="5"/>
  <c r="BS9" i="5"/>
  <c r="BQ9" i="5"/>
  <c r="BP9" i="5"/>
  <c r="BO9" i="5"/>
  <c r="BN9" i="5"/>
  <c r="BM9" i="5"/>
  <c r="BL9" i="5"/>
  <c r="BK9" i="5"/>
  <c r="BJ9" i="5"/>
  <c r="BI9" i="5"/>
  <c r="BH9" i="5"/>
  <c r="BG9" i="5"/>
  <c r="BF9" i="5"/>
  <c r="BZ8" i="5"/>
  <c r="BY8" i="5"/>
  <c r="BX8" i="5"/>
  <c r="BW8" i="5"/>
  <c r="BV8" i="5"/>
  <c r="BU8" i="5"/>
  <c r="BT8" i="5"/>
  <c r="BS8" i="5"/>
  <c r="BQ8" i="5"/>
  <c r="BP8" i="5"/>
  <c r="BO8" i="5"/>
  <c r="BN8" i="5"/>
  <c r="BM8" i="5"/>
  <c r="BL8" i="5"/>
  <c r="BK8" i="5"/>
  <c r="BJ8" i="5"/>
  <c r="BI8" i="5"/>
  <c r="BH8" i="5"/>
  <c r="BG8" i="5"/>
  <c r="BF8" i="5"/>
  <c r="BZ7" i="5"/>
  <c r="BY7" i="5"/>
  <c r="BX7" i="5"/>
  <c r="BW7" i="5"/>
  <c r="BV7" i="5"/>
  <c r="BU7" i="5"/>
  <c r="BT7" i="5"/>
  <c r="BS7" i="5"/>
  <c r="BQ7" i="5"/>
  <c r="BP7" i="5"/>
  <c r="BO7" i="5"/>
  <c r="BN7" i="5"/>
  <c r="BM7" i="5"/>
  <c r="BL7" i="5"/>
  <c r="BK7" i="5"/>
  <c r="BJ7" i="5"/>
  <c r="BI7" i="5"/>
  <c r="BH7" i="5"/>
  <c r="BG7" i="5"/>
  <c r="BF7" i="5"/>
  <c r="BZ6" i="5"/>
  <c r="BY6" i="5"/>
  <c r="BX6" i="5"/>
  <c r="BW6" i="5"/>
  <c r="BV6" i="5"/>
  <c r="BU6" i="5"/>
  <c r="BT6" i="5"/>
  <c r="BS6" i="5"/>
  <c r="BQ6" i="5"/>
  <c r="BP6" i="5"/>
  <c r="BO6" i="5"/>
  <c r="BN6" i="5"/>
  <c r="BM6" i="5"/>
  <c r="BL6" i="5"/>
  <c r="BK6" i="5"/>
  <c r="BJ6" i="5"/>
  <c r="BI6" i="5"/>
  <c r="BH6" i="5"/>
  <c r="BG6" i="5"/>
  <c r="BF6" i="5"/>
  <c r="BZ5" i="5"/>
  <c r="BY5" i="5"/>
  <c r="BX5" i="5"/>
  <c r="BW5" i="5"/>
  <c r="BV5" i="5"/>
  <c r="BU5" i="5"/>
  <c r="BT5" i="5"/>
  <c r="BS5" i="5"/>
  <c r="BQ5" i="5"/>
  <c r="BP5" i="5"/>
  <c r="BO5" i="5"/>
  <c r="BN5" i="5"/>
  <c r="BM5" i="5"/>
  <c r="BL5" i="5"/>
  <c r="BK5" i="5"/>
  <c r="BJ5" i="5"/>
  <c r="BI5" i="5"/>
  <c r="BH5" i="5"/>
  <c r="BG5" i="5"/>
  <c r="BF5" i="5"/>
  <c r="BZ4" i="5"/>
  <c r="BY4" i="5"/>
  <c r="BX4" i="5"/>
  <c r="BW4" i="5"/>
  <c r="BW45" i="5"/>
  <c r="BV4" i="5"/>
  <c r="BU4" i="5"/>
  <c r="BT4" i="5"/>
  <c r="BS4" i="5"/>
  <c r="BQ4" i="5"/>
  <c r="BP4" i="5"/>
  <c r="BO4" i="5"/>
  <c r="BN4" i="5"/>
  <c r="BN45" i="5"/>
  <c r="BM4" i="5"/>
  <c r="BL4" i="5"/>
  <c r="BK4" i="5"/>
  <c r="BJ4" i="5"/>
  <c r="BI4" i="5"/>
  <c r="BH4" i="5"/>
  <c r="BG4" i="5"/>
  <c r="BF4" i="5"/>
  <c r="BF45" i="5"/>
  <c r="CY45" i="12"/>
  <c r="CU45" i="12"/>
  <c r="CQ45" i="12"/>
  <c r="CM45" i="12"/>
  <c r="CZ44" i="12"/>
  <c r="CX44" i="12"/>
  <c r="CW44" i="12"/>
  <c r="CV44" i="12"/>
  <c r="CT44" i="12"/>
  <c r="CS44" i="12"/>
  <c r="CR44" i="12"/>
  <c r="CP44" i="12"/>
  <c r="CO44" i="12"/>
  <c r="CN44" i="12"/>
  <c r="CL44" i="12"/>
  <c r="CK44" i="12"/>
  <c r="CF44" i="12"/>
  <c r="CE44" i="12"/>
  <c r="CD44" i="12"/>
  <c r="CB44" i="12"/>
  <c r="CA44" i="12"/>
  <c r="BZ44" i="12"/>
  <c r="BY44" i="12"/>
  <c r="BX44" i="12"/>
  <c r="BW44" i="12"/>
  <c r="BV44" i="12"/>
  <c r="BU44" i="12"/>
  <c r="BT44" i="12"/>
  <c r="BS44" i="12"/>
  <c r="BQ44" i="12"/>
  <c r="BP44" i="12"/>
  <c r="BO44" i="12"/>
  <c r="BN44" i="12"/>
  <c r="BM44" i="12"/>
  <c r="BL44" i="12"/>
  <c r="BK44" i="12"/>
  <c r="BJ44" i="12"/>
  <c r="BI44" i="12"/>
  <c r="BH44" i="12"/>
  <c r="BG44" i="12"/>
  <c r="BF44" i="12"/>
  <c r="CZ43" i="12"/>
  <c r="CX43" i="12"/>
  <c r="CW43" i="12"/>
  <c r="CV43" i="12"/>
  <c r="CT43" i="12"/>
  <c r="CS43" i="12"/>
  <c r="CR43" i="12"/>
  <c r="CP43" i="12"/>
  <c r="CO43" i="12"/>
  <c r="CN43" i="12"/>
  <c r="CL43" i="12"/>
  <c r="CK43" i="12"/>
  <c r="CF43" i="12"/>
  <c r="CE43" i="12"/>
  <c r="CD43" i="12"/>
  <c r="CB43" i="12"/>
  <c r="CA43" i="12"/>
  <c r="BZ43" i="12"/>
  <c r="BY43" i="12"/>
  <c r="BX43" i="12"/>
  <c r="BW43" i="12"/>
  <c r="BV43" i="12"/>
  <c r="BU43" i="12"/>
  <c r="BT43" i="12"/>
  <c r="BS43" i="12"/>
  <c r="BQ43" i="12"/>
  <c r="BP43" i="12"/>
  <c r="BO43" i="12"/>
  <c r="BN43" i="12"/>
  <c r="BM43" i="12"/>
  <c r="BL43" i="12"/>
  <c r="BK43" i="12"/>
  <c r="BJ43" i="12"/>
  <c r="BI43" i="12"/>
  <c r="BH43" i="12"/>
  <c r="BG43" i="12"/>
  <c r="BF43" i="12"/>
  <c r="CZ42" i="12"/>
  <c r="CX42" i="12"/>
  <c r="CW42" i="12"/>
  <c r="CV42" i="12"/>
  <c r="CT42" i="12"/>
  <c r="CS42" i="12"/>
  <c r="CR42" i="12"/>
  <c r="CP42" i="12"/>
  <c r="CO42" i="12"/>
  <c r="CN42" i="12"/>
  <c r="CL42" i="12"/>
  <c r="CK42" i="12"/>
  <c r="CF42" i="12"/>
  <c r="CE42" i="12"/>
  <c r="CD42" i="12"/>
  <c r="CB42" i="12"/>
  <c r="CA42" i="12"/>
  <c r="BZ42" i="12"/>
  <c r="BY42" i="12"/>
  <c r="BX42" i="12"/>
  <c r="BW42" i="12"/>
  <c r="BV42" i="12"/>
  <c r="BU42" i="12"/>
  <c r="BT42" i="12"/>
  <c r="BS42" i="12"/>
  <c r="BQ42" i="12"/>
  <c r="BP42" i="12"/>
  <c r="BO42" i="12"/>
  <c r="BN42" i="12"/>
  <c r="BM42" i="12"/>
  <c r="BL42" i="12"/>
  <c r="BK42" i="12"/>
  <c r="BJ42" i="12"/>
  <c r="BI42" i="12"/>
  <c r="BH42" i="12"/>
  <c r="BG42" i="12"/>
  <c r="BF42" i="12"/>
  <c r="CZ41" i="12"/>
  <c r="CX41" i="12"/>
  <c r="CW41" i="12"/>
  <c r="CV41" i="12"/>
  <c r="CT41" i="12"/>
  <c r="CS41" i="12"/>
  <c r="CR41" i="12"/>
  <c r="CP41" i="12"/>
  <c r="CO41" i="12"/>
  <c r="CN41" i="12"/>
  <c r="CL41" i="12"/>
  <c r="CK41" i="12"/>
  <c r="CF41" i="12"/>
  <c r="CE41" i="12"/>
  <c r="CD41" i="12"/>
  <c r="CB41" i="12"/>
  <c r="CA41" i="12"/>
  <c r="BZ41" i="12"/>
  <c r="BY41" i="12"/>
  <c r="BX41" i="12"/>
  <c r="BW41" i="12"/>
  <c r="BV41" i="12"/>
  <c r="BU41" i="12"/>
  <c r="BT41" i="12"/>
  <c r="BS41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CZ40" i="12"/>
  <c r="CX40" i="12"/>
  <c r="CW40" i="12"/>
  <c r="CV40" i="12"/>
  <c r="CT40" i="12"/>
  <c r="CS40" i="12"/>
  <c r="CR40" i="12"/>
  <c r="CP40" i="12"/>
  <c r="CO40" i="12"/>
  <c r="CN40" i="12"/>
  <c r="CL40" i="12"/>
  <c r="CK40" i="12"/>
  <c r="CF40" i="12"/>
  <c r="CE40" i="12"/>
  <c r="CD40" i="12"/>
  <c r="CB40" i="12"/>
  <c r="CA40" i="12"/>
  <c r="BZ40" i="12"/>
  <c r="BY40" i="12"/>
  <c r="BX40" i="12"/>
  <c r="BW40" i="12"/>
  <c r="BV40" i="12"/>
  <c r="BU40" i="12"/>
  <c r="BT40" i="12"/>
  <c r="BS40" i="12"/>
  <c r="BQ40" i="12"/>
  <c r="BP40" i="12"/>
  <c r="BO40" i="12"/>
  <c r="BN40" i="12"/>
  <c r="BM40" i="12"/>
  <c r="BL40" i="12"/>
  <c r="BK40" i="12"/>
  <c r="BJ40" i="12"/>
  <c r="BI40" i="12"/>
  <c r="BH40" i="12"/>
  <c r="BG40" i="12"/>
  <c r="BF40" i="12"/>
  <c r="CZ39" i="12"/>
  <c r="CX39" i="12"/>
  <c r="CW39" i="12"/>
  <c r="CV39" i="12"/>
  <c r="CT39" i="12"/>
  <c r="CS39" i="12"/>
  <c r="CR39" i="12"/>
  <c r="CP39" i="12"/>
  <c r="CO39" i="12"/>
  <c r="CN39" i="12"/>
  <c r="CL39" i="12"/>
  <c r="CK39" i="12"/>
  <c r="CF39" i="12"/>
  <c r="CE39" i="12"/>
  <c r="CD39" i="12"/>
  <c r="CB39" i="12"/>
  <c r="CA39" i="12"/>
  <c r="BZ39" i="12"/>
  <c r="BY39" i="12"/>
  <c r="BX39" i="12"/>
  <c r="BW39" i="12"/>
  <c r="BV39" i="12"/>
  <c r="BU39" i="12"/>
  <c r="BT39" i="12"/>
  <c r="BS39" i="12"/>
  <c r="BQ39" i="12"/>
  <c r="BP39" i="12"/>
  <c r="BO39" i="12"/>
  <c r="BN39" i="12"/>
  <c r="BM39" i="12"/>
  <c r="BL39" i="12"/>
  <c r="BK39" i="12"/>
  <c r="BJ39" i="12"/>
  <c r="BI39" i="12"/>
  <c r="BH39" i="12"/>
  <c r="BG39" i="12"/>
  <c r="BF39" i="12"/>
  <c r="CZ38" i="12"/>
  <c r="CX38" i="12"/>
  <c r="CW38" i="12"/>
  <c r="CV38" i="12"/>
  <c r="CT38" i="12"/>
  <c r="CS38" i="12"/>
  <c r="CR38" i="12"/>
  <c r="CP38" i="12"/>
  <c r="CO38" i="12"/>
  <c r="CN38" i="12"/>
  <c r="CL38" i="12"/>
  <c r="CK38" i="12"/>
  <c r="CF38" i="12"/>
  <c r="CE38" i="12"/>
  <c r="CD38" i="12"/>
  <c r="CB38" i="12"/>
  <c r="CA38" i="12"/>
  <c r="BZ38" i="12"/>
  <c r="BY38" i="12"/>
  <c r="BX38" i="12"/>
  <c r="BW38" i="12"/>
  <c r="BV38" i="12"/>
  <c r="BU38" i="12"/>
  <c r="BT38" i="12"/>
  <c r="BS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CZ37" i="12"/>
  <c r="CX37" i="12"/>
  <c r="CW37" i="12"/>
  <c r="CV37" i="12"/>
  <c r="CT37" i="12"/>
  <c r="CS37" i="12"/>
  <c r="CR37" i="12"/>
  <c r="CP37" i="12"/>
  <c r="CO37" i="12"/>
  <c r="CN37" i="12"/>
  <c r="CL37" i="12"/>
  <c r="CK37" i="12"/>
  <c r="CF37" i="12"/>
  <c r="CE37" i="12"/>
  <c r="CD37" i="12"/>
  <c r="CB37" i="12"/>
  <c r="CA37" i="12"/>
  <c r="BZ37" i="12"/>
  <c r="BY37" i="12"/>
  <c r="BX37" i="12"/>
  <c r="BW37" i="12"/>
  <c r="BV37" i="12"/>
  <c r="BU37" i="12"/>
  <c r="BT37" i="12"/>
  <c r="BS37" i="12"/>
  <c r="BQ37" i="12"/>
  <c r="BP37" i="12"/>
  <c r="BO37" i="12"/>
  <c r="BN37" i="12"/>
  <c r="BM37" i="12"/>
  <c r="BL37" i="12"/>
  <c r="BK37" i="12"/>
  <c r="BJ37" i="12"/>
  <c r="BI37" i="12"/>
  <c r="BH37" i="12"/>
  <c r="BG37" i="12"/>
  <c r="BF37" i="12"/>
  <c r="CZ36" i="12"/>
  <c r="CX36" i="12"/>
  <c r="CW36" i="12"/>
  <c r="CV36" i="12"/>
  <c r="CT36" i="12"/>
  <c r="CS36" i="12"/>
  <c r="CR36" i="12"/>
  <c r="CP36" i="12"/>
  <c r="CO36" i="12"/>
  <c r="CN36" i="12"/>
  <c r="CL36" i="12"/>
  <c r="CK36" i="12"/>
  <c r="CF36" i="12"/>
  <c r="CE36" i="12"/>
  <c r="CD36" i="12"/>
  <c r="CB36" i="12"/>
  <c r="CA36" i="12"/>
  <c r="BZ36" i="12"/>
  <c r="BY36" i="12"/>
  <c r="BX36" i="12"/>
  <c r="BW36" i="12"/>
  <c r="BV36" i="12"/>
  <c r="BU36" i="12"/>
  <c r="BT36" i="12"/>
  <c r="BS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CZ35" i="12"/>
  <c r="CX35" i="12"/>
  <c r="CW35" i="12"/>
  <c r="CV35" i="12"/>
  <c r="CT35" i="12"/>
  <c r="CS35" i="12"/>
  <c r="CR35" i="12"/>
  <c r="CP35" i="12"/>
  <c r="CO35" i="12"/>
  <c r="CN35" i="12"/>
  <c r="CL35" i="12"/>
  <c r="CK35" i="12"/>
  <c r="CF35" i="12"/>
  <c r="CE35" i="12"/>
  <c r="CD35" i="12"/>
  <c r="CB35" i="12"/>
  <c r="CA35" i="12"/>
  <c r="BZ35" i="12"/>
  <c r="BY35" i="12"/>
  <c r="BX35" i="12"/>
  <c r="BW35" i="12"/>
  <c r="BV35" i="12"/>
  <c r="BU35" i="12"/>
  <c r="BT35" i="12"/>
  <c r="BS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CZ34" i="12"/>
  <c r="CX34" i="12"/>
  <c r="CW34" i="12"/>
  <c r="CV34" i="12"/>
  <c r="CT34" i="12"/>
  <c r="CS34" i="12"/>
  <c r="CR34" i="12"/>
  <c r="CP34" i="12"/>
  <c r="CO34" i="12"/>
  <c r="CN34" i="12"/>
  <c r="CL34" i="12"/>
  <c r="CK34" i="12"/>
  <c r="CF34" i="12"/>
  <c r="CE34" i="12"/>
  <c r="CD34" i="12"/>
  <c r="CB34" i="12"/>
  <c r="CA34" i="12"/>
  <c r="BZ34" i="12"/>
  <c r="BY34" i="12"/>
  <c r="BX34" i="12"/>
  <c r="BW34" i="12"/>
  <c r="BV34" i="12"/>
  <c r="BU34" i="12"/>
  <c r="BT34" i="12"/>
  <c r="BS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CZ33" i="12"/>
  <c r="CX33" i="12"/>
  <c r="CW33" i="12"/>
  <c r="CV33" i="12"/>
  <c r="CT33" i="12"/>
  <c r="CS33" i="12"/>
  <c r="CR33" i="12"/>
  <c r="CP33" i="12"/>
  <c r="CO33" i="12"/>
  <c r="CN33" i="12"/>
  <c r="CL33" i="12"/>
  <c r="CK33" i="12"/>
  <c r="CF33" i="12"/>
  <c r="CE33" i="12"/>
  <c r="CD33" i="12"/>
  <c r="CB33" i="12"/>
  <c r="CA33" i="12"/>
  <c r="BZ33" i="12"/>
  <c r="BY33" i="12"/>
  <c r="BX33" i="12"/>
  <c r="BW33" i="12"/>
  <c r="BV33" i="12"/>
  <c r="BU33" i="12"/>
  <c r="BT33" i="12"/>
  <c r="BS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CZ32" i="12"/>
  <c r="CX32" i="12"/>
  <c r="CW32" i="12"/>
  <c r="CV32" i="12"/>
  <c r="CT32" i="12"/>
  <c r="CS32" i="12"/>
  <c r="CR32" i="12"/>
  <c r="CP32" i="12"/>
  <c r="CO32" i="12"/>
  <c r="CN32" i="12"/>
  <c r="CL32" i="12"/>
  <c r="CK32" i="12"/>
  <c r="CF32" i="12"/>
  <c r="CE32" i="12"/>
  <c r="CD32" i="12"/>
  <c r="CB32" i="12"/>
  <c r="CA32" i="12"/>
  <c r="BZ32" i="12"/>
  <c r="BY32" i="12"/>
  <c r="BX32" i="12"/>
  <c r="BW32" i="12"/>
  <c r="BV32" i="12"/>
  <c r="BU32" i="12"/>
  <c r="BT32" i="12"/>
  <c r="BS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CZ31" i="12"/>
  <c r="CX31" i="12"/>
  <c r="CW31" i="12"/>
  <c r="CV31" i="12"/>
  <c r="CT31" i="12"/>
  <c r="CS31" i="12"/>
  <c r="CR31" i="12"/>
  <c r="CP31" i="12"/>
  <c r="CO31" i="12"/>
  <c r="CN31" i="12"/>
  <c r="CL31" i="12"/>
  <c r="CK31" i="12"/>
  <c r="CF31" i="12"/>
  <c r="CE31" i="12"/>
  <c r="CD31" i="12"/>
  <c r="CB31" i="12"/>
  <c r="CA31" i="12"/>
  <c r="BZ31" i="12"/>
  <c r="BY31" i="12"/>
  <c r="BX31" i="12"/>
  <c r="BW31" i="12"/>
  <c r="BV31" i="12"/>
  <c r="BU31" i="12"/>
  <c r="BT31" i="12"/>
  <c r="BS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CZ30" i="12"/>
  <c r="CX30" i="12"/>
  <c r="CW30" i="12"/>
  <c r="CV30" i="12"/>
  <c r="CT30" i="12"/>
  <c r="CS30" i="12"/>
  <c r="CR30" i="12"/>
  <c r="CP30" i="12"/>
  <c r="CO30" i="12"/>
  <c r="CN30" i="12"/>
  <c r="CL30" i="12"/>
  <c r="CK30" i="12"/>
  <c r="CF30" i="12"/>
  <c r="CE30" i="12"/>
  <c r="CD30" i="12"/>
  <c r="CB30" i="12"/>
  <c r="CA30" i="12"/>
  <c r="BZ30" i="12"/>
  <c r="BY30" i="12"/>
  <c r="BX30" i="12"/>
  <c r="BW30" i="12"/>
  <c r="BV30" i="12"/>
  <c r="BU30" i="12"/>
  <c r="BT30" i="12"/>
  <c r="BS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CZ29" i="12"/>
  <c r="CX29" i="12"/>
  <c r="CW29" i="12"/>
  <c r="CV29" i="12"/>
  <c r="CT29" i="12"/>
  <c r="CS29" i="12"/>
  <c r="CR29" i="12"/>
  <c r="CP29" i="12"/>
  <c r="CO29" i="12"/>
  <c r="CN29" i="12"/>
  <c r="CL29" i="12"/>
  <c r="CK29" i="12"/>
  <c r="CF29" i="12"/>
  <c r="CE29" i="12"/>
  <c r="CD29" i="12"/>
  <c r="CB29" i="12"/>
  <c r="CA29" i="12"/>
  <c r="BZ29" i="12"/>
  <c r="BY29" i="12"/>
  <c r="BX29" i="12"/>
  <c r="BW29" i="12"/>
  <c r="BV29" i="12"/>
  <c r="BU29" i="12"/>
  <c r="BT29" i="12"/>
  <c r="BS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CZ28" i="12"/>
  <c r="CX28" i="12"/>
  <c r="CW28" i="12"/>
  <c r="CV28" i="12"/>
  <c r="CT28" i="12"/>
  <c r="CS28" i="12"/>
  <c r="CR28" i="12"/>
  <c r="CP28" i="12"/>
  <c r="CO28" i="12"/>
  <c r="CN28" i="12"/>
  <c r="CL28" i="12"/>
  <c r="CK28" i="12"/>
  <c r="CF28" i="12"/>
  <c r="CE28" i="12"/>
  <c r="CD28" i="12"/>
  <c r="CB28" i="12"/>
  <c r="CA28" i="12"/>
  <c r="BZ28" i="12"/>
  <c r="BY28" i="12"/>
  <c r="BX28" i="12"/>
  <c r="BW28" i="12"/>
  <c r="BV28" i="12"/>
  <c r="BU28" i="12"/>
  <c r="BT28" i="12"/>
  <c r="BS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CZ27" i="12"/>
  <c r="CX27" i="12"/>
  <c r="CW27" i="12"/>
  <c r="CV27" i="12"/>
  <c r="CT27" i="12"/>
  <c r="CS27" i="12"/>
  <c r="CR27" i="12"/>
  <c r="CP27" i="12"/>
  <c r="CO27" i="12"/>
  <c r="CN27" i="12"/>
  <c r="CL27" i="12"/>
  <c r="CK27" i="12"/>
  <c r="CF27" i="12"/>
  <c r="CE27" i="12"/>
  <c r="CD27" i="12"/>
  <c r="CB27" i="12"/>
  <c r="CA27" i="12"/>
  <c r="BZ27" i="12"/>
  <c r="BY27" i="12"/>
  <c r="BX27" i="12"/>
  <c r="BW27" i="12"/>
  <c r="BV27" i="12"/>
  <c r="BU27" i="12"/>
  <c r="BT27" i="12"/>
  <c r="BS27" i="12"/>
  <c r="BQ27" i="12"/>
  <c r="BP27" i="12"/>
  <c r="BO27" i="12"/>
  <c r="BN27" i="12"/>
  <c r="BM27" i="12"/>
  <c r="BL27" i="12"/>
  <c r="BK27" i="12"/>
  <c r="BJ27" i="12"/>
  <c r="BI27" i="12"/>
  <c r="BH27" i="12"/>
  <c r="BG27" i="12"/>
  <c r="BF27" i="12"/>
  <c r="CZ26" i="12"/>
  <c r="CX26" i="12"/>
  <c r="CW26" i="12"/>
  <c r="CV26" i="12"/>
  <c r="CT26" i="12"/>
  <c r="CS26" i="12"/>
  <c r="CR26" i="12"/>
  <c r="CP26" i="12"/>
  <c r="CO26" i="12"/>
  <c r="CN26" i="12"/>
  <c r="CL26" i="12"/>
  <c r="CK26" i="12"/>
  <c r="CF26" i="12"/>
  <c r="CE26" i="12"/>
  <c r="CD26" i="12"/>
  <c r="CB26" i="12"/>
  <c r="CA26" i="12"/>
  <c r="BZ26" i="12"/>
  <c r="BY26" i="12"/>
  <c r="BX26" i="12"/>
  <c r="BW26" i="12"/>
  <c r="BV26" i="12"/>
  <c r="BU26" i="12"/>
  <c r="BT26" i="12"/>
  <c r="BS26" i="12"/>
  <c r="BQ26" i="12"/>
  <c r="BP26" i="12"/>
  <c r="BO26" i="12"/>
  <c r="BN26" i="12"/>
  <c r="BM26" i="12"/>
  <c r="BL26" i="12"/>
  <c r="BK26" i="12"/>
  <c r="BJ26" i="12"/>
  <c r="BI26" i="12"/>
  <c r="BH26" i="12"/>
  <c r="BG26" i="12"/>
  <c r="BF26" i="12"/>
  <c r="CZ25" i="12"/>
  <c r="CX25" i="12"/>
  <c r="CW25" i="12"/>
  <c r="CV25" i="12"/>
  <c r="CT25" i="12"/>
  <c r="CS25" i="12"/>
  <c r="CR25" i="12"/>
  <c r="CP25" i="12"/>
  <c r="CO25" i="12"/>
  <c r="CN25" i="12"/>
  <c r="CL25" i="12"/>
  <c r="CK25" i="12"/>
  <c r="CF25" i="12"/>
  <c r="CE25" i="12"/>
  <c r="CD25" i="12"/>
  <c r="CB25" i="12"/>
  <c r="CA25" i="12"/>
  <c r="BZ25" i="12"/>
  <c r="BY25" i="12"/>
  <c r="BX25" i="12"/>
  <c r="BW25" i="12"/>
  <c r="BV25" i="12"/>
  <c r="BU25" i="12"/>
  <c r="BT25" i="12"/>
  <c r="BS25" i="12"/>
  <c r="BQ25" i="12"/>
  <c r="BP25" i="12"/>
  <c r="BO25" i="12"/>
  <c r="BN25" i="12"/>
  <c r="BM25" i="12"/>
  <c r="BL25" i="12"/>
  <c r="BK25" i="12"/>
  <c r="BJ25" i="12"/>
  <c r="BI25" i="12"/>
  <c r="BH25" i="12"/>
  <c r="BG25" i="12"/>
  <c r="BF25" i="12"/>
  <c r="CZ24" i="12"/>
  <c r="CX24" i="12"/>
  <c r="CW24" i="12"/>
  <c r="CV24" i="12"/>
  <c r="CT24" i="12"/>
  <c r="CS24" i="12"/>
  <c r="CR24" i="12"/>
  <c r="CP24" i="12"/>
  <c r="CO24" i="12"/>
  <c r="CN24" i="12"/>
  <c r="CL24" i="12"/>
  <c r="CK24" i="12"/>
  <c r="CF24" i="12"/>
  <c r="CE24" i="12"/>
  <c r="CD24" i="12"/>
  <c r="CB24" i="12"/>
  <c r="CA24" i="12"/>
  <c r="BZ24" i="12"/>
  <c r="BY24" i="12"/>
  <c r="BX24" i="12"/>
  <c r="BW24" i="12"/>
  <c r="BV24" i="12"/>
  <c r="BU24" i="12"/>
  <c r="BT24" i="12"/>
  <c r="BQ24" i="12"/>
  <c r="BP24" i="12"/>
  <c r="BO24" i="12"/>
  <c r="BN24" i="12"/>
  <c r="BM24" i="12"/>
  <c r="BL24" i="12"/>
  <c r="BK24" i="12"/>
  <c r="BJ24" i="12"/>
  <c r="BI24" i="12"/>
  <c r="BH24" i="12"/>
  <c r="BG24" i="12"/>
  <c r="BF24" i="12"/>
  <c r="CZ23" i="12"/>
  <c r="CX23" i="12"/>
  <c r="CW23" i="12"/>
  <c r="CV23" i="12"/>
  <c r="CT23" i="12"/>
  <c r="CS23" i="12"/>
  <c r="CR23" i="12"/>
  <c r="CP23" i="12"/>
  <c r="CO23" i="12"/>
  <c r="CN23" i="12"/>
  <c r="CL23" i="12"/>
  <c r="CK23" i="12"/>
  <c r="CF23" i="12"/>
  <c r="CE23" i="12"/>
  <c r="CD23" i="12"/>
  <c r="CB23" i="12"/>
  <c r="CA23" i="12"/>
  <c r="BZ23" i="12"/>
  <c r="BY23" i="12"/>
  <c r="BX23" i="12"/>
  <c r="BW23" i="12"/>
  <c r="BV23" i="12"/>
  <c r="BU23" i="12"/>
  <c r="BT23" i="12"/>
  <c r="BS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CZ22" i="12"/>
  <c r="CX22" i="12"/>
  <c r="CW22" i="12"/>
  <c r="CV22" i="12"/>
  <c r="CT22" i="12"/>
  <c r="CS22" i="12"/>
  <c r="CR22" i="12"/>
  <c r="CP22" i="12"/>
  <c r="CO22" i="12"/>
  <c r="CN22" i="12"/>
  <c r="CL22" i="12"/>
  <c r="CK22" i="12"/>
  <c r="CF22" i="12"/>
  <c r="CE22" i="12"/>
  <c r="CD22" i="12"/>
  <c r="CB22" i="12"/>
  <c r="CA22" i="12"/>
  <c r="BZ22" i="12"/>
  <c r="BY22" i="12"/>
  <c r="BX22" i="12"/>
  <c r="BW22" i="12"/>
  <c r="BV22" i="12"/>
  <c r="BU22" i="12"/>
  <c r="BT22" i="12"/>
  <c r="BS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CZ21" i="12"/>
  <c r="CX21" i="12"/>
  <c r="CW21" i="12"/>
  <c r="CV21" i="12"/>
  <c r="CT21" i="12"/>
  <c r="CS21" i="12"/>
  <c r="CR21" i="12"/>
  <c r="CP21" i="12"/>
  <c r="CO21" i="12"/>
  <c r="CN21" i="12"/>
  <c r="CL21" i="12"/>
  <c r="CK21" i="12"/>
  <c r="CF21" i="12"/>
  <c r="CE21" i="12"/>
  <c r="CD21" i="12"/>
  <c r="CB21" i="12"/>
  <c r="CA21" i="12"/>
  <c r="BZ21" i="12"/>
  <c r="BY21" i="12"/>
  <c r="BX21" i="12"/>
  <c r="BW21" i="12"/>
  <c r="BV21" i="12"/>
  <c r="BU21" i="12"/>
  <c r="BT21" i="12"/>
  <c r="BS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CZ20" i="12"/>
  <c r="CX20" i="12"/>
  <c r="CW20" i="12"/>
  <c r="CV20" i="12"/>
  <c r="CT20" i="12"/>
  <c r="CS20" i="12"/>
  <c r="CR20" i="12"/>
  <c r="CP20" i="12"/>
  <c r="CO20" i="12"/>
  <c r="CN20" i="12"/>
  <c r="CL20" i="12"/>
  <c r="CK20" i="12"/>
  <c r="CF20" i="12"/>
  <c r="CE20" i="12"/>
  <c r="CD20" i="12"/>
  <c r="CB20" i="12"/>
  <c r="CA20" i="12"/>
  <c r="BZ20" i="12"/>
  <c r="BY20" i="12"/>
  <c r="BX20" i="12"/>
  <c r="BW20" i="12"/>
  <c r="BV20" i="12"/>
  <c r="BU20" i="12"/>
  <c r="BT20" i="12"/>
  <c r="BS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CZ19" i="12"/>
  <c r="CX19" i="12"/>
  <c r="CW19" i="12"/>
  <c r="CV19" i="12"/>
  <c r="CT19" i="12"/>
  <c r="CS19" i="12"/>
  <c r="CR19" i="12"/>
  <c r="CP19" i="12"/>
  <c r="CO19" i="12"/>
  <c r="CN19" i="12"/>
  <c r="CL19" i="12"/>
  <c r="CK19" i="12"/>
  <c r="CF19" i="12"/>
  <c r="CE19" i="12"/>
  <c r="CD19" i="12"/>
  <c r="CB19" i="12"/>
  <c r="CA19" i="12"/>
  <c r="BZ19" i="12"/>
  <c r="BY19" i="12"/>
  <c r="BX19" i="12"/>
  <c r="BW19" i="12"/>
  <c r="BV19" i="12"/>
  <c r="BU19" i="12"/>
  <c r="BT19" i="12"/>
  <c r="BS19" i="12"/>
  <c r="BQ19" i="12"/>
  <c r="BP19" i="12"/>
  <c r="BO19" i="12"/>
  <c r="BN19" i="12"/>
  <c r="BM19" i="12"/>
  <c r="BL19" i="12"/>
  <c r="BK19" i="12"/>
  <c r="BJ19" i="12"/>
  <c r="BI19" i="12"/>
  <c r="BH19" i="12"/>
  <c r="BG19" i="12"/>
  <c r="BF19" i="12"/>
  <c r="CZ18" i="12"/>
  <c r="CX18" i="12"/>
  <c r="CW18" i="12"/>
  <c r="CV18" i="12"/>
  <c r="CT18" i="12"/>
  <c r="CS18" i="12"/>
  <c r="CR18" i="12"/>
  <c r="CP18" i="12"/>
  <c r="CO18" i="12"/>
  <c r="CN18" i="12"/>
  <c r="CL18" i="12"/>
  <c r="CK18" i="12"/>
  <c r="CF18" i="12"/>
  <c r="CE18" i="12"/>
  <c r="CD18" i="12"/>
  <c r="CB18" i="12"/>
  <c r="CA18" i="12"/>
  <c r="BZ18" i="12"/>
  <c r="BY18" i="12"/>
  <c r="BX18" i="12"/>
  <c r="BW18" i="12"/>
  <c r="BV18" i="12"/>
  <c r="BU18" i="12"/>
  <c r="BT18" i="12"/>
  <c r="BS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CZ17" i="12"/>
  <c r="CX17" i="12"/>
  <c r="CW17" i="12"/>
  <c r="CV17" i="12"/>
  <c r="CT17" i="12"/>
  <c r="CS17" i="12"/>
  <c r="CR17" i="12"/>
  <c r="CP17" i="12"/>
  <c r="CO17" i="12"/>
  <c r="CN17" i="12"/>
  <c r="CL17" i="12"/>
  <c r="CK17" i="12"/>
  <c r="CF17" i="12"/>
  <c r="CE17" i="12"/>
  <c r="CD17" i="12"/>
  <c r="CB17" i="12"/>
  <c r="CA17" i="12"/>
  <c r="BZ17" i="12"/>
  <c r="BY17" i="12"/>
  <c r="BX17" i="12"/>
  <c r="BW17" i="12"/>
  <c r="BV17" i="12"/>
  <c r="BU17" i="12"/>
  <c r="BT17" i="12"/>
  <c r="BS17" i="12"/>
  <c r="BQ17" i="12"/>
  <c r="BP17" i="12"/>
  <c r="BO17" i="12"/>
  <c r="BN17" i="12"/>
  <c r="BM17" i="12"/>
  <c r="BL17" i="12"/>
  <c r="BK17" i="12"/>
  <c r="BJ17" i="12"/>
  <c r="BI17" i="12"/>
  <c r="BH17" i="12"/>
  <c r="BG17" i="12"/>
  <c r="BF17" i="12"/>
  <c r="CZ16" i="12"/>
  <c r="CX16" i="12"/>
  <c r="CW16" i="12"/>
  <c r="CV16" i="12"/>
  <c r="CT16" i="12"/>
  <c r="CS16" i="12"/>
  <c r="CR16" i="12"/>
  <c r="CP16" i="12"/>
  <c r="CO16" i="12"/>
  <c r="CN16" i="12"/>
  <c r="CL16" i="12"/>
  <c r="CK16" i="12"/>
  <c r="CF16" i="12"/>
  <c r="CE16" i="12"/>
  <c r="CD16" i="12"/>
  <c r="CB16" i="12"/>
  <c r="CA16" i="12"/>
  <c r="BZ16" i="12"/>
  <c r="BY16" i="12"/>
  <c r="BX16" i="12"/>
  <c r="BW16" i="12"/>
  <c r="BV16" i="12"/>
  <c r="BU16" i="12"/>
  <c r="BT16" i="12"/>
  <c r="BS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CZ15" i="12"/>
  <c r="CX15" i="12"/>
  <c r="CW15" i="12"/>
  <c r="CV15" i="12"/>
  <c r="CT15" i="12"/>
  <c r="CS15" i="12"/>
  <c r="CR15" i="12"/>
  <c r="CP15" i="12"/>
  <c r="CO15" i="12"/>
  <c r="CN15" i="12"/>
  <c r="CL15" i="12"/>
  <c r="CK15" i="12"/>
  <c r="CF15" i="12"/>
  <c r="CE15" i="12"/>
  <c r="CD15" i="12"/>
  <c r="CB15" i="12"/>
  <c r="CA15" i="12"/>
  <c r="BZ15" i="12"/>
  <c r="BY15" i="12"/>
  <c r="BX15" i="12"/>
  <c r="BW15" i="12"/>
  <c r="BV15" i="12"/>
  <c r="BU15" i="12"/>
  <c r="BT15" i="12"/>
  <c r="BS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CZ14" i="12"/>
  <c r="CX14" i="12"/>
  <c r="CW14" i="12"/>
  <c r="CV14" i="12"/>
  <c r="CT14" i="12"/>
  <c r="CS14" i="12"/>
  <c r="CR14" i="12"/>
  <c r="CP14" i="12"/>
  <c r="CO14" i="12"/>
  <c r="CN14" i="12"/>
  <c r="CL14" i="12"/>
  <c r="CK14" i="12"/>
  <c r="CF14" i="12"/>
  <c r="CE14" i="12"/>
  <c r="CD14" i="12"/>
  <c r="CB14" i="12"/>
  <c r="CA14" i="12"/>
  <c r="BZ14" i="12"/>
  <c r="BY14" i="12"/>
  <c r="BX14" i="12"/>
  <c r="BW14" i="12"/>
  <c r="BV14" i="12"/>
  <c r="BU14" i="12"/>
  <c r="BT14" i="12"/>
  <c r="BS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CZ13" i="12"/>
  <c r="CX13" i="12"/>
  <c r="CW13" i="12"/>
  <c r="CV13" i="12"/>
  <c r="CT13" i="12"/>
  <c r="CS13" i="12"/>
  <c r="CR13" i="12"/>
  <c r="CP13" i="12"/>
  <c r="CO13" i="12"/>
  <c r="CN13" i="12"/>
  <c r="CL13" i="12"/>
  <c r="CK13" i="12"/>
  <c r="CF13" i="12"/>
  <c r="CE13" i="12"/>
  <c r="CD13" i="12"/>
  <c r="CB13" i="12"/>
  <c r="CA13" i="12"/>
  <c r="BZ13" i="12"/>
  <c r="BY13" i="12"/>
  <c r="BX13" i="12"/>
  <c r="BW13" i="12"/>
  <c r="BV13" i="12"/>
  <c r="BU13" i="12"/>
  <c r="BT13" i="12"/>
  <c r="BS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CZ12" i="12"/>
  <c r="CX12" i="12"/>
  <c r="CW12" i="12"/>
  <c r="CV12" i="12"/>
  <c r="CT12" i="12"/>
  <c r="CS12" i="12"/>
  <c r="CR12" i="12"/>
  <c r="CP12" i="12"/>
  <c r="CO12" i="12"/>
  <c r="CN12" i="12"/>
  <c r="CL12" i="12"/>
  <c r="CK12" i="12"/>
  <c r="CF12" i="12"/>
  <c r="CE12" i="12"/>
  <c r="CD12" i="12"/>
  <c r="CB12" i="12"/>
  <c r="CA12" i="12"/>
  <c r="BZ12" i="12"/>
  <c r="BY12" i="12"/>
  <c r="BX12" i="12"/>
  <c r="BW12" i="12"/>
  <c r="BV12" i="12"/>
  <c r="BU12" i="12"/>
  <c r="BT12" i="12"/>
  <c r="BS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CZ11" i="12"/>
  <c r="CX11" i="12"/>
  <c r="CW11" i="12"/>
  <c r="CV11" i="12"/>
  <c r="CT11" i="12"/>
  <c r="CS11" i="12"/>
  <c r="CR11" i="12"/>
  <c r="CP11" i="12"/>
  <c r="CO11" i="12"/>
  <c r="CN11" i="12"/>
  <c r="CL11" i="12"/>
  <c r="CK11" i="12"/>
  <c r="CF11" i="12"/>
  <c r="CE11" i="12"/>
  <c r="CD11" i="12"/>
  <c r="CB11" i="12"/>
  <c r="CA11" i="12"/>
  <c r="BZ11" i="12"/>
  <c r="BY11" i="12"/>
  <c r="BX11" i="12"/>
  <c r="BW11" i="12"/>
  <c r="BV11" i="12"/>
  <c r="BU11" i="12"/>
  <c r="BT11" i="12"/>
  <c r="BS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CZ10" i="12"/>
  <c r="CX10" i="12"/>
  <c r="CW10" i="12"/>
  <c r="CV10" i="12"/>
  <c r="CT10" i="12"/>
  <c r="CS10" i="12"/>
  <c r="CR10" i="12"/>
  <c r="CP10" i="12"/>
  <c r="CO10" i="12"/>
  <c r="CN10" i="12"/>
  <c r="CL10" i="12"/>
  <c r="CK10" i="12"/>
  <c r="CF10" i="12"/>
  <c r="CE10" i="12"/>
  <c r="CD10" i="12"/>
  <c r="CB10" i="12"/>
  <c r="CA10" i="12"/>
  <c r="BZ10" i="12"/>
  <c r="BY10" i="12"/>
  <c r="BX10" i="12"/>
  <c r="BW10" i="12"/>
  <c r="BV10" i="12"/>
  <c r="BU10" i="12"/>
  <c r="BT10" i="12"/>
  <c r="BS10" i="12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CZ9" i="12"/>
  <c r="CX9" i="12"/>
  <c r="CW9" i="12"/>
  <c r="CV9" i="12"/>
  <c r="CT9" i="12"/>
  <c r="CS9" i="12"/>
  <c r="CR9" i="12"/>
  <c r="CP9" i="12"/>
  <c r="CO9" i="12"/>
  <c r="CN9" i="12"/>
  <c r="CL9" i="12"/>
  <c r="CK9" i="12"/>
  <c r="CF9" i="12"/>
  <c r="CE9" i="12"/>
  <c r="CD9" i="12"/>
  <c r="CB9" i="12"/>
  <c r="CA9" i="12"/>
  <c r="BZ9" i="12"/>
  <c r="BY9" i="12"/>
  <c r="BX9" i="12"/>
  <c r="BW9" i="12"/>
  <c r="BV9" i="12"/>
  <c r="BU9" i="12"/>
  <c r="BT9" i="12"/>
  <c r="BS9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CZ8" i="12"/>
  <c r="CX8" i="12"/>
  <c r="CW8" i="12"/>
  <c r="CV8" i="12"/>
  <c r="CT8" i="12"/>
  <c r="CS8" i="12"/>
  <c r="CR8" i="12"/>
  <c r="CP8" i="12"/>
  <c r="CO8" i="12"/>
  <c r="CN8" i="12"/>
  <c r="CL8" i="12"/>
  <c r="CK8" i="12"/>
  <c r="CF8" i="12"/>
  <c r="CE8" i="12"/>
  <c r="CD8" i="12"/>
  <c r="CB8" i="12"/>
  <c r="CA8" i="12"/>
  <c r="BZ8" i="12"/>
  <c r="BY8" i="12"/>
  <c r="BX8" i="12"/>
  <c r="BW8" i="12"/>
  <c r="BV8" i="12"/>
  <c r="BU8" i="12"/>
  <c r="BT8" i="12"/>
  <c r="BS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CZ7" i="12"/>
  <c r="CX7" i="12"/>
  <c r="CW7" i="12"/>
  <c r="CV7" i="12"/>
  <c r="CT7" i="12"/>
  <c r="CS7" i="12"/>
  <c r="CR7" i="12"/>
  <c r="CP7" i="12"/>
  <c r="CO7" i="12"/>
  <c r="CN7" i="12"/>
  <c r="CL7" i="12"/>
  <c r="CK7" i="12"/>
  <c r="CF7" i="12"/>
  <c r="CE7" i="12"/>
  <c r="CD7" i="12"/>
  <c r="CB7" i="12"/>
  <c r="CA7" i="12"/>
  <c r="BZ7" i="12"/>
  <c r="BY7" i="12"/>
  <c r="BX7" i="12"/>
  <c r="BW7" i="12"/>
  <c r="BV7" i="12"/>
  <c r="BU7" i="12"/>
  <c r="BT7" i="12"/>
  <c r="BS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CZ6" i="12"/>
  <c r="CX6" i="12"/>
  <c r="CW6" i="12"/>
  <c r="CV6" i="12"/>
  <c r="CT6" i="12"/>
  <c r="CS6" i="12"/>
  <c r="CR6" i="12"/>
  <c r="CP6" i="12"/>
  <c r="CO6" i="12"/>
  <c r="CN6" i="12"/>
  <c r="CL6" i="12"/>
  <c r="CK6" i="12"/>
  <c r="CF6" i="12"/>
  <c r="CE6" i="12"/>
  <c r="CD6" i="12"/>
  <c r="CB6" i="12"/>
  <c r="CA6" i="12"/>
  <c r="BZ6" i="12"/>
  <c r="BY6" i="12"/>
  <c r="BX6" i="12"/>
  <c r="BW6" i="12"/>
  <c r="BV6" i="12"/>
  <c r="BU6" i="12"/>
  <c r="BT6" i="12"/>
  <c r="BS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CZ5" i="12"/>
  <c r="CX5" i="12"/>
  <c r="CW5" i="12"/>
  <c r="CV5" i="12"/>
  <c r="CT5" i="12"/>
  <c r="CS5" i="12"/>
  <c r="CR5" i="12"/>
  <c r="CP5" i="12"/>
  <c r="CO5" i="12"/>
  <c r="CN5" i="12"/>
  <c r="CL5" i="12"/>
  <c r="CK5" i="12"/>
  <c r="CF5" i="12"/>
  <c r="CE5" i="12"/>
  <c r="CD5" i="12"/>
  <c r="CB5" i="12"/>
  <c r="CA5" i="12"/>
  <c r="BZ5" i="12"/>
  <c r="BY5" i="12"/>
  <c r="BX5" i="12"/>
  <c r="BW5" i="12"/>
  <c r="BV5" i="12"/>
  <c r="BU5" i="12"/>
  <c r="BT5" i="12"/>
  <c r="BS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CZ4" i="12"/>
  <c r="CX4" i="12"/>
  <c r="CW4" i="12"/>
  <c r="CV4" i="12"/>
  <c r="CT4" i="12"/>
  <c r="CS4" i="12"/>
  <c r="CR4" i="12"/>
  <c r="CP4" i="12"/>
  <c r="CO4" i="12"/>
  <c r="CL4" i="12"/>
  <c r="CK4" i="12"/>
  <c r="CF4" i="12"/>
  <c r="CE4" i="12"/>
  <c r="CD4" i="12"/>
  <c r="CB4" i="12"/>
  <c r="CA4" i="12"/>
  <c r="BZ4" i="12"/>
  <c r="BY4" i="12"/>
  <c r="BX4" i="12"/>
  <c r="BW4" i="12"/>
  <c r="BV4" i="12"/>
  <c r="BU4" i="12"/>
  <c r="BT4" i="12"/>
  <c r="BS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I31" i="14"/>
  <c r="F31" i="14"/>
  <c r="E31" i="14"/>
  <c r="D31" i="14"/>
  <c r="C31" i="14"/>
  <c r="J30" i="14"/>
  <c r="G30" i="14"/>
  <c r="M29" i="14"/>
  <c r="BM45" i="5"/>
  <c r="BV45" i="5"/>
  <c r="BG45" i="5"/>
  <c r="BO45" i="5"/>
  <c r="BX45" i="5"/>
  <c r="H5" i="14"/>
  <c r="BH45" i="5"/>
  <c r="BP45" i="5"/>
  <c r="BY45" i="5"/>
  <c r="BI45" i="5"/>
  <c r="BQ45" i="5"/>
  <c r="BZ45" i="5"/>
  <c r="BL45" i="13"/>
  <c r="CD45" i="13"/>
  <c r="CR45" i="13"/>
  <c r="H26" i="14"/>
  <c r="BJ45" i="5"/>
  <c r="BS45" i="5"/>
  <c r="C5" i="14"/>
  <c r="BK45" i="5"/>
  <c r="BT45" i="5"/>
  <c r="BL45" i="5"/>
  <c r="BU45" i="5"/>
  <c r="K30" i="14"/>
  <c r="K31" i="14"/>
  <c r="M31" i="14"/>
  <c r="L31" i="14"/>
  <c r="H30" i="14"/>
  <c r="N30" i="14"/>
  <c r="M30" i="14"/>
  <c r="G5" i="14"/>
  <c r="BV45" i="7"/>
  <c r="F8" i="14"/>
  <c r="BW45" i="7"/>
  <c r="G8" i="14"/>
  <c r="CP45" i="12"/>
  <c r="G23" i="14"/>
  <c r="BZ45" i="7"/>
  <c r="J8" i="14"/>
  <c r="BI45" i="13"/>
  <c r="BQ45" i="13"/>
  <c r="BZ45" i="13"/>
  <c r="J7" i="14"/>
  <c r="CN45" i="13"/>
  <c r="E26" i="14"/>
  <c r="CX45" i="13"/>
  <c r="M26" i="14"/>
  <c r="CS45" i="13"/>
  <c r="I26" i="14"/>
  <c r="BV45" i="13"/>
  <c r="F7" i="14"/>
  <c r="BU45" i="13"/>
  <c r="E7" i="14"/>
  <c r="BM45" i="13"/>
  <c r="CE45" i="13"/>
  <c r="E15" i="14"/>
  <c r="H15" i="14"/>
  <c r="BH45" i="13"/>
  <c r="BP45" i="13"/>
  <c r="BY45" i="13"/>
  <c r="I7" i="14"/>
  <c r="CL45" i="13"/>
  <c r="D26" i="14"/>
  <c r="CW45" i="13"/>
  <c r="L26" i="14"/>
  <c r="CV45" i="12"/>
  <c r="K23" i="14"/>
  <c r="CK45" i="12"/>
  <c r="C23" i="14"/>
  <c r="BY45" i="10"/>
  <c r="I6" i="14"/>
  <c r="BJ45" i="13"/>
  <c r="BS45" i="13"/>
  <c r="C7" i="14"/>
  <c r="BW45" i="13"/>
  <c r="G7" i="14"/>
  <c r="CA45" i="13"/>
  <c r="K7" i="14"/>
  <c r="L15" i="14"/>
  <c r="CF45" i="13"/>
  <c r="F15" i="14"/>
  <c r="CO45" i="13"/>
  <c r="F26" i="14"/>
  <c r="CT45" i="13"/>
  <c r="CZ45" i="13"/>
  <c r="N26" i="14"/>
  <c r="BF45" i="13"/>
  <c r="BN45" i="13"/>
  <c r="BG45" i="13"/>
  <c r="BK45" i="13"/>
  <c r="BO45" i="13"/>
  <c r="BT45" i="13"/>
  <c r="D7" i="14"/>
  <c r="BX45" i="13"/>
  <c r="H7" i="14"/>
  <c r="CB45" i="13"/>
  <c r="O7" i="14"/>
  <c r="CK45" i="13"/>
  <c r="C26" i="14"/>
  <c r="CP45" i="13"/>
  <c r="G26" i="14"/>
  <c r="CV45" i="13"/>
  <c r="K26" i="14"/>
  <c r="C15" i="14"/>
  <c r="D15" i="14"/>
  <c r="J31" i="14"/>
  <c r="BV45" i="12"/>
  <c r="F4" i="14"/>
  <c r="BZ45" i="12"/>
  <c r="J4" i="14"/>
  <c r="CE45" i="12"/>
  <c r="E12" i="14"/>
  <c r="H12" i="14"/>
  <c r="CA45" i="12"/>
  <c r="CR45" i="12"/>
  <c r="H23" i="14"/>
  <c r="BV45" i="10"/>
  <c r="F6" i="14"/>
  <c r="BX45" i="12"/>
  <c r="H4" i="14"/>
  <c r="CX45" i="12"/>
  <c r="M23" i="14"/>
  <c r="BT45" i="7"/>
  <c r="D8" i="14"/>
  <c r="BX45" i="7"/>
  <c r="H8" i="14"/>
  <c r="BS45" i="12"/>
  <c r="C4" i="14"/>
  <c r="BW45" i="12"/>
  <c r="G4" i="14"/>
  <c r="CF45" i="12"/>
  <c r="F12" i="14"/>
  <c r="CL45" i="12"/>
  <c r="D23" i="14"/>
  <c r="CW45" i="12"/>
  <c r="L23" i="14"/>
  <c r="BT45" i="12"/>
  <c r="D4" i="14"/>
  <c r="CB45" i="12"/>
  <c r="O4" i="14"/>
  <c r="CN45" i="12"/>
  <c r="E23" i="14"/>
  <c r="CS45" i="12"/>
  <c r="I23" i="14"/>
  <c r="BU45" i="12"/>
  <c r="E4" i="14"/>
  <c r="BY45" i="12"/>
  <c r="I4" i="14"/>
  <c r="CD45" i="12"/>
  <c r="CO45" i="12"/>
  <c r="F23" i="14"/>
  <c r="CT45" i="12"/>
  <c r="J23" i="14"/>
  <c r="CZ45" i="12"/>
  <c r="N23" i="14"/>
  <c r="J26" i="14"/>
  <c r="BU45" i="7"/>
  <c r="E8" i="14"/>
  <c r="BY45" i="7"/>
  <c r="I8" i="14"/>
  <c r="BT45" i="10"/>
  <c r="D6" i="14"/>
  <c r="BU45" i="10"/>
  <c r="E6" i="14"/>
  <c r="D14" i="14"/>
  <c r="BW45" i="10"/>
  <c r="G6" i="14"/>
  <c r="BX45" i="10"/>
  <c r="H6" i="14"/>
  <c r="BZ45" i="10"/>
  <c r="J6" i="14"/>
  <c r="D5" i="14"/>
  <c r="BS45" i="7"/>
  <c r="C8" i="14"/>
  <c r="BS45" i="10"/>
  <c r="C6" i="14"/>
  <c r="L14" i="14"/>
  <c r="E5" i="14"/>
  <c r="F5" i="14"/>
  <c r="I5" i="14"/>
  <c r="J5" i="14"/>
  <c r="G31" i="14"/>
  <c r="O23" i="14"/>
  <c r="M8" i="14"/>
  <c r="L8" i="14"/>
  <c r="N8" i="14"/>
  <c r="M6" i="14"/>
  <c r="L6" i="14"/>
  <c r="M7" i="14"/>
  <c r="K4" i="14"/>
  <c r="L12" i="14"/>
  <c r="L7" i="14"/>
  <c r="N7" i="14"/>
  <c r="C12" i="14"/>
  <c r="N31" i="14"/>
  <c r="L5" i="14"/>
  <c r="J15" i="14"/>
  <c r="I15" i="14"/>
  <c r="G14" i="14"/>
  <c r="M5" i="14"/>
  <c r="M4" i="14"/>
  <c r="J12" i="14"/>
  <c r="L4" i="14"/>
  <c r="G12" i="14"/>
  <c r="G15" i="14"/>
  <c r="H31" i="14"/>
  <c r="P7" i="14"/>
  <c r="I12" i="14"/>
  <c r="P4" i="14"/>
  <c r="D36" i="14"/>
  <c r="D12" i="14"/>
  <c r="N4" i="14"/>
  <c r="N6" i="14"/>
  <c r="N5" i="14"/>
  <c r="CG19" i="5"/>
  <c r="CG17" i="5"/>
  <c r="CG15" i="5"/>
  <c r="CG13" i="5"/>
  <c r="CG11" i="5"/>
  <c r="CG9" i="5"/>
  <c r="CG7" i="5"/>
  <c r="CG5" i="5"/>
  <c r="CG4" i="5"/>
  <c r="CI10" i="5"/>
  <c r="CG10" i="5"/>
  <c r="CI14" i="5"/>
  <c r="CG14" i="5"/>
  <c r="CI22" i="5"/>
  <c r="CG22" i="5"/>
  <c r="CI30" i="5"/>
  <c r="CG30" i="5"/>
  <c r="CI38" i="5"/>
  <c r="CG38" i="5"/>
  <c r="CI27" i="5"/>
  <c r="CG27" i="5"/>
  <c r="CI31" i="5"/>
  <c r="CG31" i="5"/>
  <c r="CI35" i="5"/>
  <c r="CG35" i="5"/>
  <c r="CI39" i="5"/>
  <c r="CG39" i="5"/>
  <c r="CI43" i="5"/>
  <c r="CG43" i="5"/>
  <c r="CI8" i="5"/>
  <c r="CG8" i="5"/>
  <c r="CI12" i="5"/>
  <c r="CG12" i="5"/>
  <c r="CI16" i="5"/>
  <c r="CG16" i="5"/>
  <c r="CI20" i="5"/>
  <c r="CG20" i="5"/>
  <c r="CI24" i="5"/>
  <c r="CG24" i="5"/>
  <c r="CI28" i="5"/>
  <c r="CG28" i="5"/>
  <c r="CI32" i="5"/>
  <c r="CG32" i="5"/>
  <c r="CI36" i="5"/>
  <c r="CG36" i="5"/>
  <c r="CI40" i="5"/>
  <c r="CG40" i="5"/>
  <c r="CI44" i="5"/>
  <c r="CG44" i="5"/>
  <c r="CI6" i="5"/>
  <c r="CG6" i="5"/>
  <c r="CG18" i="5"/>
  <c r="CG21" i="5"/>
  <c r="CG23" i="5"/>
  <c r="CG25" i="5"/>
  <c r="CG26" i="5"/>
  <c r="CG29" i="5"/>
  <c r="CG33" i="5"/>
  <c r="CG34" i="5"/>
  <c r="CG37" i="5"/>
  <c r="CG41" i="5"/>
  <c r="CG42" i="5"/>
  <c r="CG45" i="5"/>
  <c r="CI18" i="5"/>
  <c r="CI26" i="5"/>
  <c r="CI34" i="5"/>
  <c r="CI42" i="5"/>
  <c r="CI23" i="5"/>
  <c r="CI21" i="5"/>
  <c r="CI25" i="5"/>
  <c r="CI29" i="5"/>
  <c r="CI33" i="5"/>
  <c r="CI37" i="5"/>
  <c r="CI41" i="5"/>
  <c r="CH7" i="5"/>
  <c r="CH11" i="5"/>
  <c r="CH15" i="5"/>
  <c r="CH19" i="5"/>
  <c r="CH23" i="5"/>
  <c r="CH27" i="5"/>
  <c r="CH31" i="5"/>
  <c r="CH35" i="5"/>
  <c r="CH39" i="5"/>
  <c r="CH43" i="5"/>
  <c r="CH4" i="5"/>
  <c r="CH8" i="5"/>
  <c r="CH12" i="5"/>
  <c r="CH16" i="5"/>
  <c r="CH20" i="5"/>
  <c r="CH24" i="5"/>
  <c r="CH28" i="5"/>
  <c r="CH32" i="5"/>
  <c r="CH36" i="5"/>
  <c r="CH40" i="5"/>
  <c r="CH44" i="5"/>
  <c r="CH5" i="5"/>
  <c r="CH9" i="5"/>
  <c r="CH13" i="5"/>
  <c r="CH17" i="5"/>
  <c r="CH21" i="5"/>
  <c r="CH25" i="5"/>
  <c r="CH29" i="5"/>
  <c r="CH33" i="5"/>
  <c r="CH37" i="5"/>
  <c r="CH41" i="5"/>
  <c r="CH6" i="5"/>
  <c r="CH10" i="5"/>
  <c r="CH14" i="5"/>
  <c r="CH18" i="5"/>
  <c r="CH22" i="5"/>
  <c r="CH26" i="5"/>
  <c r="CH30" i="5"/>
  <c r="CH34" i="5"/>
  <c r="CH38" i="5"/>
  <c r="CH42" i="5"/>
  <c r="CI5" i="5"/>
  <c r="CI7" i="5"/>
  <c r="CI9" i="5"/>
  <c r="CI11" i="5"/>
  <c r="CI13" i="5"/>
  <c r="CI15" i="5"/>
  <c r="CI17" i="5"/>
  <c r="CI19" i="5"/>
  <c r="CI4" i="5"/>
  <c r="CH45" i="5"/>
  <c r="CI45" i="5"/>
  <c r="CG4" i="12"/>
  <c r="CG44" i="12"/>
  <c r="CG43" i="12"/>
  <c r="CG42" i="12"/>
  <c r="CG41" i="12"/>
  <c r="CG40" i="12"/>
  <c r="CG39" i="12"/>
  <c r="CG38" i="12"/>
  <c r="CG37" i="12"/>
  <c r="CG36" i="12"/>
  <c r="CG35" i="12"/>
  <c r="CG34" i="12"/>
  <c r="CG33" i="12"/>
  <c r="CG32" i="12"/>
  <c r="CG31" i="12"/>
  <c r="CG30" i="12"/>
  <c r="CG29" i="12"/>
  <c r="CG28" i="12"/>
  <c r="CG27" i="12"/>
  <c r="CG26" i="12"/>
  <c r="CG25" i="12"/>
  <c r="CG24" i="12"/>
  <c r="CG23" i="12"/>
  <c r="CG22" i="12"/>
  <c r="CG21" i="12"/>
  <c r="CG20" i="12"/>
  <c r="CG19" i="12"/>
  <c r="CG18" i="12"/>
  <c r="CG17" i="12"/>
  <c r="CG16" i="12"/>
  <c r="CG15" i="12"/>
  <c r="CG14" i="12"/>
  <c r="CG13" i="12"/>
  <c r="CG12" i="12"/>
  <c r="CG11" i="12"/>
  <c r="CG10" i="12"/>
  <c r="CG9" i="12"/>
  <c r="CG8" i="12"/>
  <c r="CG7" i="12"/>
  <c r="CG6" i="12"/>
  <c r="CG5" i="12"/>
  <c r="CG44" i="13"/>
  <c r="CG43" i="13"/>
  <c r="CG42" i="13"/>
  <c r="CG41" i="13"/>
  <c r="CG40" i="13"/>
  <c r="CG39" i="13"/>
  <c r="CG38" i="13"/>
  <c r="CG37" i="13"/>
  <c r="CG36" i="13"/>
  <c r="CG35" i="13"/>
  <c r="CG34" i="13"/>
  <c r="CG33" i="13"/>
  <c r="CG32" i="13"/>
  <c r="CG31" i="13"/>
  <c r="CG30" i="13"/>
  <c r="CG29" i="13"/>
  <c r="CG28" i="13"/>
  <c r="CG27" i="13"/>
  <c r="CG26" i="13"/>
  <c r="CG25" i="13"/>
  <c r="CG24" i="13"/>
  <c r="CG23" i="13"/>
  <c r="CG22" i="13"/>
  <c r="CG21" i="13"/>
  <c r="CG20" i="13"/>
  <c r="CG19" i="13"/>
  <c r="CG18" i="13"/>
  <c r="CG17" i="13"/>
  <c r="CG16" i="13"/>
  <c r="CG15" i="13"/>
  <c r="CG14" i="13"/>
  <c r="CG13" i="13"/>
  <c r="CG12" i="13"/>
  <c r="CG11" i="13"/>
  <c r="CG10" i="13"/>
  <c r="CG9" i="13"/>
  <c r="CG8" i="13"/>
  <c r="CG7" i="13"/>
  <c r="CG6" i="13"/>
  <c r="CG5" i="13"/>
  <c r="CG44" i="7"/>
  <c r="CG43" i="7"/>
  <c r="CG42" i="7"/>
  <c r="CG41" i="7"/>
  <c r="CG40" i="7"/>
  <c r="CG39" i="7"/>
  <c r="CG38" i="7"/>
  <c r="CG37" i="7"/>
  <c r="CG36" i="7"/>
  <c r="CG35" i="7"/>
  <c r="CG34" i="7"/>
  <c r="CG33" i="7"/>
  <c r="CG32" i="7"/>
  <c r="CG31" i="7"/>
  <c r="CG30" i="7"/>
  <c r="CG29" i="7"/>
  <c r="CG28" i="7"/>
  <c r="CG27" i="7"/>
  <c r="CG26" i="7"/>
  <c r="CG25" i="7"/>
  <c r="CG24" i="7"/>
  <c r="CG23" i="7"/>
  <c r="CG22" i="7"/>
  <c r="CG21" i="7"/>
  <c r="CG20" i="7"/>
  <c r="CG19" i="7"/>
  <c r="CG18" i="7"/>
  <c r="CG17" i="7"/>
  <c r="CG16" i="7"/>
  <c r="CG15" i="7"/>
  <c r="CG14" i="7"/>
  <c r="CG13" i="7"/>
  <c r="CG12" i="7"/>
  <c r="CG11" i="7"/>
  <c r="CG10" i="7"/>
  <c r="CG9" i="7"/>
  <c r="CG8" i="7"/>
  <c r="CG7" i="7"/>
  <c r="CG6" i="7"/>
  <c r="CG5" i="7"/>
  <c r="CG4" i="7"/>
  <c r="CG44" i="10"/>
  <c r="CG43" i="10"/>
  <c r="CG42" i="10"/>
  <c r="CG41" i="10"/>
  <c r="CG40" i="10"/>
  <c r="CG39" i="10"/>
  <c r="CG38" i="10"/>
  <c r="CG37" i="10"/>
  <c r="CG36" i="10"/>
  <c r="CG35" i="10"/>
  <c r="CG34" i="10"/>
  <c r="CG33" i="10"/>
  <c r="CG32" i="10"/>
  <c r="CG31" i="10"/>
  <c r="CG30" i="10"/>
  <c r="CG29" i="10"/>
  <c r="CG28" i="10"/>
  <c r="CG27" i="10"/>
  <c r="CG26" i="10"/>
  <c r="CG25" i="10"/>
  <c r="CG24" i="10"/>
  <c r="CG23" i="10"/>
  <c r="CG22" i="10"/>
  <c r="CG21" i="10"/>
  <c r="CG20" i="10"/>
  <c r="CG19" i="10"/>
  <c r="CG18" i="10"/>
  <c r="CG17" i="10"/>
  <c r="CG16" i="10"/>
  <c r="CG15" i="10"/>
  <c r="CG14" i="10"/>
  <c r="CG13" i="10"/>
  <c r="CG12" i="10"/>
  <c r="CG11" i="10"/>
  <c r="CG10" i="10"/>
  <c r="CG9" i="10"/>
  <c r="CG8" i="10"/>
  <c r="CG7" i="10"/>
  <c r="CG6" i="10"/>
  <c r="CG5" i="10"/>
  <c r="CG4" i="10"/>
  <c r="CG4" i="13"/>
  <c r="CG45" i="13"/>
  <c r="CH4" i="13"/>
  <c r="CI4" i="12"/>
  <c r="CG45" i="12"/>
  <c r="CG45" i="7"/>
  <c r="CG45" i="10"/>
  <c r="CH9" i="10"/>
  <c r="CH21" i="10"/>
  <c r="CH37" i="10"/>
  <c r="CH12" i="7"/>
  <c r="CH36" i="7"/>
  <c r="CH18" i="12"/>
  <c r="CH4" i="10"/>
  <c r="CH8" i="10"/>
  <c r="CH12" i="10"/>
  <c r="CH16" i="10"/>
  <c r="CH20" i="10"/>
  <c r="CH24" i="10"/>
  <c r="CH28" i="10"/>
  <c r="CH32" i="10"/>
  <c r="CH36" i="10"/>
  <c r="CH40" i="10"/>
  <c r="CH44" i="10"/>
  <c r="CH7" i="7"/>
  <c r="CH11" i="7"/>
  <c r="CH15" i="7"/>
  <c r="CH19" i="7"/>
  <c r="CH23" i="7"/>
  <c r="CH27" i="7"/>
  <c r="CH31" i="7"/>
  <c r="CH35" i="7"/>
  <c r="CH39" i="7"/>
  <c r="CH43" i="7"/>
  <c r="CH6" i="13"/>
  <c r="CH10" i="13"/>
  <c r="CH14" i="13"/>
  <c r="CH18" i="13"/>
  <c r="CH22" i="13"/>
  <c r="CH26" i="13"/>
  <c r="CH30" i="13"/>
  <c r="CH34" i="13"/>
  <c r="CH38" i="13"/>
  <c r="CH42" i="13"/>
  <c r="CH5" i="12"/>
  <c r="CH9" i="12"/>
  <c r="CH13" i="12"/>
  <c r="CH17" i="12"/>
  <c r="CH21" i="12"/>
  <c r="CH25" i="12"/>
  <c r="CH29" i="12"/>
  <c r="CH33" i="12"/>
  <c r="CH37" i="12"/>
  <c r="CH41" i="12"/>
  <c r="CH5" i="10"/>
  <c r="CH25" i="10"/>
  <c r="CH41" i="10"/>
  <c r="CH16" i="7"/>
  <c r="CH24" i="7"/>
  <c r="CH40" i="7"/>
  <c r="CH15" i="13"/>
  <c r="CH31" i="13"/>
  <c r="CH6" i="12"/>
  <c r="CH22" i="12"/>
  <c r="CH42" i="12"/>
  <c r="CH10" i="10"/>
  <c r="CH26" i="10"/>
  <c r="CH42" i="10"/>
  <c r="CH21" i="7"/>
  <c r="CH29" i="7"/>
  <c r="CH41" i="7"/>
  <c r="CH16" i="13"/>
  <c r="CH20" i="13"/>
  <c r="CH24" i="13"/>
  <c r="CH28" i="13"/>
  <c r="CH32" i="13"/>
  <c r="CH36" i="13"/>
  <c r="CH40" i="13"/>
  <c r="CH44" i="13"/>
  <c r="CH7" i="12"/>
  <c r="CH11" i="12"/>
  <c r="CH15" i="12"/>
  <c r="CH19" i="12"/>
  <c r="CH23" i="12"/>
  <c r="CH27" i="12"/>
  <c r="CH31" i="12"/>
  <c r="CH35" i="12"/>
  <c r="CH39" i="12"/>
  <c r="CH43" i="12"/>
  <c r="CH13" i="10"/>
  <c r="CH33" i="10"/>
  <c r="CH8" i="7"/>
  <c r="CH28" i="7"/>
  <c r="CH7" i="13"/>
  <c r="CH23" i="13"/>
  <c r="CH35" i="13"/>
  <c r="CH43" i="13"/>
  <c r="CH14" i="12"/>
  <c r="CH26" i="12"/>
  <c r="CH34" i="12"/>
  <c r="CH6" i="10"/>
  <c r="CH18" i="10"/>
  <c r="CH30" i="10"/>
  <c r="CH34" i="10"/>
  <c r="CH5" i="7"/>
  <c r="CH17" i="7"/>
  <c r="CH33" i="7"/>
  <c r="CH8" i="13"/>
  <c r="CH11" i="10"/>
  <c r="CH19" i="10"/>
  <c r="CH31" i="10"/>
  <c r="CH43" i="10"/>
  <c r="CH10" i="7"/>
  <c r="CH22" i="7"/>
  <c r="CH30" i="7"/>
  <c r="CH42" i="7"/>
  <c r="CH13" i="13"/>
  <c r="CH21" i="13"/>
  <c r="CH29" i="13"/>
  <c r="CH37" i="13"/>
  <c r="CH41" i="13"/>
  <c r="CH4" i="12"/>
  <c r="CH8" i="12"/>
  <c r="CH12" i="12"/>
  <c r="CH20" i="12"/>
  <c r="CH24" i="12"/>
  <c r="CH28" i="12"/>
  <c r="CH32" i="12"/>
  <c r="CH36" i="12"/>
  <c r="CH40" i="12"/>
  <c r="CH44" i="12"/>
  <c r="CH17" i="10"/>
  <c r="CH29" i="10"/>
  <c r="CH4" i="7"/>
  <c r="CH20" i="7"/>
  <c r="CH32" i="7"/>
  <c r="CH44" i="7"/>
  <c r="CH11" i="13"/>
  <c r="CH19" i="13"/>
  <c r="CH27" i="13"/>
  <c r="CH39" i="13"/>
  <c r="CH10" i="12"/>
  <c r="CH30" i="12"/>
  <c r="CH38" i="12"/>
  <c r="CH14" i="10"/>
  <c r="CH22" i="10"/>
  <c r="CH38" i="10"/>
  <c r="CH9" i="7"/>
  <c r="CH13" i="7"/>
  <c r="CH25" i="7"/>
  <c r="CH37" i="7"/>
  <c r="CH12" i="13"/>
  <c r="CH7" i="10"/>
  <c r="CH15" i="10"/>
  <c r="CH23" i="10"/>
  <c r="CH27" i="10"/>
  <c r="CH35" i="10"/>
  <c r="CH39" i="10"/>
  <c r="CH6" i="7"/>
  <c r="CH14" i="7"/>
  <c r="CH18" i="7"/>
  <c r="CH26" i="7"/>
  <c r="CH34" i="7"/>
  <c r="CH38" i="7"/>
  <c r="CH5" i="13"/>
  <c r="CH9" i="13"/>
  <c r="CH17" i="13"/>
  <c r="CH25" i="13"/>
  <c r="CH33" i="13"/>
  <c r="CH16" i="12"/>
  <c r="CI26" i="7"/>
  <c r="CI11" i="7"/>
  <c r="CI30" i="7"/>
  <c r="CI23" i="7"/>
  <c r="CI4" i="7"/>
  <c r="CI8" i="7"/>
  <c r="CI12" i="7"/>
  <c r="CI27" i="7"/>
  <c r="CI31" i="7"/>
  <c r="CI35" i="7"/>
  <c r="CI39" i="7"/>
  <c r="CI43" i="7"/>
  <c r="CI15" i="7"/>
  <c r="CI34" i="7"/>
  <c r="CI19" i="7"/>
  <c r="CI20" i="7"/>
  <c r="CI24" i="7"/>
  <c r="CI42" i="7"/>
  <c r="CI5" i="7"/>
  <c r="CI9" i="7"/>
  <c r="CI13" i="7"/>
  <c r="CI16" i="7"/>
  <c r="CI28" i="7"/>
  <c r="CI32" i="7"/>
  <c r="CI36" i="7"/>
  <c r="CI40" i="7"/>
  <c r="CI44" i="7"/>
  <c r="CI17" i="7"/>
  <c r="CI21" i="7"/>
  <c r="CI25" i="7"/>
  <c r="CI7" i="7"/>
  <c r="CI6" i="7"/>
  <c r="CI10" i="7"/>
  <c r="CI14" i="7"/>
  <c r="CI29" i="7"/>
  <c r="CI33" i="7"/>
  <c r="CI37" i="7"/>
  <c r="CI41" i="7"/>
  <c r="CI38" i="7"/>
  <c r="CI18" i="7"/>
  <c r="CI22" i="7"/>
  <c r="CI5" i="13"/>
  <c r="CI29" i="13"/>
  <c r="CI6" i="13"/>
  <c r="CI10" i="13"/>
  <c r="CI14" i="13"/>
  <c r="CI18" i="13"/>
  <c r="CI22" i="13"/>
  <c r="CI26" i="13"/>
  <c r="CI30" i="13"/>
  <c r="CI34" i="13"/>
  <c r="CI38" i="13"/>
  <c r="CI42" i="13"/>
  <c r="CI9" i="13"/>
  <c r="CI33" i="13"/>
  <c r="CI21" i="13"/>
  <c r="CI7" i="13"/>
  <c r="CI11" i="13"/>
  <c r="CI15" i="13"/>
  <c r="CI19" i="13"/>
  <c r="CI23" i="13"/>
  <c r="CI27" i="13"/>
  <c r="CI31" i="13"/>
  <c r="CI35" i="13"/>
  <c r="CI39" i="13"/>
  <c r="CI43" i="13"/>
  <c r="CI17" i="13"/>
  <c r="CI41" i="13"/>
  <c r="CI25" i="13"/>
  <c r="CI8" i="13"/>
  <c r="CI12" i="13"/>
  <c r="CI16" i="13"/>
  <c r="CI20" i="13"/>
  <c r="CI24" i="13"/>
  <c r="CI28" i="13"/>
  <c r="CI32" i="13"/>
  <c r="CI36" i="13"/>
  <c r="CI40" i="13"/>
  <c r="CI44" i="13"/>
  <c r="CI13" i="13"/>
  <c r="CI37" i="13"/>
  <c r="CI5" i="10"/>
  <c r="CI37" i="10"/>
  <c r="CI25" i="10"/>
  <c r="CI6" i="10"/>
  <c r="CI10" i="10"/>
  <c r="CI14" i="10"/>
  <c r="CI18" i="10"/>
  <c r="CI22" i="10"/>
  <c r="CI26" i="10"/>
  <c r="CI30" i="10"/>
  <c r="CI34" i="10"/>
  <c r="CI38" i="10"/>
  <c r="CI42" i="10"/>
  <c r="CI17" i="10"/>
  <c r="CI41" i="10"/>
  <c r="CI13" i="10"/>
  <c r="CI7" i="10"/>
  <c r="CI11" i="10"/>
  <c r="CI15" i="10"/>
  <c r="CI19" i="10"/>
  <c r="CI27" i="10"/>
  <c r="CI31" i="10"/>
  <c r="CI35" i="10"/>
  <c r="CI39" i="10"/>
  <c r="CI43" i="10"/>
  <c r="CI9" i="10"/>
  <c r="CI33" i="10"/>
  <c r="CI21" i="10"/>
  <c r="CI4" i="10"/>
  <c r="CI8" i="10"/>
  <c r="CI12" i="10"/>
  <c r="CI16" i="10"/>
  <c r="CI20" i="10"/>
  <c r="CI24" i="10"/>
  <c r="CI28" i="10"/>
  <c r="CI32" i="10"/>
  <c r="CI36" i="10"/>
  <c r="CI40" i="10"/>
  <c r="CI44" i="10"/>
  <c r="CI29" i="10"/>
  <c r="CI8" i="12"/>
  <c r="CI10" i="12"/>
  <c r="CI12" i="12"/>
  <c r="CI14" i="12"/>
  <c r="CI16" i="12"/>
  <c r="CI18" i="12"/>
  <c r="CI20" i="12"/>
  <c r="CI22" i="12"/>
  <c r="CI26" i="12"/>
  <c r="CI28" i="12"/>
  <c r="CI30" i="12"/>
  <c r="CI32" i="12"/>
  <c r="CI34" i="12"/>
  <c r="CI36" i="12"/>
  <c r="CI38" i="12"/>
  <c r="CI40" i="12"/>
  <c r="CI42" i="12"/>
  <c r="CI44" i="12"/>
  <c r="CI7" i="12"/>
  <c r="CI9" i="12"/>
  <c r="CI11" i="12"/>
  <c r="CI13" i="12"/>
  <c r="CI15" i="12"/>
  <c r="CI17" i="12"/>
  <c r="CI19" i="12"/>
  <c r="CI21" i="12"/>
  <c r="CI23" i="12"/>
  <c r="CI25" i="12"/>
  <c r="CI27" i="12"/>
  <c r="CI29" i="12"/>
  <c r="CI31" i="12"/>
  <c r="CI33" i="12"/>
  <c r="CI35" i="12"/>
  <c r="CI37" i="12"/>
  <c r="CI39" i="12"/>
  <c r="CI41" i="12"/>
  <c r="CI43" i="12"/>
  <c r="CI24" i="12"/>
  <c r="CI5" i="12"/>
  <c r="CI6" i="12"/>
  <c r="CI23" i="10"/>
  <c r="CI4" i="13"/>
  <c r="CI45" i="13"/>
  <c r="CH45" i="13"/>
  <c r="CI45" i="12"/>
  <c r="CI45" i="7"/>
  <c r="CI45" i="10"/>
  <c r="CH45" i="7"/>
  <c r="CH45" i="12"/>
  <c r="CH45" i="10"/>
  <c r="K14" i="14"/>
  <c r="K12" i="14"/>
  <c r="K15" i="14"/>
  <c r="G37" i="14"/>
  <c r="P23" i="14"/>
  <c r="C36" i="14"/>
  <c r="O26" i="14"/>
  <c r="P26" i="14"/>
  <c r="O25" i="14"/>
  <c r="P25" i="14"/>
  <c r="C37" i="14"/>
  <c r="F37" i="14"/>
  <c r="H37" i="14"/>
  <c r="F39" i="14"/>
  <c r="H39" i="14"/>
</calcChain>
</file>

<file path=xl/comments1.xml><?xml version="1.0" encoding="utf-8"?>
<comments xmlns="http://schemas.openxmlformats.org/spreadsheetml/2006/main">
  <authors>
    <author>S. Kroep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0.3 pentalty 1 day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0.3 penatly 3 days per treatment. Initial treatment = 3.55 RFA (1 c, 2.55 touch ups in first 2 years), + 0.55 EMR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We decided that localized only get a 1 year penatly at diagnosis. Thus only the initial year</t>
        </r>
      </text>
    </comment>
  </commentList>
</comments>
</file>

<file path=xl/comments2.xml><?xml version="1.0" encoding="utf-8"?>
<comments xmlns="http://schemas.openxmlformats.org/spreadsheetml/2006/main">
  <authors>
    <author>S. Kroep</author>
  </authors>
  <commentList>
    <comment ref="C24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On average in the first 2 years of initial RFA period: 3.55 treatments (RFA + touch ups) + 0.55 EMR treatment = 4.1 treatments</t>
        </r>
      </text>
    </comment>
  </commentList>
</comments>
</file>

<file path=xl/sharedStrings.xml><?xml version="1.0" encoding="utf-8"?>
<sst xmlns="http://schemas.openxmlformats.org/spreadsheetml/2006/main" count="761" uniqueCount="124">
  <si>
    <t>No Intervention</t>
  </si>
  <si>
    <t>All Males</t>
  </si>
  <si>
    <t>Screen age 60</t>
  </si>
  <si>
    <t>1950 Birth cohort</t>
  </si>
  <si>
    <t>Year</t>
  </si>
  <si>
    <t>EAC Incidence Local</t>
  </si>
  <si>
    <t>EAC Incidence Regional</t>
  </si>
  <si>
    <t>EAC Incidence Distant</t>
  </si>
  <si>
    <t>Results per 1000 BE patients at screening age 60</t>
  </si>
  <si>
    <t>Number of Endoscopies</t>
  </si>
  <si>
    <t>Number of Initial RFA</t>
  </si>
  <si>
    <t>Number of Touch Ups</t>
  </si>
  <si>
    <t>Nr of lifeyears</t>
  </si>
  <si>
    <t>Costs 2015($)</t>
  </si>
  <si>
    <t>EMR</t>
  </si>
  <si>
    <t>Initial RFA</t>
  </si>
  <si>
    <t>Touch up RFA</t>
  </si>
  <si>
    <t>Endoscopy</t>
  </si>
  <si>
    <t>Dilation</t>
  </si>
  <si>
    <t>Stricture</t>
  </si>
  <si>
    <t>Perforation</t>
  </si>
  <si>
    <t>Complication resulting from stricture</t>
  </si>
  <si>
    <t>First year of EAC Local</t>
  </si>
  <si>
    <t>First year of EAC Regional</t>
  </si>
  <si>
    <t>First year of EAC Distant</t>
  </si>
  <si>
    <t>Continuing care, yearly costs from second year on (Loc/Reg/Dis)</t>
  </si>
  <si>
    <t>Last year of EAC Local</t>
  </si>
  <si>
    <t>Last year of EAC Regional</t>
  </si>
  <si>
    <t>Last year of EAC Distant</t>
  </si>
  <si>
    <t>Variable</t>
  </si>
  <si>
    <t>EAC local diagnosis</t>
  </si>
  <si>
    <t>Penalty = Survival * (1- utility)</t>
  </si>
  <si>
    <t>EAC regional diagnosis</t>
  </si>
  <si>
    <t>EAC distant diagnosis</t>
  </si>
  <si>
    <t>0.7 per day</t>
  </si>
  <si>
    <t>RFA/EMR/Touch ups Treatment</t>
  </si>
  <si>
    <t>Total</t>
  </si>
  <si>
    <t>NH</t>
  </si>
  <si>
    <t>S</t>
  </si>
  <si>
    <t>HGD</t>
  </si>
  <si>
    <t>LGD</t>
  </si>
  <si>
    <t>BE</t>
  </si>
  <si>
    <t>False-Positive EAC</t>
  </si>
  <si>
    <t>Clinically diagnosed</t>
  </si>
  <si>
    <t>Surveillance detected</t>
  </si>
  <si>
    <t>Incremental</t>
  </si>
  <si>
    <t>PY in Survival (Discounted)</t>
  </si>
  <si>
    <t>EAC Incidence Local (NOT Discounted)</t>
  </si>
  <si>
    <t>PY in initial care  (NOT Discounted)</t>
  </si>
  <si>
    <t>PY in continuous care  (NOT Discounted)</t>
  </si>
  <si>
    <t>PY in terminal care  (NOT Discounted)</t>
  </si>
  <si>
    <t>EAC Incidence Unstaged</t>
  </si>
  <si>
    <t>Loc Init</t>
  </si>
  <si>
    <t>Loc Ctng</t>
  </si>
  <si>
    <t>Loc Last</t>
  </si>
  <si>
    <t>Reg Init</t>
  </si>
  <si>
    <t>Reg Ctng</t>
  </si>
  <si>
    <t>Reg Last</t>
  </si>
  <si>
    <t>Dist Init</t>
  </si>
  <si>
    <t>Dist Ctng</t>
  </si>
  <si>
    <t>Dist Last</t>
  </si>
  <si>
    <t>EAC unstaged</t>
  </si>
  <si>
    <t>Unst Init</t>
  </si>
  <si>
    <t>Unst Ctng</t>
  </si>
  <si>
    <t>Unst Last</t>
  </si>
  <si>
    <t>EAC incidence</t>
  </si>
  <si>
    <t>Localized</t>
  </si>
  <si>
    <t>Clinical</t>
  </si>
  <si>
    <t>Detected</t>
  </si>
  <si>
    <t>Regional</t>
  </si>
  <si>
    <t>Distant</t>
  </si>
  <si>
    <t>False-Positives</t>
  </si>
  <si>
    <t>LifeYears</t>
  </si>
  <si>
    <t>Endoscopies</t>
  </si>
  <si>
    <t>Treatments</t>
  </si>
  <si>
    <t>Touchups</t>
  </si>
  <si>
    <t>Complications</t>
  </si>
  <si>
    <t>Perforations</t>
  </si>
  <si>
    <t>Stricture Complication</t>
  </si>
  <si>
    <t>Lifeyears in phases of cancer care</t>
  </si>
  <si>
    <t>Initial Care</t>
  </si>
  <si>
    <t>Continuous care</t>
  </si>
  <si>
    <t>Terminal care, other causes mortality</t>
  </si>
  <si>
    <t>Terminal care, EAC mortality</t>
  </si>
  <si>
    <t>MALE - 60 to 100</t>
  </si>
  <si>
    <t>EAC Incidence</t>
  </si>
  <si>
    <t>(3% Discounted results)</t>
  </si>
  <si>
    <t>Strategy</t>
  </si>
  <si>
    <t>Unstaged</t>
  </si>
  <si>
    <t>False-Postivies</t>
  </si>
  <si>
    <t>Lifeyears</t>
  </si>
  <si>
    <t>QALYs</t>
  </si>
  <si>
    <t>1000 BE patients</t>
  </si>
  <si>
    <t>EAC diagnosis</t>
  </si>
  <si>
    <t>No intervention</t>
  </si>
  <si>
    <t>Only surveillance (3y)</t>
  </si>
  <si>
    <t>Treatment at HGD development</t>
  </si>
  <si>
    <t>Treatment at LGD development</t>
  </si>
  <si>
    <t>Immediate treatment</t>
  </si>
  <si>
    <t>False Positives</t>
  </si>
  <si>
    <t>Costs</t>
  </si>
  <si>
    <t>Touch Ups</t>
  </si>
  <si>
    <t>UNIT COSTS</t>
  </si>
  <si>
    <t>UNIT PENALTY UTILITY</t>
  </si>
  <si>
    <t>Treatment Costs</t>
  </si>
  <si>
    <t>Utility</t>
  </si>
  <si>
    <t>Parameter</t>
  </si>
  <si>
    <t>Penalty</t>
  </si>
  <si>
    <t xml:space="preserve"> -0.3 for 1 day</t>
  </si>
  <si>
    <t>0.7 per treatment per week</t>
  </si>
  <si>
    <t xml:space="preserve"> -0.3 for 4.1 weeks for initial RFA treatment, -0.3 for 1 week for touch up</t>
  </si>
  <si>
    <t>Stricture, Perforation</t>
  </si>
  <si>
    <t>0.7 for 8 weeks</t>
  </si>
  <si>
    <t xml:space="preserve"> -0.3 for 8 weeks</t>
  </si>
  <si>
    <t>Bleeding (1% total over treatment period)</t>
  </si>
  <si>
    <t>0.7 for 1 week</t>
  </si>
  <si>
    <t xml:space="preserve"> -0.3 for 1 week</t>
  </si>
  <si>
    <t>Localized terminal care</t>
  </si>
  <si>
    <t xml:space="preserve">Penalty   </t>
  </si>
  <si>
    <t>Bleeding</t>
  </si>
  <si>
    <t>terminal care</t>
  </si>
  <si>
    <t>Terminal Care</t>
  </si>
  <si>
    <t>ICERs (non-dominated)</t>
  </si>
  <si>
    <t>QALY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</si>
</sst>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[$$-409]* #,##0.00_ ;_-[$$-409]* \-#,##0.00\ ;_-[$$-409]* &quot;-&quot;??_ ;_-@_ "/>
    <numFmt numFmtId="167" formatCode="_-[$$-409]* #,##0_ ;_-[$$-409]* \-#,##0\ ;_-[$$-409]* &quot;-&quot;??_ ;_-@_ "/>
    <numFmt numFmtId="168" formatCode="0.00000"/>
    <numFmt numFmtId="169" formatCode="_-* #,##0.0_-;\-* #,##0.0_-;_-* &quot;-&quot;??_-;_-@_-"/>
    <numFmt numFmtId="170" formatCode="_-* #,##0.0000_-;\-* #,##0.0000_-;_-* &quot;-&quot;??_-;_-@_-"/>
    <numFmt numFmtId="171" formatCode="0.0"/>
    <numFmt numFmtId="172" formatCode="_(&quot;$&quot;* #,##0_);_(&quot;$&quot;* \(#,##0\);_(&quot;$&quot;* &quot;-&quot;??_);_(@_)"/>
    <numFmt numFmtId="173" formatCode="0.0%"/>
    <numFmt numFmtId="174" formatCode="_(* #,##0_);_(* \(#,##0\);_(* &quot;-&quot;??_);_(@_)"/>
    <numFmt numFmtId="175" formatCode="_-* #,##0.00000000_-;\-* #,##0.00000000_-;_-* &quot;-&quot;??_-;_-@_-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13">
    <xf numFmtId="0" fontId="0" fillId="0" borderId="0" xfId="0"/>
    <xf numFmtId="165" fontId="4" fillId="0" borderId="0" xfId="0" applyNumberFormat="1" applyFont="1"/>
    <xf numFmtId="164" fontId="4" fillId="0" borderId="0" xfId="0" applyNumberFormat="1" applyFont="1"/>
    <xf numFmtId="2" fontId="2" fillId="0" borderId="1" xfId="0" applyNumberFormat="1" applyFont="1" applyBorder="1"/>
    <xf numFmtId="168" fontId="2" fillId="0" borderId="4" xfId="0" applyNumberFormat="1" applyFont="1" applyBorder="1"/>
    <xf numFmtId="168" fontId="7" fillId="4" borderId="4" xfId="0" applyNumberFormat="1" applyFont="1" applyFill="1" applyBorder="1" applyAlignment="1">
      <alignment wrapText="1"/>
    </xf>
    <xf numFmtId="168" fontId="1" fillId="0" borderId="0" xfId="0" applyNumberFormat="1" applyFont="1"/>
    <xf numFmtId="168" fontId="1" fillId="0" borderId="3" xfId="0" applyNumberFormat="1" applyFont="1" applyBorder="1"/>
    <xf numFmtId="168" fontId="1" fillId="0" borderId="2" xfId="0" applyNumberFormat="1" applyFont="1" applyBorder="1"/>
    <xf numFmtId="0" fontId="1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165" fontId="2" fillId="0" borderId="3" xfId="0" applyNumberFormat="1" applyFont="1" applyBorder="1"/>
    <xf numFmtId="165" fontId="2" fillId="0" borderId="2" xfId="0" applyNumberFormat="1" applyFont="1" applyBorder="1"/>
    <xf numFmtId="166" fontId="2" fillId="0" borderId="3" xfId="0" applyNumberFormat="1" applyFont="1" applyBorder="1"/>
    <xf numFmtId="166" fontId="2" fillId="0" borderId="3" xfId="1" applyNumberFormat="1" applyFont="1" applyBorder="1"/>
    <xf numFmtId="0" fontId="1" fillId="0" borderId="3" xfId="0" applyFont="1" applyBorder="1" applyAlignment="1">
      <alignment horizontal="right"/>
    </xf>
    <xf numFmtId="166" fontId="2" fillId="3" borderId="2" xfId="1" applyNumberFormat="1" applyFont="1" applyFill="1" applyBorder="1"/>
    <xf numFmtId="166" fontId="2" fillId="3" borderId="2" xfId="0" applyNumberFormat="1" applyFont="1" applyFill="1" applyBorder="1"/>
    <xf numFmtId="167" fontId="2" fillId="0" borderId="1" xfId="0" applyNumberFormat="1" applyFont="1" applyBorder="1"/>
    <xf numFmtId="167" fontId="2" fillId="0" borderId="3" xfId="0" applyNumberFormat="1" applyFont="1" applyBorder="1"/>
    <xf numFmtId="167" fontId="2" fillId="0" borderId="2" xfId="0" applyNumberFormat="1" applyFont="1" applyBorder="1"/>
    <xf numFmtId="2" fontId="1" fillId="0" borderId="0" xfId="0" applyNumberFormat="1" applyFont="1"/>
    <xf numFmtId="0" fontId="2" fillId="0" borderId="4" xfId="0" applyFont="1" applyBorder="1"/>
    <xf numFmtId="0" fontId="1" fillId="0" borderId="4" xfId="0" applyFont="1" applyBorder="1"/>
    <xf numFmtId="0" fontId="7" fillId="4" borderId="4" xfId="0" applyFont="1" applyFill="1" applyBorder="1"/>
    <xf numFmtId="164" fontId="1" fillId="2" borderId="4" xfId="0" applyNumberFormat="1" applyFont="1" applyFill="1" applyBorder="1"/>
    <xf numFmtId="0" fontId="7" fillId="4" borderId="4" xfId="0" applyFont="1" applyFill="1" applyBorder="1" applyAlignment="1">
      <alignment wrapText="1"/>
    </xf>
    <xf numFmtId="0" fontId="7" fillId="5" borderId="4" xfId="0" applyFont="1" applyFill="1" applyBorder="1" applyAlignment="1">
      <alignment wrapText="1"/>
    </xf>
    <xf numFmtId="0" fontId="7" fillId="6" borderId="4" xfId="0" applyFont="1" applyFill="1" applyBorder="1" applyAlignment="1">
      <alignment wrapText="1"/>
    </xf>
    <xf numFmtId="164" fontId="1" fillId="0" borderId="0" xfId="0" applyNumberFormat="1" applyFont="1"/>
    <xf numFmtId="0" fontId="1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0" fontId="2" fillId="0" borderId="0" xfId="0" applyFont="1"/>
    <xf numFmtId="165" fontId="2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165" fontId="2" fillId="0" borderId="3" xfId="0" applyNumberFormat="1" applyFont="1" applyBorder="1"/>
    <xf numFmtId="165" fontId="2" fillId="0" borderId="2" xfId="0" applyNumberFormat="1" applyFont="1" applyBorder="1"/>
    <xf numFmtId="166" fontId="2" fillId="0" borderId="3" xfId="0" applyNumberFormat="1" applyFont="1" applyBorder="1"/>
    <xf numFmtId="166" fontId="2" fillId="0" borderId="3" xfId="1" applyNumberFormat="1" applyFont="1" applyBorder="1"/>
    <xf numFmtId="0" fontId="1" fillId="0" borderId="3" xfId="0" applyFont="1" applyBorder="1" applyAlignment="1">
      <alignment horizontal="right"/>
    </xf>
    <xf numFmtId="166" fontId="2" fillId="3" borderId="2" xfId="1" applyNumberFormat="1" applyFont="1" applyFill="1" applyBorder="1"/>
    <xf numFmtId="166" fontId="2" fillId="3" borderId="2" xfId="0" applyNumberFormat="1" applyFont="1" applyFill="1" applyBorder="1"/>
    <xf numFmtId="167" fontId="2" fillId="0" borderId="3" xfId="0" applyNumberFormat="1" applyFont="1" applyBorder="1"/>
    <xf numFmtId="167" fontId="2" fillId="0" borderId="2" xfId="0" applyNumberFormat="1" applyFont="1" applyBorder="1"/>
    <xf numFmtId="0" fontId="4" fillId="0" borderId="0" xfId="0" applyFont="1"/>
    <xf numFmtId="165" fontId="4" fillId="0" borderId="0" xfId="1" applyNumberFormat="1" applyFont="1"/>
    <xf numFmtId="1" fontId="4" fillId="0" borderId="0" xfId="0" applyNumberFormat="1" applyFont="1"/>
    <xf numFmtId="0" fontId="5" fillId="0" borderId="0" xfId="0" applyFont="1"/>
    <xf numFmtId="164" fontId="6" fillId="0" borderId="0" xfId="1" applyFont="1"/>
    <xf numFmtId="164" fontId="1" fillId="2" borderId="4" xfId="0" applyNumberFormat="1" applyFont="1" applyFill="1" applyBorder="1"/>
    <xf numFmtId="0" fontId="0" fillId="0" borderId="0" xfId="0"/>
    <xf numFmtId="0" fontId="1" fillId="0" borderId="0" xfId="0" applyFont="1"/>
    <xf numFmtId="165" fontId="1" fillId="0" borderId="0" xfId="1" applyNumberFormat="1" applyFont="1"/>
    <xf numFmtId="43" fontId="1" fillId="0" borderId="0" xfId="0" applyNumberFormat="1" applyFont="1"/>
    <xf numFmtId="170" fontId="2" fillId="0" borderId="1" xfId="0" applyNumberFormat="1" applyFont="1" applyBorder="1"/>
    <xf numFmtId="0" fontId="5" fillId="0" borderId="7" xfId="0" applyFont="1" applyBorder="1"/>
    <xf numFmtId="0" fontId="4" fillId="0" borderId="8" xfId="0" applyFont="1" applyBorder="1"/>
    <xf numFmtId="0" fontId="4" fillId="0" borderId="3" xfId="0" applyFont="1" applyBorder="1"/>
    <xf numFmtId="0" fontId="4" fillId="0" borderId="7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2" xfId="0" applyFont="1" applyBorder="1"/>
    <xf numFmtId="0" fontId="5" fillId="0" borderId="2" xfId="0" applyFont="1" applyBorder="1"/>
    <xf numFmtId="0" fontId="8" fillId="0" borderId="3" xfId="0" applyFont="1" applyBorder="1"/>
    <xf numFmtId="0" fontId="5" fillId="0" borderId="3" xfId="0" applyFont="1" applyBorder="1"/>
    <xf numFmtId="0" fontId="4" fillId="0" borderId="9" xfId="0" applyFont="1" applyBorder="1"/>
    <xf numFmtId="0" fontId="4" fillId="0" borderId="7" xfId="0" applyFont="1" applyBorder="1"/>
    <xf numFmtId="0" fontId="4" fillId="0" borderId="0" xfId="0" applyFont="1" applyBorder="1"/>
    <xf numFmtId="0" fontId="8" fillId="0" borderId="0" xfId="0" applyFont="1" applyBorder="1"/>
    <xf numFmtId="0" fontId="5" fillId="0" borderId="0" xfId="0" applyFont="1" applyBorder="1"/>
    <xf numFmtId="0" fontId="4" fillId="0" borderId="10" xfId="0" applyFont="1" applyBorder="1"/>
    <xf numFmtId="171" fontId="4" fillId="0" borderId="7" xfId="0" applyNumberFormat="1" applyFont="1" applyBorder="1"/>
    <xf numFmtId="171" fontId="4" fillId="0" borderId="0" xfId="0" applyNumberFormat="1" applyFont="1" applyBorder="1"/>
    <xf numFmtId="169" fontId="5" fillId="0" borderId="0" xfId="1" applyNumberFormat="1" applyFont="1" applyBorder="1"/>
    <xf numFmtId="165" fontId="4" fillId="0" borderId="0" xfId="1" applyNumberFormat="1" applyFont="1" applyBorder="1"/>
    <xf numFmtId="164" fontId="4" fillId="7" borderId="10" xfId="1" applyNumberFormat="1" applyFont="1" applyFill="1" applyBorder="1"/>
    <xf numFmtId="172" fontId="4" fillId="0" borderId="0" xfId="2" applyNumberFormat="1" applyFont="1"/>
    <xf numFmtId="2" fontId="5" fillId="0" borderId="0" xfId="0" applyNumberFormat="1" applyFont="1"/>
    <xf numFmtId="172" fontId="4" fillId="0" borderId="0" xfId="0" applyNumberFormat="1" applyFont="1"/>
    <xf numFmtId="171" fontId="4" fillId="0" borderId="11" xfId="0" applyNumberFormat="1" applyFont="1" applyBorder="1"/>
    <xf numFmtId="171" fontId="4" fillId="0" borderId="2" xfId="0" applyNumberFormat="1" applyFont="1" applyBorder="1"/>
    <xf numFmtId="169" fontId="5" fillId="0" borderId="2" xfId="1" applyNumberFormat="1" applyFont="1" applyBorder="1"/>
    <xf numFmtId="165" fontId="4" fillId="0" borderId="2" xfId="1" applyNumberFormat="1" applyFont="1" applyBorder="1"/>
    <xf numFmtId="0" fontId="4" fillId="0" borderId="13" xfId="0" applyFont="1" applyBorder="1"/>
    <xf numFmtId="0" fontId="5" fillId="0" borderId="11" xfId="0" applyFont="1" applyBorder="1"/>
    <xf numFmtId="0" fontId="8" fillId="0" borderId="12" xfId="0" applyFont="1" applyBorder="1"/>
    <xf numFmtId="0" fontId="8" fillId="0" borderId="14" xfId="0" applyFont="1" applyBorder="1"/>
    <xf numFmtId="43" fontId="4" fillId="0" borderId="7" xfId="0" applyNumberFormat="1" applyFont="1" applyBorder="1"/>
    <xf numFmtId="172" fontId="4" fillId="0" borderId="10" xfId="0" applyNumberFormat="1" applyFont="1" applyBorder="1"/>
    <xf numFmtId="167" fontId="4" fillId="0" borderId="0" xfId="0" applyNumberFormat="1" applyFont="1" applyBorder="1"/>
    <xf numFmtId="167" fontId="4" fillId="0" borderId="10" xfId="0" applyNumberFormat="1" applyFont="1" applyBorder="1"/>
    <xf numFmtId="167" fontId="4" fillId="0" borderId="13" xfId="0" applyNumberFormat="1" applyFont="1" applyBorder="1"/>
    <xf numFmtId="169" fontId="4" fillId="0" borderId="7" xfId="1" applyNumberFormat="1" applyFont="1" applyBorder="1"/>
    <xf numFmtId="9" fontId="4" fillId="0" borderId="0" xfId="3" applyFont="1"/>
    <xf numFmtId="1" fontId="4" fillId="0" borderId="7" xfId="0" applyNumberFormat="1" applyFont="1" applyBorder="1"/>
    <xf numFmtId="0" fontId="0" fillId="0" borderId="0" xfId="0" applyBorder="1"/>
    <xf numFmtId="0" fontId="0" fillId="0" borderId="10" xfId="0" applyBorder="1"/>
    <xf numFmtId="173" fontId="4" fillId="0" borderId="7" xfId="3" applyNumberFormat="1" applyFont="1" applyBorder="1"/>
    <xf numFmtId="0" fontId="4" fillId="8" borderId="0" xfId="0" applyFont="1" applyFill="1" applyBorder="1"/>
    <xf numFmtId="172" fontId="4" fillId="9" borderId="7" xfId="2" applyNumberFormat="1" applyFont="1" applyFill="1" applyBorder="1"/>
    <xf numFmtId="172" fontId="4" fillId="9" borderId="10" xfId="2" applyNumberFormat="1" applyFont="1" applyFill="1" applyBorder="1"/>
    <xf numFmtId="167" fontId="4" fillId="9" borderId="7" xfId="0" applyNumberFormat="1" applyFont="1" applyFill="1" applyBorder="1"/>
    <xf numFmtId="167" fontId="4" fillId="9" borderId="0" xfId="0" applyNumberFormat="1" applyFont="1" applyFill="1" applyBorder="1"/>
    <xf numFmtId="0" fontId="0" fillId="9" borderId="10" xfId="0" applyFill="1" applyBorder="1"/>
    <xf numFmtId="0" fontId="4" fillId="9" borderId="10" xfId="0" applyFont="1" applyFill="1" applyBorder="1"/>
    <xf numFmtId="174" fontId="4" fillId="0" borderId="0" xfId="0" applyNumberFormat="1" applyFont="1"/>
    <xf numFmtId="0" fontId="4" fillId="8" borderId="2" xfId="0" applyFont="1" applyFill="1" applyBorder="1"/>
    <xf numFmtId="0" fontId="4" fillId="9" borderId="12" xfId="0" applyFont="1" applyFill="1" applyBorder="1"/>
    <xf numFmtId="0" fontId="4" fillId="9" borderId="14" xfId="0" applyFont="1" applyFill="1" applyBorder="1"/>
    <xf numFmtId="164" fontId="4" fillId="0" borderId="0" xfId="1" applyFont="1"/>
    <xf numFmtId="0" fontId="8" fillId="0" borderId="9" xfId="0" applyFont="1" applyBorder="1"/>
    <xf numFmtId="0" fontId="4" fillId="0" borderId="15" xfId="0" applyFont="1" applyBorder="1"/>
    <xf numFmtId="0" fontId="4" fillId="0" borderId="10" xfId="0" applyFont="1" applyBorder="1" applyAlignment="1">
      <alignment wrapText="1"/>
    </xf>
    <xf numFmtId="0" fontId="4" fillId="0" borderId="0" xfId="0" applyFont="1" applyFill="1" applyBorder="1"/>
    <xf numFmtId="172" fontId="4" fillId="0" borderId="10" xfId="2" applyNumberFormat="1" applyFont="1" applyBorder="1"/>
    <xf numFmtId="172" fontId="4" fillId="0" borderId="13" xfId="0" applyNumberFormat="1" applyFont="1" applyBorder="1"/>
    <xf numFmtId="165" fontId="4" fillId="0" borderId="0" xfId="0" applyNumberFormat="1" applyFont="1" applyFill="1" applyBorder="1"/>
    <xf numFmtId="171" fontId="4" fillId="0" borderId="0" xfId="0" applyNumberFormat="1" applyFont="1" applyFill="1" applyBorder="1"/>
    <xf numFmtId="169" fontId="4" fillId="0" borderId="0" xfId="0" applyNumberFormat="1" applyFont="1" applyFill="1" applyBorder="1"/>
    <xf numFmtId="164" fontId="4" fillId="0" borderId="0" xfId="0" applyNumberFormat="1" applyFont="1" applyFill="1" applyBorder="1"/>
    <xf numFmtId="165" fontId="8" fillId="0" borderId="0" xfId="0" applyNumberFormat="1" applyFont="1" applyFill="1" applyBorder="1"/>
    <xf numFmtId="172" fontId="4" fillId="9" borderId="0" xfId="2" applyNumberFormat="1" applyFont="1" applyFill="1" applyBorder="1"/>
    <xf numFmtId="0" fontId="1" fillId="9" borderId="10" xfId="0" applyFont="1" applyFill="1" applyBorder="1"/>
    <xf numFmtId="0" fontId="4" fillId="9" borderId="11" xfId="0" applyFont="1" applyFill="1" applyBorder="1"/>
    <xf numFmtId="0" fontId="4" fillId="9" borderId="2" xfId="0" applyFont="1" applyFill="1" applyBorder="1"/>
    <xf numFmtId="0" fontId="4" fillId="0" borderId="14" xfId="0" applyFont="1" applyBorder="1"/>
    <xf numFmtId="0" fontId="4" fillId="0" borderId="4" xfId="0" applyFont="1" applyBorder="1"/>
    <xf numFmtId="0" fontId="5" fillId="0" borderId="4" xfId="0" applyFont="1" applyBorder="1"/>
    <xf numFmtId="164" fontId="4" fillId="0" borderId="4" xfId="0" applyNumberFormat="1" applyFont="1" applyBorder="1"/>
    <xf numFmtId="2" fontId="4" fillId="0" borderId="4" xfId="0" applyNumberFormat="1" applyFont="1" applyBorder="1"/>
    <xf numFmtId="164" fontId="5" fillId="0" borderId="4" xfId="0" applyNumberFormat="1" applyFont="1" applyFill="1" applyBorder="1"/>
    <xf numFmtId="172" fontId="4" fillId="0" borderId="4" xfId="0" applyNumberFormat="1" applyFont="1" applyFill="1" applyBorder="1"/>
    <xf numFmtId="164" fontId="4" fillId="0" borderId="4" xfId="1" applyFont="1" applyFill="1" applyBorder="1"/>
    <xf numFmtId="0" fontId="4" fillId="0" borderId="4" xfId="0" applyFont="1" applyFill="1" applyBorder="1"/>
    <xf numFmtId="2" fontId="4" fillId="0" borderId="4" xfId="0" applyNumberFormat="1" applyFont="1" applyFill="1" applyBorder="1"/>
    <xf numFmtId="165" fontId="5" fillId="10" borderId="4" xfId="0" applyNumberFormat="1" applyFont="1" applyFill="1" applyBorder="1"/>
    <xf numFmtId="167" fontId="4" fillId="0" borderId="4" xfId="0" applyNumberFormat="1" applyFont="1" applyBorder="1"/>
    <xf numFmtId="164" fontId="5" fillId="0" borderId="5" xfId="0" applyNumberFormat="1" applyFont="1" applyFill="1" applyBorder="1"/>
    <xf numFmtId="172" fontId="4" fillId="0" borderId="6" xfId="0" applyNumberFormat="1" applyFont="1" applyFill="1" applyBorder="1"/>
    <xf numFmtId="165" fontId="4" fillId="0" borderId="4" xfId="0" applyNumberFormat="1" applyFont="1" applyFill="1" applyBorder="1"/>
    <xf numFmtId="0" fontId="4" fillId="0" borderId="0" xfId="0" applyFont="1" applyFill="1"/>
    <xf numFmtId="0" fontId="4" fillId="0" borderId="5" xfId="0" applyFont="1" applyFill="1" applyBorder="1"/>
    <xf numFmtId="0" fontId="4" fillId="0" borderId="6" xfId="0" applyFont="1" applyFill="1" applyBorder="1"/>
    <xf numFmtId="172" fontId="4" fillId="0" borderId="4" xfId="0" applyNumberFormat="1" applyFont="1" applyBorder="1"/>
    <xf numFmtId="164" fontId="4" fillId="0" borderId="4" xfId="1" applyFont="1" applyBorder="1"/>
    <xf numFmtId="0" fontId="5" fillId="0" borderId="5" xfId="0" applyFont="1" applyBorder="1"/>
    <xf numFmtId="164" fontId="4" fillId="0" borderId="6" xfId="1" applyFont="1" applyBorder="1"/>
    <xf numFmtId="167" fontId="4" fillId="0" borderId="4" xfId="1" applyNumberFormat="1" applyFont="1" applyBorder="1"/>
    <xf numFmtId="0" fontId="4" fillId="0" borderId="5" xfId="0" applyFont="1" applyBorder="1"/>
    <xf numFmtId="43" fontId="4" fillId="0" borderId="4" xfId="0" applyNumberFormat="1" applyFont="1" applyBorder="1"/>
    <xf numFmtId="43" fontId="5" fillId="0" borderId="0" xfId="0" applyNumberFormat="1" applyFont="1"/>
    <xf numFmtId="170" fontId="1" fillId="0" borderId="0" xfId="1" applyNumberFormat="1" applyFont="1" applyBorder="1"/>
    <xf numFmtId="170" fontId="1" fillId="0" borderId="0" xfId="1" applyNumberFormat="1" applyFont="1"/>
    <xf numFmtId="2" fontId="4" fillId="0" borderId="0" xfId="0" applyNumberFormat="1" applyFont="1"/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/>
    <xf numFmtId="0" fontId="2" fillId="0" borderId="1" xfId="0" applyFont="1" applyBorder="1"/>
    <xf numFmtId="165" fontId="2" fillId="0" borderId="1" xfId="0" applyNumberFormat="1" applyFont="1" applyBorder="1"/>
    <xf numFmtId="0" fontId="1" fillId="0" borderId="4" xfId="0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2" fillId="0" borderId="4" xfId="0" applyFont="1" applyBorder="1"/>
    <xf numFmtId="168" fontId="2" fillId="0" borderId="4" xfId="0" applyNumberFormat="1" applyFont="1" applyBorder="1"/>
    <xf numFmtId="0" fontId="1" fillId="0" borderId="0" xfId="0" applyFont="1"/>
    <xf numFmtId="0" fontId="1" fillId="0" borderId="4" xfId="0" applyFont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168" fontId="7" fillId="4" borderId="4" xfId="0" applyNumberFormat="1" applyFont="1" applyFill="1" applyBorder="1" applyAlignment="1">
      <alignment wrapText="1"/>
    </xf>
    <xf numFmtId="0" fontId="7" fillId="5" borderId="4" xfId="0" applyFont="1" applyFill="1" applyBorder="1" applyAlignment="1">
      <alignment wrapText="1"/>
    </xf>
    <xf numFmtId="0" fontId="2" fillId="0" borderId="1" xfId="0" applyFont="1" applyBorder="1"/>
    <xf numFmtId="0" fontId="2" fillId="0" borderId="4" xfId="0" applyFont="1" applyBorder="1"/>
    <xf numFmtId="168" fontId="2" fillId="0" borderId="4" xfId="0" applyNumberFormat="1" applyFont="1" applyBorder="1"/>
    <xf numFmtId="0" fontId="1" fillId="0" borderId="0" xfId="0" applyFont="1"/>
    <xf numFmtId="0" fontId="1" fillId="0" borderId="4" xfId="0" applyFont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168" fontId="7" fillId="4" borderId="4" xfId="0" applyNumberFormat="1" applyFont="1" applyFill="1" applyBorder="1" applyAlignment="1">
      <alignment wrapText="1"/>
    </xf>
    <xf numFmtId="0" fontId="7" fillId="5" borderId="4" xfId="0" applyFont="1" applyFill="1" applyBorder="1" applyAlignment="1">
      <alignment wrapText="1"/>
    </xf>
    <xf numFmtId="0" fontId="2" fillId="0" borderId="4" xfId="0" applyFont="1" applyBorder="1"/>
    <xf numFmtId="168" fontId="2" fillId="0" borderId="4" xfId="0" applyNumberFormat="1" applyFont="1" applyBorder="1"/>
    <xf numFmtId="0" fontId="1" fillId="0" borderId="0" xfId="0" applyFont="1"/>
    <xf numFmtId="0" fontId="1" fillId="0" borderId="4" xfId="0" applyFont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168" fontId="7" fillId="4" borderId="4" xfId="0" applyNumberFormat="1" applyFont="1" applyFill="1" applyBorder="1" applyAlignment="1">
      <alignment wrapText="1"/>
    </xf>
    <xf numFmtId="0" fontId="7" fillId="5" borderId="4" xfId="0" applyFont="1" applyFill="1" applyBorder="1" applyAlignment="1">
      <alignment wrapText="1"/>
    </xf>
    <xf numFmtId="164" fontId="1" fillId="2" borderId="4" xfId="0" applyNumberFormat="1" applyFont="1" applyFill="1" applyBorder="1"/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175" fontId="4" fillId="0" borderId="0" xfId="1" applyNumberFormat="1" applyFont="1" applyFill="1" applyBorder="1"/>
    <xf numFmtId="2" fontId="4" fillId="9" borderId="2" xfId="2" applyNumberFormat="1" applyFont="1" applyFill="1" applyBorder="1"/>
    <xf numFmtId="170" fontId="4" fillId="2" borderId="11" xfId="1" applyNumberFormat="1" applyFont="1" applyFill="1" applyBorder="1"/>
    <xf numFmtId="170" fontId="4" fillId="2" borderId="12" xfId="1" applyNumberFormat="1" applyFont="1" applyFill="1" applyBorder="1"/>
    <xf numFmtId="170" fontId="4" fillId="2" borderId="2" xfId="1" applyNumberFormat="1" applyFont="1" applyFill="1" applyBorder="1"/>
    <xf numFmtId="170" fontId="0" fillId="2" borderId="12" xfId="1" applyNumberFormat="1" applyFont="1" applyFill="1" applyBorder="1"/>
    <xf numFmtId="168" fontId="4" fillId="0" borderId="4" xfId="0" applyNumberFormat="1" applyFont="1" applyBorder="1"/>
    <xf numFmtId="170" fontId="4" fillId="0" borderId="0" xfId="1" applyNumberFormat="1" applyFont="1" applyBorder="1"/>
    <xf numFmtId="0" fontId="7" fillId="4" borderId="5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wrapText="1"/>
    </xf>
    <xf numFmtId="0" fontId="13" fillId="0" borderId="0" xfId="0" applyFont="1"/>
  </cellXfs>
  <cellStyles count="7">
    <cellStyle name="Comma" xfId="1" builtinId="3"/>
    <cellStyle name="Comma 2" xfId="4"/>
    <cellStyle name="Currency" xfId="2" builtinId="4"/>
    <cellStyle name="Followed Hyperlink" xfId="6" builtinId="9" hidden="1"/>
    <cellStyle name="Hyperlink" xfId="5" builtinId="8" hidden="1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CZ60"/>
  <sheetViews>
    <sheetView workbookViewId="0">
      <selection activeCell="C40" sqref="C40"/>
    </sheetView>
  </sheetViews>
  <sheetFormatPr baseColWidth="10" defaultColWidth="8.83203125" defaultRowHeight="11" x14ac:dyDescent="0"/>
  <cols>
    <col min="1" max="2" width="10.1640625" style="9" customWidth="1"/>
    <col min="3" max="3" width="14.1640625" style="9" customWidth="1"/>
    <col min="4" max="4" width="14.83203125" style="9" customWidth="1"/>
    <col min="5" max="5" width="25.6640625" style="6" customWidth="1"/>
    <col min="6" max="6" width="10" style="9" customWidth="1"/>
    <col min="7" max="7" width="10.1640625" style="9" customWidth="1"/>
    <col min="8" max="8" width="14.1640625" style="9" customWidth="1"/>
    <col min="9" max="9" width="14.83203125" style="9" customWidth="1"/>
    <col min="10" max="10" width="14.1640625" style="9" customWidth="1"/>
    <col min="11" max="11" width="10" style="9" customWidth="1"/>
    <col min="12" max="12" width="10.1640625" style="9" customWidth="1"/>
    <col min="13" max="13" width="14.1640625" style="9" customWidth="1"/>
    <col min="14" max="14" width="14.83203125" style="9" customWidth="1"/>
    <col min="15" max="15" width="14.1640625" style="9" customWidth="1"/>
    <col min="16" max="16" width="10" style="9" customWidth="1"/>
    <col min="17" max="17" width="10.1640625" style="9" customWidth="1"/>
    <col min="18" max="18" width="14.1640625" style="9" customWidth="1"/>
    <col min="19" max="19" width="14.83203125" style="9" customWidth="1"/>
    <col min="20" max="20" width="14.1640625" style="9" customWidth="1"/>
    <col min="21" max="21" width="10" style="9" customWidth="1"/>
    <col min="22" max="22" width="10.1640625" style="9" customWidth="1"/>
    <col min="23" max="23" width="14.1640625" style="9" customWidth="1"/>
    <col min="24" max="24" width="14.83203125" style="9" customWidth="1"/>
    <col min="25" max="25" width="14.1640625" style="9" customWidth="1"/>
    <col min="26" max="26" width="10" style="9" customWidth="1"/>
    <col min="27" max="27" width="10.1640625" style="9" customWidth="1"/>
    <col min="28" max="28" width="14.1640625" style="9" customWidth="1"/>
    <col min="29" max="29" width="14.83203125" style="9" customWidth="1"/>
    <col min="30" max="30" width="14.1640625" style="9" customWidth="1"/>
    <col min="31" max="31" width="10" style="9" customWidth="1"/>
    <col min="32" max="32" width="10.1640625" style="9" customWidth="1"/>
    <col min="33" max="33" width="14.1640625" style="9" customWidth="1"/>
    <col min="34" max="34" width="14.83203125" style="9" customWidth="1"/>
    <col min="35" max="35" width="14.1640625" style="9" customWidth="1"/>
    <col min="36" max="36" width="10" style="9" customWidth="1"/>
    <col min="37" max="37" width="10.1640625" style="9" customWidth="1"/>
    <col min="38" max="38" width="14.1640625" style="9" customWidth="1"/>
    <col min="39" max="39" width="14.83203125" style="9" customWidth="1"/>
    <col min="40" max="40" width="14.1640625" style="9" customWidth="1"/>
    <col min="41" max="41" width="10" style="9" customWidth="1"/>
    <col min="42" max="46" width="10.1640625" style="9" customWidth="1"/>
    <col min="47" max="47" width="11.6640625" style="9" bestFit="1" customWidth="1"/>
    <col min="48" max="48" width="13.83203125" style="9" bestFit="1" customWidth="1"/>
    <col min="49" max="49" width="20.5" style="9" bestFit="1" customWidth="1"/>
    <col min="50" max="50" width="11.6640625" style="9" customWidth="1"/>
    <col min="51" max="51" width="16.6640625" style="9" bestFit="1" customWidth="1"/>
    <col min="52" max="52" width="13.6640625" style="9" bestFit="1" customWidth="1"/>
    <col min="53" max="53" width="16.5" style="9" bestFit="1" customWidth="1"/>
    <col min="54" max="54" width="15.5" style="9" bestFit="1" customWidth="1"/>
    <col min="55" max="60" width="8.83203125" style="9"/>
    <col min="61" max="61" width="11.6640625" style="9" bestFit="1" customWidth="1"/>
    <col min="62" max="66" width="8.83203125" style="9"/>
    <col min="67" max="67" width="14.6640625" style="9" bestFit="1" customWidth="1"/>
    <col min="68" max="68" width="14.33203125" style="9" bestFit="1" customWidth="1"/>
    <col min="69" max="69" width="13.5" style="9" bestFit="1" customWidth="1"/>
    <col min="70" max="16384" width="8.83203125" style="9"/>
  </cols>
  <sheetData>
    <row r="1" spans="1:104" ht="14">
      <c r="A1" s="26" t="s">
        <v>0</v>
      </c>
      <c r="B1" s="26" t="s">
        <v>1</v>
      </c>
      <c r="C1" s="26" t="s">
        <v>3</v>
      </c>
      <c r="D1" s="26" t="s">
        <v>8</v>
      </c>
      <c r="E1" s="4"/>
      <c r="F1" s="26"/>
      <c r="G1" s="26" t="s">
        <v>2</v>
      </c>
      <c r="I1" s="26"/>
      <c r="J1" s="26"/>
      <c r="K1" s="26"/>
      <c r="N1" s="26"/>
      <c r="O1" s="26"/>
      <c r="P1" s="26"/>
      <c r="S1" s="26"/>
      <c r="T1" s="26"/>
      <c r="U1" s="26"/>
      <c r="V1" s="27"/>
      <c r="X1" s="26"/>
      <c r="Y1" s="26"/>
      <c r="Z1" s="26"/>
      <c r="AA1" s="27"/>
      <c r="AC1" s="26"/>
      <c r="AD1" s="26"/>
      <c r="AE1" s="26"/>
      <c r="AF1" s="27"/>
      <c r="AH1" s="26"/>
      <c r="AI1" s="26"/>
      <c r="AJ1" s="26"/>
      <c r="AK1" s="27"/>
      <c r="AM1" s="26"/>
      <c r="AN1" s="26"/>
      <c r="AO1" s="26"/>
      <c r="AP1" s="27"/>
      <c r="AQ1" s="27"/>
      <c r="AR1" s="27"/>
      <c r="AS1" s="27"/>
      <c r="AT1" s="2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 t="s">
        <v>65</v>
      </c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61" t="s">
        <v>79</v>
      </c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7"/>
      <c r="CX1" s="57"/>
      <c r="CY1" s="57"/>
      <c r="CZ1" s="57"/>
    </row>
    <row r="2" spans="1:104" ht="11.25" customHeight="1">
      <c r="A2" s="28"/>
      <c r="B2" s="206" t="s">
        <v>43</v>
      </c>
      <c r="C2" s="207"/>
      <c r="D2" s="207"/>
      <c r="E2" s="207"/>
      <c r="F2" s="208"/>
      <c r="G2" s="209" t="s">
        <v>44</v>
      </c>
      <c r="H2" s="210"/>
      <c r="I2" s="210"/>
      <c r="J2" s="210"/>
      <c r="K2" s="211"/>
      <c r="L2" s="206" t="s">
        <v>43</v>
      </c>
      <c r="M2" s="207"/>
      <c r="N2" s="207"/>
      <c r="O2" s="207"/>
      <c r="P2" s="208"/>
      <c r="Q2" s="209" t="s">
        <v>44</v>
      </c>
      <c r="R2" s="210"/>
      <c r="S2" s="210"/>
      <c r="T2" s="210"/>
      <c r="U2" s="211"/>
      <c r="V2" s="206" t="s">
        <v>43</v>
      </c>
      <c r="W2" s="207"/>
      <c r="X2" s="207"/>
      <c r="Y2" s="207"/>
      <c r="Z2" s="208"/>
      <c r="AA2" s="209" t="s">
        <v>44</v>
      </c>
      <c r="AB2" s="210"/>
      <c r="AC2" s="210"/>
      <c r="AD2" s="210"/>
      <c r="AE2" s="211"/>
      <c r="AF2" s="206" t="s">
        <v>43</v>
      </c>
      <c r="AG2" s="207"/>
      <c r="AH2" s="207"/>
      <c r="AI2" s="207"/>
      <c r="AJ2" s="208"/>
      <c r="AK2" s="209" t="s">
        <v>44</v>
      </c>
      <c r="AL2" s="210"/>
      <c r="AM2" s="210"/>
      <c r="AN2" s="210"/>
      <c r="AO2" s="211"/>
      <c r="AP2" s="32"/>
      <c r="AQ2" s="32"/>
      <c r="AR2" s="32"/>
      <c r="AS2" s="32"/>
      <c r="AT2" s="32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 t="s">
        <v>66</v>
      </c>
      <c r="BT2" s="57"/>
      <c r="BU2" s="57" t="s">
        <v>69</v>
      </c>
      <c r="BV2" s="57"/>
      <c r="BW2" s="57" t="s">
        <v>70</v>
      </c>
      <c r="BX2" s="57"/>
      <c r="BY2" s="57" t="s">
        <v>88</v>
      </c>
      <c r="BZ2" s="57"/>
      <c r="CA2" s="57" t="s">
        <v>71</v>
      </c>
      <c r="CB2" s="57" t="s">
        <v>72</v>
      </c>
      <c r="CC2" s="57"/>
      <c r="CD2" s="57"/>
      <c r="CE2" s="57"/>
      <c r="CF2" s="57"/>
      <c r="CG2" s="57" t="s">
        <v>76</v>
      </c>
      <c r="CH2" s="57"/>
      <c r="CI2" s="57"/>
      <c r="CJ2" s="57"/>
      <c r="CK2" s="62" t="s">
        <v>66</v>
      </c>
      <c r="CL2" s="63" t="s">
        <v>66</v>
      </c>
      <c r="CM2" s="63" t="s">
        <v>66</v>
      </c>
      <c r="CN2" s="63" t="s">
        <v>66</v>
      </c>
      <c r="CO2" s="63" t="s">
        <v>69</v>
      </c>
      <c r="CP2" s="63" t="s">
        <v>69</v>
      </c>
      <c r="CQ2" s="63" t="s">
        <v>69</v>
      </c>
      <c r="CR2" s="63" t="s">
        <v>69</v>
      </c>
      <c r="CS2" s="63" t="s">
        <v>70</v>
      </c>
      <c r="CT2" s="63" t="s">
        <v>70</v>
      </c>
      <c r="CU2" s="63" t="s">
        <v>70</v>
      </c>
      <c r="CV2" s="63" t="s">
        <v>70</v>
      </c>
      <c r="CW2" s="57" t="s">
        <v>88</v>
      </c>
      <c r="CX2" s="57" t="s">
        <v>88</v>
      </c>
      <c r="CY2" s="57" t="s">
        <v>88</v>
      </c>
      <c r="CZ2" s="57" t="s">
        <v>88</v>
      </c>
    </row>
    <row r="3" spans="1:104" ht="42">
      <c r="A3" s="28" t="s">
        <v>4</v>
      </c>
      <c r="B3" s="30" t="s">
        <v>47</v>
      </c>
      <c r="C3" s="30" t="s">
        <v>48</v>
      </c>
      <c r="D3" s="30" t="s">
        <v>49</v>
      </c>
      <c r="E3" s="5" t="s">
        <v>50</v>
      </c>
      <c r="F3" s="30" t="s">
        <v>46</v>
      </c>
      <c r="G3" s="31" t="s">
        <v>5</v>
      </c>
      <c r="H3" s="31" t="s">
        <v>48</v>
      </c>
      <c r="I3" s="31" t="s">
        <v>49</v>
      </c>
      <c r="J3" s="31" t="s">
        <v>50</v>
      </c>
      <c r="K3" s="31" t="s">
        <v>46</v>
      </c>
      <c r="L3" s="30" t="s">
        <v>6</v>
      </c>
      <c r="M3" s="30" t="s">
        <v>48</v>
      </c>
      <c r="N3" s="30" t="s">
        <v>49</v>
      </c>
      <c r="O3" s="30" t="s">
        <v>50</v>
      </c>
      <c r="P3" s="30" t="s">
        <v>46</v>
      </c>
      <c r="Q3" s="31" t="s">
        <v>6</v>
      </c>
      <c r="R3" s="31" t="s">
        <v>48</v>
      </c>
      <c r="S3" s="31" t="s">
        <v>49</v>
      </c>
      <c r="T3" s="31" t="s">
        <v>50</v>
      </c>
      <c r="U3" s="31" t="s">
        <v>46</v>
      </c>
      <c r="V3" s="30" t="s">
        <v>7</v>
      </c>
      <c r="W3" s="30" t="s">
        <v>48</v>
      </c>
      <c r="X3" s="30" t="s">
        <v>49</v>
      </c>
      <c r="Y3" s="30" t="s">
        <v>50</v>
      </c>
      <c r="Z3" s="30" t="s">
        <v>46</v>
      </c>
      <c r="AA3" s="31" t="s">
        <v>7</v>
      </c>
      <c r="AB3" s="31" t="s">
        <v>48</v>
      </c>
      <c r="AC3" s="31" t="s">
        <v>49</v>
      </c>
      <c r="AD3" s="31" t="s">
        <v>50</v>
      </c>
      <c r="AE3" s="31" t="s">
        <v>46</v>
      </c>
      <c r="AF3" s="30" t="s">
        <v>51</v>
      </c>
      <c r="AG3" s="30" t="s">
        <v>48</v>
      </c>
      <c r="AH3" s="30" t="s">
        <v>49</v>
      </c>
      <c r="AI3" s="30" t="s">
        <v>50</v>
      </c>
      <c r="AJ3" s="30" t="s">
        <v>46</v>
      </c>
      <c r="AK3" s="31" t="s">
        <v>51</v>
      </c>
      <c r="AL3" s="31" t="s">
        <v>48</v>
      </c>
      <c r="AM3" s="31" t="s">
        <v>49</v>
      </c>
      <c r="AN3" s="31" t="s">
        <v>50</v>
      </c>
      <c r="AO3" s="31" t="s">
        <v>46</v>
      </c>
      <c r="AP3" s="32" t="s">
        <v>42</v>
      </c>
      <c r="AQ3" s="32" t="s">
        <v>9</v>
      </c>
      <c r="AR3" s="32" t="s">
        <v>10</v>
      </c>
      <c r="AS3" s="32" t="s">
        <v>11</v>
      </c>
      <c r="AT3" s="32" t="s">
        <v>12</v>
      </c>
      <c r="AY3" s="57"/>
      <c r="AZ3" s="37">
        <v>0.03</v>
      </c>
      <c r="BA3" s="57"/>
      <c r="BB3" s="37">
        <v>0.03</v>
      </c>
      <c r="BC3" s="57"/>
      <c r="BD3" s="57"/>
      <c r="BE3" s="57"/>
      <c r="BF3" s="57" t="s">
        <v>52</v>
      </c>
      <c r="BG3" s="57" t="s">
        <v>53</v>
      </c>
      <c r="BH3" s="57" t="s">
        <v>54</v>
      </c>
      <c r="BI3" s="57" t="s">
        <v>55</v>
      </c>
      <c r="BJ3" s="57" t="s">
        <v>56</v>
      </c>
      <c r="BK3" s="57" t="s">
        <v>57</v>
      </c>
      <c r="BL3" s="57" t="s">
        <v>58</v>
      </c>
      <c r="BM3" s="57" t="s">
        <v>59</v>
      </c>
      <c r="BN3" s="57" t="s">
        <v>60</v>
      </c>
      <c r="BO3" s="57" t="s">
        <v>62</v>
      </c>
      <c r="BP3" s="57" t="s">
        <v>63</v>
      </c>
      <c r="BQ3" s="57" t="s">
        <v>64</v>
      </c>
      <c r="BR3" s="57"/>
      <c r="BS3" s="57" t="s">
        <v>67</v>
      </c>
      <c r="BT3" s="57" t="s">
        <v>68</v>
      </c>
      <c r="BU3" s="57" t="s">
        <v>67</v>
      </c>
      <c r="BV3" s="57" t="s">
        <v>68</v>
      </c>
      <c r="BW3" s="57" t="s">
        <v>67</v>
      </c>
      <c r="BX3" s="57" t="s">
        <v>68</v>
      </c>
      <c r="BY3" s="57" t="s">
        <v>67</v>
      </c>
      <c r="BZ3" s="57" t="s">
        <v>68</v>
      </c>
      <c r="CA3" s="57"/>
      <c r="CB3" s="57"/>
      <c r="CC3" s="57"/>
      <c r="CD3" s="57" t="s">
        <v>73</v>
      </c>
      <c r="CE3" s="57" t="s">
        <v>74</v>
      </c>
      <c r="CF3" s="57" t="s">
        <v>75</v>
      </c>
      <c r="CG3" s="57" t="s">
        <v>19</v>
      </c>
      <c r="CH3" s="57" t="s">
        <v>77</v>
      </c>
      <c r="CI3" s="57" t="s">
        <v>78</v>
      </c>
      <c r="CJ3" s="57"/>
      <c r="CK3" s="64" t="s">
        <v>80</v>
      </c>
      <c r="CL3" s="65" t="s">
        <v>81</v>
      </c>
      <c r="CM3" s="65"/>
      <c r="CN3" s="65" t="s">
        <v>121</v>
      </c>
      <c r="CO3" s="65" t="s">
        <v>80</v>
      </c>
      <c r="CP3" s="65" t="s">
        <v>81</v>
      </c>
      <c r="CQ3" s="65"/>
      <c r="CR3" s="65" t="s">
        <v>121</v>
      </c>
      <c r="CS3" s="65" t="s">
        <v>80</v>
      </c>
      <c r="CT3" s="65" t="s">
        <v>81</v>
      </c>
      <c r="CU3" s="65"/>
      <c r="CV3" s="65" t="s">
        <v>83</v>
      </c>
      <c r="CW3" s="65" t="s">
        <v>80</v>
      </c>
      <c r="CX3" s="65" t="s">
        <v>81</v>
      </c>
      <c r="CY3" s="65"/>
      <c r="CZ3" s="65" t="s">
        <v>121</v>
      </c>
    </row>
    <row r="4" spans="1:104" ht="15">
      <c r="A4" s="27">
        <v>2010</v>
      </c>
      <c r="B4" s="212">
        <v>0</v>
      </c>
      <c r="C4" s="212">
        <v>0</v>
      </c>
      <c r="D4" s="212">
        <v>0</v>
      </c>
      <c r="E4" s="212">
        <v>0</v>
      </c>
      <c r="F4" s="212"/>
      <c r="G4" s="212">
        <v>0</v>
      </c>
      <c r="H4" s="212">
        <v>0</v>
      </c>
      <c r="I4" s="212">
        <v>0</v>
      </c>
      <c r="J4" s="212">
        <v>0</v>
      </c>
      <c r="K4" s="212"/>
      <c r="L4" s="212">
        <v>0</v>
      </c>
      <c r="M4" s="212">
        <v>0</v>
      </c>
      <c r="N4" s="212">
        <v>0</v>
      </c>
      <c r="O4" s="212">
        <v>0</v>
      </c>
      <c r="P4" s="212"/>
      <c r="Q4" s="212">
        <v>0</v>
      </c>
      <c r="R4" s="212">
        <v>0</v>
      </c>
      <c r="S4" s="212">
        <v>0</v>
      </c>
      <c r="T4" s="212">
        <v>0</v>
      </c>
      <c r="U4" s="212"/>
      <c r="V4" s="212">
        <v>0</v>
      </c>
      <c r="W4" s="212">
        <v>0</v>
      </c>
      <c r="X4" s="212">
        <v>0</v>
      </c>
      <c r="Y4" s="212">
        <v>0</v>
      </c>
      <c r="Z4" s="212"/>
      <c r="AA4" s="212">
        <v>0</v>
      </c>
      <c r="AB4" s="212">
        <v>0</v>
      </c>
      <c r="AC4" s="212">
        <v>0</v>
      </c>
      <c r="AD4" s="212">
        <v>0</v>
      </c>
      <c r="AE4" s="212"/>
      <c r="AF4" s="212">
        <v>0</v>
      </c>
      <c r="AG4" s="212">
        <v>0</v>
      </c>
      <c r="AH4" s="212">
        <v>0</v>
      </c>
      <c r="AI4" s="212">
        <v>0</v>
      </c>
      <c r="AJ4" s="212"/>
      <c r="AK4" s="212">
        <v>0</v>
      </c>
      <c r="AL4" s="212">
        <v>0</v>
      </c>
      <c r="AM4" s="212">
        <v>0</v>
      </c>
      <c r="AN4" s="212">
        <v>0</v>
      </c>
      <c r="AO4" s="212"/>
      <c r="AP4" s="212"/>
      <c r="AQ4" s="212">
        <v>0</v>
      </c>
      <c r="AR4" s="212">
        <v>0</v>
      </c>
      <c r="AS4" s="212">
        <v>0</v>
      </c>
      <c r="AT4" s="212">
        <v>1000</v>
      </c>
      <c r="AU4" s="25"/>
      <c r="AV4" s="25"/>
      <c r="AW4" s="25"/>
      <c r="AY4" s="58"/>
      <c r="AZ4" s="58"/>
      <c r="BA4" s="58"/>
      <c r="BB4" s="58"/>
      <c r="BC4" s="58"/>
      <c r="BD4" s="58"/>
      <c r="BE4" s="57"/>
      <c r="BF4" s="54">
        <f t="shared" ref="BF4:BF44" si="0">C4+H4</f>
        <v>0</v>
      </c>
      <c r="BG4" s="54">
        <f t="shared" ref="BG4:BG44" si="1">D4+I4</f>
        <v>0</v>
      </c>
      <c r="BH4" s="54">
        <f t="shared" ref="BH4:BH44" si="2">E4+J4</f>
        <v>0</v>
      </c>
      <c r="BI4" s="54">
        <f t="shared" ref="BI4:BI44" si="3">M4+R4</f>
        <v>0</v>
      </c>
      <c r="BJ4" s="54">
        <f t="shared" ref="BJ4:BJ44" si="4">N4+S4</f>
        <v>0</v>
      </c>
      <c r="BK4" s="54">
        <f t="shared" ref="BK4:BK44" si="5">O4+T4</f>
        <v>0</v>
      </c>
      <c r="BL4" s="54">
        <f t="shared" ref="BL4:BL44" si="6">W4+AB4</f>
        <v>0</v>
      </c>
      <c r="BM4" s="54">
        <f t="shared" ref="BM4:BM44" si="7">X4+AC4</f>
        <v>0</v>
      </c>
      <c r="BN4" s="54">
        <f t="shared" ref="BN4:BN44" si="8">Y4+AD4</f>
        <v>0</v>
      </c>
      <c r="BO4" s="33">
        <f t="shared" ref="BO4:BO44" si="9">AF4+AK4</f>
        <v>0</v>
      </c>
      <c r="BP4" s="33">
        <f t="shared" ref="BP4:BP44" si="10">AG4+AL4</f>
        <v>0</v>
      </c>
      <c r="BQ4" s="33">
        <f t="shared" ref="BQ4:BQ44" si="11">AH4+AM4</f>
        <v>0</v>
      </c>
      <c r="BR4" s="57"/>
      <c r="BS4" s="33">
        <f t="shared" ref="BS4:BS44" si="12">(1/(1+$AZ$3))^($A4-$A$4)*B4</f>
        <v>0</v>
      </c>
      <c r="BT4" s="33">
        <f t="shared" ref="BT4:BT44" si="13">(1/(1+$AZ$3))^($A4-$A$4)*G4</f>
        <v>0</v>
      </c>
      <c r="BU4" s="33">
        <f t="shared" ref="BU4:BU44" si="14">(1/(1+$AZ$3))^($A4-$A$4)*L4</f>
        <v>0</v>
      </c>
      <c r="BV4" s="33">
        <f t="shared" ref="BV4:BV44" si="15">(1/(1+$AZ$3))^($A4-$A$4)*Q4</f>
        <v>0</v>
      </c>
      <c r="BW4" s="33">
        <f t="shared" ref="BW4:BW44" si="16">(1/(1+$AZ$3))^($A4-$A$4)*V4</f>
        <v>0</v>
      </c>
      <c r="BX4" s="33">
        <f t="shared" ref="BX4:BX44" si="17">(1/(1+$AZ$3))^($A4-$A$4)*AA4</f>
        <v>0</v>
      </c>
      <c r="BY4" s="33">
        <f t="shared" ref="BY4:BY44" si="18">(1/(1+$AZ$3))^($A4-$A$4)*AF4</f>
        <v>0</v>
      </c>
      <c r="BZ4" s="33">
        <f t="shared" ref="BZ4:BZ44" si="19">(1/(1+$AZ$3))^($A4-$A$4)*AK4</f>
        <v>0</v>
      </c>
      <c r="CA4" s="33">
        <f t="shared" ref="CA4:CA44" si="20">(1/(1+$AZ$3))^($A4-$A$4)*AP4</f>
        <v>0</v>
      </c>
      <c r="CB4" s="59">
        <f t="shared" ref="CB4:CB44" si="21">(1/(1+$AZ$3))^($A4-$A$4)*AT4</f>
        <v>1000</v>
      </c>
      <c r="CC4" s="57"/>
      <c r="CD4" s="59">
        <f t="shared" ref="CD4:CD44" si="22">(1/(1+$AZ$3))^($A4-$A$4)*AQ4</f>
        <v>0</v>
      </c>
      <c r="CE4" s="59">
        <f t="shared" ref="CE4:CE44" si="23">(1/(1+$AZ$3))^($A4-$A$4)*AR4</f>
        <v>0</v>
      </c>
      <c r="CF4" s="59">
        <f t="shared" ref="CF4:CF44" si="24">(1/(1+$AZ$3))^($A4-$A$4)*AS4</f>
        <v>0</v>
      </c>
      <c r="CG4" s="59">
        <f t="shared" ref="CG4:CG44" si="25">(1/(1+$AZ$3))^($A4-$A$4)*AU4</f>
        <v>0</v>
      </c>
      <c r="CH4" s="59">
        <f t="shared" ref="CH4:CH44" si="26">(1/(1+$AZ$3))^($A4-$A$4)*AV4</f>
        <v>0</v>
      </c>
      <c r="CI4" s="59">
        <f t="shared" ref="CI4:CI44" si="27">(1/(1+$AZ$3))^($A4-$A$4)*AW4</f>
        <v>0</v>
      </c>
      <c r="CJ4" s="57"/>
      <c r="CK4" s="59">
        <f t="shared" ref="CK4:CK44" si="28">(1/(1+$AZ$3))^($A4-$A$4)*(C4+H4)</f>
        <v>0</v>
      </c>
      <c r="CL4" s="59">
        <f t="shared" ref="CL4:CL44" si="29">(1/(1+$AZ$3))^($A4-$A$4)*(D4+I4)</f>
        <v>0</v>
      </c>
      <c r="CM4" s="59">
        <v>0</v>
      </c>
      <c r="CN4" s="59">
        <f t="shared" ref="CN4:CN44" si="30">(1/(1+$AZ$3))^($A4-$A$4)*(E4+J4)</f>
        <v>0</v>
      </c>
      <c r="CO4" s="59">
        <f t="shared" ref="CO4:CO44" si="31">(1/(1+$AZ$3))^($A4-$A$4)*(M4+R4)</f>
        <v>0</v>
      </c>
      <c r="CP4" s="59">
        <f t="shared" ref="CP4:CP44" si="32">(1/(1+$AZ$3))^($A4-$A$4)*(N4+S4)</f>
        <v>0</v>
      </c>
      <c r="CQ4" s="59">
        <v>0</v>
      </c>
      <c r="CR4" s="59">
        <f t="shared" ref="CR4:CR44" si="33">(1/(1+$AZ$3))^($A4-$A$4)*(O4+T4)</f>
        <v>0</v>
      </c>
      <c r="CS4" s="59">
        <f t="shared" ref="CS4:CS44" si="34">(1/(1+$AZ$3))^($A4-$A$4)*(AB4+W4)</f>
        <v>0</v>
      </c>
      <c r="CT4" s="59">
        <f t="shared" ref="CT4:CT44" si="35">(1/(1+$AZ$3))^($A4-$A$4)*(AC4+X4)</f>
        <v>0</v>
      </c>
      <c r="CU4" s="59">
        <v>0</v>
      </c>
      <c r="CV4" s="59">
        <f t="shared" ref="CV4:CV44" si="36">(1/(1+$AZ$3))^($A4-$A$4)*(AD4+Y4)</f>
        <v>0</v>
      </c>
      <c r="CW4" s="59">
        <f t="shared" ref="CW4:CW44" si="37">(1/(1+$AZ$3))^($A4-$A$4)*(AG4+AL4)</f>
        <v>0</v>
      </c>
      <c r="CX4" s="59">
        <f t="shared" ref="CX4:CX44" si="38">(1/(1+$AZ$3))^($A4-$A$4)*(AH4+AM4)</f>
        <v>0</v>
      </c>
      <c r="CY4" s="59">
        <v>0</v>
      </c>
      <c r="CZ4" s="57">
        <f t="shared" ref="CZ4:CZ44" si="39">(1/(1+$AZ$3))^($A4-$A$4)*(AI4+AN4)</f>
        <v>0</v>
      </c>
    </row>
    <row r="5" spans="1:104" ht="15">
      <c r="A5" s="27">
        <v>2011</v>
      </c>
      <c r="B5" s="212">
        <v>1.0340406E-2</v>
      </c>
      <c r="C5" s="212">
        <v>1.0340406E-2</v>
      </c>
      <c r="D5" s="212">
        <v>0</v>
      </c>
      <c r="E5" s="212">
        <v>0</v>
      </c>
      <c r="F5" s="212"/>
      <c r="G5" s="212">
        <v>0</v>
      </c>
      <c r="H5" s="212">
        <v>0</v>
      </c>
      <c r="I5" s="212">
        <v>0</v>
      </c>
      <c r="J5" s="212">
        <v>0</v>
      </c>
      <c r="K5" s="212"/>
      <c r="L5" s="212">
        <v>1.0340406E-2</v>
      </c>
      <c r="M5" s="212">
        <v>1.0340406E-2</v>
      </c>
      <c r="N5" s="212">
        <v>0</v>
      </c>
      <c r="O5" s="212">
        <v>0</v>
      </c>
      <c r="P5" s="212"/>
      <c r="Q5" s="212">
        <v>0</v>
      </c>
      <c r="R5" s="212">
        <v>0</v>
      </c>
      <c r="S5" s="212">
        <v>0</v>
      </c>
      <c r="T5" s="212">
        <v>0</v>
      </c>
      <c r="U5" s="212"/>
      <c r="V5" s="212">
        <v>0</v>
      </c>
      <c r="W5" s="212">
        <v>0</v>
      </c>
      <c r="X5" s="212">
        <v>0</v>
      </c>
      <c r="Y5" s="212">
        <v>0</v>
      </c>
      <c r="Z5" s="212"/>
      <c r="AA5" s="212">
        <v>0</v>
      </c>
      <c r="AB5" s="212">
        <v>0</v>
      </c>
      <c r="AC5" s="212">
        <v>0</v>
      </c>
      <c r="AD5" s="212">
        <v>0</v>
      </c>
      <c r="AE5" s="212"/>
      <c r="AF5" s="212">
        <v>0</v>
      </c>
      <c r="AG5" s="212">
        <v>0</v>
      </c>
      <c r="AH5" s="212">
        <v>0</v>
      </c>
      <c r="AI5" s="212">
        <v>0</v>
      </c>
      <c r="AJ5" s="212"/>
      <c r="AK5" s="212">
        <v>0</v>
      </c>
      <c r="AL5" s="212">
        <v>0</v>
      </c>
      <c r="AM5" s="212">
        <v>0</v>
      </c>
      <c r="AN5" s="212">
        <v>0</v>
      </c>
      <c r="AO5" s="212"/>
      <c r="AP5" s="212"/>
      <c r="AQ5" s="212">
        <v>0</v>
      </c>
      <c r="AR5" s="212">
        <v>0</v>
      </c>
      <c r="AS5" s="212">
        <v>0</v>
      </c>
      <c r="AT5" s="212">
        <v>977.30280849999997</v>
      </c>
      <c r="AU5" s="25"/>
      <c r="AV5" s="25"/>
      <c r="AW5" s="25"/>
      <c r="AY5" s="58"/>
      <c r="AZ5" s="58"/>
      <c r="BA5" s="58"/>
      <c r="BB5" s="58"/>
      <c r="BC5" s="58"/>
      <c r="BD5" s="58"/>
      <c r="BE5" s="57"/>
      <c r="BF5" s="54">
        <f t="shared" si="0"/>
        <v>1.0340406E-2</v>
      </c>
      <c r="BG5" s="54">
        <f t="shared" si="1"/>
        <v>0</v>
      </c>
      <c r="BH5" s="54">
        <f t="shared" si="2"/>
        <v>0</v>
      </c>
      <c r="BI5" s="54">
        <f t="shared" si="3"/>
        <v>1.0340406E-2</v>
      </c>
      <c r="BJ5" s="54">
        <f t="shared" si="4"/>
        <v>0</v>
      </c>
      <c r="BK5" s="54">
        <f t="shared" si="5"/>
        <v>0</v>
      </c>
      <c r="BL5" s="54">
        <f t="shared" si="6"/>
        <v>0</v>
      </c>
      <c r="BM5" s="54">
        <f t="shared" si="7"/>
        <v>0</v>
      </c>
      <c r="BN5" s="54">
        <f t="shared" si="8"/>
        <v>0</v>
      </c>
      <c r="BO5" s="33">
        <f t="shared" si="9"/>
        <v>0</v>
      </c>
      <c r="BP5" s="33">
        <f t="shared" si="10"/>
        <v>0</v>
      </c>
      <c r="BQ5" s="33">
        <f t="shared" si="11"/>
        <v>0</v>
      </c>
      <c r="BR5" s="57"/>
      <c r="BS5" s="33">
        <f t="shared" si="12"/>
        <v>1.0039229126213592E-2</v>
      </c>
      <c r="BT5" s="33">
        <f t="shared" si="13"/>
        <v>0</v>
      </c>
      <c r="BU5" s="33">
        <f t="shared" si="14"/>
        <v>1.0039229126213592E-2</v>
      </c>
      <c r="BV5" s="33">
        <f t="shared" si="15"/>
        <v>0</v>
      </c>
      <c r="BW5" s="33">
        <f t="shared" si="16"/>
        <v>0</v>
      </c>
      <c r="BX5" s="33">
        <f t="shared" si="17"/>
        <v>0</v>
      </c>
      <c r="BY5" s="33">
        <f t="shared" si="18"/>
        <v>0</v>
      </c>
      <c r="BZ5" s="33">
        <f t="shared" si="19"/>
        <v>0</v>
      </c>
      <c r="CA5" s="33">
        <f t="shared" si="20"/>
        <v>0</v>
      </c>
      <c r="CB5" s="59">
        <f t="shared" si="21"/>
        <v>948.83767815533974</v>
      </c>
      <c r="CC5" s="57"/>
      <c r="CD5" s="59">
        <f t="shared" si="22"/>
        <v>0</v>
      </c>
      <c r="CE5" s="59">
        <f t="shared" si="23"/>
        <v>0</v>
      </c>
      <c r="CF5" s="59">
        <f t="shared" si="24"/>
        <v>0</v>
      </c>
      <c r="CG5" s="59">
        <f t="shared" si="25"/>
        <v>0</v>
      </c>
      <c r="CH5" s="59">
        <f t="shared" si="26"/>
        <v>0</v>
      </c>
      <c r="CI5" s="59">
        <f t="shared" si="27"/>
        <v>0</v>
      </c>
      <c r="CJ5" s="57"/>
      <c r="CK5" s="59">
        <f t="shared" si="28"/>
        <v>1.0039229126213592E-2</v>
      </c>
      <c r="CL5" s="59">
        <f t="shared" si="29"/>
        <v>0</v>
      </c>
      <c r="CM5" s="59">
        <v>0</v>
      </c>
      <c r="CN5" s="59">
        <f t="shared" si="30"/>
        <v>0</v>
      </c>
      <c r="CO5" s="59">
        <f t="shared" si="31"/>
        <v>1.0039229126213592E-2</v>
      </c>
      <c r="CP5" s="59">
        <f t="shared" si="32"/>
        <v>0</v>
      </c>
      <c r="CQ5" s="59">
        <v>0</v>
      </c>
      <c r="CR5" s="59">
        <f t="shared" si="33"/>
        <v>0</v>
      </c>
      <c r="CS5" s="59">
        <f t="shared" si="34"/>
        <v>0</v>
      </c>
      <c r="CT5" s="59">
        <f t="shared" si="35"/>
        <v>0</v>
      </c>
      <c r="CU5" s="59">
        <v>0</v>
      </c>
      <c r="CV5" s="59">
        <f t="shared" si="36"/>
        <v>0</v>
      </c>
      <c r="CW5" s="59">
        <f t="shared" si="37"/>
        <v>0</v>
      </c>
      <c r="CX5" s="59">
        <f t="shared" si="38"/>
        <v>0</v>
      </c>
      <c r="CY5" s="59">
        <v>0</v>
      </c>
      <c r="CZ5" s="57">
        <f t="shared" si="39"/>
        <v>0</v>
      </c>
    </row>
    <row r="6" spans="1:104" ht="15">
      <c r="A6" s="27">
        <v>2012</v>
      </c>
      <c r="B6" s="212">
        <v>1.0340406E-2</v>
      </c>
      <c r="C6" s="212">
        <v>1.0340406E-2</v>
      </c>
      <c r="D6" s="212">
        <v>1.0340406E-2</v>
      </c>
      <c r="E6" s="212">
        <v>0</v>
      </c>
      <c r="F6" s="212"/>
      <c r="G6" s="212">
        <v>0</v>
      </c>
      <c r="H6" s="212">
        <v>0</v>
      </c>
      <c r="I6" s="212">
        <v>0</v>
      </c>
      <c r="J6" s="212">
        <v>0</v>
      </c>
      <c r="K6" s="212"/>
      <c r="L6" s="212">
        <v>0</v>
      </c>
      <c r="M6" s="212">
        <v>0</v>
      </c>
      <c r="N6" s="212">
        <v>1.0340406E-2</v>
      </c>
      <c r="O6" s="212">
        <v>0</v>
      </c>
      <c r="P6" s="212"/>
      <c r="Q6" s="212">
        <v>0</v>
      </c>
      <c r="R6" s="212">
        <v>0</v>
      </c>
      <c r="S6" s="212">
        <v>0</v>
      </c>
      <c r="T6" s="212">
        <v>0</v>
      </c>
      <c r="U6" s="212"/>
      <c r="V6" s="212">
        <v>1.0340406E-2</v>
      </c>
      <c r="W6" s="212">
        <v>0</v>
      </c>
      <c r="X6" s="212">
        <v>0</v>
      </c>
      <c r="Y6" s="212">
        <v>5.0426619999999998E-3</v>
      </c>
      <c r="Z6" s="212"/>
      <c r="AA6" s="212">
        <v>0</v>
      </c>
      <c r="AB6" s="212">
        <v>0</v>
      </c>
      <c r="AC6" s="212">
        <v>0</v>
      </c>
      <c r="AD6" s="212">
        <v>0</v>
      </c>
      <c r="AE6" s="212"/>
      <c r="AF6" s="212">
        <v>0</v>
      </c>
      <c r="AG6" s="212">
        <v>0</v>
      </c>
      <c r="AH6" s="212">
        <v>0</v>
      </c>
      <c r="AI6" s="212">
        <v>0</v>
      </c>
      <c r="AJ6" s="212"/>
      <c r="AK6" s="212">
        <v>0</v>
      </c>
      <c r="AL6" s="212">
        <v>0</v>
      </c>
      <c r="AM6" s="212">
        <v>0</v>
      </c>
      <c r="AN6" s="212">
        <v>0</v>
      </c>
      <c r="AO6" s="212"/>
      <c r="AP6" s="212"/>
      <c r="AQ6" s="212">
        <v>0</v>
      </c>
      <c r="AR6" s="212">
        <v>0</v>
      </c>
      <c r="AS6" s="212">
        <v>0</v>
      </c>
      <c r="AT6" s="212">
        <v>963.99470570000005</v>
      </c>
      <c r="AU6" s="25"/>
      <c r="AV6" s="25"/>
      <c r="AW6" s="25"/>
      <c r="AY6" s="58"/>
      <c r="AZ6" s="58"/>
      <c r="BA6" s="58"/>
      <c r="BB6" s="58"/>
      <c r="BC6" s="58"/>
      <c r="BD6" s="58"/>
      <c r="BE6" s="57"/>
      <c r="BF6" s="54">
        <f t="shared" si="0"/>
        <v>1.0340406E-2</v>
      </c>
      <c r="BG6" s="54">
        <f t="shared" si="1"/>
        <v>1.0340406E-2</v>
      </c>
      <c r="BH6" s="54">
        <f t="shared" si="2"/>
        <v>0</v>
      </c>
      <c r="BI6" s="54">
        <f t="shared" si="3"/>
        <v>0</v>
      </c>
      <c r="BJ6" s="54">
        <f t="shared" si="4"/>
        <v>1.0340406E-2</v>
      </c>
      <c r="BK6" s="54">
        <f t="shared" si="5"/>
        <v>0</v>
      </c>
      <c r="BL6" s="54">
        <f t="shared" si="6"/>
        <v>0</v>
      </c>
      <c r="BM6" s="54">
        <f t="shared" si="7"/>
        <v>0</v>
      </c>
      <c r="BN6" s="54">
        <f t="shared" si="8"/>
        <v>5.0426619999999998E-3</v>
      </c>
      <c r="BO6" s="33">
        <f t="shared" si="9"/>
        <v>0</v>
      </c>
      <c r="BP6" s="33">
        <f t="shared" si="10"/>
        <v>0</v>
      </c>
      <c r="BQ6" s="33">
        <f t="shared" si="11"/>
        <v>0</v>
      </c>
      <c r="BR6" s="57"/>
      <c r="BS6" s="33">
        <f t="shared" si="12"/>
        <v>9.7468243943821288E-3</v>
      </c>
      <c r="BT6" s="33">
        <f t="shared" si="13"/>
        <v>0</v>
      </c>
      <c r="BU6" s="33">
        <f t="shared" si="14"/>
        <v>0</v>
      </c>
      <c r="BV6" s="33">
        <f t="shared" si="15"/>
        <v>0</v>
      </c>
      <c r="BW6" s="33">
        <f t="shared" si="16"/>
        <v>9.7468243943821288E-3</v>
      </c>
      <c r="BX6" s="33">
        <f t="shared" si="17"/>
        <v>0</v>
      </c>
      <c r="BY6" s="33">
        <f t="shared" si="18"/>
        <v>0</v>
      </c>
      <c r="BZ6" s="33">
        <f t="shared" si="19"/>
        <v>0</v>
      </c>
      <c r="CA6" s="33">
        <f t="shared" si="20"/>
        <v>0</v>
      </c>
      <c r="CB6" s="59">
        <f t="shared" si="21"/>
        <v>908.65746601941748</v>
      </c>
      <c r="CC6" s="57"/>
      <c r="CD6" s="59">
        <f t="shared" si="22"/>
        <v>0</v>
      </c>
      <c r="CE6" s="59">
        <f t="shared" si="23"/>
        <v>0</v>
      </c>
      <c r="CF6" s="59">
        <f t="shared" si="24"/>
        <v>0</v>
      </c>
      <c r="CG6" s="59">
        <f t="shared" si="25"/>
        <v>0</v>
      </c>
      <c r="CH6" s="59">
        <f t="shared" si="26"/>
        <v>0</v>
      </c>
      <c r="CI6" s="59">
        <f t="shared" si="27"/>
        <v>0</v>
      </c>
      <c r="CJ6" s="57"/>
      <c r="CK6" s="59">
        <f t="shared" si="28"/>
        <v>9.7468243943821288E-3</v>
      </c>
      <c r="CL6" s="59">
        <f t="shared" si="29"/>
        <v>9.7468243943821288E-3</v>
      </c>
      <c r="CM6" s="59">
        <v>0</v>
      </c>
      <c r="CN6" s="59">
        <f t="shared" si="30"/>
        <v>0</v>
      </c>
      <c r="CO6" s="59">
        <f t="shared" si="31"/>
        <v>0</v>
      </c>
      <c r="CP6" s="59">
        <f t="shared" si="32"/>
        <v>9.7468243943821288E-3</v>
      </c>
      <c r="CQ6" s="59">
        <v>0</v>
      </c>
      <c r="CR6" s="59">
        <f t="shared" si="33"/>
        <v>0</v>
      </c>
      <c r="CS6" s="59">
        <f t="shared" si="34"/>
        <v>0</v>
      </c>
      <c r="CT6" s="59">
        <f t="shared" si="35"/>
        <v>0</v>
      </c>
      <c r="CU6" s="59">
        <v>0</v>
      </c>
      <c r="CV6" s="59">
        <f t="shared" si="36"/>
        <v>4.7531925723442361E-3</v>
      </c>
      <c r="CW6" s="59">
        <f t="shared" si="37"/>
        <v>0</v>
      </c>
      <c r="CX6" s="59">
        <f t="shared" si="38"/>
        <v>0</v>
      </c>
      <c r="CY6" s="59">
        <v>0</v>
      </c>
      <c r="CZ6" s="57">
        <f t="shared" si="39"/>
        <v>0</v>
      </c>
    </row>
    <row r="7" spans="1:104" ht="15">
      <c r="A7" s="27">
        <v>2013</v>
      </c>
      <c r="B7" s="212">
        <v>3.1021218999999999E-2</v>
      </c>
      <c r="C7" s="212">
        <v>3.1021218999999999E-2</v>
      </c>
      <c r="D7" s="212">
        <v>2.0680812E-2</v>
      </c>
      <c r="E7" s="212">
        <v>0</v>
      </c>
      <c r="F7" s="212"/>
      <c r="G7" s="212">
        <v>0</v>
      </c>
      <c r="H7" s="212">
        <v>0</v>
      </c>
      <c r="I7" s="212">
        <v>0</v>
      </c>
      <c r="J7" s="212">
        <v>0</v>
      </c>
      <c r="K7" s="212"/>
      <c r="L7" s="212">
        <v>2.0680812E-2</v>
      </c>
      <c r="M7" s="212">
        <v>1.0340406E-2</v>
      </c>
      <c r="N7" s="212">
        <v>1.0340406E-2</v>
      </c>
      <c r="O7" s="212">
        <v>3.1316109999999999E-3</v>
      </c>
      <c r="P7" s="212"/>
      <c r="Q7" s="212">
        <v>0</v>
      </c>
      <c r="R7" s="212">
        <v>0</v>
      </c>
      <c r="S7" s="212">
        <v>0</v>
      </c>
      <c r="T7" s="212">
        <v>0</v>
      </c>
      <c r="U7" s="212"/>
      <c r="V7" s="212">
        <v>2.0680812E-2</v>
      </c>
      <c r="W7" s="212">
        <v>4.7867999999999999E-4</v>
      </c>
      <c r="X7" s="212">
        <v>0</v>
      </c>
      <c r="Y7" s="212">
        <v>7.0728800000000004E-4</v>
      </c>
      <c r="Z7" s="212"/>
      <c r="AA7" s="212">
        <v>0</v>
      </c>
      <c r="AB7" s="212">
        <v>0</v>
      </c>
      <c r="AC7" s="212">
        <v>0</v>
      </c>
      <c r="AD7" s="212">
        <v>0</v>
      </c>
      <c r="AE7" s="212"/>
      <c r="AF7" s="212">
        <v>0</v>
      </c>
      <c r="AG7" s="212">
        <v>0</v>
      </c>
      <c r="AH7" s="212">
        <v>0</v>
      </c>
      <c r="AI7" s="212">
        <v>0</v>
      </c>
      <c r="AJ7" s="212"/>
      <c r="AK7" s="212">
        <v>0</v>
      </c>
      <c r="AL7" s="212">
        <v>0</v>
      </c>
      <c r="AM7" s="212">
        <v>0</v>
      </c>
      <c r="AN7" s="212">
        <v>0</v>
      </c>
      <c r="AO7" s="212"/>
      <c r="AP7" s="212"/>
      <c r="AQ7" s="212">
        <v>0</v>
      </c>
      <c r="AR7" s="212">
        <v>0</v>
      </c>
      <c r="AS7" s="212">
        <v>0</v>
      </c>
      <c r="AT7" s="212">
        <v>949.93175329999997</v>
      </c>
      <c r="AU7" s="25"/>
      <c r="AV7" s="25"/>
      <c r="AW7" s="25"/>
      <c r="AY7" s="58"/>
      <c r="AZ7" s="58"/>
      <c r="BA7" s="58"/>
      <c r="BB7" s="58"/>
      <c r="BC7" s="58"/>
      <c r="BD7" s="58"/>
      <c r="BE7" s="57"/>
      <c r="BF7" s="54">
        <f t="shared" si="0"/>
        <v>3.1021218999999999E-2</v>
      </c>
      <c r="BG7" s="54">
        <f t="shared" si="1"/>
        <v>2.0680812E-2</v>
      </c>
      <c r="BH7" s="54">
        <f t="shared" si="2"/>
        <v>0</v>
      </c>
      <c r="BI7" s="54">
        <f t="shared" si="3"/>
        <v>1.0340406E-2</v>
      </c>
      <c r="BJ7" s="54">
        <f t="shared" si="4"/>
        <v>1.0340406E-2</v>
      </c>
      <c r="BK7" s="54">
        <f t="shared" si="5"/>
        <v>3.1316109999999999E-3</v>
      </c>
      <c r="BL7" s="54">
        <f t="shared" si="6"/>
        <v>4.7867999999999999E-4</v>
      </c>
      <c r="BM7" s="54">
        <f t="shared" si="7"/>
        <v>0</v>
      </c>
      <c r="BN7" s="54">
        <f t="shared" si="8"/>
        <v>7.0728800000000004E-4</v>
      </c>
      <c r="BO7" s="33">
        <f t="shared" si="9"/>
        <v>0</v>
      </c>
      <c r="BP7" s="33">
        <f t="shared" si="10"/>
        <v>0</v>
      </c>
      <c r="BQ7" s="33">
        <f t="shared" si="11"/>
        <v>0</v>
      </c>
      <c r="BR7" s="57"/>
      <c r="BS7" s="33">
        <f t="shared" si="12"/>
        <v>2.8388809830817763E-2</v>
      </c>
      <c r="BT7" s="33">
        <f t="shared" si="13"/>
        <v>0</v>
      </c>
      <c r="BU7" s="33">
        <f t="shared" si="14"/>
        <v>1.8925872610450735E-2</v>
      </c>
      <c r="BV7" s="33">
        <f t="shared" si="15"/>
        <v>0</v>
      </c>
      <c r="BW7" s="33">
        <f t="shared" si="16"/>
        <v>1.8925872610450735E-2</v>
      </c>
      <c r="BX7" s="33">
        <f t="shared" si="17"/>
        <v>0</v>
      </c>
      <c r="BY7" s="33">
        <f t="shared" si="18"/>
        <v>0</v>
      </c>
      <c r="BZ7" s="33">
        <f t="shared" si="19"/>
        <v>0</v>
      </c>
      <c r="CA7" s="33">
        <f t="shared" si="20"/>
        <v>0</v>
      </c>
      <c r="CB7" s="59">
        <f t="shared" si="21"/>
        <v>869.32212098721823</v>
      </c>
      <c r="CC7" s="57"/>
      <c r="CD7" s="59">
        <f t="shared" si="22"/>
        <v>0</v>
      </c>
      <c r="CE7" s="59">
        <f t="shared" si="23"/>
        <v>0</v>
      </c>
      <c r="CF7" s="59">
        <f t="shared" si="24"/>
        <v>0</v>
      </c>
      <c r="CG7" s="59">
        <f t="shared" si="25"/>
        <v>0</v>
      </c>
      <c r="CH7" s="59">
        <f t="shared" si="26"/>
        <v>0</v>
      </c>
      <c r="CI7" s="59">
        <f t="shared" si="27"/>
        <v>0</v>
      </c>
      <c r="CJ7" s="57"/>
      <c r="CK7" s="59">
        <f t="shared" si="28"/>
        <v>2.8388809830817763E-2</v>
      </c>
      <c r="CL7" s="59">
        <f t="shared" si="29"/>
        <v>1.8925872610450735E-2</v>
      </c>
      <c r="CM7" s="59">
        <v>0</v>
      </c>
      <c r="CN7" s="59">
        <f t="shared" si="30"/>
        <v>0</v>
      </c>
      <c r="CO7" s="59">
        <f t="shared" si="31"/>
        <v>9.4629363052253675E-3</v>
      </c>
      <c r="CP7" s="59">
        <f t="shared" si="32"/>
        <v>9.4629363052253675E-3</v>
      </c>
      <c r="CQ7" s="59">
        <v>0</v>
      </c>
      <c r="CR7" s="59">
        <f t="shared" si="33"/>
        <v>2.8658676869886073E-3</v>
      </c>
      <c r="CS7" s="59">
        <f t="shared" si="34"/>
        <v>4.3806000949917043E-4</v>
      </c>
      <c r="CT7" s="59">
        <f t="shared" si="35"/>
        <v>0</v>
      </c>
      <c r="CU7" s="59">
        <v>0</v>
      </c>
      <c r="CV7" s="59">
        <f t="shared" si="36"/>
        <v>6.4726871396057761E-4</v>
      </c>
      <c r="CW7" s="59">
        <f t="shared" si="37"/>
        <v>0</v>
      </c>
      <c r="CX7" s="59">
        <f t="shared" si="38"/>
        <v>0</v>
      </c>
      <c r="CY7" s="59">
        <v>0</v>
      </c>
      <c r="CZ7" s="57">
        <f t="shared" si="39"/>
        <v>0</v>
      </c>
    </row>
    <row r="8" spans="1:104" ht="15">
      <c r="A8" s="27">
        <v>2014</v>
      </c>
      <c r="B8" s="212">
        <v>6.2042436999999999E-2</v>
      </c>
      <c r="C8" s="212">
        <v>6.2042436999999999E-2</v>
      </c>
      <c r="D8" s="212">
        <v>5.1702031000000002E-2</v>
      </c>
      <c r="E8" s="212">
        <v>0</v>
      </c>
      <c r="F8" s="212"/>
      <c r="G8" s="212">
        <v>0</v>
      </c>
      <c r="H8" s="212">
        <v>0</v>
      </c>
      <c r="I8" s="212">
        <v>0</v>
      </c>
      <c r="J8" s="212">
        <v>0</v>
      </c>
      <c r="K8" s="212"/>
      <c r="L8" s="212">
        <v>0.113744468</v>
      </c>
      <c r="M8" s="212">
        <v>8.2723248999999999E-2</v>
      </c>
      <c r="N8" s="212">
        <v>2.0680812E-2</v>
      </c>
      <c r="O8" s="212">
        <v>4.2128360000000002E-3</v>
      </c>
      <c r="P8" s="212"/>
      <c r="Q8" s="212">
        <v>0</v>
      </c>
      <c r="R8" s="212">
        <v>0</v>
      </c>
      <c r="S8" s="212">
        <v>0</v>
      </c>
      <c r="T8" s="212">
        <v>0</v>
      </c>
      <c r="U8" s="212"/>
      <c r="V8" s="212">
        <v>0.13442528000000001</v>
      </c>
      <c r="W8" s="212">
        <v>1.5824264000000001E-2</v>
      </c>
      <c r="X8" s="212">
        <v>0</v>
      </c>
      <c r="Y8" s="212">
        <v>3.1779704999999998E-2</v>
      </c>
      <c r="Z8" s="212"/>
      <c r="AA8" s="212">
        <v>0</v>
      </c>
      <c r="AB8" s="212">
        <v>0</v>
      </c>
      <c r="AC8" s="212">
        <v>0</v>
      </c>
      <c r="AD8" s="212">
        <v>0</v>
      </c>
      <c r="AE8" s="212"/>
      <c r="AF8" s="212">
        <v>1.0340406E-2</v>
      </c>
      <c r="AG8" s="212">
        <v>1.0340406E-2</v>
      </c>
      <c r="AH8" s="212">
        <v>0</v>
      </c>
      <c r="AI8" s="212">
        <v>0</v>
      </c>
      <c r="AJ8" s="212"/>
      <c r="AK8" s="212">
        <v>0</v>
      </c>
      <c r="AL8" s="212">
        <v>0</v>
      </c>
      <c r="AM8" s="212">
        <v>0</v>
      </c>
      <c r="AN8" s="212">
        <v>0</v>
      </c>
      <c r="AO8" s="212"/>
      <c r="AP8" s="212"/>
      <c r="AQ8" s="212">
        <v>0</v>
      </c>
      <c r="AR8" s="212">
        <v>0</v>
      </c>
      <c r="AS8" s="212">
        <v>0</v>
      </c>
      <c r="AT8" s="212">
        <v>935.15531290000001</v>
      </c>
      <c r="AU8" s="25"/>
      <c r="AV8" s="25"/>
      <c r="AW8" s="25"/>
      <c r="AY8" s="58"/>
      <c r="AZ8" s="58"/>
      <c r="BA8" s="58"/>
      <c r="BB8" s="58"/>
      <c r="BC8" s="58"/>
      <c r="BD8" s="58"/>
      <c r="BE8" s="57"/>
      <c r="BF8" s="54">
        <f t="shared" si="0"/>
        <v>6.2042436999999999E-2</v>
      </c>
      <c r="BG8" s="54">
        <f t="shared" si="1"/>
        <v>5.1702031000000002E-2</v>
      </c>
      <c r="BH8" s="54">
        <f t="shared" si="2"/>
        <v>0</v>
      </c>
      <c r="BI8" s="54">
        <f t="shared" si="3"/>
        <v>8.2723248999999999E-2</v>
      </c>
      <c r="BJ8" s="54">
        <f t="shared" si="4"/>
        <v>2.0680812E-2</v>
      </c>
      <c r="BK8" s="54">
        <f t="shared" si="5"/>
        <v>4.2128360000000002E-3</v>
      </c>
      <c r="BL8" s="54">
        <f t="shared" si="6"/>
        <v>1.5824264000000001E-2</v>
      </c>
      <c r="BM8" s="54">
        <f t="shared" si="7"/>
        <v>0</v>
      </c>
      <c r="BN8" s="54">
        <f t="shared" si="8"/>
        <v>3.1779704999999998E-2</v>
      </c>
      <c r="BO8" s="33">
        <f t="shared" si="9"/>
        <v>1.0340406E-2</v>
      </c>
      <c r="BP8" s="33">
        <f t="shared" si="10"/>
        <v>1.0340406E-2</v>
      </c>
      <c r="BQ8" s="33">
        <f t="shared" si="11"/>
        <v>0</v>
      </c>
      <c r="BR8" s="57"/>
      <c r="BS8" s="33">
        <f t="shared" si="12"/>
        <v>5.5123901695625109E-2</v>
      </c>
      <c r="BT8" s="33">
        <f t="shared" si="13"/>
        <v>0</v>
      </c>
      <c r="BU8" s="33">
        <f t="shared" si="14"/>
        <v>0.10106048659006055</v>
      </c>
      <c r="BV8" s="33">
        <f t="shared" si="15"/>
        <v>0</v>
      </c>
      <c r="BW8" s="33">
        <f t="shared" si="16"/>
        <v>0.1194351201924399</v>
      </c>
      <c r="BX8" s="33">
        <f t="shared" si="17"/>
        <v>0</v>
      </c>
      <c r="BY8" s="33">
        <f t="shared" si="18"/>
        <v>9.1873168011896763E-3</v>
      </c>
      <c r="BZ8" s="33">
        <f t="shared" si="19"/>
        <v>0</v>
      </c>
      <c r="CA8" s="33">
        <f t="shared" si="20"/>
        <v>0</v>
      </c>
      <c r="CB8" s="59">
        <f t="shared" si="21"/>
        <v>830.87338330119337</v>
      </c>
      <c r="CC8" s="57"/>
      <c r="CD8" s="59">
        <f t="shared" si="22"/>
        <v>0</v>
      </c>
      <c r="CE8" s="59">
        <f t="shared" si="23"/>
        <v>0</v>
      </c>
      <c r="CF8" s="59">
        <f t="shared" si="24"/>
        <v>0</v>
      </c>
      <c r="CG8" s="59">
        <f t="shared" si="25"/>
        <v>0</v>
      </c>
      <c r="CH8" s="59">
        <f t="shared" si="26"/>
        <v>0</v>
      </c>
      <c r="CI8" s="59">
        <f t="shared" si="27"/>
        <v>0</v>
      </c>
      <c r="CJ8" s="57"/>
      <c r="CK8" s="59">
        <f t="shared" si="28"/>
        <v>5.5123901695625109E-2</v>
      </c>
      <c r="CL8" s="59">
        <f t="shared" si="29"/>
        <v>4.5936584894435431E-2</v>
      </c>
      <c r="CM8" s="59">
        <v>0</v>
      </c>
      <c r="CN8" s="59">
        <f t="shared" si="30"/>
        <v>0</v>
      </c>
      <c r="CO8" s="59">
        <f t="shared" si="31"/>
        <v>7.3498535298004458E-2</v>
      </c>
      <c r="CP8" s="59">
        <f t="shared" si="32"/>
        <v>1.8374633602379353E-2</v>
      </c>
      <c r="CQ8" s="59">
        <v>0</v>
      </c>
      <c r="CR8" s="59">
        <f t="shared" si="33"/>
        <v>3.7430502209929392E-3</v>
      </c>
      <c r="CS8" s="59">
        <f t="shared" si="34"/>
        <v>1.4059653606798511E-2</v>
      </c>
      <c r="CT8" s="59">
        <f t="shared" si="35"/>
        <v>0</v>
      </c>
      <c r="CU8" s="59">
        <v>0</v>
      </c>
      <c r="CV8" s="59">
        <f t="shared" si="36"/>
        <v>2.8235856279081456E-2</v>
      </c>
      <c r="CW8" s="59">
        <f t="shared" si="37"/>
        <v>9.1873168011896763E-3</v>
      </c>
      <c r="CX8" s="59">
        <f t="shared" si="38"/>
        <v>0</v>
      </c>
      <c r="CY8" s="59">
        <v>0</v>
      </c>
      <c r="CZ8" s="57">
        <f t="shared" si="39"/>
        <v>0</v>
      </c>
    </row>
    <row r="9" spans="1:104" ht="15">
      <c r="A9" s="27">
        <v>2015</v>
      </c>
      <c r="B9" s="212">
        <v>0.144765686</v>
      </c>
      <c r="C9" s="212">
        <v>0.12733150100000001</v>
      </c>
      <c r="D9" s="212">
        <v>0.113744468</v>
      </c>
      <c r="E9" s="212">
        <v>2.3533650000000001E-3</v>
      </c>
      <c r="F9" s="212"/>
      <c r="G9" s="212">
        <v>0</v>
      </c>
      <c r="H9" s="212">
        <v>0</v>
      </c>
      <c r="I9" s="212">
        <v>0</v>
      </c>
      <c r="J9" s="212">
        <v>0</v>
      </c>
      <c r="K9" s="212"/>
      <c r="L9" s="212">
        <v>0.124084874</v>
      </c>
      <c r="M9" s="212">
        <v>4.0216617000000003E-2</v>
      </c>
      <c r="N9" s="212">
        <v>0.103404062</v>
      </c>
      <c r="O9" s="212">
        <v>3.1245551999999999E-2</v>
      </c>
      <c r="P9" s="212"/>
      <c r="Q9" s="212">
        <v>0</v>
      </c>
      <c r="R9" s="212">
        <v>0</v>
      </c>
      <c r="S9" s="212">
        <v>0</v>
      </c>
      <c r="T9" s="212">
        <v>0</v>
      </c>
      <c r="U9" s="212"/>
      <c r="V9" s="212">
        <v>0.17578690499999999</v>
      </c>
      <c r="W9" s="212">
        <v>4.5733634000000002E-2</v>
      </c>
      <c r="X9" s="212">
        <v>1.0340406E-2</v>
      </c>
      <c r="Y9" s="212">
        <v>8.5737386999999998E-2</v>
      </c>
      <c r="Z9" s="212"/>
      <c r="AA9" s="212">
        <v>0</v>
      </c>
      <c r="AB9" s="212">
        <v>0</v>
      </c>
      <c r="AC9" s="212">
        <v>0</v>
      </c>
      <c r="AD9" s="212">
        <v>0</v>
      </c>
      <c r="AE9" s="212"/>
      <c r="AF9" s="212">
        <v>1.0340406E-2</v>
      </c>
      <c r="AG9" s="212">
        <v>0</v>
      </c>
      <c r="AH9" s="212">
        <v>1.0340406E-2</v>
      </c>
      <c r="AI9" s="212">
        <v>2.872145E-3</v>
      </c>
      <c r="AJ9" s="212"/>
      <c r="AK9" s="212">
        <v>0</v>
      </c>
      <c r="AL9" s="212">
        <v>0</v>
      </c>
      <c r="AM9" s="212">
        <v>0</v>
      </c>
      <c r="AN9" s="212">
        <v>0</v>
      </c>
      <c r="AO9" s="212"/>
      <c r="AP9" s="212"/>
      <c r="AQ9" s="212">
        <v>0</v>
      </c>
      <c r="AR9" s="212">
        <v>0</v>
      </c>
      <c r="AS9" s="212">
        <v>0</v>
      </c>
      <c r="AT9" s="212">
        <v>919.53095919999998</v>
      </c>
      <c r="AU9" s="25"/>
      <c r="AV9" s="25"/>
      <c r="AW9" s="25"/>
      <c r="AY9" s="58"/>
      <c r="AZ9" s="58"/>
      <c r="BA9" s="58"/>
      <c r="BB9" s="58"/>
      <c r="BC9" s="58"/>
      <c r="BD9" s="58"/>
      <c r="BE9" s="57"/>
      <c r="BF9" s="54">
        <f t="shared" si="0"/>
        <v>0.12733150100000001</v>
      </c>
      <c r="BG9" s="54">
        <f t="shared" si="1"/>
        <v>0.113744468</v>
      </c>
      <c r="BH9" s="54">
        <f t="shared" si="2"/>
        <v>2.3533650000000001E-3</v>
      </c>
      <c r="BI9" s="54">
        <f t="shared" si="3"/>
        <v>4.0216617000000003E-2</v>
      </c>
      <c r="BJ9" s="54">
        <f t="shared" si="4"/>
        <v>0.103404062</v>
      </c>
      <c r="BK9" s="54">
        <f t="shared" si="5"/>
        <v>3.1245551999999999E-2</v>
      </c>
      <c r="BL9" s="54">
        <f t="shared" si="6"/>
        <v>4.5733634000000002E-2</v>
      </c>
      <c r="BM9" s="54">
        <f t="shared" si="7"/>
        <v>1.0340406E-2</v>
      </c>
      <c r="BN9" s="54">
        <f t="shared" si="8"/>
        <v>8.5737386999999998E-2</v>
      </c>
      <c r="BO9" s="33">
        <f t="shared" si="9"/>
        <v>1.0340406E-2</v>
      </c>
      <c r="BP9" s="33">
        <f t="shared" si="10"/>
        <v>0</v>
      </c>
      <c r="BQ9" s="33">
        <f t="shared" si="11"/>
        <v>1.0340406E-2</v>
      </c>
      <c r="BR9" s="57"/>
      <c r="BS9" s="33">
        <f t="shared" si="12"/>
        <v>0.12487615242099959</v>
      </c>
      <c r="BT9" s="33">
        <f t="shared" si="13"/>
        <v>0</v>
      </c>
      <c r="BU9" s="33">
        <f t="shared" si="14"/>
        <v>0.10703670232160216</v>
      </c>
      <c r="BV9" s="33">
        <f t="shared" si="15"/>
        <v>0</v>
      </c>
      <c r="BW9" s="33">
        <f t="shared" si="16"/>
        <v>0.15163532843270452</v>
      </c>
      <c r="BX9" s="33">
        <f t="shared" si="17"/>
        <v>0</v>
      </c>
      <c r="BY9" s="33">
        <f t="shared" si="18"/>
        <v>8.9197250496987155E-3</v>
      </c>
      <c r="BZ9" s="33">
        <f t="shared" si="19"/>
        <v>0</v>
      </c>
      <c r="CA9" s="33">
        <f t="shared" si="20"/>
        <v>0</v>
      </c>
      <c r="CB9" s="59">
        <f t="shared" si="21"/>
        <v>793.19548291911633</v>
      </c>
      <c r="CC9" s="57"/>
      <c r="CD9" s="59">
        <f t="shared" si="22"/>
        <v>0</v>
      </c>
      <c r="CE9" s="59">
        <f t="shared" si="23"/>
        <v>0</v>
      </c>
      <c r="CF9" s="59">
        <f t="shared" si="24"/>
        <v>0</v>
      </c>
      <c r="CG9" s="59">
        <f t="shared" si="25"/>
        <v>0</v>
      </c>
      <c r="CH9" s="59">
        <f t="shared" si="26"/>
        <v>0</v>
      </c>
      <c r="CI9" s="59">
        <f t="shared" si="27"/>
        <v>0</v>
      </c>
      <c r="CJ9" s="57"/>
      <c r="CK9" s="59">
        <f t="shared" si="28"/>
        <v>0.10983727129142097</v>
      </c>
      <c r="CL9" s="59">
        <f t="shared" si="29"/>
        <v>9.8116977271903438E-2</v>
      </c>
      <c r="CM9" s="59">
        <v>0</v>
      </c>
      <c r="CN9" s="59">
        <f t="shared" si="30"/>
        <v>2.0300333218622383E-3</v>
      </c>
      <c r="CO9" s="59">
        <f t="shared" si="31"/>
        <v>3.469120710241351E-2</v>
      </c>
      <c r="CP9" s="59">
        <f t="shared" si="32"/>
        <v>8.9197252222204731E-2</v>
      </c>
      <c r="CQ9" s="59">
        <v>0</v>
      </c>
      <c r="CR9" s="59">
        <f t="shared" si="33"/>
        <v>2.6952687628132185E-2</v>
      </c>
      <c r="CS9" s="59">
        <f t="shared" si="34"/>
        <v>3.9450234430210271E-2</v>
      </c>
      <c r="CT9" s="59">
        <f t="shared" si="35"/>
        <v>8.9197250496987155E-3</v>
      </c>
      <c r="CU9" s="59">
        <v>0</v>
      </c>
      <c r="CV9" s="59">
        <f t="shared" si="36"/>
        <v>7.3957823176344625E-2</v>
      </c>
      <c r="CW9" s="59">
        <f t="shared" si="37"/>
        <v>0</v>
      </c>
      <c r="CX9" s="59">
        <f t="shared" si="38"/>
        <v>8.9197250496987155E-3</v>
      </c>
      <c r="CY9" s="59">
        <v>0</v>
      </c>
      <c r="CZ9" s="57">
        <f t="shared" si="39"/>
        <v>2.4775375070250549E-3</v>
      </c>
    </row>
    <row r="10" spans="1:104" ht="15">
      <c r="A10" s="27">
        <v>2016</v>
      </c>
      <c r="B10" s="212">
        <v>0.13442528000000001</v>
      </c>
      <c r="C10" s="212">
        <v>0.103404062</v>
      </c>
      <c r="D10" s="212">
        <v>0.21714853000000001</v>
      </c>
      <c r="E10" s="212">
        <v>2.7632047999999999E-2</v>
      </c>
      <c r="F10" s="212"/>
      <c r="G10" s="212">
        <v>0</v>
      </c>
      <c r="H10" s="212">
        <v>0</v>
      </c>
      <c r="I10" s="212">
        <v>0</v>
      </c>
      <c r="J10" s="212">
        <v>0</v>
      </c>
      <c r="K10" s="212"/>
      <c r="L10" s="212">
        <v>0.248169748</v>
      </c>
      <c r="M10" s="212">
        <v>0.174489689</v>
      </c>
      <c r="N10" s="212">
        <v>0.103404062</v>
      </c>
      <c r="O10" s="212">
        <v>8.8005157000000001E-2</v>
      </c>
      <c r="P10" s="212"/>
      <c r="Q10" s="212">
        <v>0</v>
      </c>
      <c r="R10" s="212">
        <v>0</v>
      </c>
      <c r="S10" s="212">
        <v>0</v>
      </c>
      <c r="T10" s="212">
        <v>0</v>
      </c>
      <c r="U10" s="212"/>
      <c r="V10" s="212">
        <v>0.155106093</v>
      </c>
      <c r="W10" s="212">
        <v>4.1361624999999999E-2</v>
      </c>
      <c r="X10" s="212">
        <v>5.1702031000000002E-2</v>
      </c>
      <c r="Y10" s="212">
        <v>7.5923127000000007E-2</v>
      </c>
      <c r="Z10" s="212"/>
      <c r="AA10" s="212">
        <v>0</v>
      </c>
      <c r="AB10" s="212">
        <v>0</v>
      </c>
      <c r="AC10" s="212">
        <v>0</v>
      </c>
      <c r="AD10" s="212">
        <v>0</v>
      </c>
      <c r="AE10" s="212"/>
      <c r="AF10" s="212">
        <v>2.0680812E-2</v>
      </c>
      <c r="AG10" s="212">
        <v>2.0680812E-2</v>
      </c>
      <c r="AH10" s="212">
        <v>0</v>
      </c>
      <c r="AI10" s="212">
        <v>1.0340406E-2</v>
      </c>
      <c r="AJ10" s="212"/>
      <c r="AK10" s="212">
        <v>0</v>
      </c>
      <c r="AL10" s="212">
        <v>0</v>
      </c>
      <c r="AM10" s="212">
        <v>0</v>
      </c>
      <c r="AN10" s="212">
        <v>0</v>
      </c>
      <c r="AO10" s="212"/>
      <c r="AP10" s="212"/>
      <c r="AQ10" s="212">
        <v>0</v>
      </c>
      <c r="AR10" s="212">
        <v>0</v>
      </c>
      <c r="AS10" s="212">
        <v>0</v>
      </c>
      <c r="AT10" s="212">
        <v>902.77950120000003</v>
      </c>
      <c r="AU10" s="25"/>
      <c r="AV10" s="25"/>
      <c r="AW10" s="25"/>
      <c r="AY10" s="58"/>
      <c r="AZ10" s="58"/>
      <c r="BA10" s="58"/>
      <c r="BB10" s="58"/>
      <c r="BC10" s="58"/>
      <c r="BD10" s="58"/>
      <c r="BE10" s="57"/>
      <c r="BF10" s="54">
        <f t="shared" si="0"/>
        <v>0.103404062</v>
      </c>
      <c r="BG10" s="54">
        <f t="shared" si="1"/>
        <v>0.21714853000000001</v>
      </c>
      <c r="BH10" s="54">
        <f t="shared" si="2"/>
        <v>2.7632047999999999E-2</v>
      </c>
      <c r="BI10" s="54">
        <f t="shared" si="3"/>
        <v>0.174489689</v>
      </c>
      <c r="BJ10" s="54">
        <f t="shared" si="4"/>
        <v>0.103404062</v>
      </c>
      <c r="BK10" s="54">
        <f t="shared" si="5"/>
        <v>8.8005157000000001E-2</v>
      </c>
      <c r="BL10" s="54">
        <f t="shared" si="6"/>
        <v>4.1361624999999999E-2</v>
      </c>
      <c r="BM10" s="54">
        <f t="shared" si="7"/>
        <v>5.1702031000000002E-2</v>
      </c>
      <c r="BN10" s="54">
        <f t="shared" si="8"/>
        <v>7.5923127000000007E-2</v>
      </c>
      <c r="BO10" s="33">
        <f t="shared" si="9"/>
        <v>2.0680812E-2</v>
      </c>
      <c r="BP10" s="33">
        <f t="shared" si="10"/>
        <v>2.0680812E-2</v>
      </c>
      <c r="BQ10" s="33">
        <f t="shared" si="11"/>
        <v>0</v>
      </c>
      <c r="BR10" s="57"/>
      <c r="BS10" s="33">
        <f t="shared" si="12"/>
        <v>0.11257905570029211</v>
      </c>
      <c r="BT10" s="33">
        <f t="shared" si="13"/>
        <v>0</v>
      </c>
      <c r="BU10" s="33">
        <f t="shared" si="14"/>
        <v>0.20783825693514982</v>
      </c>
      <c r="BV10" s="33">
        <f t="shared" si="15"/>
        <v>0</v>
      </c>
      <c r="BW10" s="33">
        <f t="shared" si="16"/>
        <v>0.12989891100321077</v>
      </c>
      <c r="BX10" s="33">
        <f t="shared" si="17"/>
        <v>0</v>
      </c>
      <c r="BY10" s="33">
        <f t="shared" si="18"/>
        <v>1.7319854465434398E-2</v>
      </c>
      <c r="BZ10" s="33">
        <f t="shared" si="19"/>
        <v>0</v>
      </c>
      <c r="CA10" s="33">
        <f t="shared" si="20"/>
        <v>0</v>
      </c>
      <c r="CB10" s="59">
        <f t="shared" si="21"/>
        <v>756.06361951172221</v>
      </c>
      <c r="CC10" s="57"/>
      <c r="CD10" s="59">
        <f t="shared" si="22"/>
        <v>0</v>
      </c>
      <c r="CE10" s="59">
        <f t="shared" si="23"/>
        <v>0</v>
      </c>
      <c r="CF10" s="59">
        <f t="shared" si="24"/>
        <v>0</v>
      </c>
      <c r="CG10" s="59">
        <f t="shared" si="25"/>
        <v>0</v>
      </c>
      <c r="CH10" s="59">
        <f t="shared" si="26"/>
        <v>0</v>
      </c>
      <c r="CI10" s="59">
        <f t="shared" si="27"/>
        <v>0</v>
      </c>
      <c r="CJ10" s="57"/>
      <c r="CK10" s="59">
        <f t="shared" si="28"/>
        <v>8.6599274002140514E-2</v>
      </c>
      <c r="CL10" s="59">
        <f t="shared" si="29"/>
        <v>0.18185847523699822</v>
      </c>
      <c r="CM10" s="59">
        <v>0</v>
      </c>
      <c r="CN10" s="59">
        <f t="shared" si="30"/>
        <v>2.3141405179927056E-2</v>
      </c>
      <c r="CO10" s="59">
        <f t="shared" si="31"/>
        <v>0.14613236749112701</v>
      </c>
      <c r="CP10" s="59">
        <f t="shared" si="32"/>
        <v>8.6599274002140514E-2</v>
      </c>
      <c r="CQ10" s="59">
        <v>0</v>
      </c>
      <c r="CR10" s="59">
        <f t="shared" si="33"/>
        <v>7.3702933494473294E-2</v>
      </c>
      <c r="CS10" s="59">
        <f t="shared" si="34"/>
        <v>3.4639709768353052E-2</v>
      </c>
      <c r="CT10" s="59">
        <f t="shared" si="35"/>
        <v>4.3299637001070257E-2</v>
      </c>
      <c r="CU10" s="59">
        <v>0</v>
      </c>
      <c r="CV10" s="59">
        <f t="shared" si="36"/>
        <v>6.3584423580693689E-2</v>
      </c>
      <c r="CW10" s="59">
        <f t="shared" si="37"/>
        <v>1.7319854465434398E-2</v>
      </c>
      <c r="CX10" s="59">
        <f t="shared" si="38"/>
        <v>0</v>
      </c>
      <c r="CY10" s="59">
        <v>0</v>
      </c>
      <c r="CZ10" s="57">
        <f t="shared" si="39"/>
        <v>8.6599272327171992E-3</v>
      </c>
    </row>
    <row r="11" spans="1:104" ht="15">
      <c r="A11" s="27">
        <v>2017</v>
      </c>
      <c r="B11" s="212">
        <v>0.26885056000000002</v>
      </c>
      <c r="C11" s="212">
        <v>0.20732926700000001</v>
      </c>
      <c r="D11" s="212">
        <v>0.27919096700000001</v>
      </c>
      <c r="E11" s="212">
        <v>5.3153553999999999E-2</v>
      </c>
      <c r="F11" s="212"/>
      <c r="G11" s="212">
        <v>0</v>
      </c>
      <c r="H11" s="212">
        <v>0</v>
      </c>
      <c r="I11" s="212">
        <v>0</v>
      </c>
      <c r="J11" s="212">
        <v>0</v>
      </c>
      <c r="K11" s="212"/>
      <c r="L11" s="212">
        <v>0.320552591</v>
      </c>
      <c r="M11" s="212">
        <v>0.1687458</v>
      </c>
      <c r="N11" s="212">
        <v>0.237829342</v>
      </c>
      <c r="O11" s="212">
        <v>0.110284278</v>
      </c>
      <c r="P11" s="212"/>
      <c r="Q11" s="212">
        <v>0</v>
      </c>
      <c r="R11" s="212">
        <v>0</v>
      </c>
      <c r="S11" s="212">
        <v>0</v>
      </c>
      <c r="T11" s="212">
        <v>0</v>
      </c>
      <c r="U11" s="212"/>
      <c r="V11" s="212">
        <v>0.392935435</v>
      </c>
      <c r="W11" s="212">
        <v>0.12169690399999999</v>
      </c>
      <c r="X11" s="212">
        <v>8.2723248999999999E-2</v>
      </c>
      <c r="Y11" s="212">
        <v>0.123332076</v>
      </c>
      <c r="Z11" s="212"/>
      <c r="AA11" s="212">
        <v>0</v>
      </c>
      <c r="AB11" s="212">
        <v>0</v>
      </c>
      <c r="AC11" s="212">
        <v>0</v>
      </c>
      <c r="AD11" s="212">
        <v>0</v>
      </c>
      <c r="AE11" s="212"/>
      <c r="AF11" s="212">
        <v>9.3063655999999995E-2</v>
      </c>
      <c r="AG11" s="212">
        <v>5.2950761999999998E-2</v>
      </c>
      <c r="AH11" s="212">
        <v>2.0680812E-2</v>
      </c>
      <c r="AI11" s="212">
        <v>9.4418400000000004E-4</v>
      </c>
      <c r="AJ11" s="212"/>
      <c r="AK11" s="212">
        <v>0</v>
      </c>
      <c r="AL11" s="212">
        <v>0</v>
      </c>
      <c r="AM11" s="212">
        <v>0</v>
      </c>
      <c r="AN11" s="212">
        <v>0</v>
      </c>
      <c r="AO11" s="212"/>
      <c r="AP11" s="212"/>
      <c r="AQ11" s="212">
        <v>0</v>
      </c>
      <c r="AR11" s="212">
        <v>0</v>
      </c>
      <c r="AS11" s="212">
        <v>0</v>
      </c>
      <c r="AT11" s="212">
        <v>884.10472760000005</v>
      </c>
      <c r="AU11" s="25"/>
      <c r="AV11" s="25"/>
      <c r="AW11" s="25"/>
      <c r="AY11" s="58"/>
      <c r="AZ11" s="58"/>
      <c r="BA11" s="58"/>
      <c r="BB11" s="58"/>
      <c r="BC11" s="58"/>
      <c r="BD11" s="58"/>
      <c r="BE11" s="57"/>
      <c r="BF11" s="54">
        <f t="shared" si="0"/>
        <v>0.20732926700000001</v>
      </c>
      <c r="BG11" s="54">
        <f t="shared" si="1"/>
        <v>0.27919096700000001</v>
      </c>
      <c r="BH11" s="54">
        <f t="shared" si="2"/>
        <v>5.3153553999999999E-2</v>
      </c>
      <c r="BI11" s="54">
        <f t="shared" si="3"/>
        <v>0.1687458</v>
      </c>
      <c r="BJ11" s="54">
        <f t="shared" si="4"/>
        <v>0.237829342</v>
      </c>
      <c r="BK11" s="54">
        <f t="shared" si="5"/>
        <v>0.110284278</v>
      </c>
      <c r="BL11" s="54">
        <f t="shared" si="6"/>
        <v>0.12169690399999999</v>
      </c>
      <c r="BM11" s="54">
        <f t="shared" si="7"/>
        <v>8.2723248999999999E-2</v>
      </c>
      <c r="BN11" s="54">
        <f t="shared" si="8"/>
        <v>0.123332076</v>
      </c>
      <c r="BO11" s="33">
        <f t="shared" si="9"/>
        <v>9.3063655999999995E-2</v>
      </c>
      <c r="BP11" s="33">
        <f t="shared" si="10"/>
        <v>5.2950761999999998E-2</v>
      </c>
      <c r="BQ11" s="33">
        <f t="shared" si="11"/>
        <v>2.0680812E-2</v>
      </c>
      <c r="BR11" s="57"/>
      <c r="BS11" s="33">
        <f t="shared" si="12"/>
        <v>0.21860010815590702</v>
      </c>
      <c r="BT11" s="33">
        <f t="shared" si="13"/>
        <v>0</v>
      </c>
      <c r="BU11" s="33">
        <f t="shared" si="14"/>
        <v>0.26063859068121792</v>
      </c>
      <c r="BV11" s="33">
        <f t="shared" si="15"/>
        <v>0</v>
      </c>
      <c r="BW11" s="33">
        <f t="shared" si="16"/>
        <v>0.31949246670450815</v>
      </c>
      <c r="BX11" s="33">
        <f t="shared" si="17"/>
        <v>0</v>
      </c>
      <c r="BY11" s="33">
        <f t="shared" si="18"/>
        <v>7.5669268708177972E-2</v>
      </c>
      <c r="BZ11" s="33">
        <f t="shared" si="19"/>
        <v>0</v>
      </c>
      <c r="CA11" s="33">
        <f t="shared" si="20"/>
        <v>0</v>
      </c>
      <c r="CB11" s="59">
        <f t="shared" si="21"/>
        <v>718.85804915008816</v>
      </c>
      <c r="CC11" s="57"/>
      <c r="CD11" s="59">
        <f t="shared" si="22"/>
        <v>0</v>
      </c>
      <c r="CE11" s="59">
        <f t="shared" si="23"/>
        <v>0</v>
      </c>
      <c r="CF11" s="59">
        <f t="shared" si="24"/>
        <v>0</v>
      </c>
      <c r="CG11" s="59">
        <f t="shared" si="25"/>
        <v>0</v>
      </c>
      <c r="CH11" s="59">
        <f t="shared" si="26"/>
        <v>0</v>
      </c>
      <c r="CI11" s="59">
        <f t="shared" si="27"/>
        <v>0</v>
      </c>
      <c r="CJ11" s="57"/>
      <c r="CK11" s="59">
        <f t="shared" si="28"/>
        <v>0.16857766705073973</v>
      </c>
      <c r="CL11" s="59">
        <f t="shared" si="29"/>
        <v>0.22700780531144241</v>
      </c>
      <c r="CM11" s="59">
        <v>0</v>
      </c>
      <c r="CN11" s="59">
        <f t="shared" si="30"/>
        <v>4.3218703555130564E-2</v>
      </c>
      <c r="CO11" s="59">
        <f t="shared" si="31"/>
        <v>0.13720577755484331</v>
      </c>
      <c r="CP11" s="59">
        <f t="shared" si="32"/>
        <v>0.19337701912857536</v>
      </c>
      <c r="CQ11" s="59">
        <v>0</v>
      </c>
      <c r="CR11" s="59">
        <f t="shared" si="33"/>
        <v>8.9671210276430588E-2</v>
      </c>
      <c r="CS11" s="59">
        <f t="shared" si="34"/>
        <v>9.8950719599167028E-2</v>
      </c>
      <c r="CT11" s="59">
        <f t="shared" si="35"/>
        <v>6.7261571552642577E-2</v>
      </c>
      <c r="CU11" s="59">
        <v>0</v>
      </c>
      <c r="CV11" s="59">
        <f t="shared" si="36"/>
        <v>0.10028026407195337</v>
      </c>
      <c r="CW11" s="59">
        <f t="shared" si="37"/>
        <v>4.3053815101362226E-2</v>
      </c>
      <c r="CX11" s="59">
        <f t="shared" si="38"/>
        <v>1.6815392684887766E-2</v>
      </c>
      <c r="CY11" s="59">
        <v>0</v>
      </c>
      <c r="CZ11" s="57">
        <f t="shared" si="39"/>
        <v>7.6770799554621314E-4</v>
      </c>
    </row>
    <row r="12" spans="1:104" ht="15">
      <c r="A12" s="27">
        <v>2018</v>
      </c>
      <c r="B12" s="212">
        <v>0.57906274599999996</v>
      </c>
      <c r="C12" s="212">
        <v>0.46776029800000002</v>
      </c>
      <c r="D12" s="212">
        <v>0.41361624699999999</v>
      </c>
      <c r="E12" s="212">
        <v>9.9086041E-2</v>
      </c>
      <c r="F12" s="212"/>
      <c r="G12" s="212">
        <v>0</v>
      </c>
      <c r="H12" s="212">
        <v>0</v>
      </c>
      <c r="I12" s="212">
        <v>0</v>
      </c>
      <c r="J12" s="212">
        <v>0</v>
      </c>
      <c r="K12" s="212"/>
      <c r="L12" s="212">
        <v>0.82723249399999998</v>
      </c>
      <c r="M12" s="212">
        <v>0.50427410399999995</v>
      </c>
      <c r="N12" s="212">
        <v>0.33089299700000002</v>
      </c>
      <c r="O12" s="212">
        <v>0.21793370500000001</v>
      </c>
      <c r="P12" s="212"/>
      <c r="Q12" s="212">
        <v>0</v>
      </c>
      <c r="R12" s="212">
        <v>0</v>
      </c>
      <c r="S12" s="212">
        <v>0</v>
      </c>
      <c r="T12" s="212">
        <v>0</v>
      </c>
      <c r="U12" s="212"/>
      <c r="V12" s="212">
        <v>1.4269760520000001</v>
      </c>
      <c r="W12" s="212">
        <v>0.32421693000000001</v>
      </c>
      <c r="X12" s="212">
        <v>0.144765686</v>
      </c>
      <c r="Y12" s="212">
        <v>0.324149939</v>
      </c>
      <c r="Z12" s="212"/>
      <c r="AA12" s="212">
        <v>0</v>
      </c>
      <c r="AB12" s="212">
        <v>0</v>
      </c>
      <c r="AC12" s="212">
        <v>0</v>
      </c>
      <c r="AD12" s="212">
        <v>0</v>
      </c>
      <c r="AE12" s="212"/>
      <c r="AF12" s="212">
        <v>0.237829342</v>
      </c>
      <c r="AG12" s="212">
        <v>8.6544578999999996E-2</v>
      </c>
      <c r="AH12" s="212">
        <v>7.2382843000000002E-2</v>
      </c>
      <c r="AI12" s="212">
        <v>5.9485084000000001E-2</v>
      </c>
      <c r="AJ12" s="212"/>
      <c r="AK12" s="212">
        <v>0</v>
      </c>
      <c r="AL12" s="212">
        <v>0</v>
      </c>
      <c r="AM12" s="212">
        <v>0</v>
      </c>
      <c r="AN12" s="212">
        <v>0</v>
      </c>
      <c r="AO12" s="212"/>
      <c r="AP12" s="212"/>
      <c r="AQ12" s="212">
        <v>0</v>
      </c>
      <c r="AR12" s="212">
        <v>0</v>
      </c>
      <c r="AS12" s="212">
        <v>0</v>
      </c>
      <c r="AT12" s="212">
        <v>864.14774369999998</v>
      </c>
      <c r="AU12" s="25"/>
      <c r="AV12" s="25"/>
      <c r="AW12" s="25"/>
      <c r="AY12" s="58"/>
      <c r="AZ12" s="58"/>
      <c r="BA12" s="58"/>
      <c r="BB12" s="58"/>
      <c r="BC12" s="58"/>
      <c r="BD12" s="58"/>
      <c r="BE12" s="57"/>
      <c r="BF12" s="54">
        <f t="shared" si="0"/>
        <v>0.46776029800000002</v>
      </c>
      <c r="BG12" s="54">
        <f t="shared" si="1"/>
        <v>0.41361624699999999</v>
      </c>
      <c r="BH12" s="54">
        <f t="shared" si="2"/>
        <v>9.9086041E-2</v>
      </c>
      <c r="BI12" s="54">
        <f t="shared" si="3"/>
        <v>0.50427410399999995</v>
      </c>
      <c r="BJ12" s="54">
        <f t="shared" si="4"/>
        <v>0.33089299700000002</v>
      </c>
      <c r="BK12" s="54">
        <f t="shared" si="5"/>
        <v>0.21793370500000001</v>
      </c>
      <c r="BL12" s="54">
        <f t="shared" si="6"/>
        <v>0.32421693000000001</v>
      </c>
      <c r="BM12" s="54">
        <f t="shared" si="7"/>
        <v>0.144765686</v>
      </c>
      <c r="BN12" s="54">
        <f t="shared" si="8"/>
        <v>0.324149939</v>
      </c>
      <c r="BO12" s="33">
        <f t="shared" si="9"/>
        <v>0.237829342</v>
      </c>
      <c r="BP12" s="33">
        <f t="shared" si="10"/>
        <v>8.6544578999999996E-2</v>
      </c>
      <c r="BQ12" s="33">
        <f t="shared" si="11"/>
        <v>7.2382843000000002E-2</v>
      </c>
      <c r="BR12" s="57"/>
      <c r="BS12" s="33">
        <f t="shared" si="12"/>
        <v>0.45711747893958493</v>
      </c>
      <c r="BT12" s="33">
        <f t="shared" si="13"/>
        <v>0</v>
      </c>
      <c r="BU12" s="33">
        <f t="shared" si="14"/>
        <v>0.65302496968814727</v>
      </c>
      <c r="BV12" s="33">
        <f t="shared" si="15"/>
        <v>0</v>
      </c>
      <c r="BW12" s="33">
        <f t="shared" si="16"/>
        <v>1.1264680725936429</v>
      </c>
      <c r="BX12" s="33">
        <f t="shared" si="17"/>
        <v>0</v>
      </c>
      <c r="BY12" s="33">
        <f t="shared" si="18"/>
        <v>0.18774467876560713</v>
      </c>
      <c r="BZ12" s="33">
        <f t="shared" si="19"/>
        <v>0</v>
      </c>
      <c r="CA12" s="33">
        <f t="shared" si="20"/>
        <v>0</v>
      </c>
      <c r="CB12" s="59">
        <f t="shared" si="21"/>
        <v>682.16620868833206</v>
      </c>
      <c r="CC12" s="57"/>
      <c r="CD12" s="59">
        <f t="shared" si="22"/>
        <v>0</v>
      </c>
      <c r="CE12" s="59">
        <f t="shared" si="23"/>
        <v>0</v>
      </c>
      <c r="CF12" s="59">
        <f t="shared" si="24"/>
        <v>0</v>
      </c>
      <c r="CG12" s="59">
        <f t="shared" si="25"/>
        <v>0</v>
      </c>
      <c r="CH12" s="59">
        <f t="shared" si="26"/>
        <v>0</v>
      </c>
      <c r="CI12" s="59">
        <f t="shared" si="27"/>
        <v>0</v>
      </c>
      <c r="CJ12" s="57"/>
      <c r="CK12" s="59">
        <f t="shared" si="28"/>
        <v>0.36925429868663834</v>
      </c>
      <c r="CL12" s="59">
        <f t="shared" si="29"/>
        <v>0.32651248484407364</v>
      </c>
      <c r="CM12" s="59">
        <v>0</v>
      </c>
      <c r="CN12" s="59">
        <f t="shared" si="30"/>
        <v>7.8219435757009237E-2</v>
      </c>
      <c r="CO12" s="59">
        <f t="shared" si="31"/>
        <v>0.3980786343229859</v>
      </c>
      <c r="CP12" s="59">
        <f t="shared" si="32"/>
        <v>0.26120998740161339</v>
      </c>
      <c r="CQ12" s="59">
        <v>0</v>
      </c>
      <c r="CR12" s="59">
        <f t="shared" si="33"/>
        <v>0.17203887919524913</v>
      </c>
      <c r="CS12" s="59">
        <f t="shared" si="34"/>
        <v>0.25593983846291485</v>
      </c>
      <c r="CT12" s="59">
        <f t="shared" si="35"/>
        <v>0.11427936934019163</v>
      </c>
      <c r="CU12" s="59">
        <v>0</v>
      </c>
      <c r="CV12" s="59">
        <f t="shared" si="36"/>
        <v>0.25588695514889892</v>
      </c>
      <c r="CW12" s="59">
        <f t="shared" si="37"/>
        <v>6.8319089842411904E-2</v>
      </c>
      <c r="CX12" s="59">
        <f t="shared" si="38"/>
        <v>5.7139684670095815E-2</v>
      </c>
      <c r="CY12" s="59">
        <v>0</v>
      </c>
      <c r="CZ12" s="57">
        <f t="shared" si="39"/>
        <v>4.6958074613540145E-2</v>
      </c>
    </row>
    <row r="13" spans="1:104" ht="15">
      <c r="A13" s="27">
        <v>2019</v>
      </c>
      <c r="B13" s="212">
        <v>1.1167638660000001</v>
      </c>
      <c r="C13" s="212">
        <v>0.85136241999999995</v>
      </c>
      <c r="D13" s="212">
        <v>0.78587086900000003</v>
      </c>
      <c r="E13" s="212">
        <v>0.17859144099999999</v>
      </c>
      <c r="F13" s="212"/>
      <c r="G13" s="212">
        <v>0</v>
      </c>
      <c r="H13" s="212">
        <v>0</v>
      </c>
      <c r="I13" s="212">
        <v>0</v>
      </c>
      <c r="J13" s="212">
        <v>0</v>
      </c>
      <c r="K13" s="212"/>
      <c r="L13" s="212">
        <v>1.9956983909999999</v>
      </c>
      <c r="M13" s="212">
        <v>1.091226295</v>
      </c>
      <c r="N13" s="212">
        <v>0.70314761999999997</v>
      </c>
      <c r="O13" s="212">
        <v>0.37679993499999997</v>
      </c>
      <c r="P13" s="212"/>
      <c r="Q13" s="212">
        <v>0</v>
      </c>
      <c r="R13" s="212">
        <v>0</v>
      </c>
      <c r="S13" s="212">
        <v>0</v>
      </c>
      <c r="T13" s="212">
        <v>0</v>
      </c>
      <c r="U13" s="212"/>
      <c r="V13" s="212">
        <v>2.3782934189999998</v>
      </c>
      <c r="W13" s="212">
        <v>0.60987316199999997</v>
      </c>
      <c r="X13" s="212">
        <v>0.392935435</v>
      </c>
      <c r="Y13" s="212">
        <v>0.91483263599999998</v>
      </c>
      <c r="Z13" s="212"/>
      <c r="AA13" s="212">
        <v>0</v>
      </c>
      <c r="AB13" s="212">
        <v>0</v>
      </c>
      <c r="AC13" s="212">
        <v>0</v>
      </c>
      <c r="AD13" s="212">
        <v>0</v>
      </c>
      <c r="AE13" s="212"/>
      <c r="AF13" s="212">
        <v>0.45497787200000001</v>
      </c>
      <c r="AG13" s="212">
        <v>0.16143339100000001</v>
      </c>
      <c r="AH13" s="212">
        <v>0.13442528000000001</v>
      </c>
      <c r="AI13" s="212">
        <v>0.13626313500000001</v>
      </c>
      <c r="AJ13" s="212"/>
      <c r="AK13" s="212">
        <v>0</v>
      </c>
      <c r="AL13" s="212">
        <v>0</v>
      </c>
      <c r="AM13" s="212">
        <v>0</v>
      </c>
      <c r="AN13" s="212">
        <v>0</v>
      </c>
      <c r="AO13" s="212"/>
      <c r="AP13" s="212"/>
      <c r="AQ13" s="212">
        <v>0</v>
      </c>
      <c r="AR13" s="212">
        <v>0</v>
      </c>
      <c r="AS13" s="212">
        <v>0</v>
      </c>
      <c r="AT13" s="212">
        <v>843.22910200000001</v>
      </c>
      <c r="AU13" s="25"/>
      <c r="AV13" s="25"/>
      <c r="AW13" s="25"/>
      <c r="AY13" s="58"/>
      <c r="AZ13" s="58"/>
      <c r="BA13" s="58"/>
      <c r="BB13" s="58"/>
      <c r="BC13" s="58"/>
      <c r="BD13" s="58"/>
      <c r="BE13" s="57"/>
      <c r="BF13" s="54">
        <f t="shared" si="0"/>
        <v>0.85136241999999995</v>
      </c>
      <c r="BG13" s="54">
        <f t="shared" si="1"/>
        <v>0.78587086900000003</v>
      </c>
      <c r="BH13" s="54">
        <f t="shared" si="2"/>
        <v>0.17859144099999999</v>
      </c>
      <c r="BI13" s="54">
        <f t="shared" si="3"/>
        <v>1.091226295</v>
      </c>
      <c r="BJ13" s="54">
        <f t="shared" si="4"/>
        <v>0.70314761999999997</v>
      </c>
      <c r="BK13" s="54">
        <f t="shared" si="5"/>
        <v>0.37679993499999997</v>
      </c>
      <c r="BL13" s="54">
        <f t="shared" si="6"/>
        <v>0.60987316199999997</v>
      </c>
      <c r="BM13" s="54">
        <f t="shared" si="7"/>
        <v>0.392935435</v>
      </c>
      <c r="BN13" s="54">
        <f t="shared" si="8"/>
        <v>0.91483263599999998</v>
      </c>
      <c r="BO13" s="33">
        <f t="shared" si="9"/>
        <v>0.45497787200000001</v>
      </c>
      <c r="BP13" s="33">
        <f t="shared" si="10"/>
        <v>0.16143339100000001</v>
      </c>
      <c r="BQ13" s="33">
        <f t="shared" si="11"/>
        <v>0.13442528000000001</v>
      </c>
      <c r="BR13" s="57"/>
      <c r="BS13" s="33">
        <f t="shared" si="12"/>
        <v>0.85590651297915599</v>
      </c>
      <c r="BT13" s="33">
        <f t="shared" si="13"/>
        <v>0</v>
      </c>
      <c r="BU13" s="33">
        <f t="shared" si="14"/>
        <v>1.5295366395736536</v>
      </c>
      <c r="BV13" s="33">
        <f t="shared" si="15"/>
        <v>0</v>
      </c>
      <c r="BW13" s="33">
        <f t="shared" si="16"/>
        <v>1.8227638707443321</v>
      </c>
      <c r="BX13" s="33">
        <f t="shared" si="17"/>
        <v>0</v>
      </c>
      <c r="BY13" s="33">
        <f t="shared" si="18"/>
        <v>0.34870265394689692</v>
      </c>
      <c r="BZ13" s="33">
        <f t="shared" si="19"/>
        <v>0</v>
      </c>
      <c r="CA13" s="33">
        <f t="shared" si="20"/>
        <v>0</v>
      </c>
      <c r="CB13" s="59">
        <f t="shared" si="21"/>
        <v>646.26489297189084</v>
      </c>
      <c r="CC13" s="57"/>
      <c r="CD13" s="59">
        <f t="shared" si="22"/>
        <v>0</v>
      </c>
      <c r="CE13" s="59">
        <f t="shared" si="23"/>
        <v>0</v>
      </c>
      <c r="CF13" s="59">
        <f t="shared" si="24"/>
        <v>0</v>
      </c>
      <c r="CG13" s="59">
        <f t="shared" si="25"/>
        <v>0</v>
      </c>
      <c r="CH13" s="59">
        <f t="shared" si="26"/>
        <v>0</v>
      </c>
      <c r="CI13" s="59">
        <f t="shared" si="27"/>
        <v>0</v>
      </c>
      <c r="CJ13" s="57"/>
      <c r="CK13" s="59">
        <f t="shared" si="28"/>
        <v>0.65249840397656234</v>
      </c>
      <c r="CL13" s="59">
        <f t="shared" si="29"/>
        <v>0.6023045834630264</v>
      </c>
      <c r="CM13" s="59">
        <v>0</v>
      </c>
      <c r="CN13" s="59">
        <f t="shared" si="30"/>
        <v>0.13687546863575961</v>
      </c>
      <c r="CO13" s="59">
        <f t="shared" si="31"/>
        <v>0.83633409126134262</v>
      </c>
      <c r="CP13" s="59">
        <f t="shared" si="32"/>
        <v>0.53890410127559818</v>
      </c>
      <c r="CQ13" s="59">
        <v>0</v>
      </c>
      <c r="CR13" s="59">
        <f t="shared" si="33"/>
        <v>0.28878577492999097</v>
      </c>
      <c r="CS13" s="59">
        <f t="shared" si="34"/>
        <v>0.46741699596411534</v>
      </c>
      <c r="CT13" s="59">
        <f t="shared" si="35"/>
        <v>0.30115229211472155</v>
      </c>
      <c r="CU13" s="59">
        <v>0</v>
      </c>
      <c r="CV13" s="59">
        <f t="shared" si="36"/>
        <v>0.70114303952442658</v>
      </c>
      <c r="CW13" s="59">
        <f t="shared" si="37"/>
        <v>0.12372525202137107</v>
      </c>
      <c r="CX13" s="59">
        <f t="shared" si="38"/>
        <v>0.10302578384197709</v>
      </c>
      <c r="CY13" s="59">
        <v>0</v>
      </c>
      <c r="CZ13" s="57">
        <f t="shared" si="39"/>
        <v>0.10443434666559849</v>
      </c>
    </row>
    <row r="14" spans="1:104" ht="15">
      <c r="A14" s="27">
        <v>2020</v>
      </c>
      <c r="B14" s="212">
        <v>2.1611448900000001</v>
      </c>
      <c r="C14" s="212">
        <v>1.432374383</v>
      </c>
      <c r="D14" s="212">
        <v>1.4269760520000001</v>
      </c>
      <c r="E14" s="212">
        <v>0.387500287</v>
      </c>
      <c r="F14" s="212"/>
      <c r="G14" s="212">
        <v>0</v>
      </c>
      <c r="H14" s="212">
        <v>0</v>
      </c>
      <c r="I14" s="212">
        <v>0</v>
      </c>
      <c r="J14" s="212">
        <v>0</v>
      </c>
      <c r="K14" s="212"/>
      <c r="L14" s="212">
        <v>2.543739918</v>
      </c>
      <c r="M14" s="212">
        <v>1.1871438700000001</v>
      </c>
      <c r="N14" s="212">
        <v>1.59242255</v>
      </c>
      <c r="O14" s="212">
        <v>1.004561746</v>
      </c>
      <c r="P14" s="212"/>
      <c r="Q14" s="212">
        <v>0</v>
      </c>
      <c r="R14" s="212">
        <v>0</v>
      </c>
      <c r="S14" s="212">
        <v>0</v>
      </c>
      <c r="T14" s="212">
        <v>0</v>
      </c>
      <c r="U14" s="212"/>
      <c r="V14" s="212">
        <v>3.0193986019999999</v>
      </c>
      <c r="W14" s="212">
        <v>0.61792145200000004</v>
      </c>
      <c r="X14" s="212">
        <v>0.73416883799999999</v>
      </c>
      <c r="Y14" s="212">
        <v>1.4698154329999999</v>
      </c>
      <c r="Z14" s="212"/>
      <c r="AA14" s="212">
        <v>0</v>
      </c>
      <c r="AB14" s="212">
        <v>0</v>
      </c>
      <c r="AC14" s="212">
        <v>0</v>
      </c>
      <c r="AD14" s="212">
        <v>0</v>
      </c>
      <c r="AE14" s="212"/>
      <c r="AF14" s="212">
        <v>0.90995574300000004</v>
      </c>
      <c r="AG14" s="212">
        <v>0.40729387099999997</v>
      </c>
      <c r="AH14" s="212">
        <v>0.227488936</v>
      </c>
      <c r="AI14" s="212">
        <v>0.32390423699999998</v>
      </c>
      <c r="AJ14" s="212"/>
      <c r="AK14" s="212">
        <v>0</v>
      </c>
      <c r="AL14" s="212">
        <v>0</v>
      </c>
      <c r="AM14" s="212">
        <v>0</v>
      </c>
      <c r="AN14" s="212">
        <v>0</v>
      </c>
      <c r="AO14" s="212"/>
      <c r="AP14" s="212"/>
      <c r="AQ14" s="212">
        <v>0</v>
      </c>
      <c r="AR14" s="212">
        <v>0</v>
      </c>
      <c r="AS14" s="212">
        <v>0</v>
      </c>
      <c r="AT14" s="212">
        <v>819.82876290000002</v>
      </c>
      <c r="AU14" s="25"/>
      <c r="AV14" s="25"/>
      <c r="AW14" s="25"/>
      <c r="AY14" s="58"/>
      <c r="AZ14" s="58"/>
      <c r="BA14" s="58"/>
      <c r="BB14" s="58"/>
      <c r="BC14" s="58"/>
      <c r="BD14" s="58"/>
      <c r="BE14" s="57"/>
      <c r="BF14" s="54">
        <f t="shared" si="0"/>
        <v>1.432374383</v>
      </c>
      <c r="BG14" s="54">
        <f t="shared" si="1"/>
        <v>1.4269760520000001</v>
      </c>
      <c r="BH14" s="54">
        <f t="shared" si="2"/>
        <v>0.387500287</v>
      </c>
      <c r="BI14" s="54">
        <f t="shared" si="3"/>
        <v>1.1871438700000001</v>
      </c>
      <c r="BJ14" s="54">
        <f t="shared" si="4"/>
        <v>1.59242255</v>
      </c>
      <c r="BK14" s="54">
        <f t="shared" si="5"/>
        <v>1.004561746</v>
      </c>
      <c r="BL14" s="54">
        <f t="shared" si="6"/>
        <v>0.61792145200000004</v>
      </c>
      <c r="BM14" s="54">
        <f t="shared" si="7"/>
        <v>0.73416883799999999</v>
      </c>
      <c r="BN14" s="54">
        <f t="shared" si="8"/>
        <v>1.4698154329999999</v>
      </c>
      <c r="BO14" s="33">
        <f t="shared" si="9"/>
        <v>0.90995574300000004</v>
      </c>
      <c r="BP14" s="33">
        <f t="shared" si="10"/>
        <v>0.40729387099999997</v>
      </c>
      <c r="BQ14" s="33">
        <f t="shared" si="11"/>
        <v>0.227488936</v>
      </c>
      <c r="BR14" s="57"/>
      <c r="BS14" s="33">
        <f t="shared" si="12"/>
        <v>1.6080947618591523</v>
      </c>
      <c r="BT14" s="33">
        <f t="shared" si="13"/>
        <v>0</v>
      </c>
      <c r="BU14" s="33">
        <f t="shared" si="14"/>
        <v>1.8927813940636944</v>
      </c>
      <c r="BV14" s="33">
        <f t="shared" si="15"/>
        <v>0</v>
      </c>
      <c r="BW14" s="33">
        <f t="shared" si="16"/>
        <v>2.2467161263958784</v>
      </c>
      <c r="BX14" s="33">
        <f t="shared" si="17"/>
        <v>0</v>
      </c>
      <c r="BY14" s="33">
        <f t="shared" si="18"/>
        <v>0.67709253119162827</v>
      </c>
      <c r="BZ14" s="33">
        <f t="shared" si="19"/>
        <v>0</v>
      </c>
      <c r="CA14" s="33">
        <f t="shared" si="20"/>
        <v>0</v>
      </c>
      <c r="CB14" s="59">
        <f t="shared" si="21"/>
        <v>610.02959373119995</v>
      </c>
      <c r="CC14" s="57"/>
      <c r="CD14" s="59">
        <f t="shared" si="22"/>
        <v>0</v>
      </c>
      <c r="CE14" s="59">
        <f t="shared" si="23"/>
        <v>0</v>
      </c>
      <c r="CF14" s="59">
        <f t="shared" si="24"/>
        <v>0</v>
      </c>
      <c r="CG14" s="59">
        <f t="shared" si="25"/>
        <v>0</v>
      </c>
      <c r="CH14" s="59">
        <f t="shared" si="26"/>
        <v>0</v>
      </c>
      <c r="CI14" s="59">
        <f t="shared" si="27"/>
        <v>0</v>
      </c>
      <c r="CJ14" s="57"/>
      <c r="CK14" s="59">
        <f t="shared" si="28"/>
        <v>1.065821062244251</v>
      </c>
      <c r="CL14" s="59">
        <f t="shared" si="29"/>
        <v>1.0618041969965528</v>
      </c>
      <c r="CM14" s="59">
        <v>0</v>
      </c>
      <c r="CN14" s="59">
        <f t="shared" si="30"/>
        <v>0.28833660557743451</v>
      </c>
      <c r="CO14" s="59">
        <f t="shared" si="31"/>
        <v>0.8833465297739489</v>
      </c>
      <c r="CP14" s="59">
        <f t="shared" si="32"/>
        <v>1.184911929399326</v>
      </c>
      <c r="CQ14" s="59">
        <v>0</v>
      </c>
      <c r="CR14" s="59">
        <f t="shared" si="33"/>
        <v>0.74748828233662956</v>
      </c>
      <c r="CS14" s="59">
        <f t="shared" si="34"/>
        <v>0.45979159231734879</v>
      </c>
      <c r="CT14" s="59">
        <f t="shared" si="35"/>
        <v>0.54629056486259953</v>
      </c>
      <c r="CU14" s="59">
        <v>0</v>
      </c>
      <c r="CV14" s="59">
        <f t="shared" si="36"/>
        <v>1.093680719716595</v>
      </c>
      <c r="CW14" s="59">
        <f t="shared" si="37"/>
        <v>0.30306489098583167</v>
      </c>
      <c r="CX14" s="59">
        <f t="shared" si="38"/>
        <v>0.16927313298393054</v>
      </c>
      <c r="CY14" s="59">
        <v>0</v>
      </c>
      <c r="CZ14" s="57">
        <f t="shared" si="39"/>
        <v>0.24101517176096665</v>
      </c>
    </row>
    <row r="15" spans="1:104" ht="15">
      <c r="A15" s="27">
        <v>2021</v>
      </c>
      <c r="B15" s="212">
        <v>2.388633826</v>
      </c>
      <c r="C15" s="212">
        <v>1.566623747</v>
      </c>
      <c r="D15" s="212">
        <v>2.502378293</v>
      </c>
      <c r="E15" s="212">
        <v>0.794367873</v>
      </c>
      <c r="F15" s="212"/>
      <c r="G15" s="212">
        <v>0</v>
      </c>
      <c r="H15" s="212">
        <v>0</v>
      </c>
      <c r="I15" s="212">
        <v>0</v>
      </c>
      <c r="J15" s="212">
        <v>0</v>
      </c>
      <c r="K15" s="212"/>
      <c r="L15" s="212">
        <v>2.7195268229999998</v>
      </c>
      <c r="M15" s="212">
        <v>1.257591006</v>
      </c>
      <c r="N15" s="212">
        <v>2.2645489510000001</v>
      </c>
      <c r="O15" s="212">
        <v>1.445512543</v>
      </c>
      <c r="P15" s="212"/>
      <c r="Q15" s="212">
        <v>0</v>
      </c>
      <c r="R15" s="212">
        <v>0</v>
      </c>
      <c r="S15" s="212">
        <v>0</v>
      </c>
      <c r="T15" s="212">
        <v>0</v>
      </c>
      <c r="U15" s="212"/>
      <c r="V15" s="212">
        <v>3.2985895690000002</v>
      </c>
      <c r="W15" s="212">
        <v>0.68894807300000005</v>
      </c>
      <c r="X15" s="212">
        <v>0.951317368</v>
      </c>
      <c r="Y15" s="212">
        <v>1.8736389280000001</v>
      </c>
      <c r="Z15" s="212"/>
      <c r="AA15" s="212">
        <v>0</v>
      </c>
      <c r="AB15" s="212">
        <v>0</v>
      </c>
      <c r="AC15" s="212">
        <v>0</v>
      </c>
      <c r="AD15" s="212">
        <v>0</v>
      </c>
      <c r="AE15" s="212"/>
      <c r="AF15" s="212">
        <v>1.0960830539999999</v>
      </c>
      <c r="AG15" s="212">
        <v>0.45149241600000001</v>
      </c>
      <c r="AH15" s="212">
        <v>0.52736071500000004</v>
      </c>
      <c r="AI15" s="212">
        <v>0.496104449</v>
      </c>
      <c r="AJ15" s="212"/>
      <c r="AK15" s="212">
        <v>0</v>
      </c>
      <c r="AL15" s="212">
        <v>0</v>
      </c>
      <c r="AM15" s="212">
        <v>0</v>
      </c>
      <c r="AN15" s="212">
        <v>0</v>
      </c>
      <c r="AO15" s="212"/>
      <c r="AP15" s="212"/>
      <c r="AQ15" s="212">
        <v>0</v>
      </c>
      <c r="AR15" s="212">
        <v>0</v>
      </c>
      <c r="AS15" s="212">
        <v>0</v>
      </c>
      <c r="AT15" s="212">
        <v>792.65417549999995</v>
      </c>
      <c r="AU15" s="25"/>
      <c r="AV15" s="25"/>
      <c r="AW15" s="25"/>
      <c r="AY15" s="58"/>
      <c r="AZ15" s="58"/>
      <c r="BA15" s="58"/>
      <c r="BB15" s="58"/>
      <c r="BC15" s="58"/>
      <c r="BD15" s="58"/>
      <c r="BE15" s="57"/>
      <c r="BF15" s="54">
        <f t="shared" si="0"/>
        <v>1.566623747</v>
      </c>
      <c r="BG15" s="54">
        <f t="shared" si="1"/>
        <v>2.502378293</v>
      </c>
      <c r="BH15" s="54">
        <f t="shared" si="2"/>
        <v>0.794367873</v>
      </c>
      <c r="BI15" s="54">
        <f t="shared" si="3"/>
        <v>1.257591006</v>
      </c>
      <c r="BJ15" s="54">
        <f t="shared" si="4"/>
        <v>2.2645489510000001</v>
      </c>
      <c r="BK15" s="54">
        <f t="shared" si="5"/>
        <v>1.445512543</v>
      </c>
      <c r="BL15" s="54">
        <f t="shared" si="6"/>
        <v>0.68894807300000005</v>
      </c>
      <c r="BM15" s="54">
        <f t="shared" si="7"/>
        <v>0.951317368</v>
      </c>
      <c r="BN15" s="54">
        <f t="shared" si="8"/>
        <v>1.8736389280000001</v>
      </c>
      <c r="BO15" s="33">
        <f t="shared" si="9"/>
        <v>1.0960830539999999</v>
      </c>
      <c r="BP15" s="33">
        <f t="shared" si="10"/>
        <v>0.45149241600000001</v>
      </c>
      <c r="BQ15" s="33">
        <f t="shared" si="11"/>
        <v>0.52736071500000004</v>
      </c>
      <c r="BR15" s="57"/>
      <c r="BS15" s="33">
        <f t="shared" si="12"/>
        <v>1.7255998979059055</v>
      </c>
      <c r="BT15" s="33">
        <f t="shared" si="13"/>
        <v>0</v>
      </c>
      <c r="BU15" s="33">
        <f t="shared" si="14"/>
        <v>1.9646440392162359</v>
      </c>
      <c r="BV15" s="33">
        <f t="shared" si="15"/>
        <v>0</v>
      </c>
      <c r="BW15" s="33">
        <f t="shared" si="16"/>
        <v>2.382971287412341</v>
      </c>
      <c r="BX15" s="33">
        <f t="shared" si="17"/>
        <v>0</v>
      </c>
      <c r="BY15" s="33">
        <f t="shared" si="18"/>
        <v>0.79183371912894995</v>
      </c>
      <c r="BZ15" s="33">
        <f t="shared" si="19"/>
        <v>0</v>
      </c>
      <c r="CA15" s="33">
        <f t="shared" si="20"/>
        <v>0</v>
      </c>
      <c r="CB15" s="59">
        <f t="shared" si="21"/>
        <v>572.63024136604929</v>
      </c>
      <c r="CC15" s="57"/>
      <c r="CD15" s="59">
        <f t="shared" si="22"/>
        <v>0</v>
      </c>
      <c r="CE15" s="59">
        <f t="shared" si="23"/>
        <v>0</v>
      </c>
      <c r="CF15" s="59">
        <f t="shared" si="24"/>
        <v>0</v>
      </c>
      <c r="CG15" s="59">
        <f t="shared" si="25"/>
        <v>0</v>
      </c>
      <c r="CH15" s="59">
        <f t="shared" si="26"/>
        <v>0</v>
      </c>
      <c r="CI15" s="59">
        <f t="shared" si="27"/>
        <v>0</v>
      </c>
      <c r="CJ15" s="57"/>
      <c r="CK15" s="59">
        <f t="shared" si="28"/>
        <v>1.1317623272576762</v>
      </c>
      <c r="CL15" s="59">
        <f t="shared" si="29"/>
        <v>1.8077713209620914</v>
      </c>
      <c r="CM15" s="59">
        <v>0</v>
      </c>
      <c r="CN15" s="59">
        <f t="shared" si="30"/>
        <v>0.5738682529017034</v>
      </c>
      <c r="CO15" s="59">
        <f t="shared" si="31"/>
        <v>0.90851049999364164</v>
      </c>
      <c r="CP15" s="59">
        <f t="shared" si="32"/>
        <v>1.635958344101808</v>
      </c>
      <c r="CQ15" s="59">
        <v>0</v>
      </c>
      <c r="CR15" s="59">
        <f t="shared" si="33"/>
        <v>1.0442690166535831</v>
      </c>
      <c r="CS15" s="59">
        <f t="shared" si="34"/>
        <v>0.49771074640691726</v>
      </c>
      <c r="CT15" s="59">
        <f t="shared" si="35"/>
        <v>0.6872519074411344</v>
      </c>
      <c r="CU15" s="59">
        <v>0</v>
      </c>
      <c r="CV15" s="59">
        <f t="shared" si="36"/>
        <v>1.3535566262508965</v>
      </c>
      <c r="CW15" s="59">
        <f t="shared" si="37"/>
        <v>0.3261677275413794</v>
      </c>
      <c r="CX15" s="59">
        <f t="shared" si="38"/>
        <v>0.38097660095833602</v>
      </c>
      <c r="CY15" s="59">
        <v>0</v>
      </c>
      <c r="CZ15" s="57">
        <f t="shared" si="39"/>
        <v>0.35839640937290551</v>
      </c>
    </row>
    <row r="16" spans="1:104" ht="15">
      <c r="A16" s="27">
        <v>2022</v>
      </c>
      <c r="B16" s="212">
        <v>2.5333995119999999</v>
      </c>
      <c r="C16" s="212">
        <v>1.6520396639999999</v>
      </c>
      <c r="D16" s="212">
        <v>3.4330148490000001</v>
      </c>
      <c r="E16" s="212">
        <v>1.1782647230000001</v>
      </c>
      <c r="F16" s="212"/>
      <c r="G16" s="212">
        <v>0</v>
      </c>
      <c r="H16" s="212">
        <v>0</v>
      </c>
      <c r="I16" s="212">
        <v>0</v>
      </c>
      <c r="J16" s="212">
        <v>0</v>
      </c>
      <c r="K16" s="212"/>
      <c r="L16" s="212">
        <v>2.7195268229999998</v>
      </c>
      <c r="M16" s="212">
        <v>1.2811960609999999</v>
      </c>
      <c r="N16" s="212">
        <v>2.843611697</v>
      </c>
      <c r="O16" s="212">
        <v>1.605146972</v>
      </c>
      <c r="P16" s="212"/>
      <c r="Q16" s="212">
        <v>0</v>
      </c>
      <c r="R16" s="212">
        <v>0</v>
      </c>
      <c r="S16" s="212">
        <v>0</v>
      </c>
      <c r="T16" s="212">
        <v>0</v>
      </c>
      <c r="U16" s="212"/>
      <c r="V16" s="212">
        <v>2.988377383</v>
      </c>
      <c r="W16" s="212">
        <v>0.576021432</v>
      </c>
      <c r="X16" s="212">
        <v>1.2098275220000001</v>
      </c>
      <c r="Y16" s="212">
        <v>1.769021548</v>
      </c>
      <c r="Z16" s="212"/>
      <c r="AA16" s="212">
        <v>0</v>
      </c>
      <c r="AB16" s="212">
        <v>0</v>
      </c>
      <c r="AC16" s="212">
        <v>0</v>
      </c>
      <c r="AD16" s="212">
        <v>0</v>
      </c>
      <c r="AE16" s="212"/>
      <c r="AF16" s="212">
        <v>1.10642346</v>
      </c>
      <c r="AG16" s="212">
        <v>0.44240573</v>
      </c>
      <c r="AH16" s="212">
        <v>0.77553046299999995</v>
      </c>
      <c r="AI16" s="212">
        <v>0.54648032199999996</v>
      </c>
      <c r="AJ16" s="212"/>
      <c r="AK16" s="212">
        <v>0</v>
      </c>
      <c r="AL16" s="212">
        <v>0</v>
      </c>
      <c r="AM16" s="212">
        <v>0</v>
      </c>
      <c r="AN16" s="212">
        <v>0</v>
      </c>
      <c r="AO16" s="212"/>
      <c r="AP16" s="212"/>
      <c r="AQ16" s="212">
        <v>0</v>
      </c>
      <c r="AR16" s="212">
        <v>0</v>
      </c>
      <c r="AS16" s="212">
        <v>0</v>
      </c>
      <c r="AT16" s="212">
        <v>762.55325310000001</v>
      </c>
      <c r="AU16" s="25"/>
      <c r="AV16" s="25"/>
      <c r="AW16" s="25"/>
      <c r="AY16" s="58"/>
      <c r="AZ16" s="58"/>
      <c r="BA16" s="58"/>
      <c r="BB16" s="58"/>
      <c r="BC16" s="58"/>
      <c r="BD16" s="58"/>
      <c r="BE16" s="57"/>
      <c r="BF16" s="54">
        <f t="shared" si="0"/>
        <v>1.6520396639999999</v>
      </c>
      <c r="BG16" s="54">
        <f t="shared" si="1"/>
        <v>3.4330148490000001</v>
      </c>
      <c r="BH16" s="54">
        <f t="shared" si="2"/>
        <v>1.1782647230000001</v>
      </c>
      <c r="BI16" s="54">
        <f t="shared" si="3"/>
        <v>1.2811960609999999</v>
      </c>
      <c r="BJ16" s="54">
        <f t="shared" si="4"/>
        <v>2.843611697</v>
      </c>
      <c r="BK16" s="54">
        <f t="shared" si="5"/>
        <v>1.605146972</v>
      </c>
      <c r="BL16" s="54">
        <f t="shared" si="6"/>
        <v>0.576021432</v>
      </c>
      <c r="BM16" s="54">
        <f t="shared" si="7"/>
        <v>1.2098275220000001</v>
      </c>
      <c r="BN16" s="54">
        <f t="shared" si="8"/>
        <v>1.769021548</v>
      </c>
      <c r="BO16" s="33">
        <f t="shared" si="9"/>
        <v>1.10642346</v>
      </c>
      <c r="BP16" s="33">
        <f t="shared" si="10"/>
        <v>0.44240573</v>
      </c>
      <c r="BQ16" s="33">
        <f t="shared" si="11"/>
        <v>0.77553046299999995</v>
      </c>
      <c r="BR16" s="57"/>
      <c r="BS16" s="33">
        <f t="shared" si="12"/>
        <v>1.7768754462074963</v>
      </c>
      <c r="BT16" s="33">
        <f t="shared" si="13"/>
        <v>0</v>
      </c>
      <c r="BU16" s="33">
        <f t="shared" si="14"/>
        <v>1.9074213972973164</v>
      </c>
      <c r="BV16" s="33">
        <f t="shared" si="15"/>
        <v>0</v>
      </c>
      <c r="BW16" s="33">
        <f t="shared" si="16"/>
        <v>2.0959877708599302</v>
      </c>
      <c r="BX16" s="33">
        <f t="shared" si="17"/>
        <v>0</v>
      </c>
      <c r="BY16" s="33">
        <f t="shared" si="18"/>
        <v>0.77602315381749476</v>
      </c>
      <c r="BZ16" s="33">
        <f t="shared" si="19"/>
        <v>0</v>
      </c>
      <c r="CA16" s="33">
        <f t="shared" si="20"/>
        <v>0</v>
      </c>
      <c r="CB16" s="59">
        <f t="shared" si="21"/>
        <v>534.83950930003982</v>
      </c>
      <c r="CC16" s="57"/>
      <c r="CD16" s="59">
        <f t="shared" si="22"/>
        <v>0</v>
      </c>
      <c r="CE16" s="59">
        <f t="shared" si="23"/>
        <v>0</v>
      </c>
      <c r="CF16" s="59">
        <f t="shared" si="24"/>
        <v>0</v>
      </c>
      <c r="CG16" s="59">
        <f t="shared" si="25"/>
        <v>0</v>
      </c>
      <c r="CH16" s="59">
        <f t="shared" si="26"/>
        <v>0</v>
      </c>
      <c r="CI16" s="59">
        <f t="shared" si="27"/>
        <v>0</v>
      </c>
      <c r="CJ16" s="57"/>
      <c r="CK16" s="59">
        <f t="shared" si="28"/>
        <v>1.1587073816103595</v>
      </c>
      <c r="CL16" s="59">
        <f t="shared" si="29"/>
        <v>2.4078475434923177</v>
      </c>
      <c r="CM16" s="59">
        <v>0</v>
      </c>
      <c r="CN16" s="59">
        <f t="shared" si="30"/>
        <v>0.82641117025334665</v>
      </c>
      <c r="CO16" s="59">
        <f t="shared" si="31"/>
        <v>0.89860513976788892</v>
      </c>
      <c r="CP16" s="59">
        <f t="shared" si="32"/>
        <v>1.9944520313571967</v>
      </c>
      <c r="CQ16" s="59">
        <v>0</v>
      </c>
      <c r="CR16" s="59">
        <f t="shared" si="33"/>
        <v>1.1258177909134734</v>
      </c>
      <c r="CS16" s="59">
        <f t="shared" si="34"/>
        <v>0.40400984296474479</v>
      </c>
      <c r="CT16" s="59">
        <f t="shared" si="35"/>
        <v>0.84854868243452153</v>
      </c>
      <c r="CU16" s="59">
        <v>0</v>
      </c>
      <c r="CV16" s="59">
        <f t="shared" si="36"/>
        <v>1.2407561213950278</v>
      </c>
      <c r="CW16" s="59">
        <f t="shared" si="37"/>
        <v>0.31029447790408476</v>
      </c>
      <c r="CX16" s="59">
        <f t="shared" si="38"/>
        <v>0.54394146322494086</v>
      </c>
      <c r="CY16" s="59">
        <v>0</v>
      </c>
      <c r="CZ16" s="57">
        <f t="shared" si="39"/>
        <v>0.38329030277217729</v>
      </c>
    </row>
    <row r="17" spans="1:104" ht="15">
      <c r="A17" s="27">
        <v>2023</v>
      </c>
      <c r="B17" s="212">
        <v>1.975017579</v>
      </c>
      <c r="C17" s="212">
        <v>1.1800584510000001</v>
      </c>
      <c r="D17" s="212">
        <v>4.3533109980000004</v>
      </c>
      <c r="E17" s="212">
        <v>1.148644684</v>
      </c>
      <c r="F17" s="212"/>
      <c r="G17" s="212">
        <v>0</v>
      </c>
      <c r="H17" s="212">
        <v>0</v>
      </c>
      <c r="I17" s="212">
        <v>0</v>
      </c>
      <c r="J17" s="212">
        <v>0</v>
      </c>
      <c r="K17" s="212"/>
      <c r="L17" s="212">
        <v>2.7712288539999999</v>
      </c>
      <c r="M17" s="212">
        <v>1.1933817390000001</v>
      </c>
      <c r="N17" s="212">
        <v>3.13314307</v>
      </c>
      <c r="O17" s="212">
        <v>1.7597591589999999</v>
      </c>
      <c r="P17" s="212"/>
      <c r="Q17" s="212">
        <v>0</v>
      </c>
      <c r="R17" s="212">
        <v>0</v>
      </c>
      <c r="S17" s="212">
        <v>0</v>
      </c>
      <c r="T17" s="212">
        <v>0</v>
      </c>
      <c r="U17" s="212"/>
      <c r="V17" s="212">
        <v>3.1848451010000001</v>
      </c>
      <c r="W17" s="212">
        <v>0.67007984399999998</v>
      </c>
      <c r="X17" s="212">
        <v>1.0857426480000001</v>
      </c>
      <c r="Y17" s="212">
        <v>2.0320454560000001</v>
      </c>
      <c r="Z17" s="212"/>
      <c r="AA17" s="212">
        <v>0</v>
      </c>
      <c r="AB17" s="212">
        <v>0</v>
      </c>
      <c r="AC17" s="212">
        <v>0</v>
      </c>
      <c r="AD17" s="212">
        <v>0</v>
      </c>
      <c r="AE17" s="212"/>
      <c r="AF17" s="212">
        <v>1.075402242</v>
      </c>
      <c r="AG17" s="212">
        <v>0.47243032099999999</v>
      </c>
      <c r="AH17" s="212">
        <v>0.96165777399999997</v>
      </c>
      <c r="AI17" s="212">
        <v>0.65466961599999995</v>
      </c>
      <c r="AJ17" s="212"/>
      <c r="AK17" s="212">
        <v>0</v>
      </c>
      <c r="AL17" s="212">
        <v>0</v>
      </c>
      <c r="AM17" s="212">
        <v>0</v>
      </c>
      <c r="AN17" s="212">
        <v>0</v>
      </c>
      <c r="AO17" s="212"/>
      <c r="AP17" s="212"/>
      <c r="AQ17" s="212">
        <v>0</v>
      </c>
      <c r="AR17" s="212">
        <v>0</v>
      </c>
      <c r="AS17" s="212">
        <v>0</v>
      </c>
      <c r="AT17" s="212">
        <v>731.10807790000001</v>
      </c>
      <c r="AU17" s="25"/>
      <c r="AV17" s="25"/>
      <c r="AW17" s="25"/>
      <c r="AY17" s="58"/>
      <c r="AZ17" s="58"/>
      <c r="BA17" s="58"/>
      <c r="BB17" s="58"/>
      <c r="BC17" s="58"/>
      <c r="BD17" s="58"/>
      <c r="BE17" s="57"/>
      <c r="BF17" s="54">
        <f t="shared" si="0"/>
        <v>1.1800584510000001</v>
      </c>
      <c r="BG17" s="54">
        <f t="shared" si="1"/>
        <v>4.3533109980000004</v>
      </c>
      <c r="BH17" s="54">
        <f t="shared" si="2"/>
        <v>1.148644684</v>
      </c>
      <c r="BI17" s="54">
        <f t="shared" si="3"/>
        <v>1.1933817390000001</v>
      </c>
      <c r="BJ17" s="54">
        <f t="shared" si="4"/>
        <v>3.13314307</v>
      </c>
      <c r="BK17" s="54">
        <f t="shared" si="5"/>
        <v>1.7597591589999999</v>
      </c>
      <c r="BL17" s="54">
        <f t="shared" si="6"/>
        <v>0.67007984399999998</v>
      </c>
      <c r="BM17" s="54">
        <f t="shared" si="7"/>
        <v>1.0857426480000001</v>
      </c>
      <c r="BN17" s="54">
        <f t="shared" si="8"/>
        <v>2.0320454560000001</v>
      </c>
      <c r="BO17" s="33">
        <f t="shared" si="9"/>
        <v>1.075402242</v>
      </c>
      <c r="BP17" s="33">
        <f t="shared" si="10"/>
        <v>0.47243032099999999</v>
      </c>
      <c r="BQ17" s="33">
        <f t="shared" si="11"/>
        <v>0.96165777399999997</v>
      </c>
      <c r="BR17" s="57"/>
      <c r="BS17" s="33">
        <f t="shared" si="12"/>
        <v>1.3448908669301316</v>
      </c>
      <c r="BT17" s="33">
        <f t="shared" si="13"/>
        <v>0</v>
      </c>
      <c r="BU17" s="33">
        <f t="shared" si="14"/>
        <v>1.8870720015590581</v>
      </c>
      <c r="BV17" s="33">
        <f t="shared" si="15"/>
        <v>0</v>
      </c>
      <c r="BW17" s="33">
        <f t="shared" si="16"/>
        <v>2.1687245391966572</v>
      </c>
      <c r="BX17" s="33">
        <f t="shared" si="17"/>
        <v>0</v>
      </c>
      <c r="BY17" s="33">
        <f t="shared" si="18"/>
        <v>0.73229659772156752</v>
      </c>
      <c r="BZ17" s="33">
        <f t="shared" si="19"/>
        <v>0</v>
      </c>
      <c r="CA17" s="33">
        <f t="shared" si="20"/>
        <v>0</v>
      </c>
      <c r="CB17" s="59">
        <f t="shared" si="21"/>
        <v>497.84902532584158</v>
      </c>
      <c r="CC17" s="57"/>
      <c r="CD17" s="59">
        <f t="shared" si="22"/>
        <v>0</v>
      </c>
      <c r="CE17" s="59">
        <f t="shared" si="23"/>
        <v>0</v>
      </c>
      <c r="CF17" s="59">
        <f t="shared" si="24"/>
        <v>0</v>
      </c>
      <c r="CG17" s="59">
        <f t="shared" si="25"/>
        <v>0</v>
      </c>
      <c r="CH17" s="59">
        <f t="shared" si="26"/>
        <v>0</v>
      </c>
      <c r="CI17" s="59">
        <f t="shared" si="27"/>
        <v>0</v>
      </c>
      <c r="CJ17" s="57"/>
      <c r="CK17" s="59">
        <f t="shared" si="28"/>
        <v>0.80356238347872366</v>
      </c>
      <c r="CL17" s="59">
        <f t="shared" si="29"/>
        <v>2.964392957495138</v>
      </c>
      <c r="CM17" s="59">
        <v>0</v>
      </c>
      <c r="CN17" s="59">
        <f t="shared" si="30"/>
        <v>0.78217113674584016</v>
      </c>
      <c r="CO17" s="59">
        <f t="shared" si="31"/>
        <v>0.81263489429543867</v>
      </c>
      <c r="CP17" s="59">
        <f t="shared" si="32"/>
        <v>2.1335179719068385</v>
      </c>
      <c r="CQ17" s="59">
        <v>0</v>
      </c>
      <c r="CR17" s="59">
        <f t="shared" si="33"/>
        <v>1.1983103573863174</v>
      </c>
      <c r="CS17" s="59">
        <f t="shared" si="34"/>
        <v>0.45629176767421947</v>
      </c>
      <c r="CT17" s="59">
        <f t="shared" si="35"/>
        <v>0.73933791104334112</v>
      </c>
      <c r="CU17" s="59">
        <v>0</v>
      </c>
      <c r="CV17" s="59">
        <f t="shared" si="36"/>
        <v>1.3837240761902478</v>
      </c>
      <c r="CW17" s="59">
        <f t="shared" si="37"/>
        <v>0.32170206013835706</v>
      </c>
      <c r="CX17" s="59">
        <f t="shared" si="38"/>
        <v>0.65484214982015643</v>
      </c>
      <c r="CY17" s="59">
        <v>0</v>
      </c>
      <c r="CZ17" s="57">
        <f t="shared" si="39"/>
        <v>0.44579815226801905</v>
      </c>
    </row>
    <row r="18" spans="1:104" ht="15">
      <c r="A18" s="27">
        <v>2024</v>
      </c>
      <c r="B18" s="212">
        <v>2.5127187000000002</v>
      </c>
      <c r="C18" s="212">
        <v>1.594875866</v>
      </c>
      <c r="D18" s="212">
        <v>4.4256938410000002</v>
      </c>
      <c r="E18" s="212">
        <v>1.1079681809999999</v>
      </c>
      <c r="F18" s="212"/>
      <c r="G18" s="212">
        <v>0</v>
      </c>
      <c r="H18" s="212">
        <v>0</v>
      </c>
      <c r="I18" s="212">
        <v>0</v>
      </c>
      <c r="J18" s="212">
        <v>0</v>
      </c>
      <c r="K18" s="212"/>
      <c r="L18" s="212">
        <v>3.174504695</v>
      </c>
      <c r="M18" s="212">
        <v>1.559745578</v>
      </c>
      <c r="N18" s="212">
        <v>2.936675353</v>
      </c>
      <c r="O18" s="212">
        <v>2.0179707539999998</v>
      </c>
      <c r="P18" s="212"/>
      <c r="Q18" s="212">
        <v>0</v>
      </c>
      <c r="R18" s="212">
        <v>0</v>
      </c>
      <c r="S18" s="212">
        <v>0</v>
      </c>
      <c r="T18" s="212">
        <v>0</v>
      </c>
      <c r="U18" s="212"/>
      <c r="V18" s="212">
        <v>3.1848451010000001</v>
      </c>
      <c r="W18" s="212">
        <v>0.61736680300000002</v>
      </c>
      <c r="X18" s="212">
        <v>1.147785085</v>
      </c>
      <c r="Y18" s="212">
        <v>1.850819548</v>
      </c>
      <c r="Z18" s="212"/>
      <c r="AA18" s="212">
        <v>0</v>
      </c>
      <c r="AB18" s="212">
        <v>0</v>
      </c>
      <c r="AC18" s="212">
        <v>0</v>
      </c>
      <c r="AD18" s="212">
        <v>0</v>
      </c>
      <c r="AE18" s="212"/>
      <c r="AF18" s="212">
        <v>1.10642346</v>
      </c>
      <c r="AG18" s="212">
        <v>0.471690585</v>
      </c>
      <c r="AH18" s="212">
        <v>1.10642346</v>
      </c>
      <c r="AI18" s="212">
        <v>0.69213737600000003</v>
      </c>
      <c r="AJ18" s="212"/>
      <c r="AK18" s="212">
        <v>0</v>
      </c>
      <c r="AL18" s="212">
        <v>0</v>
      </c>
      <c r="AM18" s="212">
        <v>0</v>
      </c>
      <c r="AN18" s="212">
        <v>0</v>
      </c>
      <c r="AO18" s="212"/>
      <c r="AP18" s="212"/>
      <c r="AQ18" s="212">
        <v>0</v>
      </c>
      <c r="AR18" s="212">
        <v>0</v>
      </c>
      <c r="AS18" s="212">
        <v>0</v>
      </c>
      <c r="AT18" s="212">
        <v>698.29796910000005</v>
      </c>
      <c r="AU18" s="25"/>
      <c r="AV18" s="25"/>
      <c r="AW18" s="25"/>
      <c r="AY18" s="58"/>
      <c r="AZ18" s="58"/>
      <c r="BA18" s="58"/>
      <c r="BB18" s="58"/>
      <c r="BC18" s="58"/>
      <c r="BD18" s="58"/>
      <c r="BE18" s="57"/>
      <c r="BF18" s="54">
        <f t="shared" si="0"/>
        <v>1.594875866</v>
      </c>
      <c r="BG18" s="54">
        <f t="shared" si="1"/>
        <v>4.4256938410000002</v>
      </c>
      <c r="BH18" s="54">
        <f t="shared" si="2"/>
        <v>1.1079681809999999</v>
      </c>
      <c r="BI18" s="54">
        <f t="shared" si="3"/>
        <v>1.559745578</v>
      </c>
      <c r="BJ18" s="54">
        <f t="shared" si="4"/>
        <v>2.936675353</v>
      </c>
      <c r="BK18" s="54">
        <f t="shared" si="5"/>
        <v>2.0179707539999998</v>
      </c>
      <c r="BL18" s="54">
        <f t="shared" si="6"/>
        <v>0.61736680300000002</v>
      </c>
      <c r="BM18" s="54">
        <f t="shared" si="7"/>
        <v>1.147785085</v>
      </c>
      <c r="BN18" s="54">
        <f t="shared" si="8"/>
        <v>1.850819548</v>
      </c>
      <c r="BO18" s="33">
        <f t="shared" si="9"/>
        <v>1.10642346</v>
      </c>
      <c r="BP18" s="33">
        <f t="shared" si="10"/>
        <v>0.471690585</v>
      </c>
      <c r="BQ18" s="33">
        <f t="shared" si="11"/>
        <v>1.10642346</v>
      </c>
      <c r="BR18" s="57"/>
      <c r="BS18" s="33">
        <f t="shared" si="12"/>
        <v>1.6612030735834131</v>
      </c>
      <c r="BT18" s="33">
        <f t="shared" si="13"/>
        <v>0</v>
      </c>
      <c r="BU18" s="33">
        <f t="shared" si="14"/>
        <v>2.0987215785193047</v>
      </c>
      <c r="BV18" s="33">
        <f t="shared" si="15"/>
        <v>0</v>
      </c>
      <c r="BW18" s="33">
        <f t="shared" si="16"/>
        <v>2.1055578050452985</v>
      </c>
      <c r="BX18" s="33">
        <f t="shared" si="17"/>
        <v>0</v>
      </c>
      <c r="BY18" s="33">
        <f t="shared" si="18"/>
        <v>0.73147625018144469</v>
      </c>
      <c r="BZ18" s="33">
        <f t="shared" si="19"/>
        <v>0</v>
      </c>
      <c r="CA18" s="33">
        <f t="shared" si="20"/>
        <v>0</v>
      </c>
      <c r="CB18" s="59">
        <f t="shared" si="21"/>
        <v>461.65722113898994</v>
      </c>
      <c r="CC18" s="57"/>
      <c r="CD18" s="59">
        <f t="shared" si="22"/>
        <v>0</v>
      </c>
      <c r="CE18" s="59">
        <f t="shared" si="23"/>
        <v>0</v>
      </c>
      <c r="CF18" s="59">
        <f t="shared" si="24"/>
        <v>0</v>
      </c>
      <c r="CG18" s="59">
        <f t="shared" si="25"/>
        <v>0</v>
      </c>
      <c r="CH18" s="59">
        <f t="shared" si="26"/>
        <v>0</v>
      </c>
      <c r="CI18" s="59">
        <f t="shared" si="27"/>
        <v>0</v>
      </c>
      <c r="CJ18" s="57"/>
      <c r="CK18" s="59">
        <f t="shared" si="28"/>
        <v>1.0544008330829899</v>
      </c>
      <c r="CL18" s="59">
        <f t="shared" si="29"/>
        <v>2.9259050013868966</v>
      </c>
      <c r="CM18" s="59">
        <v>0</v>
      </c>
      <c r="CN18" s="59">
        <f t="shared" si="30"/>
        <v>0.73249749273956666</v>
      </c>
      <c r="CO18" s="59">
        <f t="shared" si="31"/>
        <v>1.0311755741626538</v>
      </c>
      <c r="CP18" s="59">
        <f t="shared" si="32"/>
        <v>1.9414883657769788</v>
      </c>
      <c r="CQ18" s="59">
        <v>0</v>
      </c>
      <c r="CR18" s="59">
        <f t="shared" si="33"/>
        <v>1.3341163970906242</v>
      </c>
      <c r="CS18" s="59">
        <f t="shared" si="34"/>
        <v>0.40815218618461568</v>
      </c>
      <c r="CT18" s="59">
        <f t="shared" si="35"/>
        <v>0.75882115694653718</v>
      </c>
      <c r="CU18" s="59">
        <v>0</v>
      </c>
      <c r="CV18" s="59">
        <f t="shared" si="36"/>
        <v>1.2236097585399683</v>
      </c>
      <c r="CW18" s="59">
        <f t="shared" si="37"/>
        <v>0.31184304458050083</v>
      </c>
      <c r="CX18" s="59">
        <f t="shared" si="38"/>
        <v>0.73147625018144469</v>
      </c>
      <c r="CY18" s="59">
        <v>0</v>
      </c>
      <c r="CZ18" s="57">
        <f t="shared" si="39"/>
        <v>0.45758434334617659</v>
      </c>
    </row>
    <row r="19" spans="1:104" ht="15">
      <c r="A19" s="27">
        <v>2025</v>
      </c>
      <c r="B19" s="212">
        <v>2.502378293</v>
      </c>
      <c r="C19" s="212">
        <v>1.576610281</v>
      </c>
      <c r="D19" s="212">
        <v>4.4256938410000002</v>
      </c>
      <c r="E19" s="212">
        <v>1.4622064880000001</v>
      </c>
      <c r="F19" s="212"/>
      <c r="G19" s="212">
        <v>0</v>
      </c>
      <c r="H19" s="212">
        <v>0</v>
      </c>
      <c r="I19" s="212">
        <v>0</v>
      </c>
      <c r="J19" s="212">
        <v>0</v>
      </c>
      <c r="K19" s="212"/>
      <c r="L19" s="212">
        <v>3.1538238820000002</v>
      </c>
      <c r="M19" s="212">
        <v>1.434875594</v>
      </c>
      <c r="N19" s="212">
        <v>3.0504198200000001</v>
      </c>
      <c r="O19" s="212">
        <v>2.125786969</v>
      </c>
      <c r="P19" s="212"/>
      <c r="Q19" s="212">
        <v>0</v>
      </c>
      <c r="R19" s="212">
        <v>0</v>
      </c>
      <c r="S19" s="212">
        <v>0</v>
      </c>
      <c r="T19" s="212">
        <v>0</v>
      </c>
      <c r="U19" s="212"/>
      <c r="V19" s="212">
        <v>3.422674443</v>
      </c>
      <c r="W19" s="212">
        <v>0.61384138700000002</v>
      </c>
      <c r="X19" s="212">
        <v>1.147785085</v>
      </c>
      <c r="Y19" s="212">
        <v>1.9560496060000001</v>
      </c>
      <c r="Z19" s="212"/>
      <c r="AA19" s="212">
        <v>0</v>
      </c>
      <c r="AB19" s="212">
        <v>0</v>
      </c>
      <c r="AC19" s="212">
        <v>0</v>
      </c>
      <c r="AD19" s="212">
        <v>0</v>
      </c>
      <c r="AE19" s="212"/>
      <c r="AF19" s="212">
        <v>1.0443810229999999</v>
      </c>
      <c r="AG19" s="212">
        <v>0.43256295299999997</v>
      </c>
      <c r="AH19" s="212">
        <v>1.1788063040000001</v>
      </c>
      <c r="AI19" s="212">
        <v>0.62896474400000002</v>
      </c>
      <c r="AJ19" s="212"/>
      <c r="AK19" s="212">
        <v>0</v>
      </c>
      <c r="AL19" s="212">
        <v>0</v>
      </c>
      <c r="AM19" s="212">
        <v>0</v>
      </c>
      <c r="AN19" s="212">
        <v>0</v>
      </c>
      <c r="AO19" s="212"/>
      <c r="AP19" s="212"/>
      <c r="AQ19" s="212">
        <v>0</v>
      </c>
      <c r="AR19" s="212">
        <v>0</v>
      </c>
      <c r="AS19" s="212">
        <v>0</v>
      </c>
      <c r="AT19" s="212">
        <v>662.93377999999996</v>
      </c>
      <c r="AU19" s="25"/>
      <c r="AV19" s="25"/>
      <c r="AW19" s="25"/>
      <c r="AY19" s="58"/>
      <c r="AZ19" s="58"/>
      <c r="BA19" s="58"/>
      <c r="BB19" s="58"/>
      <c r="BC19" s="58"/>
      <c r="BD19" s="58"/>
      <c r="BE19" s="57"/>
      <c r="BF19" s="54">
        <f t="shared" si="0"/>
        <v>1.576610281</v>
      </c>
      <c r="BG19" s="54">
        <f t="shared" si="1"/>
        <v>4.4256938410000002</v>
      </c>
      <c r="BH19" s="54">
        <f t="shared" si="2"/>
        <v>1.4622064880000001</v>
      </c>
      <c r="BI19" s="54">
        <f t="shared" si="3"/>
        <v>1.434875594</v>
      </c>
      <c r="BJ19" s="54">
        <f t="shared" si="4"/>
        <v>3.0504198200000001</v>
      </c>
      <c r="BK19" s="54">
        <f t="shared" si="5"/>
        <v>2.125786969</v>
      </c>
      <c r="BL19" s="54">
        <f t="shared" si="6"/>
        <v>0.61384138700000002</v>
      </c>
      <c r="BM19" s="54">
        <f t="shared" si="7"/>
        <v>1.147785085</v>
      </c>
      <c r="BN19" s="54">
        <f t="shared" si="8"/>
        <v>1.9560496060000001</v>
      </c>
      <c r="BO19" s="33">
        <f t="shared" si="9"/>
        <v>1.0443810229999999</v>
      </c>
      <c r="BP19" s="33">
        <f t="shared" si="10"/>
        <v>0.43256295299999997</v>
      </c>
      <c r="BQ19" s="33">
        <f t="shared" si="11"/>
        <v>1.1788063040000001</v>
      </c>
      <c r="BR19" s="57"/>
      <c r="BS19" s="33">
        <f t="shared" si="12"/>
        <v>1.6061814042682541</v>
      </c>
      <c r="BT19" s="33">
        <f t="shared" si="13"/>
        <v>0</v>
      </c>
      <c r="BU19" s="33">
        <f t="shared" si="14"/>
        <v>2.0243195386467958</v>
      </c>
      <c r="BV19" s="33">
        <f t="shared" si="15"/>
        <v>0</v>
      </c>
      <c r="BW19" s="33">
        <f t="shared" si="16"/>
        <v>2.1968844832889558</v>
      </c>
      <c r="BX19" s="33">
        <f t="shared" si="17"/>
        <v>0</v>
      </c>
      <c r="BY19" s="33">
        <f t="shared" si="18"/>
        <v>0.67034843724695614</v>
      </c>
      <c r="BZ19" s="33">
        <f t="shared" si="19"/>
        <v>0</v>
      </c>
      <c r="CA19" s="33">
        <f t="shared" si="20"/>
        <v>0</v>
      </c>
      <c r="CB19" s="59">
        <f t="shared" si="21"/>
        <v>425.51196702586714</v>
      </c>
      <c r="CC19" s="57"/>
      <c r="CD19" s="59">
        <f t="shared" si="22"/>
        <v>0</v>
      </c>
      <c r="CE19" s="59">
        <f t="shared" si="23"/>
        <v>0</v>
      </c>
      <c r="CF19" s="59">
        <f t="shared" si="24"/>
        <v>0</v>
      </c>
      <c r="CG19" s="59">
        <f t="shared" si="25"/>
        <v>0</v>
      </c>
      <c r="CH19" s="59">
        <f t="shared" si="26"/>
        <v>0</v>
      </c>
      <c r="CI19" s="59">
        <f t="shared" si="27"/>
        <v>0</v>
      </c>
      <c r="CJ19" s="57"/>
      <c r="CK19" s="59">
        <f t="shared" si="28"/>
        <v>1.0119661452483462</v>
      </c>
      <c r="CL19" s="59">
        <f t="shared" si="29"/>
        <v>2.8406844673659193</v>
      </c>
      <c r="CM19" s="59">
        <v>0</v>
      </c>
      <c r="CN19" s="59">
        <f t="shared" si="30"/>
        <v>0.93853470388379534</v>
      </c>
      <c r="CO19" s="59">
        <f t="shared" si="31"/>
        <v>0.920992043036862</v>
      </c>
      <c r="CP19" s="59">
        <f t="shared" si="32"/>
        <v>1.957948406042745</v>
      </c>
      <c r="CQ19" s="59">
        <v>0</v>
      </c>
      <c r="CR19" s="59">
        <f t="shared" si="33"/>
        <v>1.3644617636729057</v>
      </c>
      <c r="CS19" s="59">
        <f t="shared" si="34"/>
        <v>0.3940014280525222</v>
      </c>
      <c r="CT19" s="59">
        <f t="shared" si="35"/>
        <v>0.73671956985100706</v>
      </c>
      <c r="CU19" s="59">
        <v>0</v>
      </c>
      <c r="CV19" s="59">
        <f t="shared" si="36"/>
        <v>1.2555138093117424</v>
      </c>
      <c r="CW19" s="59">
        <f t="shared" si="37"/>
        <v>0.27764569938425482</v>
      </c>
      <c r="CX19" s="59">
        <f t="shared" si="38"/>
        <v>0.7566309098889672</v>
      </c>
      <c r="CY19" s="59">
        <v>0</v>
      </c>
      <c r="CZ19" s="57">
        <f t="shared" si="39"/>
        <v>0.40370853542771801</v>
      </c>
    </row>
    <row r="20" spans="1:104" ht="15">
      <c r="A20" s="27">
        <v>2026</v>
      </c>
      <c r="B20" s="212">
        <v>2.6988460110000001</v>
      </c>
      <c r="C20" s="212">
        <v>1.7018615880000001</v>
      </c>
      <c r="D20" s="212">
        <v>4.311949373</v>
      </c>
      <c r="E20" s="212">
        <v>1.3831266950000001</v>
      </c>
      <c r="F20" s="212"/>
      <c r="G20" s="212">
        <v>0</v>
      </c>
      <c r="H20" s="212">
        <v>0</v>
      </c>
      <c r="I20" s="212">
        <v>0</v>
      </c>
      <c r="J20" s="212">
        <v>0</v>
      </c>
      <c r="K20" s="212"/>
      <c r="L20" s="212">
        <v>2.988377383</v>
      </c>
      <c r="M20" s="212">
        <v>1.393375104</v>
      </c>
      <c r="N20" s="212">
        <v>2.9987177900000002</v>
      </c>
      <c r="O20" s="212">
        <v>2.288892487</v>
      </c>
      <c r="P20" s="212"/>
      <c r="Q20" s="212">
        <v>0</v>
      </c>
      <c r="R20" s="212">
        <v>0</v>
      </c>
      <c r="S20" s="212">
        <v>0</v>
      </c>
      <c r="T20" s="212">
        <v>0</v>
      </c>
      <c r="U20" s="212"/>
      <c r="V20" s="212">
        <v>3.4640360669999999</v>
      </c>
      <c r="W20" s="212">
        <v>0.61927502999999995</v>
      </c>
      <c r="X20" s="212">
        <v>1.1374446789999999</v>
      </c>
      <c r="Y20" s="212">
        <v>2.2809468900000001</v>
      </c>
      <c r="Z20" s="212"/>
      <c r="AA20" s="212">
        <v>0</v>
      </c>
      <c r="AB20" s="212">
        <v>0</v>
      </c>
      <c r="AC20" s="212">
        <v>0</v>
      </c>
      <c r="AD20" s="212">
        <v>0</v>
      </c>
      <c r="AE20" s="212"/>
      <c r="AF20" s="212">
        <v>1.0650618359999999</v>
      </c>
      <c r="AG20" s="212">
        <v>0.459568539</v>
      </c>
      <c r="AH20" s="212">
        <v>1.1374446789999999</v>
      </c>
      <c r="AI20" s="212">
        <v>0.67133535099999997</v>
      </c>
      <c r="AJ20" s="212"/>
      <c r="AK20" s="212">
        <v>0</v>
      </c>
      <c r="AL20" s="212">
        <v>0</v>
      </c>
      <c r="AM20" s="212">
        <v>0</v>
      </c>
      <c r="AN20" s="212">
        <v>0</v>
      </c>
      <c r="AO20" s="212"/>
      <c r="AP20" s="212"/>
      <c r="AQ20" s="212">
        <v>0</v>
      </c>
      <c r="AR20" s="212">
        <v>0</v>
      </c>
      <c r="AS20" s="212">
        <v>0</v>
      </c>
      <c r="AT20" s="212">
        <v>626.37010380000004</v>
      </c>
      <c r="AU20" s="25"/>
      <c r="AV20" s="25"/>
      <c r="AW20" s="25"/>
      <c r="AY20" s="58"/>
      <c r="AZ20" s="58"/>
      <c r="BA20" s="58"/>
      <c r="BB20" s="58"/>
      <c r="BC20" s="58"/>
      <c r="BD20" s="58"/>
      <c r="BE20" s="57"/>
      <c r="BF20" s="54">
        <f t="shared" si="0"/>
        <v>1.7018615880000001</v>
      </c>
      <c r="BG20" s="54">
        <f t="shared" si="1"/>
        <v>4.311949373</v>
      </c>
      <c r="BH20" s="54">
        <f t="shared" si="2"/>
        <v>1.3831266950000001</v>
      </c>
      <c r="BI20" s="54">
        <f t="shared" si="3"/>
        <v>1.393375104</v>
      </c>
      <c r="BJ20" s="54">
        <f t="shared" si="4"/>
        <v>2.9987177900000002</v>
      </c>
      <c r="BK20" s="54">
        <f t="shared" si="5"/>
        <v>2.288892487</v>
      </c>
      <c r="BL20" s="54">
        <f t="shared" si="6"/>
        <v>0.61927502999999995</v>
      </c>
      <c r="BM20" s="54">
        <f t="shared" si="7"/>
        <v>1.1374446789999999</v>
      </c>
      <c r="BN20" s="54">
        <f t="shared" si="8"/>
        <v>2.2809468900000001</v>
      </c>
      <c r="BO20" s="33">
        <f t="shared" si="9"/>
        <v>1.0650618359999999</v>
      </c>
      <c r="BP20" s="33">
        <f t="shared" si="10"/>
        <v>0.459568539</v>
      </c>
      <c r="BQ20" s="33">
        <f t="shared" si="11"/>
        <v>1.1374446789999999</v>
      </c>
      <c r="BR20" s="57"/>
      <c r="BS20" s="33">
        <f t="shared" si="12"/>
        <v>1.6818316081012845</v>
      </c>
      <c r="BT20" s="33">
        <f t="shared" si="13"/>
        <v>0</v>
      </c>
      <c r="BU20" s="33">
        <f t="shared" si="14"/>
        <v>1.8622579869987248</v>
      </c>
      <c r="BV20" s="33">
        <f t="shared" si="15"/>
        <v>0</v>
      </c>
      <c r="BW20" s="33">
        <f t="shared" si="16"/>
        <v>2.1586727532204719</v>
      </c>
      <c r="BX20" s="33">
        <f t="shared" si="17"/>
        <v>0</v>
      </c>
      <c r="BY20" s="33">
        <f t="shared" si="18"/>
        <v>0.66371132442027514</v>
      </c>
      <c r="BZ20" s="33">
        <f t="shared" si="19"/>
        <v>0</v>
      </c>
      <c r="CA20" s="33">
        <f t="shared" si="20"/>
        <v>0</v>
      </c>
      <c r="CB20" s="59">
        <f t="shared" si="21"/>
        <v>390.33314040403121</v>
      </c>
      <c r="CC20" s="57"/>
      <c r="CD20" s="59">
        <f t="shared" si="22"/>
        <v>0</v>
      </c>
      <c r="CE20" s="59">
        <f t="shared" si="23"/>
        <v>0</v>
      </c>
      <c r="CF20" s="59">
        <f t="shared" si="24"/>
        <v>0</v>
      </c>
      <c r="CG20" s="59">
        <f t="shared" si="25"/>
        <v>0</v>
      </c>
      <c r="CH20" s="59">
        <f t="shared" si="26"/>
        <v>0</v>
      </c>
      <c r="CI20" s="59">
        <f t="shared" si="27"/>
        <v>0</v>
      </c>
      <c r="CJ20" s="57"/>
      <c r="CK20" s="59">
        <f t="shared" si="28"/>
        <v>1.0605438767702429</v>
      </c>
      <c r="CL20" s="59">
        <f t="shared" si="29"/>
        <v>2.6870642928445001</v>
      </c>
      <c r="CM20" s="59">
        <v>0</v>
      </c>
      <c r="CN20" s="59">
        <f t="shared" si="30"/>
        <v>0.86191882907678241</v>
      </c>
      <c r="CO20" s="59">
        <f t="shared" si="31"/>
        <v>0.86830529874518814</v>
      </c>
      <c r="CP20" s="59">
        <f t="shared" si="32"/>
        <v>1.8687017867792051</v>
      </c>
      <c r="CQ20" s="59">
        <v>0</v>
      </c>
      <c r="CR20" s="59">
        <f t="shared" si="33"/>
        <v>1.4263621253277048</v>
      </c>
      <c r="CS20" s="59">
        <f t="shared" si="34"/>
        <v>0.38591172498054432</v>
      </c>
      <c r="CT20" s="59">
        <f t="shared" si="35"/>
        <v>0.70881791914463521</v>
      </c>
      <c r="CU20" s="59">
        <v>0</v>
      </c>
      <c r="CV20" s="59">
        <f t="shared" si="36"/>
        <v>1.4214106919649383</v>
      </c>
      <c r="CW20" s="59">
        <f t="shared" si="37"/>
        <v>0.28638791981048967</v>
      </c>
      <c r="CX20" s="59">
        <f t="shared" si="38"/>
        <v>0.70881791914463521</v>
      </c>
      <c r="CY20" s="59">
        <v>0</v>
      </c>
      <c r="CZ20" s="57">
        <f t="shared" si="39"/>
        <v>0.41835399587293098</v>
      </c>
    </row>
    <row r="21" spans="1:104" ht="15">
      <c r="A21" s="27">
        <v>2027</v>
      </c>
      <c r="B21" s="212">
        <v>2.5333995119999999</v>
      </c>
      <c r="C21" s="212">
        <v>1.5954527590000001</v>
      </c>
      <c r="D21" s="212">
        <v>4.2809281549999998</v>
      </c>
      <c r="E21" s="212">
        <v>1.562273915</v>
      </c>
      <c r="F21" s="212"/>
      <c r="G21" s="212">
        <v>0</v>
      </c>
      <c r="H21" s="212">
        <v>0</v>
      </c>
      <c r="I21" s="212">
        <v>0</v>
      </c>
      <c r="J21" s="212">
        <v>0</v>
      </c>
      <c r="K21" s="212"/>
      <c r="L21" s="212">
        <v>3.040079414</v>
      </c>
      <c r="M21" s="212">
        <v>1.3883143609999999</v>
      </c>
      <c r="N21" s="212">
        <v>3.081441039</v>
      </c>
      <c r="O21" s="212">
        <v>2.099634322</v>
      </c>
      <c r="P21" s="212"/>
      <c r="Q21" s="212">
        <v>0</v>
      </c>
      <c r="R21" s="212">
        <v>0</v>
      </c>
      <c r="S21" s="212">
        <v>0</v>
      </c>
      <c r="T21" s="212">
        <v>0</v>
      </c>
      <c r="U21" s="212"/>
      <c r="V21" s="212">
        <v>3.6501633779999998</v>
      </c>
      <c r="W21" s="212">
        <v>0.66553731599999999</v>
      </c>
      <c r="X21" s="212">
        <v>1.0960830539999999</v>
      </c>
      <c r="Y21" s="212">
        <v>2.1747556779999999</v>
      </c>
      <c r="Z21" s="212"/>
      <c r="AA21" s="212">
        <v>0</v>
      </c>
      <c r="AB21" s="212">
        <v>0</v>
      </c>
      <c r="AC21" s="212">
        <v>0</v>
      </c>
      <c r="AD21" s="212">
        <v>0</v>
      </c>
      <c r="AE21" s="212"/>
      <c r="AF21" s="212">
        <v>1.0443810229999999</v>
      </c>
      <c r="AG21" s="212">
        <v>0.38547685100000001</v>
      </c>
      <c r="AH21" s="212">
        <v>1.1891467099999999</v>
      </c>
      <c r="AI21" s="212">
        <v>0.71289018999999998</v>
      </c>
      <c r="AJ21" s="212"/>
      <c r="AK21" s="212">
        <v>0</v>
      </c>
      <c r="AL21" s="212">
        <v>0</v>
      </c>
      <c r="AM21" s="212">
        <v>0</v>
      </c>
      <c r="AN21" s="212">
        <v>0</v>
      </c>
      <c r="AO21" s="212"/>
      <c r="AP21" s="212"/>
      <c r="AQ21" s="212">
        <v>0</v>
      </c>
      <c r="AR21" s="212">
        <v>0</v>
      </c>
      <c r="AS21" s="212">
        <v>0</v>
      </c>
      <c r="AT21" s="212">
        <v>588.21400500000004</v>
      </c>
      <c r="AU21" s="25"/>
      <c r="AV21" s="25"/>
      <c r="AW21" s="25"/>
      <c r="AY21" s="58"/>
      <c r="AZ21" s="58"/>
      <c r="BA21" s="58"/>
      <c r="BB21" s="58"/>
      <c r="BC21" s="58"/>
      <c r="BD21" s="58"/>
      <c r="BE21" s="57"/>
      <c r="BF21" s="54">
        <f t="shared" si="0"/>
        <v>1.5954527590000001</v>
      </c>
      <c r="BG21" s="54">
        <f t="shared" si="1"/>
        <v>4.2809281549999998</v>
      </c>
      <c r="BH21" s="54">
        <f t="shared" si="2"/>
        <v>1.562273915</v>
      </c>
      <c r="BI21" s="54">
        <f t="shared" si="3"/>
        <v>1.3883143609999999</v>
      </c>
      <c r="BJ21" s="54">
        <f t="shared" si="4"/>
        <v>3.081441039</v>
      </c>
      <c r="BK21" s="54">
        <f t="shared" si="5"/>
        <v>2.099634322</v>
      </c>
      <c r="BL21" s="54">
        <f t="shared" si="6"/>
        <v>0.66553731599999999</v>
      </c>
      <c r="BM21" s="54">
        <f t="shared" si="7"/>
        <v>1.0960830539999999</v>
      </c>
      <c r="BN21" s="54">
        <f t="shared" si="8"/>
        <v>2.1747556779999999</v>
      </c>
      <c r="BO21" s="33">
        <f t="shared" si="9"/>
        <v>1.0443810229999999</v>
      </c>
      <c r="BP21" s="33">
        <f t="shared" si="10"/>
        <v>0.38547685100000001</v>
      </c>
      <c r="BQ21" s="33">
        <f t="shared" si="11"/>
        <v>1.1891467099999999</v>
      </c>
      <c r="BR21" s="57"/>
      <c r="BS21" s="33">
        <f t="shared" si="12"/>
        <v>1.5327483686551171</v>
      </c>
      <c r="BT21" s="33">
        <f t="shared" si="13"/>
        <v>0</v>
      </c>
      <c r="BU21" s="33">
        <f t="shared" si="14"/>
        <v>1.8392980421441341</v>
      </c>
      <c r="BV21" s="33">
        <f t="shared" si="15"/>
        <v>0</v>
      </c>
      <c r="BW21" s="33">
        <f t="shared" si="16"/>
        <v>2.2084088737103031</v>
      </c>
      <c r="BX21" s="33">
        <f t="shared" si="17"/>
        <v>0</v>
      </c>
      <c r="BY21" s="33">
        <f t="shared" si="18"/>
        <v>0.63186769464318593</v>
      </c>
      <c r="BZ21" s="33">
        <f t="shared" si="19"/>
        <v>0</v>
      </c>
      <c r="CA21" s="33">
        <f t="shared" si="20"/>
        <v>0</v>
      </c>
      <c r="CB21" s="59">
        <f t="shared" si="21"/>
        <v>355.87914670121836</v>
      </c>
      <c r="CC21" s="57"/>
      <c r="CD21" s="59">
        <f t="shared" si="22"/>
        <v>0</v>
      </c>
      <c r="CE21" s="59">
        <f t="shared" si="23"/>
        <v>0</v>
      </c>
      <c r="CF21" s="59">
        <f t="shared" si="24"/>
        <v>0</v>
      </c>
      <c r="CG21" s="59">
        <f t="shared" si="25"/>
        <v>0</v>
      </c>
      <c r="CH21" s="59">
        <f t="shared" si="26"/>
        <v>0</v>
      </c>
      <c r="CI21" s="59">
        <f t="shared" si="27"/>
        <v>0</v>
      </c>
      <c r="CJ21" s="57"/>
      <c r="CK21" s="59">
        <f t="shared" si="28"/>
        <v>0.96527515776341399</v>
      </c>
      <c r="CL21" s="59">
        <f t="shared" si="29"/>
        <v>2.5900319372549125</v>
      </c>
      <c r="CM21" s="59">
        <v>0</v>
      </c>
      <c r="CN21" s="59">
        <f t="shared" si="30"/>
        <v>0.94520141148929582</v>
      </c>
      <c r="CO21" s="59">
        <f t="shared" si="31"/>
        <v>0.83995302040747433</v>
      </c>
      <c r="CP21" s="59">
        <f t="shared" si="32"/>
        <v>1.8643225054959984</v>
      </c>
      <c r="CQ21" s="59">
        <v>0</v>
      </c>
      <c r="CR21" s="59">
        <f t="shared" si="33"/>
        <v>1.2703132950701355</v>
      </c>
      <c r="CS21" s="59">
        <f t="shared" si="34"/>
        <v>0.40266102150338823</v>
      </c>
      <c r="CT21" s="59">
        <f t="shared" si="35"/>
        <v>0.66314827368176221</v>
      </c>
      <c r="CU21" s="59">
        <v>0</v>
      </c>
      <c r="CV21" s="59">
        <f t="shared" si="36"/>
        <v>1.3157629508842952</v>
      </c>
      <c r="CW21" s="59">
        <f t="shared" si="37"/>
        <v>0.23321983434745436</v>
      </c>
      <c r="CX21" s="59">
        <f t="shared" si="38"/>
        <v>0.71945331607220253</v>
      </c>
      <c r="CY21" s="59">
        <v>0</v>
      </c>
      <c r="CZ21" s="57">
        <f t="shared" si="39"/>
        <v>0.4313102890314035</v>
      </c>
    </row>
    <row r="22" spans="1:104" ht="15">
      <c r="A22" s="27">
        <v>2028</v>
      </c>
      <c r="B22" s="212">
        <v>2.4093146380000001</v>
      </c>
      <c r="C22" s="212">
        <v>1.4824697630000001</v>
      </c>
      <c r="D22" s="212">
        <v>4.5911403399999999</v>
      </c>
      <c r="E22" s="212">
        <v>1.2441087850000001</v>
      </c>
      <c r="F22" s="212"/>
      <c r="G22" s="212">
        <v>0</v>
      </c>
      <c r="H22" s="212">
        <v>0</v>
      </c>
      <c r="I22" s="212">
        <v>0</v>
      </c>
      <c r="J22" s="212">
        <v>0</v>
      </c>
      <c r="K22" s="212"/>
      <c r="L22" s="212">
        <v>3.1951855070000001</v>
      </c>
      <c r="M22" s="212">
        <v>1.2442817589999999</v>
      </c>
      <c r="N22" s="212">
        <v>3.13314307</v>
      </c>
      <c r="O22" s="212">
        <v>2.2763386670000001</v>
      </c>
      <c r="P22" s="212"/>
      <c r="Q22" s="212">
        <v>0</v>
      </c>
      <c r="R22" s="212">
        <v>0</v>
      </c>
      <c r="S22" s="212">
        <v>0</v>
      </c>
      <c r="T22" s="212">
        <v>0</v>
      </c>
      <c r="U22" s="212"/>
      <c r="V22" s="212">
        <v>3.5467593169999998</v>
      </c>
      <c r="W22" s="212">
        <v>0.66431609000000003</v>
      </c>
      <c r="X22" s="212">
        <v>1.10642346</v>
      </c>
      <c r="Y22" s="212">
        <v>2.128746</v>
      </c>
      <c r="Z22" s="212"/>
      <c r="AA22" s="212">
        <v>0</v>
      </c>
      <c r="AB22" s="212">
        <v>0</v>
      </c>
      <c r="AC22" s="212">
        <v>0</v>
      </c>
      <c r="AD22" s="212">
        <v>0</v>
      </c>
      <c r="AE22" s="212"/>
      <c r="AF22" s="212">
        <v>1.0650618359999999</v>
      </c>
      <c r="AG22" s="212">
        <v>0.44666703200000002</v>
      </c>
      <c r="AH22" s="212">
        <v>1.0650618359999999</v>
      </c>
      <c r="AI22" s="212">
        <v>0.70838685099999998</v>
      </c>
      <c r="AJ22" s="212"/>
      <c r="AK22" s="212">
        <v>0</v>
      </c>
      <c r="AL22" s="212">
        <v>0</v>
      </c>
      <c r="AM22" s="212">
        <v>0</v>
      </c>
      <c r="AN22" s="212">
        <v>0</v>
      </c>
      <c r="AO22" s="212"/>
      <c r="AP22" s="212"/>
      <c r="AQ22" s="212">
        <v>0</v>
      </c>
      <c r="AR22" s="212">
        <v>0</v>
      </c>
      <c r="AS22" s="212">
        <v>0</v>
      </c>
      <c r="AT22" s="212">
        <v>548.22765440000001</v>
      </c>
      <c r="AU22" s="25"/>
      <c r="AV22" s="25"/>
      <c r="AW22" s="25"/>
      <c r="AY22" s="58"/>
      <c r="AZ22" s="58"/>
      <c r="BA22" s="58"/>
      <c r="BB22" s="58"/>
      <c r="BC22" s="58"/>
      <c r="BD22" s="58"/>
      <c r="BE22" s="57"/>
      <c r="BF22" s="54">
        <f t="shared" si="0"/>
        <v>1.4824697630000001</v>
      </c>
      <c r="BG22" s="54">
        <f t="shared" si="1"/>
        <v>4.5911403399999999</v>
      </c>
      <c r="BH22" s="54">
        <f t="shared" si="2"/>
        <v>1.2441087850000001</v>
      </c>
      <c r="BI22" s="54">
        <f t="shared" si="3"/>
        <v>1.2442817589999999</v>
      </c>
      <c r="BJ22" s="54">
        <f t="shared" si="4"/>
        <v>3.13314307</v>
      </c>
      <c r="BK22" s="54">
        <f t="shared" si="5"/>
        <v>2.2763386670000001</v>
      </c>
      <c r="BL22" s="54">
        <f t="shared" si="6"/>
        <v>0.66431609000000003</v>
      </c>
      <c r="BM22" s="54">
        <f t="shared" si="7"/>
        <v>1.10642346</v>
      </c>
      <c r="BN22" s="54">
        <f t="shared" si="8"/>
        <v>2.128746</v>
      </c>
      <c r="BO22" s="33">
        <f t="shared" si="9"/>
        <v>1.0650618359999999</v>
      </c>
      <c r="BP22" s="33">
        <f t="shared" si="10"/>
        <v>0.44666703200000002</v>
      </c>
      <c r="BQ22" s="33">
        <f t="shared" si="11"/>
        <v>1.0650618359999999</v>
      </c>
      <c r="BR22" s="57"/>
      <c r="BS22" s="33">
        <f t="shared" si="12"/>
        <v>1.4152184264121757</v>
      </c>
      <c r="BT22" s="33">
        <f t="shared" si="13"/>
        <v>0</v>
      </c>
      <c r="BU22" s="33">
        <f t="shared" si="14"/>
        <v>1.8768347371454976</v>
      </c>
      <c r="BV22" s="33">
        <f t="shared" si="15"/>
        <v>0</v>
      </c>
      <c r="BW22" s="33">
        <f t="shared" si="16"/>
        <v>2.0833472973186091</v>
      </c>
      <c r="BX22" s="33">
        <f t="shared" si="17"/>
        <v>0</v>
      </c>
      <c r="BY22" s="33">
        <f t="shared" si="18"/>
        <v>0.62561157924429733</v>
      </c>
      <c r="BZ22" s="33">
        <f t="shared" si="19"/>
        <v>0</v>
      </c>
      <c r="CA22" s="33">
        <f t="shared" si="20"/>
        <v>0</v>
      </c>
      <c r="CB22" s="59">
        <f t="shared" si="21"/>
        <v>322.0259679406829</v>
      </c>
      <c r="CC22" s="57"/>
      <c r="CD22" s="59">
        <f t="shared" si="22"/>
        <v>0</v>
      </c>
      <c r="CE22" s="59">
        <f t="shared" si="23"/>
        <v>0</v>
      </c>
      <c r="CF22" s="59">
        <f t="shared" si="24"/>
        <v>0</v>
      </c>
      <c r="CG22" s="59">
        <f t="shared" si="25"/>
        <v>0</v>
      </c>
      <c r="CH22" s="59">
        <f t="shared" si="26"/>
        <v>0</v>
      </c>
      <c r="CI22" s="59">
        <f t="shared" si="27"/>
        <v>0</v>
      </c>
      <c r="CJ22" s="57"/>
      <c r="CK22" s="59">
        <f t="shared" si="28"/>
        <v>0.87079474474038832</v>
      </c>
      <c r="CL22" s="59">
        <f t="shared" si="29"/>
        <v>2.6968110785255859</v>
      </c>
      <c r="CM22" s="59">
        <v>0</v>
      </c>
      <c r="CN22" s="59">
        <f t="shared" si="30"/>
        <v>0.73078279159704496</v>
      </c>
      <c r="CO22" s="59">
        <f t="shared" si="31"/>
        <v>0.73088439559190277</v>
      </c>
      <c r="CP22" s="59">
        <f t="shared" si="32"/>
        <v>1.8403913442083246</v>
      </c>
      <c r="CQ22" s="59">
        <v>0</v>
      </c>
      <c r="CR22" s="59">
        <f t="shared" si="33"/>
        <v>1.3371090581042366</v>
      </c>
      <c r="CS22" s="59">
        <f t="shared" si="34"/>
        <v>0.39021568901873299</v>
      </c>
      <c r="CT22" s="59">
        <f t="shared" si="35"/>
        <v>0.64990717414414967</v>
      </c>
      <c r="CU22" s="59">
        <v>0</v>
      </c>
      <c r="CV22" s="59">
        <f t="shared" si="36"/>
        <v>1.250413921384731</v>
      </c>
      <c r="CW22" s="59">
        <f t="shared" si="37"/>
        <v>0.26236980599676951</v>
      </c>
      <c r="CX22" s="59">
        <f t="shared" si="38"/>
        <v>0.62561157924429733</v>
      </c>
      <c r="CY22" s="59">
        <v>0</v>
      </c>
      <c r="CZ22" s="57">
        <f t="shared" si="39"/>
        <v>0.41610261638367896</v>
      </c>
    </row>
    <row r="23" spans="1:104" ht="15">
      <c r="A23" s="27">
        <v>2029</v>
      </c>
      <c r="B23" s="212">
        <v>3.1124622579999999</v>
      </c>
      <c r="C23" s="212">
        <v>2.0194218180000001</v>
      </c>
      <c r="D23" s="212">
        <v>4.601480746</v>
      </c>
      <c r="E23" s="212">
        <v>1.3724620839999999</v>
      </c>
      <c r="F23" s="212"/>
      <c r="G23" s="212">
        <v>0</v>
      </c>
      <c r="H23" s="212">
        <v>0</v>
      </c>
      <c r="I23" s="212">
        <v>0</v>
      </c>
      <c r="J23" s="212">
        <v>0</v>
      </c>
      <c r="K23" s="212"/>
      <c r="L23" s="212">
        <v>3.7639078459999999</v>
      </c>
      <c r="M23" s="212">
        <v>1.679640045</v>
      </c>
      <c r="N23" s="212">
        <v>2.9987177900000002</v>
      </c>
      <c r="O23" s="212">
        <v>2.3201405419999999</v>
      </c>
      <c r="P23" s="212"/>
      <c r="Q23" s="212">
        <v>0</v>
      </c>
      <c r="R23" s="212">
        <v>0</v>
      </c>
      <c r="S23" s="212">
        <v>0</v>
      </c>
      <c r="T23" s="212">
        <v>0</v>
      </c>
      <c r="U23" s="212"/>
      <c r="V23" s="212">
        <v>4.2395665300000003</v>
      </c>
      <c r="W23" s="212">
        <v>0.74675434500000004</v>
      </c>
      <c r="X23" s="212">
        <v>1.147785085</v>
      </c>
      <c r="Y23" s="212">
        <v>2.249729002</v>
      </c>
      <c r="Z23" s="212"/>
      <c r="AA23" s="212">
        <v>0</v>
      </c>
      <c r="AB23" s="212">
        <v>0</v>
      </c>
      <c r="AC23" s="212">
        <v>0</v>
      </c>
      <c r="AD23" s="212">
        <v>0</v>
      </c>
      <c r="AE23" s="212"/>
      <c r="AF23" s="212">
        <v>1.2511891470000001</v>
      </c>
      <c r="AG23" s="212">
        <v>0.45578589200000003</v>
      </c>
      <c r="AH23" s="212">
        <v>1.023700211</v>
      </c>
      <c r="AI23" s="212">
        <v>0.63458087699999999</v>
      </c>
      <c r="AJ23" s="212"/>
      <c r="AK23" s="212">
        <v>0</v>
      </c>
      <c r="AL23" s="212">
        <v>0</v>
      </c>
      <c r="AM23" s="212">
        <v>0</v>
      </c>
      <c r="AN23" s="212">
        <v>0</v>
      </c>
      <c r="AO23" s="212"/>
      <c r="AP23" s="212"/>
      <c r="AQ23" s="212">
        <v>0</v>
      </c>
      <c r="AR23" s="212">
        <v>0</v>
      </c>
      <c r="AS23" s="212">
        <v>0</v>
      </c>
      <c r="AT23" s="212">
        <v>508.19994209999999</v>
      </c>
      <c r="AU23" s="25"/>
      <c r="AV23" s="25"/>
      <c r="AW23" s="25"/>
      <c r="AY23" s="58"/>
      <c r="AZ23" s="58"/>
      <c r="BA23" s="58"/>
      <c r="BB23" s="58"/>
      <c r="BC23" s="58"/>
      <c r="BD23" s="58"/>
      <c r="BE23" s="57"/>
      <c r="BF23" s="54">
        <f t="shared" si="0"/>
        <v>2.0194218180000001</v>
      </c>
      <c r="BG23" s="54">
        <f t="shared" si="1"/>
        <v>4.601480746</v>
      </c>
      <c r="BH23" s="54">
        <f t="shared" si="2"/>
        <v>1.3724620839999999</v>
      </c>
      <c r="BI23" s="54">
        <f t="shared" si="3"/>
        <v>1.679640045</v>
      </c>
      <c r="BJ23" s="54">
        <f t="shared" si="4"/>
        <v>2.9987177900000002</v>
      </c>
      <c r="BK23" s="54">
        <f t="shared" si="5"/>
        <v>2.3201405419999999</v>
      </c>
      <c r="BL23" s="54">
        <f t="shared" si="6"/>
        <v>0.74675434500000004</v>
      </c>
      <c r="BM23" s="54">
        <f t="shared" si="7"/>
        <v>1.147785085</v>
      </c>
      <c r="BN23" s="54">
        <f t="shared" si="8"/>
        <v>2.249729002</v>
      </c>
      <c r="BO23" s="33">
        <f t="shared" si="9"/>
        <v>1.2511891470000001</v>
      </c>
      <c r="BP23" s="33">
        <f t="shared" si="10"/>
        <v>0.45578589200000003</v>
      </c>
      <c r="BQ23" s="33">
        <f t="shared" si="11"/>
        <v>1.023700211</v>
      </c>
      <c r="BR23" s="57"/>
      <c r="BS23" s="33">
        <f t="shared" si="12"/>
        <v>1.7749937347168918</v>
      </c>
      <c r="BT23" s="33">
        <f t="shared" si="13"/>
        <v>0</v>
      </c>
      <c r="BU23" s="33">
        <f t="shared" si="14"/>
        <v>2.1465040507815698</v>
      </c>
      <c r="BV23" s="33">
        <f t="shared" si="15"/>
        <v>0</v>
      </c>
      <c r="BW23" s="33">
        <f t="shared" si="16"/>
        <v>2.417765551798519</v>
      </c>
      <c r="BX23" s="33">
        <f t="shared" si="17"/>
        <v>0</v>
      </c>
      <c r="BY23" s="33">
        <f t="shared" si="18"/>
        <v>0.71353568743283124</v>
      </c>
      <c r="BZ23" s="33">
        <f t="shared" si="19"/>
        <v>0</v>
      </c>
      <c r="CA23" s="33">
        <f t="shared" si="20"/>
        <v>0</v>
      </c>
      <c r="CB23" s="59">
        <f t="shared" si="21"/>
        <v>289.8193258062592</v>
      </c>
      <c r="CC23" s="57"/>
      <c r="CD23" s="59">
        <f t="shared" si="22"/>
        <v>0</v>
      </c>
      <c r="CE23" s="59">
        <f t="shared" si="23"/>
        <v>0</v>
      </c>
      <c r="CF23" s="59">
        <f t="shared" si="24"/>
        <v>0</v>
      </c>
      <c r="CG23" s="59">
        <f t="shared" si="25"/>
        <v>0</v>
      </c>
      <c r="CH23" s="59">
        <f t="shared" si="26"/>
        <v>0</v>
      </c>
      <c r="CI23" s="59">
        <f t="shared" si="27"/>
        <v>0</v>
      </c>
      <c r="CJ23" s="57"/>
      <c r="CK23" s="59">
        <f t="shared" si="28"/>
        <v>1.1516480450445339</v>
      </c>
      <c r="CL23" s="59">
        <f t="shared" si="29"/>
        <v>2.6241601720879113</v>
      </c>
      <c r="CM23" s="59">
        <v>0</v>
      </c>
      <c r="CN23" s="59">
        <f t="shared" si="30"/>
        <v>0.7826959488343741</v>
      </c>
      <c r="CO23" s="59">
        <f t="shared" si="31"/>
        <v>0.95787524773725252</v>
      </c>
      <c r="CP23" s="59">
        <f t="shared" si="32"/>
        <v>1.7101268539893357</v>
      </c>
      <c r="CQ23" s="59">
        <v>0</v>
      </c>
      <c r="CR23" s="59">
        <f t="shared" si="33"/>
        <v>1.3231437313424455</v>
      </c>
      <c r="CS23" s="59">
        <f t="shared" si="34"/>
        <v>0.42586356841459133</v>
      </c>
      <c r="CT23" s="59">
        <f t="shared" si="35"/>
        <v>0.65456579575863727</v>
      </c>
      <c r="CU23" s="59">
        <v>0</v>
      </c>
      <c r="CV23" s="59">
        <f t="shared" si="36"/>
        <v>1.2829890139541367</v>
      </c>
      <c r="CW23" s="59">
        <f t="shared" si="37"/>
        <v>0.25992832542560906</v>
      </c>
      <c r="CX23" s="59">
        <f t="shared" si="38"/>
        <v>0.58380192597771896</v>
      </c>
      <c r="CY23" s="59">
        <v>0</v>
      </c>
      <c r="CZ23" s="57">
        <f t="shared" si="39"/>
        <v>0.36189260703515669</v>
      </c>
    </row>
    <row r="24" spans="1:104" ht="15">
      <c r="A24" s="27">
        <v>2030</v>
      </c>
      <c r="B24" s="212">
        <v>0</v>
      </c>
      <c r="C24" s="212">
        <v>0</v>
      </c>
      <c r="D24" s="212">
        <v>5.0564586179999997</v>
      </c>
      <c r="E24" s="212">
        <v>1.4269760520000001</v>
      </c>
      <c r="F24" s="212"/>
      <c r="G24" s="212">
        <v>0</v>
      </c>
      <c r="H24" s="212">
        <v>0</v>
      </c>
      <c r="I24" s="212">
        <v>0</v>
      </c>
      <c r="J24" s="212">
        <v>0</v>
      </c>
      <c r="K24" s="212"/>
      <c r="L24" s="212">
        <v>0</v>
      </c>
      <c r="M24" s="212">
        <v>0</v>
      </c>
      <c r="N24" s="212">
        <v>3.3813128180000001</v>
      </c>
      <c r="O24" s="212">
        <v>1.881953923</v>
      </c>
      <c r="P24" s="212"/>
      <c r="Q24" s="212">
        <v>0</v>
      </c>
      <c r="R24" s="212">
        <v>0</v>
      </c>
      <c r="S24" s="212">
        <v>0</v>
      </c>
      <c r="T24" s="212">
        <v>0</v>
      </c>
      <c r="U24" s="212"/>
      <c r="V24" s="212">
        <v>0</v>
      </c>
      <c r="W24" s="212">
        <v>0</v>
      </c>
      <c r="X24" s="212">
        <v>1.2511891470000001</v>
      </c>
      <c r="Y24" s="212">
        <v>2.0680812340000001</v>
      </c>
      <c r="Z24" s="212"/>
      <c r="AA24" s="212">
        <v>0</v>
      </c>
      <c r="AB24" s="212">
        <v>0</v>
      </c>
      <c r="AC24" s="212">
        <v>0</v>
      </c>
      <c r="AD24" s="212">
        <v>0</v>
      </c>
      <c r="AE24" s="212"/>
      <c r="AF24" s="212">
        <v>0</v>
      </c>
      <c r="AG24" s="212">
        <v>0</v>
      </c>
      <c r="AH24" s="212">
        <v>1.0443810229999999</v>
      </c>
      <c r="AI24" s="212">
        <v>0.69280721300000003</v>
      </c>
      <c r="AJ24" s="212"/>
      <c r="AK24" s="212">
        <v>0</v>
      </c>
      <c r="AL24" s="212">
        <v>0</v>
      </c>
      <c r="AM24" s="212">
        <v>0</v>
      </c>
      <c r="AN24" s="212">
        <v>0</v>
      </c>
      <c r="AO24" s="212"/>
      <c r="AP24" s="212"/>
      <c r="AQ24" s="212">
        <v>0</v>
      </c>
      <c r="AR24" s="212">
        <v>0</v>
      </c>
      <c r="AS24" s="212">
        <v>0</v>
      </c>
      <c r="AT24" s="212">
        <v>467.18989119999998</v>
      </c>
      <c r="AU24" s="25"/>
      <c r="AV24" s="25"/>
      <c r="AW24" s="25"/>
      <c r="AY24" s="58"/>
      <c r="AZ24" s="58"/>
      <c r="BA24" s="58"/>
      <c r="BB24" s="58"/>
      <c r="BC24" s="58"/>
      <c r="BD24" s="58"/>
      <c r="BE24" s="57"/>
      <c r="BF24" s="54">
        <f t="shared" si="0"/>
        <v>0</v>
      </c>
      <c r="BG24" s="54">
        <f t="shared" si="1"/>
        <v>5.0564586179999997</v>
      </c>
      <c r="BH24" s="54">
        <f t="shared" si="2"/>
        <v>1.4269760520000001</v>
      </c>
      <c r="BI24" s="54">
        <f t="shared" si="3"/>
        <v>0</v>
      </c>
      <c r="BJ24" s="54">
        <f t="shared" si="4"/>
        <v>3.3813128180000001</v>
      </c>
      <c r="BK24" s="54">
        <f t="shared" si="5"/>
        <v>1.881953923</v>
      </c>
      <c r="BL24" s="54">
        <f t="shared" si="6"/>
        <v>0</v>
      </c>
      <c r="BM24" s="54">
        <f t="shared" si="7"/>
        <v>1.2511891470000001</v>
      </c>
      <c r="BN24" s="54">
        <f t="shared" si="8"/>
        <v>2.0680812340000001</v>
      </c>
      <c r="BO24" s="33">
        <f t="shared" si="9"/>
        <v>0</v>
      </c>
      <c r="BP24" s="33">
        <f t="shared" si="10"/>
        <v>0</v>
      </c>
      <c r="BQ24" s="33">
        <f t="shared" si="11"/>
        <v>1.0443810229999999</v>
      </c>
      <c r="BR24" s="57"/>
      <c r="BS24" s="33">
        <f t="shared" si="12"/>
        <v>0</v>
      </c>
      <c r="BT24" s="33">
        <f t="shared" si="13"/>
        <v>0</v>
      </c>
      <c r="BU24" s="33">
        <f t="shared" si="14"/>
        <v>0</v>
      </c>
      <c r="BV24" s="33">
        <f t="shared" si="15"/>
        <v>0</v>
      </c>
      <c r="BW24" s="33">
        <f t="shared" si="16"/>
        <v>0</v>
      </c>
      <c r="BX24" s="33">
        <f t="shared" si="17"/>
        <v>0</v>
      </c>
      <c r="BY24" s="33">
        <f t="shared" si="18"/>
        <v>0</v>
      </c>
      <c r="BZ24" s="33">
        <f t="shared" si="19"/>
        <v>0</v>
      </c>
      <c r="CA24" s="33">
        <f t="shared" si="20"/>
        <v>0</v>
      </c>
      <c r="CB24" s="59">
        <f t="shared" si="21"/>
        <v>258.67171535839168</v>
      </c>
      <c r="CC24" s="57"/>
      <c r="CD24" s="59">
        <f t="shared" si="22"/>
        <v>0</v>
      </c>
      <c r="CE24" s="59">
        <f t="shared" si="23"/>
        <v>0</v>
      </c>
      <c r="CF24" s="59">
        <f t="shared" si="24"/>
        <v>0</v>
      </c>
      <c r="CG24" s="59">
        <f t="shared" si="25"/>
        <v>0</v>
      </c>
      <c r="CH24" s="59">
        <f t="shared" si="26"/>
        <v>0</v>
      </c>
      <c r="CI24" s="59">
        <f t="shared" si="27"/>
        <v>0</v>
      </c>
      <c r="CJ24" s="57"/>
      <c r="CK24" s="59">
        <f t="shared" si="28"/>
        <v>0</v>
      </c>
      <c r="CL24" s="59">
        <f t="shared" si="29"/>
        <v>2.799638538833142</v>
      </c>
      <c r="CM24" s="59">
        <v>0</v>
      </c>
      <c r="CN24" s="59">
        <f t="shared" si="30"/>
        <v>0.79008204179693853</v>
      </c>
      <c r="CO24" s="59">
        <f t="shared" si="31"/>
        <v>0</v>
      </c>
      <c r="CP24" s="59">
        <f t="shared" si="32"/>
        <v>1.8721509246460708</v>
      </c>
      <c r="CQ24" s="59">
        <v>0</v>
      </c>
      <c r="CR24" s="59">
        <f t="shared" si="33"/>
        <v>1.0419922576609564</v>
      </c>
      <c r="CS24" s="59">
        <f t="shared" si="34"/>
        <v>0</v>
      </c>
      <c r="CT24" s="59">
        <f t="shared" si="35"/>
        <v>0.69275309459498191</v>
      </c>
      <c r="CU24" s="59">
        <v>0</v>
      </c>
      <c r="CV24" s="59">
        <f t="shared" si="36"/>
        <v>1.1450464369535558</v>
      </c>
      <c r="CW24" s="59">
        <f t="shared" si="37"/>
        <v>0</v>
      </c>
      <c r="CX24" s="59">
        <f t="shared" si="38"/>
        <v>0.5782484505674208</v>
      </c>
      <c r="CY24" s="59">
        <v>0</v>
      </c>
      <c r="CZ24" s="57">
        <f t="shared" si="39"/>
        <v>0.38359055616350768</v>
      </c>
    </row>
    <row r="25" spans="1:104" ht="15">
      <c r="A25" s="27">
        <v>2031</v>
      </c>
      <c r="B25" s="212">
        <v>0</v>
      </c>
      <c r="C25" s="212">
        <v>0</v>
      </c>
      <c r="D25" s="212">
        <v>3.3502915990000002</v>
      </c>
      <c r="E25" s="212">
        <v>0.71348802600000005</v>
      </c>
      <c r="F25" s="212"/>
      <c r="G25" s="212">
        <v>0</v>
      </c>
      <c r="H25" s="212">
        <v>0</v>
      </c>
      <c r="I25" s="212">
        <v>0</v>
      </c>
      <c r="J25" s="212">
        <v>0</v>
      </c>
      <c r="K25" s="212"/>
      <c r="L25" s="212">
        <v>0</v>
      </c>
      <c r="M25" s="212">
        <v>0</v>
      </c>
      <c r="N25" s="212">
        <v>2.1611448900000001</v>
      </c>
      <c r="O25" s="212">
        <v>0.796211275</v>
      </c>
      <c r="P25" s="212"/>
      <c r="Q25" s="212">
        <v>0</v>
      </c>
      <c r="R25" s="212">
        <v>0</v>
      </c>
      <c r="S25" s="212">
        <v>0</v>
      </c>
      <c r="T25" s="212">
        <v>0</v>
      </c>
      <c r="U25" s="212"/>
      <c r="V25" s="212">
        <v>0</v>
      </c>
      <c r="W25" s="212">
        <v>0</v>
      </c>
      <c r="X25" s="212">
        <v>0.68246680699999995</v>
      </c>
      <c r="Y25" s="212">
        <v>0.45497787200000001</v>
      </c>
      <c r="Z25" s="212"/>
      <c r="AA25" s="212">
        <v>0</v>
      </c>
      <c r="AB25" s="212">
        <v>0</v>
      </c>
      <c r="AC25" s="212">
        <v>0</v>
      </c>
      <c r="AD25" s="212">
        <v>0</v>
      </c>
      <c r="AE25" s="212"/>
      <c r="AF25" s="212">
        <v>0</v>
      </c>
      <c r="AG25" s="212">
        <v>0</v>
      </c>
      <c r="AH25" s="212">
        <v>0.63076477600000003</v>
      </c>
      <c r="AI25" s="212">
        <v>0.237829342</v>
      </c>
      <c r="AJ25" s="212"/>
      <c r="AK25" s="212">
        <v>0</v>
      </c>
      <c r="AL25" s="212">
        <v>0</v>
      </c>
      <c r="AM25" s="212">
        <v>0</v>
      </c>
      <c r="AN25" s="212">
        <v>0</v>
      </c>
      <c r="AO25" s="212"/>
      <c r="AP25" s="212"/>
      <c r="AQ25" s="212">
        <v>0</v>
      </c>
      <c r="AR25" s="212">
        <v>0</v>
      </c>
      <c r="AS25" s="212">
        <v>0</v>
      </c>
      <c r="AT25" s="212">
        <v>428.45472969999997</v>
      </c>
      <c r="AU25" s="25"/>
      <c r="AV25" s="25"/>
      <c r="AW25" s="25"/>
      <c r="AY25" s="58"/>
      <c r="AZ25" s="58"/>
      <c r="BA25" s="58"/>
      <c r="BB25" s="58"/>
      <c r="BC25" s="58"/>
      <c r="BD25" s="58"/>
      <c r="BE25" s="57"/>
      <c r="BF25" s="54">
        <f t="shared" si="0"/>
        <v>0</v>
      </c>
      <c r="BG25" s="54">
        <f t="shared" si="1"/>
        <v>3.3502915990000002</v>
      </c>
      <c r="BH25" s="54">
        <f t="shared" si="2"/>
        <v>0.71348802600000005</v>
      </c>
      <c r="BI25" s="54">
        <f t="shared" si="3"/>
        <v>0</v>
      </c>
      <c r="BJ25" s="54">
        <f t="shared" si="4"/>
        <v>2.1611448900000001</v>
      </c>
      <c r="BK25" s="54">
        <f t="shared" si="5"/>
        <v>0.796211275</v>
      </c>
      <c r="BL25" s="54">
        <f t="shared" si="6"/>
        <v>0</v>
      </c>
      <c r="BM25" s="54">
        <f t="shared" si="7"/>
        <v>0.68246680699999995</v>
      </c>
      <c r="BN25" s="54">
        <f t="shared" si="8"/>
        <v>0.45497787200000001</v>
      </c>
      <c r="BO25" s="33">
        <f t="shared" si="9"/>
        <v>0</v>
      </c>
      <c r="BP25" s="33">
        <f t="shared" si="10"/>
        <v>0</v>
      </c>
      <c r="BQ25" s="33">
        <f t="shared" si="11"/>
        <v>0.63076477600000003</v>
      </c>
      <c r="BR25" s="57"/>
      <c r="BS25" s="33">
        <f t="shared" si="12"/>
        <v>0</v>
      </c>
      <c r="BT25" s="33">
        <f t="shared" si="13"/>
        <v>0</v>
      </c>
      <c r="BU25" s="33">
        <f t="shared" si="14"/>
        <v>0</v>
      </c>
      <c r="BV25" s="33">
        <f t="shared" si="15"/>
        <v>0</v>
      </c>
      <c r="BW25" s="33">
        <f t="shared" si="16"/>
        <v>0</v>
      </c>
      <c r="BX25" s="33">
        <f t="shared" si="17"/>
        <v>0</v>
      </c>
      <c r="BY25" s="33">
        <f t="shared" si="18"/>
        <v>0</v>
      </c>
      <c r="BZ25" s="33">
        <f t="shared" si="19"/>
        <v>0</v>
      </c>
      <c r="CA25" s="33">
        <f t="shared" si="20"/>
        <v>0</v>
      </c>
      <c r="CB25" s="59">
        <f t="shared" si="21"/>
        <v>230.31552971004825</v>
      </c>
      <c r="CC25" s="57"/>
      <c r="CD25" s="59">
        <f t="shared" si="22"/>
        <v>0</v>
      </c>
      <c r="CE25" s="59">
        <f t="shared" si="23"/>
        <v>0</v>
      </c>
      <c r="CF25" s="59">
        <f t="shared" si="24"/>
        <v>0</v>
      </c>
      <c r="CG25" s="59">
        <f t="shared" si="25"/>
        <v>0</v>
      </c>
      <c r="CH25" s="59">
        <f t="shared" si="26"/>
        <v>0</v>
      </c>
      <c r="CI25" s="59">
        <f t="shared" si="27"/>
        <v>0</v>
      </c>
      <c r="CJ25" s="57"/>
      <c r="CK25" s="59">
        <f t="shared" si="28"/>
        <v>0</v>
      </c>
      <c r="CL25" s="59">
        <f t="shared" si="29"/>
        <v>1.8009468231266665</v>
      </c>
      <c r="CM25" s="59">
        <v>0</v>
      </c>
      <c r="CN25" s="59">
        <f t="shared" si="30"/>
        <v>0.38353497174608664</v>
      </c>
      <c r="CO25" s="59">
        <f t="shared" si="31"/>
        <v>0</v>
      </c>
      <c r="CP25" s="59">
        <f t="shared" si="32"/>
        <v>1.1617218707540713</v>
      </c>
      <c r="CQ25" s="59">
        <v>0</v>
      </c>
      <c r="CR25" s="59">
        <f t="shared" si="33"/>
        <v>0.42800279434688171</v>
      </c>
      <c r="CS25" s="59">
        <f t="shared" si="34"/>
        <v>0</v>
      </c>
      <c r="CT25" s="59">
        <f t="shared" si="35"/>
        <v>0.36685953793482012</v>
      </c>
      <c r="CU25" s="59">
        <v>0</v>
      </c>
      <c r="CV25" s="59">
        <f t="shared" si="36"/>
        <v>0.24457302564824629</v>
      </c>
      <c r="CW25" s="59">
        <f t="shared" si="37"/>
        <v>0</v>
      </c>
      <c r="CX25" s="59">
        <f t="shared" si="38"/>
        <v>0.33906714860774223</v>
      </c>
      <c r="CY25" s="59">
        <v>0</v>
      </c>
      <c r="CZ25" s="57">
        <f t="shared" si="39"/>
        <v>0.12784499058202886</v>
      </c>
    </row>
    <row r="26" spans="1:104" ht="15">
      <c r="A26" s="27">
        <v>2032</v>
      </c>
      <c r="B26" s="212">
        <v>0</v>
      </c>
      <c r="C26" s="212">
        <v>0</v>
      </c>
      <c r="D26" s="212">
        <v>2.150804484</v>
      </c>
      <c r="E26" s="212">
        <v>0.33089299700000002</v>
      </c>
      <c r="F26" s="212"/>
      <c r="G26" s="212">
        <v>0</v>
      </c>
      <c r="H26" s="212">
        <v>0</v>
      </c>
      <c r="I26" s="212">
        <v>0</v>
      </c>
      <c r="J26" s="212">
        <v>0</v>
      </c>
      <c r="K26" s="212"/>
      <c r="L26" s="212">
        <v>0</v>
      </c>
      <c r="M26" s="212">
        <v>0</v>
      </c>
      <c r="N26" s="212">
        <v>1.2925507709999999</v>
      </c>
      <c r="O26" s="212">
        <v>0.41361624699999999</v>
      </c>
      <c r="P26" s="212"/>
      <c r="Q26" s="212">
        <v>0</v>
      </c>
      <c r="R26" s="212">
        <v>0</v>
      </c>
      <c r="S26" s="212">
        <v>0</v>
      </c>
      <c r="T26" s="212">
        <v>0</v>
      </c>
      <c r="U26" s="212"/>
      <c r="V26" s="212">
        <v>0</v>
      </c>
      <c r="W26" s="212">
        <v>0</v>
      </c>
      <c r="X26" s="212">
        <v>0.320552591</v>
      </c>
      <c r="Y26" s="212">
        <v>0.21714853000000001</v>
      </c>
      <c r="Z26" s="212"/>
      <c r="AA26" s="212">
        <v>0</v>
      </c>
      <c r="AB26" s="212">
        <v>0</v>
      </c>
      <c r="AC26" s="212">
        <v>0</v>
      </c>
      <c r="AD26" s="212">
        <v>0</v>
      </c>
      <c r="AE26" s="212"/>
      <c r="AF26" s="212">
        <v>0</v>
      </c>
      <c r="AG26" s="212">
        <v>0</v>
      </c>
      <c r="AH26" s="212">
        <v>0.43429705899999999</v>
      </c>
      <c r="AI26" s="212">
        <v>7.2382843000000002E-2</v>
      </c>
      <c r="AJ26" s="212"/>
      <c r="AK26" s="212">
        <v>0</v>
      </c>
      <c r="AL26" s="212">
        <v>0</v>
      </c>
      <c r="AM26" s="212">
        <v>0</v>
      </c>
      <c r="AN26" s="212">
        <v>0</v>
      </c>
      <c r="AO26" s="212"/>
      <c r="AP26" s="212"/>
      <c r="AQ26" s="212">
        <v>0</v>
      </c>
      <c r="AR26" s="212">
        <v>0</v>
      </c>
      <c r="AS26" s="212">
        <v>0</v>
      </c>
      <c r="AT26" s="212">
        <v>393.90743270000002</v>
      </c>
      <c r="AU26" s="25"/>
      <c r="AV26" s="25"/>
      <c r="AW26" s="25"/>
      <c r="AY26" s="58"/>
      <c r="AZ26" s="58"/>
      <c r="BA26" s="58"/>
      <c r="BB26" s="58"/>
      <c r="BC26" s="58"/>
      <c r="BD26" s="58"/>
      <c r="BE26" s="57"/>
      <c r="BF26" s="54">
        <f t="shared" si="0"/>
        <v>0</v>
      </c>
      <c r="BG26" s="54">
        <f t="shared" si="1"/>
        <v>2.150804484</v>
      </c>
      <c r="BH26" s="54">
        <f t="shared" si="2"/>
        <v>0.33089299700000002</v>
      </c>
      <c r="BI26" s="54">
        <f t="shared" si="3"/>
        <v>0</v>
      </c>
      <c r="BJ26" s="54">
        <f t="shared" si="4"/>
        <v>1.2925507709999999</v>
      </c>
      <c r="BK26" s="54">
        <f t="shared" si="5"/>
        <v>0.41361624699999999</v>
      </c>
      <c r="BL26" s="54">
        <f t="shared" si="6"/>
        <v>0</v>
      </c>
      <c r="BM26" s="54">
        <f t="shared" si="7"/>
        <v>0.320552591</v>
      </c>
      <c r="BN26" s="54">
        <f t="shared" si="8"/>
        <v>0.21714853000000001</v>
      </c>
      <c r="BO26" s="33">
        <f t="shared" si="9"/>
        <v>0</v>
      </c>
      <c r="BP26" s="33">
        <f t="shared" si="10"/>
        <v>0</v>
      </c>
      <c r="BQ26" s="33">
        <f t="shared" si="11"/>
        <v>0.43429705899999999</v>
      </c>
      <c r="BR26" s="57"/>
      <c r="BS26" s="33">
        <f t="shared" si="12"/>
        <v>0</v>
      </c>
      <c r="BT26" s="33">
        <f t="shared" si="13"/>
        <v>0</v>
      </c>
      <c r="BU26" s="33">
        <f t="shared" si="14"/>
        <v>0</v>
      </c>
      <c r="BV26" s="33">
        <f t="shared" si="15"/>
        <v>0</v>
      </c>
      <c r="BW26" s="33">
        <f t="shared" si="16"/>
        <v>0</v>
      </c>
      <c r="BX26" s="33">
        <f t="shared" si="17"/>
        <v>0</v>
      </c>
      <c r="BY26" s="33">
        <f t="shared" si="18"/>
        <v>0</v>
      </c>
      <c r="BZ26" s="33">
        <f t="shared" si="19"/>
        <v>0</v>
      </c>
      <c r="CA26" s="33">
        <f t="shared" si="20"/>
        <v>0</v>
      </c>
      <c r="CB26" s="59">
        <f t="shared" si="21"/>
        <v>205.57733516804169</v>
      </c>
      <c r="CC26" s="57"/>
      <c r="CD26" s="59">
        <f t="shared" si="22"/>
        <v>0</v>
      </c>
      <c r="CE26" s="59">
        <f t="shared" si="23"/>
        <v>0</v>
      </c>
      <c r="CF26" s="59">
        <f t="shared" si="24"/>
        <v>0</v>
      </c>
      <c r="CG26" s="59">
        <f t="shared" si="25"/>
        <v>0</v>
      </c>
      <c r="CH26" s="59">
        <f t="shared" si="26"/>
        <v>0</v>
      </c>
      <c r="CI26" s="59">
        <f t="shared" si="27"/>
        <v>0</v>
      </c>
      <c r="CJ26" s="57"/>
      <c r="CK26" s="59">
        <f t="shared" si="28"/>
        <v>0</v>
      </c>
      <c r="CL26" s="59">
        <f t="shared" si="29"/>
        <v>1.1224887310642384</v>
      </c>
      <c r="CM26" s="59">
        <v>0</v>
      </c>
      <c r="CN26" s="59">
        <f t="shared" si="30"/>
        <v>0.17269057372886382</v>
      </c>
      <c r="CO26" s="59">
        <f t="shared" si="31"/>
        <v>0</v>
      </c>
      <c r="CP26" s="59">
        <f t="shared" si="32"/>
        <v>0.67457255439490382</v>
      </c>
      <c r="CQ26" s="59">
        <v>0</v>
      </c>
      <c r="CR26" s="59">
        <f t="shared" si="33"/>
        <v>0.21586321755249913</v>
      </c>
      <c r="CS26" s="59">
        <f t="shared" si="34"/>
        <v>0</v>
      </c>
      <c r="CT26" s="59">
        <f t="shared" si="35"/>
        <v>0.16729399338138251</v>
      </c>
      <c r="CU26" s="59">
        <v>0</v>
      </c>
      <c r="CV26" s="59">
        <f t="shared" si="36"/>
        <v>0.11332818938467711</v>
      </c>
      <c r="CW26" s="59">
        <f t="shared" si="37"/>
        <v>0</v>
      </c>
      <c r="CX26" s="59">
        <f t="shared" si="38"/>
        <v>0.22665637824746171</v>
      </c>
      <c r="CY26" s="59">
        <v>0</v>
      </c>
      <c r="CZ26" s="57">
        <f t="shared" si="39"/>
        <v>3.7776062954261537E-2</v>
      </c>
    </row>
    <row r="27" spans="1:104" ht="15">
      <c r="A27" s="27">
        <v>2033</v>
      </c>
      <c r="B27" s="212">
        <v>0</v>
      </c>
      <c r="C27" s="212">
        <v>0</v>
      </c>
      <c r="D27" s="212">
        <v>1.054721429</v>
      </c>
      <c r="E27" s="212">
        <v>0.19646771699999999</v>
      </c>
      <c r="F27" s="212"/>
      <c r="G27" s="212">
        <v>0</v>
      </c>
      <c r="H27" s="212">
        <v>0</v>
      </c>
      <c r="I27" s="212">
        <v>0</v>
      </c>
      <c r="J27" s="212">
        <v>0</v>
      </c>
      <c r="K27" s="212"/>
      <c r="L27" s="212">
        <v>0</v>
      </c>
      <c r="M27" s="212">
        <v>0</v>
      </c>
      <c r="N27" s="212">
        <v>0.73416883799999999</v>
      </c>
      <c r="O27" s="212">
        <v>0.155106093</v>
      </c>
      <c r="P27" s="212"/>
      <c r="Q27" s="212">
        <v>0</v>
      </c>
      <c r="R27" s="212">
        <v>0</v>
      </c>
      <c r="S27" s="212">
        <v>0</v>
      </c>
      <c r="T27" s="212">
        <v>0</v>
      </c>
      <c r="U27" s="212"/>
      <c r="V27" s="212">
        <v>0</v>
      </c>
      <c r="W27" s="212">
        <v>0</v>
      </c>
      <c r="X27" s="212">
        <v>0.165446499</v>
      </c>
      <c r="Y27" s="212">
        <v>5.1702031000000002E-2</v>
      </c>
      <c r="Z27" s="212"/>
      <c r="AA27" s="212">
        <v>0</v>
      </c>
      <c r="AB27" s="212">
        <v>0</v>
      </c>
      <c r="AC27" s="212">
        <v>0</v>
      </c>
      <c r="AD27" s="212">
        <v>0</v>
      </c>
      <c r="AE27" s="212"/>
      <c r="AF27" s="212">
        <v>0</v>
      </c>
      <c r="AG27" s="212">
        <v>0</v>
      </c>
      <c r="AH27" s="212">
        <v>0.165446499</v>
      </c>
      <c r="AI27" s="212">
        <v>5.1702031000000002E-2</v>
      </c>
      <c r="AJ27" s="212"/>
      <c r="AK27" s="212">
        <v>0</v>
      </c>
      <c r="AL27" s="212">
        <v>0</v>
      </c>
      <c r="AM27" s="212">
        <v>0</v>
      </c>
      <c r="AN27" s="212">
        <v>0</v>
      </c>
      <c r="AO27" s="212"/>
      <c r="AP27" s="212"/>
      <c r="AQ27" s="212">
        <v>0</v>
      </c>
      <c r="AR27" s="212">
        <v>0</v>
      </c>
      <c r="AS27" s="212">
        <v>0</v>
      </c>
      <c r="AT27" s="212">
        <v>359.97021960000001</v>
      </c>
      <c r="AU27" s="25"/>
      <c r="AV27" s="25"/>
      <c r="AW27" s="25"/>
      <c r="AY27" s="58"/>
      <c r="AZ27" s="58"/>
      <c r="BA27" s="58"/>
      <c r="BB27" s="58"/>
      <c r="BC27" s="58"/>
      <c r="BD27" s="58"/>
      <c r="BE27" s="57"/>
      <c r="BF27" s="54">
        <f t="shared" si="0"/>
        <v>0</v>
      </c>
      <c r="BG27" s="54">
        <f t="shared" si="1"/>
        <v>1.054721429</v>
      </c>
      <c r="BH27" s="54">
        <f t="shared" si="2"/>
        <v>0.19646771699999999</v>
      </c>
      <c r="BI27" s="54">
        <f t="shared" si="3"/>
        <v>0</v>
      </c>
      <c r="BJ27" s="54">
        <f t="shared" si="4"/>
        <v>0.73416883799999999</v>
      </c>
      <c r="BK27" s="54">
        <f t="shared" si="5"/>
        <v>0.155106093</v>
      </c>
      <c r="BL27" s="54">
        <f t="shared" si="6"/>
        <v>0</v>
      </c>
      <c r="BM27" s="54">
        <f t="shared" si="7"/>
        <v>0.165446499</v>
      </c>
      <c r="BN27" s="54">
        <f t="shared" si="8"/>
        <v>5.1702031000000002E-2</v>
      </c>
      <c r="BO27" s="33">
        <f t="shared" si="9"/>
        <v>0</v>
      </c>
      <c r="BP27" s="33">
        <f t="shared" si="10"/>
        <v>0</v>
      </c>
      <c r="BQ27" s="33">
        <f t="shared" si="11"/>
        <v>0.165446499</v>
      </c>
      <c r="BR27" s="57"/>
      <c r="BS27" s="33">
        <f t="shared" si="12"/>
        <v>0</v>
      </c>
      <c r="BT27" s="33">
        <f t="shared" si="13"/>
        <v>0</v>
      </c>
      <c r="BU27" s="33">
        <f t="shared" si="14"/>
        <v>0</v>
      </c>
      <c r="BV27" s="33">
        <f t="shared" si="15"/>
        <v>0</v>
      </c>
      <c r="BW27" s="33">
        <f t="shared" si="16"/>
        <v>0</v>
      </c>
      <c r="BX27" s="33">
        <f t="shared" si="17"/>
        <v>0</v>
      </c>
      <c r="BY27" s="33">
        <f t="shared" si="18"/>
        <v>0</v>
      </c>
      <c r="BZ27" s="33">
        <f t="shared" si="19"/>
        <v>0</v>
      </c>
      <c r="CA27" s="33">
        <f t="shared" si="20"/>
        <v>0</v>
      </c>
      <c r="CB27" s="59">
        <f t="shared" si="21"/>
        <v>182.39393995174507</v>
      </c>
      <c r="CC27" s="57"/>
      <c r="CD27" s="59">
        <f t="shared" si="22"/>
        <v>0</v>
      </c>
      <c r="CE27" s="59">
        <f t="shared" si="23"/>
        <v>0</v>
      </c>
      <c r="CF27" s="59">
        <f t="shared" si="24"/>
        <v>0</v>
      </c>
      <c r="CG27" s="59">
        <f t="shared" si="25"/>
        <v>0</v>
      </c>
      <c r="CH27" s="59">
        <f t="shared" si="26"/>
        <v>0</v>
      </c>
      <c r="CI27" s="59">
        <f t="shared" si="27"/>
        <v>0</v>
      </c>
      <c r="CJ27" s="57"/>
      <c r="CK27" s="59">
        <f t="shared" si="28"/>
        <v>0</v>
      </c>
      <c r="CL27" s="59">
        <f t="shared" si="29"/>
        <v>0.53441864496627578</v>
      </c>
      <c r="CM27" s="59">
        <v>0</v>
      </c>
      <c r="CN27" s="59">
        <f t="shared" si="30"/>
        <v>9.9548571036720393E-2</v>
      </c>
      <c r="CO27" s="59">
        <f t="shared" si="31"/>
        <v>0</v>
      </c>
      <c r="CP27" s="59">
        <f t="shared" si="32"/>
        <v>0.37199729216881711</v>
      </c>
      <c r="CQ27" s="59">
        <v>0</v>
      </c>
      <c r="CR27" s="59">
        <f t="shared" si="33"/>
        <v>7.8590977454268796E-2</v>
      </c>
      <c r="CS27" s="59">
        <f t="shared" si="34"/>
        <v>0</v>
      </c>
      <c r="CT27" s="59">
        <f t="shared" si="35"/>
        <v>8.3830375849881691E-2</v>
      </c>
      <c r="CU27" s="59">
        <v>0</v>
      </c>
      <c r="CV27" s="59">
        <f t="shared" si="36"/>
        <v>2.6196992484756265E-2</v>
      </c>
      <c r="CW27" s="59">
        <f t="shared" si="37"/>
        <v>0</v>
      </c>
      <c r="CX27" s="59">
        <f t="shared" si="38"/>
        <v>8.3830375849881691E-2</v>
      </c>
      <c r="CY27" s="59">
        <v>0</v>
      </c>
      <c r="CZ27" s="57">
        <f t="shared" si="39"/>
        <v>2.6196992484756265E-2</v>
      </c>
    </row>
    <row r="28" spans="1:104" ht="15">
      <c r="A28" s="27">
        <v>2034</v>
      </c>
      <c r="B28" s="212">
        <v>0</v>
      </c>
      <c r="C28" s="212">
        <v>0</v>
      </c>
      <c r="D28" s="212">
        <v>0</v>
      </c>
      <c r="E28" s="212">
        <v>0</v>
      </c>
      <c r="F28" s="212"/>
      <c r="G28" s="212">
        <v>0</v>
      </c>
      <c r="H28" s="212">
        <v>0</v>
      </c>
      <c r="I28" s="212">
        <v>0</v>
      </c>
      <c r="J28" s="212">
        <v>0</v>
      </c>
      <c r="K28" s="212"/>
      <c r="L28" s="212">
        <v>0</v>
      </c>
      <c r="M28" s="212">
        <v>0</v>
      </c>
      <c r="N28" s="212">
        <v>0</v>
      </c>
      <c r="O28" s="212">
        <v>0</v>
      </c>
      <c r="P28" s="212"/>
      <c r="Q28" s="212">
        <v>0</v>
      </c>
      <c r="R28" s="212">
        <v>0</v>
      </c>
      <c r="S28" s="212">
        <v>0</v>
      </c>
      <c r="T28" s="212">
        <v>0</v>
      </c>
      <c r="U28" s="212"/>
      <c r="V28" s="212">
        <v>0</v>
      </c>
      <c r="W28" s="212">
        <v>0</v>
      </c>
      <c r="X28" s="212">
        <v>0</v>
      </c>
      <c r="Y28" s="212">
        <v>0</v>
      </c>
      <c r="Z28" s="212"/>
      <c r="AA28" s="212">
        <v>0</v>
      </c>
      <c r="AB28" s="212">
        <v>0</v>
      </c>
      <c r="AC28" s="212">
        <v>0</v>
      </c>
      <c r="AD28" s="212">
        <v>0</v>
      </c>
      <c r="AE28" s="212"/>
      <c r="AF28" s="212">
        <v>0</v>
      </c>
      <c r="AG28" s="212">
        <v>0</v>
      </c>
      <c r="AH28" s="212">
        <v>0</v>
      </c>
      <c r="AI28" s="212">
        <v>0</v>
      </c>
      <c r="AJ28" s="212"/>
      <c r="AK28" s="212">
        <v>0</v>
      </c>
      <c r="AL28" s="212">
        <v>0</v>
      </c>
      <c r="AM28" s="212">
        <v>0</v>
      </c>
      <c r="AN28" s="212">
        <v>0</v>
      </c>
      <c r="AO28" s="212"/>
      <c r="AP28" s="212"/>
      <c r="AQ28" s="212">
        <v>0</v>
      </c>
      <c r="AR28" s="212">
        <v>0</v>
      </c>
      <c r="AS28" s="212">
        <v>0</v>
      </c>
      <c r="AT28" s="212">
        <v>326.46730359999998</v>
      </c>
      <c r="AU28" s="25"/>
      <c r="AV28" s="25"/>
      <c r="AW28" s="25"/>
      <c r="AY28" s="58"/>
      <c r="AZ28" s="58"/>
      <c r="BA28" s="58"/>
      <c r="BB28" s="58"/>
      <c r="BC28" s="58"/>
      <c r="BD28" s="58"/>
      <c r="BE28" s="57"/>
      <c r="BF28" s="54">
        <f t="shared" si="0"/>
        <v>0</v>
      </c>
      <c r="BG28" s="54">
        <f t="shared" si="1"/>
        <v>0</v>
      </c>
      <c r="BH28" s="54">
        <f t="shared" si="2"/>
        <v>0</v>
      </c>
      <c r="BI28" s="54">
        <f t="shared" si="3"/>
        <v>0</v>
      </c>
      <c r="BJ28" s="54">
        <f t="shared" si="4"/>
        <v>0</v>
      </c>
      <c r="BK28" s="54">
        <f t="shared" si="5"/>
        <v>0</v>
      </c>
      <c r="BL28" s="54">
        <f t="shared" si="6"/>
        <v>0</v>
      </c>
      <c r="BM28" s="54">
        <f t="shared" si="7"/>
        <v>0</v>
      </c>
      <c r="BN28" s="54">
        <f t="shared" si="8"/>
        <v>0</v>
      </c>
      <c r="BO28" s="33">
        <f t="shared" si="9"/>
        <v>0</v>
      </c>
      <c r="BP28" s="33">
        <f t="shared" si="10"/>
        <v>0</v>
      </c>
      <c r="BQ28" s="33">
        <f t="shared" si="11"/>
        <v>0</v>
      </c>
      <c r="BR28" s="57"/>
      <c r="BS28" s="33">
        <f t="shared" si="12"/>
        <v>0</v>
      </c>
      <c r="BT28" s="33">
        <f t="shared" si="13"/>
        <v>0</v>
      </c>
      <c r="BU28" s="33">
        <f t="shared" si="14"/>
        <v>0</v>
      </c>
      <c r="BV28" s="33">
        <f t="shared" si="15"/>
        <v>0</v>
      </c>
      <c r="BW28" s="33">
        <f t="shared" si="16"/>
        <v>0</v>
      </c>
      <c r="BX28" s="33">
        <f t="shared" si="17"/>
        <v>0</v>
      </c>
      <c r="BY28" s="33">
        <f t="shared" si="18"/>
        <v>0</v>
      </c>
      <c r="BZ28" s="33">
        <f t="shared" si="19"/>
        <v>0</v>
      </c>
      <c r="CA28" s="33">
        <f t="shared" si="20"/>
        <v>0</v>
      </c>
      <c r="CB28" s="59">
        <f t="shared" si="21"/>
        <v>160.60028045263289</v>
      </c>
      <c r="CC28" s="57"/>
      <c r="CD28" s="59">
        <f t="shared" si="22"/>
        <v>0</v>
      </c>
      <c r="CE28" s="59">
        <f t="shared" si="23"/>
        <v>0</v>
      </c>
      <c r="CF28" s="59">
        <f t="shared" si="24"/>
        <v>0</v>
      </c>
      <c r="CG28" s="59">
        <f t="shared" si="25"/>
        <v>0</v>
      </c>
      <c r="CH28" s="59">
        <f t="shared" si="26"/>
        <v>0</v>
      </c>
      <c r="CI28" s="59">
        <f t="shared" si="27"/>
        <v>0</v>
      </c>
      <c r="CJ28" s="57"/>
      <c r="CK28" s="59">
        <f t="shared" si="28"/>
        <v>0</v>
      </c>
      <c r="CL28" s="59">
        <f t="shared" si="29"/>
        <v>0</v>
      </c>
      <c r="CM28" s="59">
        <v>0</v>
      </c>
      <c r="CN28" s="59">
        <f t="shared" si="30"/>
        <v>0</v>
      </c>
      <c r="CO28" s="59">
        <f t="shared" si="31"/>
        <v>0</v>
      </c>
      <c r="CP28" s="59">
        <f t="shared" si="32"/>
        <v>0</v>
      </c>
      <c r="CQ28" s="59">
        <v>0</v>
      </c>
      <c r="CR28" s="59">
        <f t="shared" si="33"/>
        <v>0</v>
      </c>
      <c r="CS28" s="59">
        <f t="shared" si="34"/>
        <v>0</v>
      </c>
      <c r="CT28" s="59">
        <f t="shared" si="35"/>
        <v>0</v>
      </c>
      <c r="CU28" s="59">
        <v>0</v>
      </c>
      <c r="CV28" s="59">
        <f t="shared" si="36"/>
        <v>0</v>
      </c>
      <c r="CW28" s="59">
        <f t="shared" si="37"/>
        <v>0</v>
      </c>
      <c r="CX28" s="59">
        <f t="shared" si="38"/>
        <v>0</v>
      </c>
      <c r="CY28" s="59">
        <v>0</v>
      </c>
      <c r="CZ28" s="57">
        <f t="shared" si="39"/>
        <v>0</v>
      </c>
    </row>
    <row r="29" spans="1:104" ht="15">
      <c r="A29" s="27">
        <v>2035</v>
      </c>
      <c r="B29" s="212">
        <v>0</v>
      </c>
      <c r="C29" s="212">
        <v>0</v>
      </c>
      <c r="D29" s="212">
        <v>0</v>
      </c>
      <c r="E29" s="212">
        <v>0</v>
      </c>
      <c r="F29" s="212"/>
      <c r="G29" s="212">
        <v>0</v>
      </c>
      <c r="H29" s="212">
        <v>0</v>
      </c>
      <c r="I29" s="212">
        <v>0</v>
      </c>
      <c r="J29" s="212">
        <v>0</v>
      </c>
      <c r="K29" s="212"/>
      <c r="L29" s="212">
        <v>1.0340406E-2</v>
      </c>
      <c r="M29" s="212">
        <v>1.0340406E-2</v>
      </c>
      <c r="N29" s="212">
        <v>0</v>
      </c>
      <c r="O29" s="212">
        <v>0</v>
      </c>
      <c r="P29" s="212"/>
      <c r="Q29" s="212">
        <v>0</v>
      </c>
      <c r="R29" s="212">
        <v>0</v>
      </c>
      <c r="S29" s="212">
        <v>0</v>
      </c>
      <c r="T29" s="212">
        <v>0</v>
      </c>
      <c r="U29" s="212"/>
      <c r="V29" s="212">
        <v>2.0680812E-2</v>
      </c>
      <c r="W29" s="212">
        <v>0</v>
      </c>
      <c r="X29" s="212">
        <v>0</v>
      </c>
      <c r="Y29" s="212">
        <v>0</v>
      </c>
      <c r="Z29" s="212"/>
      <c r="AA29" s="212">
        <v>0</v>
      </c>
      <c r="AB29" s="212">
        <v>0</v>
      </c>
      <c r="AC29" s="212">
        <v>0</v>
      </c>
      <c r="AD29" s="212">
        <v>0</v>
      </c>
      <c r="AE29" s="212"/>
      <c r="AF29" s="212">
        <v>0</v>
      </c>
      <c r="AG29" s="212">
        <v>0</v>
      </c>
      <c r="AH29" s="212">
        <v>0</v>
      </c>
      <c r="AI29" s="212">
        <v>0</v>
      </c>
      <c r="AJ29" s="212"/>
      <c r="AK29" s="212">
        <v>0</v>
      </c>
      <c r="AL29" s="212">
        <v>0</v>
      </c>
      <c r="AM29" s="212">
        <v>0</v>
      </c>
      <c r="AN29" s="212">
        <v>0</v>
      </c>
      <c r="AO29" s="212"/>
      <c r="AP29" s="212"/>
      <c r="AQ29" s="212">
        <v>0</v>
      </c>
      <c r="AR29" s="212">
        <v>0</v>
      </c>
      <c r="AS29" s="212">
        <v>0</v>
      </c>
      <c r="AT29" s="212">
        <v>292.40600569999998</v>
      </c>
      <c r="AU29" s="25"/>
      <c r="AV29" s="25"/>
      <c r="AW29" s="25"/>
      <c r="AY29" s="58"/>
      <c r="AZ29" s="58"/>
      <c r="BA29" s="58"/>
      <c r="BB29" s="58"/>
      <c r="BC29" s="58"/>
      <c r="BD29" s="58"/>
      <c r="BE29" s="57"/>
      <c r="BF29" s="54">
        <f t="shared" si="0"/>
        <v>0</v>
      </c>
      <c r="BG29" s="54">
        <f t="shared" si="1"/>
        <v>0</v>
      </c>
      <c r="BH29" s="54">
        <f t="shared" si="2"/>
        <v>0</v>
      </c>
      <c r="BI29" s="54">
        <f t="shared" si="3"/>
        <v>1.0340406E-2</v>
      </c>
      <c r="BJ29" s="54">
        <f t="shared" si="4"/>
        <v>0</v>
      </c>
      <c r="BK29" s="54">
        <f t="shared" si="5"/>
        <v>0</v>
      </c>
      <c r="BL29" s="54">
        <f t="shared" si="6"/>
        <v>0</v>
      </c>
      <c r="BM29" s="54">
        <f t="shared" si="7"/>
        <v>0</v>
      </c>
      <c r="BN29" s="54">
        <f t="shared" si="8"/>
        <v>0</v>
      </c>
      <c r="BO29" s="33">
        <f t="shared" si="9"/>
        <v>0</v>
      </c>
      <c r="BP29" s="33">
        <f t="shared" si="10"/>
        <v>0</v>
      </c>
      <c r="BQ29" s="33">
        <f t="shared" si="11"/>
        <v>0</v>
      </c>
      <c r="BR29" s="57"/>
      <c r="BS29" s="33">
        <f t="shared" si="12"/>
        <v>0</v>
      </c>
      <c r="BT29" s="33">
        <f t="shared" si="13"/>
        <v>0</v>
      </c>
      <c r="BU29" s="33">
        <f t="shared" si="14"/>
        <v>4.9386354940266783E-3</v>
      </c>
      <c r="BV29" s="33">
        <f t="shared" si="15"/>
        <v>0</v>
      </c>
      <c r="BW29" s="33">
        <f t="shared" si="16"/>
        <v>9.8772709880533566E-3</v>
      </c>
      <c r="BX29" s="33">
        <f t="shared" si="17"/>
        <v>0</v>
      </c>
      <c r="BY29" s="33">
        <f t="shared" si="18"/>
        <v>0</v>
      </c>
      <c r="BZ29" s="33">
        <f t="shared" si="19"/>
        <v>0</v>
      </c>
      <c r="CA29" s="33">
        <f t="shared" si="20"/>
        <v>0</v>
      </c>
      <c r="CB29" s="59">
        <f t="shared" si="21"/>
        <v>139.6547368078765</v>
      </c>
      <c r="CC29" s="57"/>
      <c r="CD29" s="59">
        <f t="shared" si="22"/>
        <v>0</v>
      </c>
      <c r="CE29" s="59">
        <f t="shared" si="23"/>
        <v>0</v>
      </c>
      <c r="CF29" s="59">
        <f t="shared" si="24"/>
        <v>0</v>
      </c>
      <c r="CG29" s="59">
        <f t="shared" si="25"/>
        <v>0</v>
      </c>
      <c r="CH29" s="59">
        <f t="shared" si="26"/>
        <v>0</v>
      </c>
      <c r="CI29" s="59">
        <f t="shared" si="27"/>
        <v>0</v>
      </c>
      <c r="CJ29" s="57"/>
      <c r="CK29" s="59">
        <f t="shared" si="28"/>
        <v>0</v>
      </c>
      <c r="CL29" s="59">
        <f t="shared" si="29"/>
        <v>0</v>
      </c>
      <c r="CM29" s="59">
        <v>0</v>
      </c>
      <c r="CN29" s="59">
        <f t="shared" si="30"/>
        <v>0</v>
      </c>
      <c r="CO29" s="59">
        <f t="shared" si="31"/>
        <v>4.9386354940266783E-3</v>
      </c>
      <c r="CP29" s="59">
        <f t="shared" si="32"/>
        <v>0</v>
      </c>
      <c r="CQ29" s="59">
        <v>0</v>
      </c>
      <c r="CR29" s="59">
        <f t="shared" si="33"/>
        <v>0</v>
      </c>
      <c r="CS29" s="59">
        <f t="shared" si="34"/>
        <v>0</v>
      </c>
      <c r="CT29" s="59">
        <f t="shared" si="35"/>
        <v>0</v>
      </c>
      <c r="CU29" s="59">
        <v>0</v>
      </c>
      <c r="CV29" s="59">
        <f t="shared" si="36"/>
        <v>0</v>
      </c>
      <c r="CW29" s="59">
        <f t="shared" si="37"/>
        <v>0</v>
      </c>
      <c r="CX29" s="59">
        <f t="shared" si="38"/>
        <v>0</v>
      </c>
      <c r="CY29" s="59">
        <v>0</v>
      </c>
      <c r="CZ29" s="57">
        <f t="shared" si="39"/>
        <v>0</v>
      </c>
    </row>
    <row r="30" spans="1:104" ht="15">
      <c r="A30" s="27">
        <v>2036</v>
      </c>
      <c r="B30" s="212">
        <v>2.0680812E-2</v>
      </c>
      <c r="C30" s="212">
        <v>0</v>
      </c>
      <c r="D30" s="212">
        <v>0</v>
      </c>
      <c r="E30" s="212">
        <v>3.544129E-3</v>
      </c>
      <c r="F30" s="212"/>
      <c r="G30" s="212">
        <v>0</v>
      </c>
      <c r="H30" s="212">
        <v>0</v>
      </c>
      <c r="I30" s="212">
        <v>0</v>
      </c>
      <c r="J30" s="212">
        <v>0</v>
      </c>
      <c r="K30" s="212"/>
      <c r="L30" s="212">
        <v>4.1361624999999999E-2</v>
      </c>
      <c r="M30" s="212">
        <v>3.1021218999999999E-2</v>
      </c>
      <c r="N30" s="212">
        <v>1.0340406E-2</v>
      </c>
      <c r="O30" s="212">
        <v>0</v>
      </c>
      <c r="P30" s="212"/>
      <c r="Q30" s="212">
        <v>0</v>
      </c>
      <c r="R30" s="212">
        <v>0</v>
      </c>
      <c r="S30" s="212">
        <v>0</v>
      </c>
      <c r="T30" s="212">
        <v>0</v>
      </c>
      <c r="U30" s="212"/>
      <c r="V30" s="212">
        <v>2.0680812E-2</v>
      </c>
      <c r="W30" s="212">
        <v>0</v>
      </c>
      <c r="X30" s="212">
        <v>0</v>
      </c>
      <c r="Y30" s="212">
        <v>2.8126701E-2</v>
      </c>
      <c r="Z30" s="212"/>
      <c r="AA30" s="212">
        <v>0</v>
      </c>
      <c r="AB30" s="212">
        <v>0</v>
      </c>
      <c r="AC30" s="212">
        <v>0</v>
      </c>
      <c r="AD30" s="212">
        <v>0</v>
      </c>
      <c r="AE30" s="212"/>
      <c r="AF30" s="212">
        <v>1.0340406E-2</v>
      </c>
      <c r="AG30" s="212">
        <v>1.0340406E-2</v>
      </c>
      <c r="AH30" s="212">
        <v>0</v>
      </c>
      <c r="AI30" s="212">
        <v>0</v>
      </c>
      <c r="AJ30" s="212"/>
      <c r="AK30" s="212">
        <v>0</v>
      </c>
      <c r="AL30" s="212">
        <v>0</v>
      </c>
      <c r="AM30" s="212">
        <v>0</v>
      </c>
      <c r="AN30" s="212">
        <v>0</v>
      </c>
      <c r="AO30" s="212"/>
      <c r="AP30" s="212"/>
      <c r="AQ30" s="212">
        <v>0</v>
      </c>
      <c r="AR30" s="212">
        <v>0</v>
      </c>
      <c r="AS30" s="212">
        <v>0</v>
      </c>
      <c r="AT30" s="212">
        <v>258.63423920000002</v>
      </c>
      <c r="AU30" s="25"/>
      <c r="AV30" s="25"/>
      <c r="AW30" s="25"/>
      <c r="AY30" s="58"/>
      <c r="AZ30" s="58"/>
      <c r="BA30" s="58"/>
      <c r="BB30" s="58"/>
      <c r="BC30" s="58"/>
      <c r="BD30" s="58"/>
      <c r="BE30" s="57"/>
      <c r="BF30" s="54">
        <f t="shared" si="0"/>
        <v>0</v>
      </c>
      <c r="BG30" s="54">
        <f t="shared" si="1"/>
        <v>0</v>
      </c>
      <c r="BH30" s="54">
        <f t="shared" si="2"/>
        <v>3.544129E-3</v>
      </c>
      <c r="BI30" s="54">
        <f t="shared" si="3"/>
        <v>3.1021218999999999E-2</v>
      </c>
      <c r="BJ30" s="54">
        <f t="shared" si="4"/>
        <v>1.0340406E-2</v>
      </c>
      <c r="BK30" s="54">
        <f t="shared" si="5"/>
        <v>0</v>
      </c>
      <c r="BL30" s="54">
        <f t="shared" si="6"/>
        <v>0</v>
      </c>
      <c r="BM30" s="54">
        <f t="shared" si="7"/>
        <v>0</v>
      </c>
      <c r="BN30" s="54">
        <f t="shared" si="8"/>
        <v>2.8126701E-2</v>
      </c>
      <c r="BO30" s="33">
        <f t="shared" si="9"/>
        <v>1.0340406E-2</v>
      </c>
      <c r="BP30" s="33">
        <f t="shared" si="10"/>
        <v>1.0340406E-2</v>
      </c>
      <c r="BQ30" s="33">
        <f t="shared" si="11"/>
        <v>0</v>
      </c>
      <c r="BR30" s="57"/>
      <c r="BS30" s="33">
        <f t="shared" si="12"/>
        <v>9.5895834835469478E-3</v>
      </c>
      <c r="BT30" s="33">
        <f t="shared" si="13"/>
        <v>0</v>
      </c>
      <c r="BU30" s="33">
        <f t="shared" si="14"/>
        <v>1.917916743078862E-2</v>
      </c>
      <c r="BV30" s="33">
        <f t="shared" si="15"/>
        <v>0</v>
      </c>
      <c r="BW30" s="33">
        <f t="shared" si="16"/>
        <v>9.5895834835469478E-3</v>
      </c>
      <c r="BX30" s="33">
        <f t="shared" si="17"/>
        <v>0</v>
      </c>
      <c r="BY30" s="33">
        <f t="shared" si="18"/>
        <v>4.7947917417734739E-3</v>
      </c>
      <c r="BZ30" s="33">
        <f t="shared" si="19"/>
        <v>0</v>
      </c>
      <c r="CA30" s="33">
        <f t="shared" si="20"/>
        <v>0</v>
      </c>
      <c r="CB30" s="59">
        <f t="shared" si="21"/>
        <v>119.92733305210891</v>
      </c>
      <c r="CC30" s="57"/>
      <c r="CD30" s="59">
        <f t="shared" si="22"/>
        <v>0</v>
      </c>
      <c r="CE30" s="59">
        <f t="shared" si="23"/>
        <v>0</v>
      </c>
      <c r="CF30" s="59">
        <f t="shared" si="24"/>
        <v>0</v>
      </c>
      <c r="CG30" s="59">
        <f t="shared" si="25"/>
        <v>0</v>
      </c>
      <c r="CH30" s="59">
        <f t="shared" si="26"/>
        <v>0</v>
      </c>
      <c r="CI30" s="59">
        <f t="shared" si="27"/>
        <v>0</v>
      </c>
      <c r="CJ30" s="57"/>
      <c r="CK30" s="59">
        <f t="shared" si="28"/>
        <v>0</v>
      </c>
      <c r="CL30" s="59">
        <f t="shared" si="29"/>
        <v>0</v>
      </c>
      <c r="CM30" s="59">
        <v>0</v>
      </c>
      <c r="CN30" s="59">
        <f t="shared" si="30"/>
        <v>1.6433939306618984E-3</v>
      </c>
      <c r="CO30" s="59">
        <f t="shared" si="31"/>
        <v>1.4384375689015148E-2</v>
      </c>
      <c r="CP30" s="59">
        <f t="shared" si="32"/>
        <v>4.7947917417734739E-3</v>
      </c>
      <c r="CQ30" s="59">
        <v>0</v>
      </c>
      <c r="CR30" s="59">
        <f t="shared" si="33"/>
        <v>0</v>
      </c>
      <c r="CS30" s="59">
        <f t="shared" si="34"/>
        <v>0</v>
      </c>
      <c r="CT30" s="59">
        <f t="shared" si="35"/>
        <v>0</v>
      </c>
      <c r="CU30" s="59">
        <v>0</v>
      </c>
      <c r="CV30" s="59">
        <f t="shared" si="36"/>
        <v>1.3042202953939304E-2</v>
      </c>
      <c r="CW30" s="59">
        <f t="shared" si="37"/>
        <v>4.7947917417734739E-3</v>
      </c>
      <c r="CX30" s="59">
        <f t="shared" si="38"/>
        <v>0</v>
      </c>
      <c r="CY30" s="59">
        <v>0</v>
      </c>
      <c r="CZ30" s="57">
        <f t="shared" si="39"/>
        <v>0</v>
      </c>
    </row>
    <row r="31" spans="1:104" ht="15">
      <c r="A31" s="27">
        <v>2037</v>
      </c>
      <c r="B31" s="212">
        <v>7.2382843000000002E-2</v>
      </c>
      <c r="C31" s="212">
        <v>4.1361624999999999E-2</v>
      </c>
      <c r="D31" s="212">
        <v>0</v>
      </c>
      <c r="E31" s="212">
        <v>8.4461870000000008E-3</v>
      </c>
      <c r="F31" s="212"/>
      <c r="G31" s="212">
        <v>0</v>
      </c>
      <c r="H31" s="212">
        <v>0</v>
      </c>
      <c r="I31" s="212">
        <v>0</v>
      </c>
      <c r="J31" s="212">
        <v>0</v>
      </c>
      <c r="K31" s="212"/>
      <c r="L31" s="212">
        <v>8.2723248999999999E-2</v>
      </c>
      <c r="M31" s="212">
        <v>4.4355538999999999E-2</v>
      </c>
      <c r="N31" s="212">
        <v>4.1361624999999999E-2</v>
      </c>
      <c r="O31" s="212">
        <v>1.5119802999999999E-2</v>
      </c>
      <c r="P31" s="212"/>
      <c r="Q31" s="212">
        <v>0</v>
      </c>
      <c r="R31" s="212">
        <v>0</v>
      </c>
      <c r="S31" s="212">
        <v>0</v>
      </c>
      <c r="T31" s="212">
        <v>0</v>
      </c>
      <c r="U31" s="212"/>
      <c r="V31" s="212">
        <v>8.2723248999999999E-2</v>
      </c>
      <c r="W31" s="212">
        <v>1.7024920999999998E-2</v>
      </c>
      <c r="X31" s="212">
        <v>0</v>
      </c>
      <c r="Y31" s="212">
        <v>3.2039120000000002E-3</v>
      </c>
      <c r="Z31" s="212"/>
      <c r="AA31" s="212">
        <v>0</v>
      </c>
      <c r="AB31" s="212">
        <v>0</v>
      </c>
      <c r="AC31" s="212">
        <v>0</v>
      </c>
      <c r="AD31" s="212">
        <v>0</v>
      </c>
      <c r="AE31" s="212"/>
      <c r="AF31" s="212">
        <v>3.1021218999999999E-2</v>
      </c>
      <c r="AG31" s="212">
        <v>1.0340406E-2</v>
      </c>
      <c r="AH31" s="212">
        <v>1.0340406E-2</v>
      </c>
      <c r="AI31" s="212">
        <v>0</v>
      </c>
      <c r="AJ31" s="212"/>
      <c r="AK31" s="212">
        <v>0</v>
      </c>
      <c r="AL31" s="212">
        <v>0</v>
      </c>
      <c r="AM31" s="212">
        <v>0</v>
      </c>
      <c r="AN31" s="212">
        <v>0</v>
      </c>
      <c r="AO31" s="212"/>
      <c r="AP31" s="212"/>
      <c r="AQ31" s="212">
        <v>0</v>
      </c>
      <c r="AR31" s="212">
        <v>0</v>
      </c>
      <c r="AS31" s="212">
        <v>0</v>
      </c>
      <c r="AT31" s="212">
        <v>225.38983329999999</v>
      </c>
      <c r="AU31" s="25"/>
      <c r="AV31" s="25"/>
      <c r="AW31" s="25"/>
      <c r="AY31" s="58"/>
      <c r="AZ31" s="58"/>
      <c r="BA31" s="58"/>
      <c r="BB31" s="58"/>
      <c r="BC31" s="58"/>
      <c r="BD31" s="58"/>
      <c r="BE31" s="57"/>
      <c r="BF31" s="54">
        <f t="shared" si="0"/>
        <v>4.1361624999999999E-2</v>
      </c>
      <c r="BG31" s="54">
        <f t="shared" si="1"/>
        <v>0</v>
      </c>
      <c r="BH31" s="54">
        <f t="shared" si="2"/>
        <v>8.4461870000000008E-3</v>
      </c>
      <c r="BI31" s="54">
        <f t="shared" si="3"/>
        <v>4.4355538999999999E-2</v>
      </c>
      <c r="BJ31" s="54">
        <f t="shared" si="4"/>
        <v>4.1361624999999999E-2</v>
      </c>
      <c r="BK31" s="54">
        <f t="shared" si="5"/>
        <v>1.5119802999999999E-2</v>
      </c>
      <c r="BL31" s="54">
        <f t="shared" si="6"/>
        <v>1.7024920999999998E-2</v>
      </c>
      <c r="BM31" s="54">
        <f t="shared" si="7"/>
        <v>0</v>
      </c>
      <c r="BN31" s="54">
        <f t="shared" si="8"/>
        <v>3.2039120000000002E-3</v>
      </c>
      <c r="BO31" s="33">
        <f t="shared" si="9"/>
        <v>3.1021218999999999E-2</v>
      </c>
      <c r="BP31" s="33">
        <f t="shared" si="10"/>
        <v>1.0340406E-2</v>
      </c>
      <c r="BQ31" s="33">
        <f t="shared" si="11"/>
        <v>1.0340406E-2</v>
      </c>
      <c r="BR31" s="57"/>
      <c r="BS31" s="33">
        <f t="shared" si="12"/>
        <v>3.2585963743795188E-2</v>
      </c>
      <c r="BT31" s="33">
        <f t="shared" si="13"/>
        <v>0</v>
      </c>
      <c r="BU31" s="33">
        <f t="shared" si="14"/>
        <v>3.7241101357167489E-2</v>
      </c>
      <c r="BV31" s="33">
        <f t="shared" si="15"/>
        <v>0</v>
      </c>
      <c r="BW31" s="33">
        <f t="shared" si="16"/>
        <v>3.7241101357167489E-2</v>
      </c>
      <c r="BX31" s="33">
        <f t="shared" si="17"/>
        <v>0</v>
      </c>
      <c r="BY31" s="33">
        <f t="shared" si="18"/>
        <v>1.396541329030597E-2</v>
      </c>
      <c r="BZ31" s="33">
        <f t="shared" si="19"/>
        <v>0</v>
      </c>
      <c r="CA31" s="33">
        <f t="shared" si="20"/>
        <v>0</v>
      </c>
      <c r="CB31" s="59">
        <f t="shared" si="21"/>
        <v>101.46803623247902</v>
      </c>
      <c r="CC31" s="57"/>
      <c r="CD31" s="59">
        <f t="shared" si="22"/>
        <v>0</v>
      </c>
      <c r="CE31" s="59">
        <f t="shared" si="23"/>
        <v>0</v>
      </c>
      <c r="CF31" s="59">
        <f t="shared" si="24"/>
        <v>0</v>
      </c>
      <c r="CG31" s="59">
        <f t="shared" si="25"/>
        <v>0</v>
      </c>
      <c r="CH31" s="59">
        <f t="shared" si="26"/>
        <v>0</v>
      </c>
      <c r="CI31" s="59">
        <f t="shared" si="27"/>
        <v>0</v>
      </c>
      <c r="CJ31" s="57"/>
      <c r="CK31" s="59">
        <f t="shared" si="28"/>
        <v>1.8620550903678274E-2</v>
      </c>
      <c r="CL31" s="59">
        <f t="shared" si="29"/>
        <v>0</v>
      </c>
      <c r="CM31" s="59">
        <v>0</v>
      </c>
      <c r="CN31" s="59">
        <f t="shared" si="30"/>
        <v>3.8023809503491632E-3</v>
      </c>
      <c r="CO31" s="59">
        <f t="shared" si="31"/>
        <v>1.99683782203815E-2</v>
      </c>
      <c r="CP31" s="59">
        <f t="shared" si="32"/>
        <v>1.8620550903678274E-2</v>
      </c>
      <c r="CQ31" s="59">
        <v>0</v>
      </c>
      <c r="CR31" s="59">
        <f t="shared" si="33"/>
        <v>6.8067698359309493E-3</v>
      </c>
      <c r="CS31" s="59">
        <f t="shared" si="34"/>
        <v>7.6644331094728796E-3</v>
      </c>
      <c r="CT31" s="59">
        <f t="shared" si="35"/>
        <v>0</v>
      </c>
      <c r="CU31" s="59">
        <v>0</v>
      </c>
      <c r="CV31" s="59">
        <f t="shared" si="36"/>
        <v>1.4423661180358767E-3</v>
      </c>
      <c r="CW31" s="59">
        <f t="shared" si="37"/>
        <v>4.6551376133723045E-3</v>
      </c>
      <c r="CX31" s="59">
        <f t="shared" si="38"/>
        <v>4.6551376133723045E-3</v>
      </c>
      <c r="CY31" s="59">
        <v>0</v>
      </c>
      <c r="CZ31" s="57">
        <f t="shared" si="39"/>
        <v>0</v>
      </c>
    </row>
    <row r="32" spans="1:104" ht="15">
      <c r="A32" s="27">
        <v>2038</v>
      </c>
      <c r="B32" s="212">
        <v>0.34123340400000002</v>
      </c>
      <c r="C32" s="212">
        <v>0.16531976000000001</v>
      </c>
      <c r="D32" s="212">
        <v>4.1361624999999999E-2</v>
      </c>
      <c r="E32" s="212">
        <v>3.0878429999999998E-2</v>
      </c>
      <c r="F32" s="212"/>
      <c r="G32" s="212">
        <v>0</v>
      </c>
      <c r="H32" s="212">
        <v>0</v>
      </c>
      <c r="I32" s="212">
        <v>0</v>
      </c>
      <c r="J32" s="212">
        <v>0</v>
      </c>
      <c r="K32" s="212"/>
      <c r="L32" s="212">
        <v>0.48599909000000002</v>
      </c>
      <c r="M32" s="212">
        <v>0.173104179</v>
      </c>
      <c r="N32" s="212">
        <v>7.2382843000000002E-2</v>
      </c>
      <c r="O32" s="212">
        <v>5.5739757000000001E-2</v>
      </c>
      <c r="P32" s="212"/>
      <c r="Q32" s="212">
        <v>0</v>
      </c>
      <c r="R32" s="212">
        <v>0</v>
      </c>
      <c r="S32" s="212">
        <v>0</v>
      </c>
      <c r="T32" s="212">
        <v>0</v>
      </c>
      <c r="U32" s="212"/>
      <c r="V32" s="212">
        <v>0.48599909000000002</v>
      </c>
      <c r="W32" s="212">
        <v>3.9541702999999997E-2</v>
      </c>
      <c r="X32" s="212">
        <v>1.0340406E-2</v>
      </c>
      <c r="Y32" s="212">
        <v>0.10544329299999999</v>
      </c>
      <c r="Z32" s="212"/>
      <c r="AA32" s="212">
        <v>0</v>
      </c>
      <c r="AB32" s="212">
        <v>0</v>
      </c>
      <c r="AC32" s="212">
        <v>0</v>
      </c>
      <c r="AD32" s="212">
        <v>0</v>
      </c>
      <c r="AE32" s="212"/>
      <c r="AF32" s="212">
        <v>0.113744468</v>
      </c>
      <c r="AG32" s="212">
        <v>4.5187036E-2</v>
      </c>
      <c r="AH32" s="212">
        <v>2.0680812E-2</v>
      </c>
      <c r="AI32" s="212">
        <v>2.0797552E-2</v>
      </c>
      <c r="AJ32" s="212"/>
      <c r="AK32" s="212">
        <v>0</v>
      </c>
      <c r="AL32" s="212">
        <v>0</v>
      </c>
      <c r="AM32" s="212">
        <v>0</v>
      </c>
      <c r="AN32" s="212">
        <v>0</v>
      </c>
      <c r="AO32" s="212"/>
      <c r="AP32" s="212"/>
      <c r="AQ32" s="212">
        <v>0</v>
      </c>
      <c r="AR32" s="212">
        <v>0</v>
      </c>
      <c r="AS32" s="212">
        <v>0</v>
      </c>
      <c r="AT32" s="212">
        <v>193.17946810000001</v>
      </c>
      <c r="AU32" s="25"/>
      <c r="AV32" s="25"/>
      <c r="AW32" s="25"/>
      <c r="AY32" s="58"/>
      <c r="AZ32" s="58"/>
      <c r="BA32" s="58"/>
      <c r="BB32" s="58"/>
      <c r="BC32" s="58"/>
      <c r="BD32" s="58"/>
      <c r="BE32" s="57"/>
      <c r="BF32" s="54">
        <f t="shared" si="0"/>
        <v>0.16531976000000001</v>
      </c>
      <c r="BG32" s="54">
        <f t="shared" si="1"/>
        <v>4.1361624999999999E-2</v>
      </c>
      <c r="BH32" s="54">
        <f t="shared" si="2"/>
        <v>3.0878429999999998E-2</v>
      </c>
      <c r="BI32" s="54">
        <f t="shared" si="3"/>
        <v>0.173104179</v>
      </c>
      <c r="BJ32" s="54">
        <f t="shared" si="4"/>
        <v>7.2382843000000002E-2</v>
      </c>
      <c r="BK32" s="54">
        <f t="shared" si="5"/>
        <v>5.5739757000000001E-2</v>
      </c>
      <c r="BL32" s="54">
        <f t="shared" si="6"/>
        <v>3.9541702999999997E-2</v>
      </c>
      <c r="BM32" s="54">
        <f t="shared" si="7"/>
        <v>1.0340406E-2</v>
      </c>
      <c r="BN32" s="54">
        <f t="shared" si="8"/>
        <v>0.10544329299999999</v>
      </c>
      <c r="BO32" s="33">
        <f t="shared" si="9"/>
        <v>0.113744468</v>
      </c>
      <c r="BP32" s="33">
        <f t="shared" si="10"/>
        <v>4.5187036E-2</v>
      </c>
      <c r="BQ32" s="33">
        <f t="shared" si="11"/>
        <v>2.0680812E-2</v>
      </c>
      <c r="BR32" s="57"/>
      <c r="BS32" s="33">
        <f t="shared" si="12"/>
        <v>0.14914518829361206</v>
      </c>
      <c r="BT32" s="33">
        <f t="shared" si="13"/>
        <v>0</v>
      </c>
      <c r="BU32" s="33">
        <f t="shared" si="14"/>
        <v>0.21241890430098137</v>
      </c>
      <c r="BV32" s="33">
        <f t="shared" si="15"/>
        <v>0</v>
      </c>
      <c r="BW32" s="33">
        <f t="shared" si="16"/>
        <v>0.21241890430098137</v>
      </c>
      <c r="BX32" s="33">
        <f t="shared" si="17"/>
        <v>0</v>
      </c>
      <c r="BY32" s="33">
        <f t="shared" si="18"/>
        <v>4.9715062764537347E-2</v>
      </c>
      <c r="BZ32" s="33">
        <f t="shared" si="19"/>
        <v>0</v>
      </c>
      <c r="CA32" s="33">
        <f t="shared" si="20"/>
        <v>0</v>
      </c>
      <c r="CB32" s="59">
        <f t="shared" si="21"/>
        <v>84.434254696337774</v>
      </c>
      <c r="CC32" s="57"/>
      <c r="CD32" s="59">
        <f t="shared" si="22"/>
        <v>0</v>
      </c>
      <c r="CE32" s="59">
        <f t="shared" si="23"/>
        <v>0</v>
      </c>
      <c r="CF32" s="59">
        <f t="shared" si="24"/>
        <v>0</v>
      </c>
      <c r="CG32" s="59">
        <f t="shared" si="25"/>
        <v>0</v>
      </c>
      <c r="CH32" s="59">
        <f t="shared" si="26"/>
        <v>0</v>
      </c>
      <c r="CI32" s="59">
        <f t="shared" si="27"/>
        <v>0</v>
      </c>
      <c r="CJ32" s="57"/>
      <c r="CK32" s="59">
        <f t="shared" si="28"/>
        <v>7.2257423935713966E-2</v>
      </c>
      <c r="CL32" s="59">
        <f t="shared" si="29"/>
        <v>1.8078204760852694E-2</v>
      </c>
      <c r="CM32" s="59">
        <v>0</v>
      </c>
      <c r="CN32" s="59">
        <f t="shared" si="30"/>
        <v>1.3496243927400257E-2</v>
      </c>
      <c r="CO32" s="59">
        <f t="shared" si="31"/>
        <v>7.5659812517552133E-2</v>
      </c>
      <c r="CP32" s="59">
        <f t="shared" si="32"/>
        <v>3.1636858003684654E-2</v>
      </c>
      <c r="CQ32" s="59">
        <v>0</v>
      </c>
      <c r="CR32" s="59">
        <f t="shared" si="33"/>
        <v>2.4362552012068491E-2</v>
      </c>
      <c r="CS32" s="59">
        <f t="shared" si="34"/>
        <v>1.7282759162069266E-2</v>
      </c>
      <c r="CT32" s="59">
        <f t="shared" si="35"/>
        <v>4.519551080943986E-3</v>
      </c>
      <c r="CU32" s="59">
        <v>0</v>
      </c>
      <c r="CV32" s="59">
        <f t="shared" si="36"/>
        <v>4.6086812148037837E-2</v>
      </c>
      <c r="CW32" s="59">
        <f t="shared" si="37"/>
        <v>1.9750202980275126E-2</v>
      </c>
      <c r="CX32" s="59">
        <f t="shared" si="38"/>
        <v>9.039102161887972E-3</v>
      </c>
      <c r="CY32" s="59">
        <v>0</v>
      </c>
      <c r="CZ32" s="57">
        <f t="shared" si="39"/>
        <v>9.0901265020530871E-3</v>
      </c>
    </row>
    <row r="33" spans="1:104" ht="15">
      <c r="A33" s="27">
        <v>2039</v>
      </c>
      <c r="B33" s="212">
        <v>0.62042436999999995</v>
      </c>
      <c r="C33" s="212">
        <v>0.28770742399999999</v>
      </c>
      <c r="D33" s="212">
        <v>0.18612731099999999</v>
      </c>
      <c r="E33" s="212">
        <v>0.175041264</v>
      </c>
      <c r="F33" s="212"/>
      <c r="G33" s="212">
        <v>0</v>
      </c>
      <c r="H33" s="212">
        <v>0</v>
      </c>
      <c r="I33" s="212">
        <v>0</v>
      </c>
      <c r="J33" s="212">
        <v>0</v>
      </c>
      <c r="K33" s="212"/>
      <c r="L33" s="212">
        <v>0.88927493099999999</v>
      </c>
      <c r="M33" s="212">
        <v>0.37937797899999998</v>
      </c>
      <c r="N33" s="212">
        <v>0.20680812300000001</v>
      </c>
      <c r="O33" s="212">
        <v>0.341141572</v>
      </c>
      <c r="P33" s="212"/>
      <c r="Q33" s="212">
        <v>0</v>
      </c>
      <c r="R33" s="212">
        <v>0</v>
      </c>
      <c r="S33" s="212">
        <v>0</v>
      </c>
      <c r="T33" s="212">
        <v>0</v>
      </c>
      <c r="U33" s="212"/>
      <c r="V33" s="212">
        <v>1.0650618359999999</v>
      </c>
      <c r="W33" s="212">
        <v>0.196862022</v>
      </c>
      <c r="X33" s="212">
        <v>3.1021218999999999E-2</v>
      </c>
      <c r="Y33" s="212">
        <v>0.31119808999999998</v>
      </c>
      <c r="Z33" s="212"/>
      <c r="AA33" s="212">
        <v>0</v>
      </c>
      <c r="AB33" s="212">
        <v>0</v>
      </c>
      <c r="AC33" s="212">
        <v>0</v>
      </c>
      <c r="AD33" s="212">
        <v>0</v>
      </c>
      <c r="AE33" s="212"/>
      <c r="AF33" s="212">
        <v>0.237829342</v>
      </c>
      <c r="AG33" s="212">
        <v>9.9201158999999997E-2</v>
      </c>
      <c r="AH33" s="212">
        <v>4.1361624999999999E-2</v>
      </c>
      <c r="AI33" s="212">
        <v>9.3070508999999996E-2</v>
      </c>
      <c r="AJ33" s="212"/>
      <c r="AK33" s="212">
        <v>0</v>
      </c>
      <c r="AL33" s="212">
        <v>0</v>
      </c>
      <c r="AM33" s="212">
        <v>0</v>
      </c>
      <c r="AN33" s="212">
        <v>0</v>
      </c>
      <c r="AO33" s="212"/>
      <c r="AP33" s="212"/>
      <c r="AQ33" s="212">
        <v>0</v>
      </c>
      <c r="AR33" s="212">
        <v>0</v>
      </c>
      <c r="AS33" s="212">
        <v>0</v>
      </c>
      <c r="AT33" s="212">
        <v>162.1065475</v>
      </c>
      <c r="AU33" s="25"/>
      <c r="AV33" s="25"/>
      <c r="AW33" s="25"/>
      <c r="AY33" s="58"/>
      <c r="AZ33" s="58"/>
      <c r="BA33" s="58"/>
      <c r="BB33" s="58"/>
      <c r="BC33" s="58"/>
      <c r="BD33" s="58"/>
      <c r="BE33" s="57"/>
      <c r="BF33" s="54">
        <f t="shared" si="0"/>
        <v>0.28770742399999999</v>
      </c>
      <c r="BG33" s="54">
        <f t="shared" si="1"/>
        <v>0.18612731099999999</v>
      </c>
      <c r="BH33" s="54">
        <f t="shared" si="2"/>
        <v>0.175041264</v>
      </c>
      <c r="BI33" s="54">
        <f t="shared" si="3"/>
        <v>0.37937797899999998</v>
      </c>
      <c r="BJ33" s="54">
        <f t="shared" si="4"/>
        <v>0.20680812300000001</v>
      </c>
      <c r="BK33" s="54">
        <f t="shared" si="5"/>
        <v>0.341141572</v>
      </c>
      <c r="BL33" s="54">
        <f t="shared" si="6"/>
        <v>0.196862022</v>
      </c>
      <c r="BM33" s="54">
        <f t="shared" si="7"/>
        <v>3.1021218999999999E-2</v>
      </c>
      <c r="BN33" s="54">
        <f t="shared" si="8"/>
        <v>0.31119808999999998</v>
      </c>
      <c r="BO33" s="33">
        <f t="shared" si="9"/>
        <v>0.237829342</v>
      </c>
      <c r="BP33" s="33">
        <f t="shared" si="10"/>
        <v>9.9201158999999997E-2</v>
      </c>
      <c r="BQ33" s="33">
        <f t="shared" si="11"/>
        <v>4.1361624999999999E-2</v>
      </c>
      <c r="BR33" s="57"/>
      <c r="BS33" s="33">
        <f t="shared" si="12"/>
        <v>0.26327482449262779</v>
      </c>
      <c r="BT33" s="33">
        <f t="shared" si="13"/>
        <v>0</v>
      </c>
      <c r="BU33" s="33">
        <f t="shared" si="14"/>
        <v>0.37736058205566408</v>
      </c>
      <c r="BV33" s="33">
        <f t="shared" si="15"/>
        <v>0</v>
      </c>
      <c r="BW33" s="33">
        <f t="shared" si="16"/>
        <v>0.45195511573263303</v>
      </c>
      <c r="BX33" s="33">
        <f t="shared" si="17"/>
        <v>0</v>
      </c>
      <c r="BY33" s="33">
        <f t="shared" si="18"/>
        <v>0.10092201612623172</v>
      </c>
      <c r="BZ33" s="33">
        <f t="shared" si="19"/>
        <v>0</v>
      </c>
      <c r="CA33" s="33">
        <f t="shared" si="20"/>
        <v>0</v>
      </c>
      <c r="CB33" s="59">
        <f t="shared" si="21"/>
        <v>68.78932373686149</v>
      </c>
      <c r="CC33" s="57"/>
      <c r="CD33" s="59">
        <f t="shared" si="22"/>
        <v>0</v>
      </c>
      <c r="CE33" s="59">
        <f t="shared" si="23"/>
        <v>0</v>
      </c>
      <c r="CF33" s="59">
        <f t="shared" si="24"/>
        <v>0</v>
      </c>
      <c r="CG33" s="59">
        <f t="shared" si="25"/>
        <v>0</v>
      </c>
      <c r="CH33" s="59">
        <f t="shared" si="26"/>
        <v>0</v>
      </c>
      <c r="CI33" s="59">
        <f t="shared" si="27"/>
        <v>0</v>
      </c>
      <c r="CJ33" s="57"/>
      <c r="CK33" s="59">
        <f t="shared" si="28"/>
        <v>0.12208759878150185</v>
      </c>
      <c r="CL33" s="59">
        <f t="shared" si="29"/>
        <v>7.8982447347788337E-2</v>
      </c>
      <c r="CM33" s="59">
        <v>0</v>
      </c>
      <c r="CN33" s="59">
        <f t="shared" si="30"/>
        <v>7.4278123631036183E-2</v>
      </c>
      <c r="CO33" s="59">
        <f t="shared" si="31"/>
        <v>0.16098766532590078</v>
      </c>
      <c r="CP33" s="59">
        <f t="shared" si="32"/>
        <v>8.7758274689427151E-2</v>
      </c>
      <c r="CQ33" s="59">
        <v>0</v>
      </c>
      <c r="CR33" s="59">
        <f t="shared" si="33"/>
        <v>0.14476218510797562</v>
      </c>
      <c r="CS33" s="59">
        <f t="shared" si="34"/>
        <v>8.353768291099499E-2</v>
      </c>
      <c r="CT33" s="59">
        <f t="shared" si="35"/>
        <v>1.3163741436804571E-2</v>
      </c>
      <c r="CU33" s="59">
        <v>0</v>
      </c>
      <c r="CV33" s="59">
        <f t="shared" si="36"/>
        <v>0.13205577744663866</v>
      </c>
      <c r="CW33" s="59">
        <f t="shared" si="37"/>
        <v>4.2095650957731184E-2</v>
      </c>
      <c r="CX33" s="59">
        <f t="shared" si="38"/>
        <v>1.7551655107623975E-2</v>
      </c>
      <c r="CY33" s="59">
        <v>0</v>
      </c>
      <c r="CZ33" s="57">
        <f t="shared" si="39"/>
        <v>3.9494131931688201E-2</v>
      </c>
    </row>
    <row r="34" spans="1:104" ht="15">
      <c r="A34" s="27">
        <v>2040</v>
      </c>
      <c r="B34" s="212">
        <v>0.83757289999999995</v>
      </c>
      <c r="C34" s="212">
        <v>0.359376056</v>
      </c>
      <c r="D34" s="212">
        <v>0.40327584100000002</v>
      </c>
      <c r="E34" s="212">
        <v>0.34695218900000002</v>
      </c>
      <c r="F34" s="212"/>
      <c r="G34" s="212">
        <v>0</v>
      </c>
      <c r="H34" s="212">
        <v>0</v>
      </c>
      <c r="I34" s="212">
        <v>0</v>
      </c>
      <c r="J34" s="212">
        <v>0</v>
      </c>
      <c r="K34" s="212"/>
      <c r="L34" s="212">
        <v>0.97199818000000004</v>
      </c>
      <c r="M34" s="212">
        <v>0.42827078099999999</v>
      </c>
      <c r="N34" s="212">
        <v>0.49633949599999999</v>
      </c>
      <c r="O34" s="212">
        <v>0.49460991500000001</v>
      </c>
      <c r="P34" s="212"/>
      <c r="Q34" s="212">
        <v>0</v>
      </c>
      <c r="R34" s="212">
        <v>0</v>
      </c>
      <c r="S34" s="212">
        <v>0</v>
      </c>
      <c r="T34" s="212">
        <v>0</v>
      </c>
      <c r="U34" s="212"/>
      <c r="V34" s="212">
        <v>1.2925507709999999</v>
      </c>
      <c r="W34" s="212">
        <v>0.250676915</v>
      </c>
      <c r="X34" s="212">
        <v>0.19646771699999999</v>
      </c>
      <c r="Y34" s="212">
        <v>0.60491996100000001</v>
      </c>
      <c r="Z34" s="212"/>
      <c r="AA34" s="212">
        <v>0</v>
      </c>
      <c r="AB34" s="212">
        <v>0</v>
      </c>
      <c r="AC34" s="212">
        <v>0</v>
      </c>
      <c r="AD34" s="212">
        <v>0</v>
      </c>
      <c r="AE34" s="212"/>
      <c r="AF34" s="212">
        <v>0.34123340400000002</v>
      </c>
      <c r="AG34" s="212">
        <v>0.13903316800000001</v>
      </c>
      <c r="AH34" s="212">
        <v>0.13442528000000001</v>
      </c>
      <c r="AI34" s="212">
        <v>0.13373318000000001</v>
      </c>
      <c r="AJ34" s="212"/>
      <c r="AK34" s="212">
        <v>0</v>
      </c>
      <c r="AL34" s="212">
        <v>0</v>
      </c>
      <c r="AM34" s="212">
        <v>0</v>
      </c>
      <c r="AN34" s="212">
        <v>0</v>
      </c>
      <c r="AO34" s="212"/>
      <c r="AP34" s="212"/>
      <c r="AQ34" s="212">
        <v>0</v>
      </c>
      <c r="AR34" s="212">
        <v>0</v>
      </c>
      <c r="AS34" s="212">
        <v>0</v>
      </c>
      <c r="AT34" s="212">
        <v>132.3985606</v>
      </c>
      <c r="AU34" s="25"/>
      <c r="AV34" s="25"/>
      <c r="AW34" s="25"/>
      <c r="AY34" s="58"/>
      <c r="AZ34" s="58"/>
      <c r="BA34" s="58"/>
      <c r="BB34" s="58"/>
      <c r="BC34" s="58"/>
      <c r="BD34" s="58"/>
      <c r="BE34" s="57"/>
      <c r="BF34" s="54">
        <f t="shared" si="0"/>
        <v>0.359376056</v>
      </c>
      <c r="BG34" s="54">
        <f t="shared" si="1"/>
        <v>0.40327584100000002</v>
      </c>
      <c r="BH34" s="54">
        <f t="shared" si="2"/>
        <v>0.34695218900000002</v>
      </c>
      <c r="BI34" s="54">
        <f t="shared" si="3"/>
        <v>0.42827078099999999</v>
      </c>
      <c r="BJ34" s="54">
        <f t="shared" si="4"/>
        <v>0.49633949599999999</v>
      </c>
      <c r="BK34" s="54">
        <f t="shared" si="5"/>
        <v>0.49460991500000001</v>
      </c>
      <c r="BL34" s="54">
        <f t="shared" si="6"/>
        <v>0.250676915</v>
      </c>
      <c r="BM34" s="54">
        <f t="shared" si="7"/>
        <v>0.19646771699999999</v>
      </c>
      <c r="BN34" s="54">
        <f t="shared" si="8"/>
        <v>0.60491996100000001</v>
      </c>
      <c r="BO34" s="33">
        <f t="shared" si="9"/>
        <v>0.34123340400000002</v>
      </c>
      <c r="BP34" s="33">
        <f t="shared" si="10"/>
        <v>0.13903316800000001</v>
      </c>
      <c r="BQ34" s="33">
        <f t="shared" si="11"/>
        <v>0.13442528000000001</v>
      </c>
      <c r="BR34" s="57"/>
      <c r="BS34" s="33">
        <f t="shared" si="12"/>
        <v>0.34506894492934048</v>
      </c>
      <c r="BT34" s="33">
        <f t="shared" si="13"/>
        <v>0</v>
      </c>
      <c r="BU34" s="33">
        <f t="shared" si="14"/>
        <v>0.40045038043355896</v>
      </c>
      <c r="BV34" s="33">
        <f t="shared" si="15"/>
        <v>0</v>
      </c>
      <c r="BW34" s="33">
        <f t="shared" si="16"/>
        <v>0.53251380365407663</v>
      </c>
      <c r="BX34" s="33">
        <f t="shared" si="17"/>
        <v>0</v>
      </c>
      <c r="BY34" s="33">
        <f t="shared" si="18"/>
        <v>0.14058364435254223</v>
      </c>
      <c r="BZ34" s="33">
        <f t="shared" si="19"/>
        <v>0</v>
      </c>
      <c r="CA34" s="33">
        <f t="shared" si="20"/>
        <v>0</v>
      </c>
      <c r="CB34" s="59">
        <f t="shared" si="21"/>
        <v>54.546453946164391</v>
      </c>
      <c r="CC34" s="57"/>
      <c r="CD34" s="59">
        <f t="shared" si="22"/>
        <v>0</v>
      </c>
      <c r="CE34" s="59">
        <f t="shared" si="23"/>
        <v>0</v>
      </c>
      <c r="CF34" s="59">
        <f t="shared" si="24"/>
        <v>0</v>
      </c>
      <c r="CG34" s="59">
        <f t="shared" si="25"/>
        <v>0</v>
      </c>
      <c r="CH34" s="59">
        <f t="shared" si="26"/>
        <v>0</v>
      </c>
      <c r="CI34" s="59">
        <f t="shared" si="27"/>
        <v>0</v>
      </c>
      <c r="CJ34" s="57"/>
      <c r="CK34" s="59">
        <f t="shared" si="28"/>
        <v>0.14805817675904701</v>
      </c>
      <c r="CL34" s="59">
        <f t="shared" si="29"/>
        <v>0.16614430692464202</v>
      </c>
      <c r="CM34" s="59">
        <v>0</v>
      </c>
      <c r="CN34" s="59">
        <f t="shared" si="30"/>
        <v>0.14293970805306039</v>
      </c>
      <c r="CO34" s="59">
        <f t="shared" si="31"/>
        <v>0.17644189125953652</v>
      </c>
      <c r="CP34" s="59">
        <f t="shared" si="32"/>
        <v>0.20448530057679828</v>
      </c>
      <c r="CQ34" s="59">
        <v>0</v>
      </c>
      <c r="CR34" s="59">
        <f t="shared" si="33"/>
        <v>0.20377273610528804</v>
      </c>
      <c r="CS34" s="59">
        <f t="shared" si="34"/>
        <v>0.10327556989629437</v>
      </c>
      <c r="CT34" s="59">
        <f t="shared" si="35"/>
        <v>8.0942098076318192E-2</v>
      </c>
      <c r="CU34" s="59">
        <v>0</v>
      </c>
      <c r="CV34" s="59">
        <f t="shared" si="36"/>
        <v>0.24921901449887862</v>
      </c>
      <c r="CW34" s="59">
        <f t="shared" si="37"/>
        <v>5.7279824349550652E-2</v>
      </c>
      <c r="CX34" s="59">
        <f t="shared" si="38"/>
        <v>5.5381435504218417E-2</v>
      </c>
      <c r="CY34" s="59">
        <v>0</v>
      </c>
      <c r="CZ34" s="57">
        <f t="shared" si="39"/>
        <v>5.5096299467957459E-2</v>
      </c>
    </row>
    <row r="35" spans="1:104" ht="15">
      <c r="A35" s="27">
        <v>2041</v>
      </c>
      <c r="B35" s="212">
        <v>0.76519005699999998</v>
      </c>
      <c r="C35" s="212">
        <v>0.35443686899999999</v>
      </c>
      <c r="D35" s="212">
        <v>0.66178599500000002</v>
      </c>
      <c r="E35" s="212">
        <v>0.47170981699999998</v>
      </c>
      <c r="F35" s="212"/>
      <c r="G35" s="212">
        <v>0</v>
      </c>
      <c r="H35" s="212">
        <v>0</v>
      </c>
      <c r="I35" s="212">
        <v>0</v>
      </c>
      <c r="J35" s="212">
        <v>0</v>
      </c>
      <c r="K35" s="212"/>
      <c r="L35" s="212">
        <v>0.858253712</v>
      </c>
      <c r="M35" s="212">
        <v>0.30846574999999998</v>
      </c>
      <c r="N35" s="212">
        <v>0.67212640099999998</v>
      </c>
      <c r="O35" s="212">
        <v>0.61485891100000001</v>
      </c>
      <c r="P35" s="212"/>
      <c r="Q35" s="212">
        <v>0</v>
      </c>
      <c r="R35" s="212">
        <v>0</v>
      </c>
      <c r="S35" s="212">
        <v>0</v>
      </c>
      <c r="T35" s="212">
        <v>0</v>
      </c>
      <c r="U35" s="212"/>
      <c r="V35" s="212">
        <v>0.89961533699999996</v>
      </c>
      <c r="W35" s="212">
        <v>9.1786505000000004E-2</v>
      </c>
      <c r="X35" s="212">
        <v>0.34123340400000002</v>
      </c>
      <c r="Y35" s="212">
        <v>0.63381677299999994</v>
      </c>
      <c r="Z35" s="212"/>
      <c r="AA35" s="212">
        <v>0</v>
      </c>
      <c r="AB35" s="212">
        <v>0</v>
      </c>
      <c r="AC35" s="212">
        <v>0</v>
      </c>
      <c r="AD35" s="212">
        <v>0</v>
      </c>
      <c r="AE35" s="212"/>
      <c r="AF35" s="212">
        <v>0.34123340400000002</v>
      </c>
      <c r="AG35" s="212">
        <v>9.0166561000000006E-2</v>
      </c>
      <c r="AH35" s="212">
        <v>0.20680812300000001</v>
      </c>
      <c r="AI35" s="212">
        <v>0.18203271700000001</v>
      </c>
      <c r="AJ35" s="212"/>
      <c r="AK35" s="212">
        <v>0</v>
      </c>
      <c r="AL35" s="212">
        <v>0</v>
      </c>
      <c r="AM35" s="212">
        <v>0</v>
      </c>
      <c r="AN35" s="212">
        <v>0</v>
      </c>
      <c r="AO35" s="212"/>
      <c r="AP35" s="212"/>
      <c r="AQ35" s="212">
        <v>0</v>
      </c>
      <c r="AR35" s="212">
        <v>0</v>
      </c>
      <c r="AS35" s="212">
        <v>0</v>
      </c>
      <c r="AT35" s="212">
        <v>105.6892915</v>
      </c>
      <c r="AU35" s="25"/>
      <c r="AV35" s="25"/>
      <c r="AW35" s="25"/>
      <c r="AY35" s="58"/>
      <c r="AZ35" s="58"/>
      <c r="BA35" s="58"/>
      <c r="BB35" s="58"/>
      <c r="BC35" s="58"/>
      <c r="BD35" s="58"/>
      <c r="BE35" s="57"/>
      <c r="BF35" s="54">
        <f t="shared" si="0"/>
        <v>0.35443686899999999</v>
      </c>
      <c r="BG35" s="54">
        <f t="shared" si="1"/>
        <v>0.66178599500000002</v>
      </c>
      <c r="BH35" s="54">
        <f t="shared" si="2"/>
        <v>0.47170981699999998</v>
      </c>
      <c r="BI35" s="54">
        <f t="shared" si="3"/>
        <v>0.30846574999999998</v>
      </c>
      <c r="BJ35" s="54">
        <f t="shared" si="4"/>
        <v>0.67212640099999998</v>
      </c>
      <c r="BK35" s="54">
        <f t="shared" si="5"/>
        <v>0.61485891100000001</v>
      </c>
      <c r="BL35" s="54">
        <f t="shared" si="6"/>
        <v>9.1786505000000004E-2</v>
      </c>
      <c r="BM35" s="54">
        <f t="shared" si="7"/>
        <v>0.34123340400000002</v>
      </c>
      <c r="BN35" s="54">
        <f t="shared" si="8"/>
        <v>0.63381677299999994</v>
      </c>
      <c r="BO35" s="33">
        <f t="shared" si="9"/>
        <v>0.34123340400000002</v>
      </c>
      <c r="BP35" s="33">
        <f t="shared" si="10"/>
        <v>9.0166561000000006E-2</v>
      </c>
      <c r="BQ35" s="33">
        <f t="shared" si="11"/>
        <v>0.20680812300000001</v>
      </c>
      <c r="BR35" s="57"/>
      <c r="BS35" s="33">
        <f t="shared" si="12"/>
        <v>0.30606618640506983</v>
      </c>
      <c r="BT35" s="33">
        <f t="shared" si="13"/>
        <v>0</v>
      </c>
      <c r="BU35" s="33">
        <f t="shared" si="14"/>
        <v>0.34329045208677494</v>
      </c>
      <c r="BV35" s="33">
        <f t="shared" si="15"/>
        <v>0</v>
      </c>
      <c r="BW35" s="33">
        <f t="shared" si="16"/>
        <v>0.35983457038974787</v>
      </c>
      <c r="BX35" s="33">
        <f t="shared" si="17"/>
        <v>0</v>
      </c>
      <c r="BY35" s="33">
        <f t="shared" si="18"/>
        <v>0.13648897509955557</v>
      </c>
      <c r="BZ35" s="33">
        <f t="shared" si="19"/>
        <v>0</v>
      </c>
      <c r="CA35" s="33">
        <f t="shared" si="20"/>
        <v>0</v>
      </c>
      <c r="CB35" s="59">
        <f t="shared" si="21"/>
        <v>42.274357981181609</v>
      </c>
      <c r="CC35" s="57"/>
      <c r="CD35" s="59">
        <f t="shared" si="22"/>
        <v>0</v>
      </c>
      <c r="CE35" s="59">
        <f t="shared" si="23"/>
        <v>0</v>
      </c>
      <c r="CF35" s="59">
        <f t="shared" si="24"/>
        <v>0</v>
      </c>
      <c r="CG35" s="59">
        <f t="shared" si="25"/>
        <v>0</v>
      </c>
      <c r="CH35" s="59">
        <f t="shared" si="26"/>
        <v>0</v>
      </c>
      <c r="CI35" s="59">
        <f t="shared" si="27"/>
        <v>0</v>
      </c>
      <c r="CJ35" s="57"/>
      <c r="CK35" s="59">
        <f t="shared" si="28"/>
        <v>0.14177019137113972</v>
      </c>
      <c r="CL35" s="59">
        <f t="shared" si="29"/>
        <v>0.26470589084763108</v>
      </c>
      <c r="CM35" s="59">
        <v>0</v>
      </c>
      <c r="CN35" s="59">
        <f t="shared" si="30"/>
        <v>0.18867786304628284</v>
      </c>
      <c r="CO35" s="59">
        <f t="shared" si="31"/>
        <v>0.12338233472246969</v>
      </c>
      <c r="CP35" s="59">
        <f t="shared" si="32"/>
        <v>0.2688419203233775</v>
      </c>
      <c r="CQ35" s="59">
        <v>0</v>
      </c>
      <c r="CR35" s="59">
        <f t="shared" si="33"/>
        <v>0.24593566048773713</v>
      </c>
      <c r="CS35" s="59">
        <f t="shared" si="34"/>
        <v>3.6713422099262684E-2</v>
      </c>
      <c r="CT35" s="59">
        <f t="shared" si="35"/>
        <v>0.13648897509955557</v>
      </c>
      <c r="CU35" s="59">
        <v>0</v>
      </c>
      <c r="CV35" s="59">
        <f t="shared" si="36"/>
        <v>0.25351856158747471</v>
      </c>
      <c r="CW35" s="59">
        <f t="shared" si="37"/>
        <v>3.6065465323381875E-2</v>
      </c>
      <c r="CX35" s="59">
        <f t="shared" si="38"/>
        <v>8.2720590714890338E-2</v>
      </c>
      <c r="CY35" s="59">
        <v>0</v>
      </c>
      <c r="CZ35" s="57">
        <f t="shared" si="39"/>
        <v>7.2810746798743789E-2</v>
      </c>
    </row>
    <row r="36" spans="1:104" ht="15">
      <c r="A36" s="27">
        <v>2042</v>
      </c>
      <c r="B36" s="212">
        <v>0.55838193300000005</v>
      </c>
      <c r="C36" s="212">
        <v>0.305712068</v>
      </c>
      <c r="D36" s="212">
        <v>0.77553046299999995</v>
      </c>
      <c r="E36" s="212">
        <v>0.47650258200000001</v>
      </c>
      <c r="F36" s="212"/>
      <c r="G36" s="212">
        <v>0</v>
      </c>
      <c r="H36" s="212">
        <v>0</v>
      </c>
      <c r="I36" s="212">
        <v>0</v>
      </c>
      <c r="J36" s="212">
        <v>0</v>
      </c>
      <c r="K36" s="212"/>
      <c r="L36" s="212">
        <v>0.65144558900000005</v>
      </c>
      <c r="M36" s="212">
        <v>0.289406952</v>
      </c>
      <c r="N36" s="212">
        <v>0.56872233900000002</v>
      </c>
      <c r="O36" s="212">
        <v>0.72609800400000002</v>
      </c>
      <c r="P36" s="212"/>
      <c r="Q36" s="212">
        <v>0</v>
      </c>
      <c r="R36" s="212">
        <v>0</v>
      </c>
      <c r="S36" s="212">
        <v>0</v>
      </c>
      <c r="T36" s="212">
        <v>0</v>
      </c>
      <c r="U36" s="212"/>
      <c r="V36" s="212">
        <v>0.70314761999999997</v>
      </c>
      <c r="W36" s="212">
        <v>0.11912007400000001</v>
      </c>
      <c r="X36" s="212">
        <v>0.248169748</v>
      </c>
      <c r="Y36" s="212">
        <v>0.60356393600000002</v>
      </c>
      <c r="Z36" s="212"/>
      <c r="AA36" s="212">
        <v>0</v>
      </c>
      <c r="AB36" s="212">
        <v>0</v>
      </c>
      <c r="AC36" s="212">
        <v>0</v>
      </c>
      <c r="AD36" s="212">
        <v>0</v>
      </c>
      <c r="AE36" s="212"/>
      <c r="AF36" s="212">
        <v>0.25851015399999999</v>
      </c>
      <c r="AG36" s="212">
        <v>7.5569677000000002E-2</v>
      </c>
      <c r="AH36" s="212">
        <v>0.21714853000000001</v>
      </c>
      <c r="AI36" s="212">
        <v>0.23480789099999999</v>
      </c>
      <c r="AJ36" s="212"/>
      <c r="AK36" s="212">
        <v>0</v>
      </c>
      <c r="AL36" s="212">
        <v>0</v>
      </c>
      <c r="AM36" s="212">
        <v>0</v>
      </c>
      <c r="AN36" s="212">
        <v>0</v>
      </c>
      <c r="AO36" s="212"/>
      <c r="AP36" s="212"/>
      <c r="AQ36" s="212">
        <v>0</v>
      </c>
      <c r="AR36" s="212">
        <v>0</v>
      </c>
      <c r="AS36" s="212">
        <v>0</v>
      </c>
      <c r="AT36" s="212">
        <v>81.761591600000003</v>
      </c>
      <c r="AU36" s="25"/>
      <c r="AV36" s="25"/>
      <c r="AW36" s="25"/>
      <c r="AY36" s="58"/>
      <c r="AZ36" s="58"/>
      <c r="BA36" s="58"/>
      <c r="BB36" s="58"/>
      <c r="BC36" s="58"/>
      <c r="BD36" s="58"/>
      <c r="BE36" s="57"/>
      <c r="BF36" s="54">
        <f t="shared" si="0"/>
        <v>0.305712068</v>
      </c>
      <c r="BG36" s="54">
        <f t="shared" si="1"/>
        <v>0.77553046299999995</v>
      </c>
      <c r="BH36" s="54">
        <f t="shared" si="2"/>
        <v>0.47650258200000001</v>
      </c>
      <c r="BI36" s="54">
        <f t="shared" si="3"/>
        <v>0.289406952</v>
      </c>
      <c r="BJ36" s="54">
        <f t="shared" si="4"/>
        <v>0.56872233900000002</v>
      </c>
      <c r="BK36" s="54">
        <f t="shared" si="5"/>
        <v>0.72609800400000002</v>
      </c>
      <c r="BL36" s="54">
        <f t="shared" si="6"/>
        <v>0.11912007400000001</v>
      </c>
      <c r="BM36" s="54">
        <f t="shared" si="7"/>
        <v>0.248169748</v>
      </c>
      <c r="BN36" s="54">
        <f t="shared" si="8"/>
        <v>0.60356393600000002</v>
      </c>
      <c r="BO36" s="33">
        <f t="shared" si="9"/>
        <v>0.25851015399999999</v>
      </c>
      <c r="BP36" s="33">
        <f t="shared" si="10"/>
        <v>7.5569677000000002E-2</v>
      </c>
      <c r="BQ36" s="33">
        <f t="shared" si="11"/>
        <v>0.21714853000000001</v>
      </c>
      <c r="BR36" s="57"/>
      <c r="BS36" s="33">
        <f t="shared" si="12"/>
        <v>0.21684038377688575</v>
      </c>
      <c r="BT36" s="33">
        <f t="shared" si="13"/>
        <v>0</v>
      </c>
      <c r="BU36" s="33">
        <f t="shared" si="14"/>
        <v>0.25298044793386854</v>
      </c>
      <c r="BV36" s="33">
        <f t="shared" si="15"/>
        <v>0</v>
      </c>
      <c r="BW36" s="33">
        <f t="shared" si="16"/>
        <v>0.27305826131126598</v>
      </c>
      <c r="BX36" s="33">
        <f t="shared" si="17"/>
        <v>0</v>
      </c>
      <c r="BY36" s="33">
        <f t="shared" si="18"/>
        <v>0.10038906649865018</v>
      </c>
      <c r="BZ36" s="33">
        <f t="shared" si="19"/>
        <v>0</v>
      </c>
      <c r="CA36" s="33">
        <f t="shared" si="20"/>
        <v>0</v>
      </c>
      <c r="CB36" s="59">
        <f t="shared" si="21"/>
        <v>31.751053988261827</v>
      </c>
      <c r="CC36" s="57"/>
      <c r="CD36" s="59">
        <f t="shared" si="22"/>
        <v>0</v>
      </c>
      <c r="CE36" s="59">
        <f t="shared" si="23"/>
        <v>0</v>
      </c>
      <c r="CF36" s="59">
        <f t="shared" si="24"/>
        <v>0</v>
      </c>
      <c r="CG36" s="59">
        <f t="shared" si="25"/>
        <v>0</v>
      </c>
      <c r="CH36" s="59">
        <f t="shared" si="26"/>
        <v>0</v>
      </c>
      <c r="CI36" s="59">
        <f t="shared" si="27"/>
        <v>0</v>
      </c>
      <c r="CJ36" s="57"/>
      <c r="CK36" s="59">
        <f t="shared" si="28"/>
        <v>0.11871931778699829</v>
      </c>
      <c r="CL36" s="59">
        <f t="shared" si="29"/>
        <v>0.30116719988428758</v>
      </c>
      <c r="CM36" s="59">
        <v>0</v>
      </c>
      <c r="CN36" s="59">
        <f t="shared" si="30"/>
        <v>0.18504359945248616</v>
      </c>
      <c r="CO36" s="59">
        <f t="shared" si="31"/>
        <v>0.11238743739829911</v>
      </c>
      <c r="CP36" s="59">
        <f t="shared" si="32"/>
        <v>0.22085594637469783</v>
      </c>
      <c r="CQ36" s="59">
        <v>0</v>
      </c>
      <c r="CR36" s="59">
        <f t="shared" si="33"/>
        <v>0.28197074536613043</v>
      </c>
      <c r="CS36" s="59">
        <f t="shared" si="34"/>
        <v>4.6258736243335846E-2</v>
      </c>
      <c r="CT36" s="59">
        <f t="shared" si="35"/>
        <v>9.6373503900838098E-2</v>
      </c>
      <c r="CU36" s="59">
        <v>0</v>
      </c>
      <c r="CV36" s="59">
        <f t="shared" si="36"/>
        <v>0.2343862288182732</v>
      </c>
      <c r="CW36" s="59">
        <f t="shared" si="37"/>
        <v>2.9346504236868451E-2</v>
      </c>
      <c r="CX36" s="59">
        <f t="shared" si="38"/>
        <v>8.4326816107401864E-2</v>
      </c>
      <c r="CY36" s="59">
        <v>0</v>
      </c>
      <c r="CZ36" s="57">
        <f t="shared" si="39"/>
        <v>9.1184599982895853E-2</v>
      </c>
    </row>
    <row r="37" spans="1:104" ht="15">
      <c r="A37" s="27">
        <v>2043</v>
      </c>
      <c r="B37" s="212">
        <v>0.49633949599999999</v>
      </c>
      <c r="C37" s="212">
        <v>0.24732361</v>
      </c>
      <c r="D37" s="212">
        <v>0.84791330600000003</v>
      </c>
      <c r="E37" s="212">
        <v>0.29300638600000001</v>
      </c>
      <c r="F37" s="212"/>
      <c r="G37" s="212">
        <v>0</v>
      </c>
      <c r="H37" s="212">
        <v>0</v>
      </c>
      <c r="I37" s="212">
        <v>0</v>
      </c>
      <c r="J37" s="212">
        <v>0</v>
      </c>
      <c r="K37" s="212"/>
      <c r="L37" s="212">
        <v>0.65144558900000005</v>
      </c>
      <c r="M37" s="212">
        <v>0.28575087500000002</v>
      </c>
      <c r="N37" s="212">
        <v>0.51702030899999996</v>
      </c>
      <c r="O37" s="212">
        <v>0.54299838199999995</v>
      </c>
      <c r="P37" s="212"/>
      <c r="Q37" s="212">
        <v>0</v>
      </c>
      <c r="R37" s="212">
        <v>0</v>
      </c>
      <c r="S37" s="212">
        <v>0</v>
      </c>
      <c r="T37" s="212">
        <v>0</v>
      </c>
      <c r="U37" s="212"/>
      <c r="V37" s="212">
        <v>0.57906274599999996</v>
      </c>
      <c r="W37" s="212">
        <v>0.117438691</v>
      </c>
      <c r="X37" s="212">
        <v>0.248169748</v>
      </c>
      <c r="Y37" s="212">
        <v>0.43217101800000002</v>
      </c>
      <c r="Z37" s="212"/>
      <c r="AA37" s="212">
        <v>0</v>
      </c>
      <c r="AB37" s="212">
        <v>0</v>
      </c>
      <c r="AC37" s="212">
        <v>0</v>
      </c>
      <c r="AD37" s="212">
        <v>0</v>
      </c>
      <c r="AE37" s="212"/>
      <c r="AF37" s="212">
        <v>0.155106093</v>
      </c>
      <c r="AG37" s="212">
        <v>5.8484095999999999E-2</v>
      </c>
      <c r="AH37" s="212">
        <v>0.19646771699999999</v>
      </c>
      <c r="AI37" s="212">
        <v>0.203834389</v>
      </c>
      <c r="AJ37" s="212"/>
      <c r="AK37" s="212">
        <v>0</v>
      </c>
      <c r="AL37" s="212">
        <v>0</v>
      </c>
      <c r="AM37" s="212">
        <v>0</v>
      </c>
      <c r="AN37" s="212">
        <v>0</v>
      </c>
      <c r="AO37" s="212"/>
      <c r="AP37" s="212"/>
      <c r="AQ37" s="212">
        <v>0</v>
      </c>
      <c r="AR37" s="212">
        <v>0</v>
      </c>
      <c r="AS37" s="212">
        <v>0</v>
      </c>
      <c r="AT37" s="212">
        <v>61.845969310000001</v>
      </c>
      <c r="AU37" s="25"/>
      <c r="AV37" s="25"/>
      <c r="AW37" s="25"/>
      <c r="AY37" s="58"/>
      <c r="AZ37" s="58"/>
      <c r="BA37" s="58"/>
      <c r="BB37" s="58"/>
      <c r="BC37" s="58"/>
      <c r="BD37" s="58"/>
      <c r="BE37" s="57"/>
      <c r="BF37" s="54">
        <f t="shared" si="0"/>
        <v>0.24732361</v>
      </c>
      <c r="BG37" s="54">
        <f t="shared" si="1"/>
        <v>0.84791330600000003</v>
      </c>
      <c r="BH37" s="54">
        <f t="shared" si="2"/>
        <v>0.29300638600000001</v>
      </c>
      <c r="BI37" s="54">
        <f t="shared" si="3"/>
        <v>0.28575087500000002</v>
      </c>
      <c r="BJ37" s="54">
        <f t="shared" si="4"/>
        <v>0.51702030899999996</v>
      </c>
      <c r="BK37" s="54">
        <f t="shared" si="5"/>
        <v>0.54299838199999995</v>
      </c>
      <c r="BL37" s="54">
        <f t="shared" si="6"/>
        <v>0.117438691</v>
      </c>
      <c r="BM37" s="54">
        <f t="shared" si="7"/>
        <v>0.248169748</v>
      </c>
      <c r="BN37" s="54">
        <f t="shared" si="8"/>
        <v>0.43217101800000002</v>
      </c>
      <c r="BO37" s="33">
        <f t="shared" si="9"/>
        <v>0.155106093</v>
      </c>
      <c r="BP37" s="33">
        <f t="shared" si="10"/>
        <v>5.8484095999999999E-2</v>
      </c>
      <c r="BQ37" s="33">
        <f t="shared" si="11"/>
        <v>0.19646771699999999</v>
      </c>
      <c r="BR37" s="57"/>
      <c r="BS37" s="33">
        <f t="shared" si="12"/>
        <v>0.18713301728318077</v>
      </c>
      <c r="BT37" s="33">
        <f t="shared" si="13"/>
        <v>0</v>
      </c>
      <c r="BU37" s="33">
        <f t="shared" si="14"/>
        <v>0.24561208537268792</v>
      </c>
      <c r="BV37" s="33">
        <f t="shared" si="15"/>
        <v>0</v>
      </c>
      <c r="BW37" s="33">
        <f t="shared" si="16"/>
        <v>0.21832185374839505</v>
      </c>
      <c r="BX37" s="33">
        <f t="shared" si="17"/>
        <v>0</v>
      </c>
      <c r="BY37" s="33">
        <f t="shared" si="18"/>
        <v>5.8479068089507119E-2</v>
      </c>
      <c r="BZ37" s="33">
        <f t="shared" si="19"/>
        <v>0</v>
      </c>
      <c r="CA37" s="33">
        <f t="shared" si="20"/>
        <v>0</v>
      </c>
      <c r="CB37" s="59">
        <f t="shared" si="21"/>
        <v>23.31755368463222</v>
      </c>
      <c r="CC37" s="57"/>
      <c r="CD37" s="59">
        <f t="shared" si="22"/>
        <v>0</v>
      </c>
      <c r="CE37" s="59">
        <f t="shared" si="23"/>
        <v>0</v>
      </c>
      <c r="CF37" s="59">
        <f t="shared" si="24"/>
        <v>0</v>
      </c>
      <c r="CG37" s="59">
        <f t="shared" si="25"/>
        <v>0</v>
      </c>
      <c r="CH37" s="59">
        <f t="shared" si="26"/>
        <v>0</v>
      </c>
      <c r="CI37" s="59">
        <f t="shared" si="27"/>
        <v>0</v>
      </c>
      <c r="CJ37" s="57"/>
      <c r="CK37" s="59">
        <f t="shared" si="28"/>
        <v>9.3247492407230598E-2</v>
      </c>
      <c r="CL37" s="59">
        <f t="shared" si="29"/>
        <v>0.31968557131777592</v>
      </c>
      <c r="CM37" s="59">
        <v>0</v>
      </c>
      <c r="CN37" s="59">
        <f t="shared" si="30"/>
        <v>0.11047109798294258</v>
      </c>
      <c r="CO37" s="59">
        <f t="shared" si="31"/>
        <v>0.10773557990246868</v>
      </c>
      <c r="CP37" s="59">
        <f t="shared" si="32"/>
        <v>0.19493022658799747</v>
      </c>
      <c r="CQ37" s="59">
        <v>0</v>
      </c>
      <c r="CR37" s="59">
        <f t="shared" si="33"/>
        <v>0.20472464194859316</v>
      </c>
      <c r="CS37" s="59">
        <f t="shared" si="34"/>
        <v>4.4277468889191776E-2</v>
      </c>
      <c r="CT37" s="59">
        <f t="shared" si="35"/>
        <v>9.3566508641590385E-2</v>
      </c>
      <c r="CU37" s="59">
        <v>0</v>
      </c>
      <c r="CV37" s="59">
        <f t="shared" si="36"/>
        <v>0.16293981686414863</v>
      </c>
      <c r="CW37" s="59">
        <f t="shared" si="37"/>
        <v>2.2050039208564621E-2</v>
      </c>
      <c r="CX37" s="59">
        <f t="shared" si="38"/>
        <v>7.4073485945088016E-2</v>
      </c>
      <c r="CY37" s="59">
        <v>0</v>
      </c>
      <c r="CZ37" s="57">
        <f t="shared" si="39"/>
        <v>7.6850914640175225E-2</v>
      </c>
    </row>
    <row r="38" spans="1:104" ht="15">
      <c r="A38" s="27">
        <v>2044</v>
      </c>
      <c r="B38" s="212">
        <v>0.40327584100000002</v>
      </c>
      <c r="C38" s="212">
        <v>0.18838041799999999</v>
      </c>
      <c r="D38" s="212">
        <v>0.72382843200000002</v>
      </c>
      <c r="E38" s="212">
        <v>0.41284641</v>
      </c>
      <c r="F38" s="212"/>
      <c r="G38" s="212">
        <v>0</v>
      </c>
      <c r="H38" s="212">
        <v>0</v>
      </c>
      <c r="I38" s="212">
        <v>0</v>
      </c>
      <c r="J38" s="212">
        <v>0</v>
      </c>
      <c r="K38" s="212"/>
      <c r="L38" s="212">
        <v>0.475658684</v>
      </c>
      <c r="M38" s="212">
        <v>0.18746742999999999</v>
      </c>
      <c r="N38" s="212">
        <v>0.537701121</v>
      </c>
      <c r="O38" s="212">
        <v>0.43576925900000002</v>
      </c>
      <c r="P38" s="212"/>
      <c r="Q38" s="212">
        <v>0</v>
      </c>
      <c r="R38" s="212">
        <v>0</v>
      </c>
      <c r="S38" s="212">
        <v>0</v>
      </c>
      <c r="T38" s="212">
        <v>0</v>
      </c>
      <c r="U38" s="212"/>
      <c r="V38" s="212">
        <v>0.40327584100000002</v>
      </c>
      <c r="W38" s="212">
        <v>6.2245993999999999E-2</v>
      </c>
      <c r="X38" s="212">
        <v>0.237829342</v>
      </c>
      <c r="Y38" s="212">
        <v>0.33442116100000002</v>
      </c>
      <c r="Z38" s="212"/>
      <c r="AA38" s="212">
        <v>0</v>
      </c>
      <c r="AB38" s="212">
        <v>0</v>
      </c>
      <c r="AC38" s="212">
        <v>0</v>
      </c>
      <c r="AD38" s="212">
        <v>0</v>
      </c>
      <c r="AE38" s="212"/>
      <c r="AF38" s="212">
        <v>0.113744468</v>
      </c>
      <c r="AG38" s="212">
        <v>3.6323152999999997E-2</v>
      </c>
      <c r="AH38" s="212">
        <v>0.155106093</v>
      </c>
      <c r="AI38" s="212">
        <v>0.16723547</v>
      </c>
      <c r="AJ38" s="212"/>
      <c r="AK38" s="212">
        <v>0</v>
      </c>
      <c r="AL38" s="212">
        <v>0</v>
      </c>
      <c r="AM38" s="212">
        <v>0</v>
      </c>
      <c r="AN38" s="212">
        <v>0</v>
      </c>
      <c r="AO38" s="212"/>
      <c r="AP38" s="212"/>
      <c r="AQ38" s="212">
        <v>0</v>
      </c>
      <c r="AR38" s="212">
        <v>0</v>
      </c>
      <c r="AS38" s="212">
        <v>0</v>
      </c>
      <c r="AT38" s="212">
        <v>45.683914459999997</v>
      </c>
      <c r="AU38" s="25"/>
      <c r="AV38" s="25"/>
      <c r="AW38" s="25"/>
      <c r="AY38" s="58"/>
      <c r="AZ38" s="58"/>
      <c r="BA38" s="58"/>
      <c r="BB38" s="58"/>
      <c r="BC38" s="58"/>
      <c r="BD38" s="58"/>
      <c r="BE38" s="57"/>
      <c r="BF38" s="54">
        <f t="shared" si="0"/>
        <v>0.18838041799999999</v>
      </c>
      <c r="BG38" s="54">
        <f t="shared" si="1"/>
        <v>0.72382843200000002</v>
      </c>
      <c r="BH38" s="54">
        <f t="shared" si="2"/>
        <v>0.41284641</v>
      </c>
      <c r="BI38" s="54">
        <f t="shared" si="3"/>
        <v>0.18746742999999999</v>
      </c>
      <c r="BJ38" s="54">
        <f t="shared" si="4"/>
        <v>0.537701121</v>
      </c>
      <c r="BK38" s="54">
        <f t="shared" si="5"/>
        <v>0.43576925900000002</v>
      </c>
      <c r="BL38" s="54">
        <f t="shared" si="6"/>
        <v>6.2245993999999999E-2</v>
      </c>
      <c r="BM38" s="54">
        <f t="shared" si="7"/>
        <v>0.237829342</v>
      </c>
      <c r="BN38" s="54">
        <f t="shared" si="8"/>
        <v>0.33442116100000002</v>
      </c>
      <c r="BO38" s="33">
        <f t="shared" si="9"/>
        <v>0.113744468</v>
      </c>
      <c r="BP38" s="33">
        <f t="shared" si="10"/>
        <v>3.6323152999999997E-2</v>
      </c>
      <c r="BQ38" s="33">
        <f t="shared" si="11"/>
        <v>0.155106093</v>
      </c>
      <c r="BR38" s="57"/>
      <c r="BS38" s="33">
        <f t="shared" si="12"/>
        <v>0.14761706478747333</v>
      </c>
      <c r="BT38" s="33">
        <f t="shared" si="13"/>
        <v>0</v>
      </c>
      <c r="BU38" s="33">
        <f t="shared" si="14"/>
        <v>0.17411243529649548</v>
      </c>
      <c r="BV38" s="33">
        <f t="shared" si="15"/>
        <v>0</v>
      </c>
      <c r="BW38" s="33">
        <f t="shared" si="16"/>
        <v>0.14761706478747333</v>
      </c>
      <c r="BX38" s="33">
        <f t="shared" si="17"/>
        <v>0</v>
      </c>
      <c r="BY38" s="33">
        <f t="shared" si="18"/>
        <v>4.1635582385339778E-2</v>
      </c>
      <c r="BZ38" s="33">
        <f t="shared" si="19"/>
        <v>0</v>
      </c>
      <c r="CA38" s="33">
        <f t="shared" si="20"/>
        <v>0</v>
      </c>
      <c r="CB38" s="59">
        <f t="shared" si="21"/>
        <v>16.722363888361983</v>
      </c>
      <c r="CC38" s="57"/>
      <c r="CD38" s="59">
        <f t="shared" si="22"/>
        <v>0</v>
      </c>
      <c r="CE38" s="59">
        <f t="shared" si="23"/>
        <v>0</v>
      </c>
      <c r="CF38" s="59">
        <f t="shared" si="24"/>
        <v>0</v>
      </c>
      <c r="CG38" s="59">
        <f t="shared" si="25"/>
        <v>0</v>
      </c>
      <c r="CH38" s="59">
        <f t="shared" si="26"/>
        <v>0</v>
      </c>
      <c r="CI38" s="59">
        <f t="shared" si="27"/>
        <v>0</v>
      </c>
      <c r="CJ38" s="57"/>
      <c r="CK38" s="59">
        <f t="shared" si="28"/>
        <v>6.8955691220286372E-2</v>
      </c>
      <c r="CL38" s="59">
        <f t="shared" si="29"/>
        <v>0.26495370582231137</v>
      </c>
      <c r="CM38" s="59">
        <v>0</v>
      </c>
      <c r="CN38" s="59">
        <f t="shared" si="30"/>
        <v>0.15112032275755832</v>
      </c>
      <c r="CO38" s="59">
        <f t="shared" si="31"/>
        <v>6.8621496619360137E-2</v>
      </c>
      <c r="CP38" s="59">
        <f t="shared" si="32"/>
        <v>0.19682275292794946</v>
      </c>
      <c r="CQ38" s="59">
        <v>0</v>
      </c>
      <c r="CR38" s="59">
        <f t="shared" si="33"/>
        <v>0.15951111472157897</v>
      </c>
      <c r="CS38" s="59">
        <f t="shared" si="34"/>
        <v>2.278482863311089E-2</v>
      </c>
      <c r="CT38" s="59">
        <f t="shared" si="35"/>
        <v>8.7056217648247738E-2</v>
      </c>
      <c r="CU38" s="59">
        <v>0</v>
      </c>
      <c r="CV38" s="59">
        <f t="shared" si="36"/>
        <v>0.12241316035006185</v>
      </c>
      <c r="CW38" s="59">
        <f t="shared" si="37"/>
        <v>1.3295904898221526E-2</v>
      </c>
      <c r="CX38" s="59">
        <f t="shared" si="38"/>
        <v>5.6775794261657395E-2</v>
      </c>
      <c r="CY38" s="59">
        <v>0</v>
      </c>
      <c r="CZ38" s="57">
        <f t="shared" si="39"/>
        <v>6.1215690849563062E-2</v>
      </c>
    </row>
    <row r="39" spans="1:104" ht="15">
      <c r="A39" s="27">
        <v>2045</v>
      </c>
      <c r="B39" s="212">
        <v>0.18612731099999999</v>
      </c>
      <c r="C39" s="212">
        <v>4.1113497999999998E-2</v>
      </c>
      <c r="D39" s="212">
        <v>0.48599909000000002</v>
      </c>
      <c r="E39" s="212">
        <v>0.469454861</v>
      </c>
      <c r="F39" s="212"/>
      <c r="G39" s="212">
        <v>0</v>
      </c>
      <c r="H39" s="212">
        <v>0</v>
      </c>
      <c r="I39" s="212">
        <v>0</v>
      </c>
      <c r="J39" s="212">
        <v>0</v>
      </c>
      <c r="K39" s="212"/>
      <c r="L39" s="212">
        <v>0.31021218499999997</v>
      </c>
      <c r="M39" s="212">
        <v>0.106360861</v>
      </c>
      <c r="N39" s="212">
        <v>0.46531827799999997</v>
      </c>
      <c r="O39" s="212">
        <v>0.362864399</v>
      </c>
      <c r="P39" s="212"/>
      <c r="Q39" s="212">
        <v>0</v>
      </c>
      <c r="R39" s="212">
        <v>0</v>
      </c>
      <c r="S39" s="212">
        <v>0</v>
      </c>
      <c r="T39" s="212">
        <v>0</v>
      </c>
      <c r="U39" s="212"/>
      <c r="V39" s="212">
        <v>0.28953137299999998</v>
      </c>
      <c r="W39" s="212">
        <v>5.5297302E-2</v>
      </c>
      <c r="X39" s="212">
        <v>0.124084874</v>
      </c>
      <c r="Y39" s="212">
        <v>0.27475965299999999</v>
      </c>
      <c r="Z39" s="212"/>
      <c r="AA39" s="212">
        <v>0</v>
      </c>
      <c r="AB39" s="212">
        <v>0</v>
      </c>
      <c r="AC39" s="212">
        <v>0</v>
      </c>
      <c r="AD39" s="212">
        <v>0</v>
      </c>
      <c r="AE39" s="212"/>
      <c r="AF39" s="212">
        <v>5.1702031000000002E-2</v>
      </c>
      <c r="AG39" s="212">
        <v>3.2065428999999999E-2</v>
      </c>
      <c r="AH39" s="212">
        <v>8.2723248999999999E-2</v>
      </c>
      <c r="AI39" s="212">
        <v>0.103404062</v>
      </c>
      <c r="AJ39" s="212"/>
      <c r="AK39" s="212">
        <v>0</v>
      </c>
      <c r="AL39" s="212">
        <v>0</v>
      </c>
      <c r="AM39" s="212">
        <v>0</v>
      </c>
      <c r="AN39" s="212">
        <v>0</v>
      </c>
      <c r="AO39" s="212"/>
      <c r="AP39" s="212"/>
      <c r="AQ39" s="212">
        <v>0</v>
      </c>
      <c r="AR39" s="212">
        <v>0</v>
      </c>
      <c r="AS39" s="212">
        <v>0</v>
      </c>
      <c r="AT39" s="212">
        <v>33.32712909</v>
      </c>
      <c r="AU39" s="25"/>
      <c r="AV39" s="25"/>
      <c r="AW39" s="25"/>
      <c r="AY39" s="58"/>
      <c r="AZ39" s="58"/>
      <c r="BA39" s="58"/>
      <c r="BB39" s="58"/>
      <c r="BC39" s="58"/>
      <c r="BD39" s="58"/>
      <c r="BE39" s="57"/>
      <c r="BF39" s="54">
        <f t="shared" si="0"/>
        <v>4.1113497999999998E-2</v>
      </c>
      <c r="BG39" s="54">
        <f t="shared" si="1"/>
        <v>0.48599909000000002</v>
      </c>
      <c r="BH39" s="54">
        <f t="shared" si="2"/>
        <v>0.469454861</v>
      </c>
      <c r="BI39" s="54">
        <f t="shared" si="3"/>
        <v>0.106360861</v>
      </c>
      <c r="BJ39" s="54">
        <f t="shared" si="4"/>
        <v>0.46531827799999997</v>
      </c>
      <c r="BK39" s="54">
        <f t="shared" si="5"/>
        <v>0.362864399</v>
      </c>
      <c r="BL39" s="54">
        <f t="shared" si="6"/>
        <v>5.5297302E-2</v>
      </c>
      <c r="BM39" s="54">
        <f t="shared" si="7"/>
        <v>0.124084874</v>
      </c>
      <c r="BN39" s="54">
        <f t="shared" si="8"/>
        <v>0.27475965299999999</v>
      </c>
      <c r="BO39" s="33">
        <f t="shared" si="9"/>
        <v>5.1702031000000002E-2</v>
      </c>
      <c r="BP39" s="33">
        <f t="shared" si="10"/>
        <v>3.2065428999999999E-2</v>
      </c>
      <c r="BQ39" s="33">
        <f t="shared" si="11"/>
        <v>8.2723248999999999E-2</v>
      </c>
      <c r="BR39" s="57"/>
      <c r="BS39" s="33">
        <f t="shared" si="12"/>
        <v>6.6146556208118379E-2</v>
      </c>
      <c r="BT39" s="33">
        <f t="shared" si="13"/>
        <v>0</v>
      </c>
      <c r="BU39" s="33">
        <f t="shared" si="14"/>
        <v>0.11024426034686398</v>
      </c>
      <c r="BV39" s="33">
        <f t="shared" si="15"/>
        <v>0</v>
      </c>
      <c r="BW39" s="33">
        <f t="shared" si="16"/>
        <v>0.10289464310886751</v>
      </c>
      <c r="BX39" s="33">
        <f t="shared" si="17"/>
        <v>0</v>
      </c>
      <c r="BY39" s="33">
        <f t="shared" si="18"/>
        <v>1.8374043450374564E-2</v>
      </c>
      <c r="BZ39" s="33">
        <f t="shared" si="19"/>
        <v>0</v>
      </c>
      <c r="CA39" s="33">
        <f t="shared" si="20"/>
        <v>0</v>
      </c>
      <c r="CB39" s="59">
        <f t="shared" si="21"/>
        <v>11.843908375202941</v>
      </c>
      <c r="CC39" s="57"/>
      <c r="CD39" s="59">
        <f t="shared" si="22"/>
        <v>0</v>
      </c>
      <c r="CE39" s="59">
        <f t="shared" si="23"/>
        <v>0</v>
      </c>
      <c r="CF39" s="59">
        <f t="shared" si="24"/>
        <v>0</v>
      </c>
      <c r="CG39" s="59">
        <f t="shared" si="25"/>
        <v>0</v>
      </c>
      <c r="CH39" s="59">
        <f t="shared" si="26"/>
        <v>0</v>
      </c>
      <c r="CI39" s="59">
        <f t="shared" si="27"/>
        <v>0</v>
      </c>
      <c r="CJ39" s="57"/>
      <c r="CK39" s="59">
        <f t="shared" si="28"/>
        <v>1.4611054615028329E-2</v>
      </c>
      <c r="CL39" s="59">
        <f t="shared" si="29"/>
        <v>0.17271600793598416</v>
      </c>
      <c r="CM39" s="59">
        <v>0</v>
      </c>
      <c r="CN39" s="59">
        <f t="shared" si="30"/>
        <v>0.16683646361984408</v>
      </c>
      <c r="CO39" s="59">
        <f t="shared" si="31"/>
        <v>3.7798884176005569E-2</v>
      </c>
      <c r="CP39" s="59">
        <f t="shared" si="32"/>
        <v>0.16536639069798767</v>
      </c>
      <c r="CQ39" s="59">
        <v>0</v>
      </c>
      <c r="CR39" s="59">
        <f t="shared" si="33"/>
        <v>0.1289559830603183</v>
      </c>
      <c r="CS39" s="59">
        <f t="shared" si="34"/>
        <v>1.9651743074396519E-2</v>
      </c>
      <c r="CT39" s="59">
        <f t="shared" si="35"/>
        <v>4.4097704138745593E-2</v>
      </c>
      <c r="CU39" s="59">
        <v>0</v>
      </c>
      <c r="CV39" s="59">
        <f t="shared" si="36"/>
        <v>9.7645019063793401E-2</v>
      </c>
      <c r="CW39" s="59">
        <f t="shared" si="37"/>
        <v>1.1395521110203593E-2</v>
      </c>
      <c r="CX39" s="59">
        <f t="shared" si="38"/>
        <v>2.9398469307369262E-2</v>
      </c>
      <c r="CY39" s="59">
        <v>0</v>
      </c>
      <c r="CZ39" s="57">
        <f t="shared" si="39"/>
        <v>3.6748086900749127E-2</v>
      </c>
    </row>
    <row r="40" spans="1:104" ht="15">
      <c r="A40" s="27">
        <v>2046</v>
      </c>
      <c r="B40" s="212">
        <v>0.17578690499999999</v>
      </c>
      <c r="C40" s="212">
        <v>1.349798E-2</v>
      </c>
      <c r="D40" s="212">
        <v>0.27919096700000001</v>
      </c>
      <c r="E40" s="212">
        <v>0.26239836900000002</v>
      </c>
      <c r="F40" s="212"/>
      <c r="G40" s="212">
        <v>0</v>
      </c>
      <c r="H40" s="212">
        <v>0</v>
      </c>
      <c r="I40" s="212">
        <v>0</v>
      </c>
      <c r="J40" s="212">
        <v>0</v>
      </c>
      <c r="K40" s="212"/>
      <c r="L40" s="212">
        <v>0.248169748</v>
      </c>
      <c r="M40" s="212">
        <v>7.4295268999999997E-2</v>
      </c>
      <c r="N40" s="212">
        <v>0.320552591</v>
      </c>
      <c r="O40" s="212">
        <v>0.358939332</v>
      </c>
      <c r="P40" s="212"/>
      <c r="Q40" s="212">
        <v>0</v>
      </c>
      <c r="R40" s="212">
        <v>0</v>
      </c>
      <c r="S40" s="212">
        <v>0</v>
      </c>
      <c r="T40" s="212">
        <v>0</v>
      </c>
      <c r="U40" s="212"/>
      <c r="V40" s="212">
        <v>0.28953137299999998</v>
      </c>
      <c r="W40" s="212">
        <v>3.1021218999999999E-2</v>
      </c>
      <c r="X40" s="212">
        <v>8.2723248999999999E-2</v>
      </c>
      <c r="Y40" s="212">
        <v>0.20790431600000001</v>
      </c>
      <c r="Z40" s="212"/>
      <c r="AA40" s="212">
        <v>0</v>
      </c>
      <c r="AB40" s="212">
        <v>0</v>
      </c>
      <c r="AC40" s="212">
        <v>0</v>
      </c>
      <c r="AD40" s="212">
        <v>0</v>
      </c>
      <c r="AE40" s="212"/>
      <c r="AF40" s="212">
        <v>0.103404062</v>
      </c>
      <c r="AG40" s="212">
        <v>2.8785165000000001E-2</v>
      </c>
      <c r="AH40" s="212">
        <v>6.2042436999999999E-2</v>
      </c>
      <c r="AI40" s="212">
        <v>6.4955809000000003E-2</v>
      </c>
      <c r="AJ40" s="212"/>
      <c r="AK40" s="212">
        <v>0</v>
      </c>
      <c r="AL40" s="212">
        <v>0</v>
      </c>
      <c r="AM40" s="212">
        <v>0</v>
      </c>
      <c r="AN40" s="212">
        <v>0</v>
      </c>
      <c r="AO40" s="212"/>
      <c r="AP40" s="212"/>
      <c r="AQ40" s="212">
        <v>0</v>
      </c>
      <c r="AR40" s="212">
        <v>0</v>
      </c>
      <c r="AS40" s="212">
        <v>0</v>
      </c>
      <c r="AT40" s="212">
        <v>23.26591389</v>
      </c>
      <c r="AU40" s="25"/>
      <c r="AV40" s="25"/>
      <c r="AW40" s="25"/>
      <c r="AY40" s="58"/>
      <c r="AZ40" s="58"/>
      <c r="BA40" s="58"/>
      <c r="BB40" s="58"/>
      <c r="BC40" s="58"/>
      <c r="BD40" s="58"/>
      <c r="BE40" s="57"/>
      <c r="BF40" s="54">
        <f t="shared" si="0"/>
        <v>1.349798E-2</v>
      </c>
      <c r="BG40" s="54">
        <f t="shared" si="1"/>
        <v>0.27919096700000001</v>
      </c>
      <c r="BH40" s="54">
        <f t="shared" si="2"/>
        <v>0.26239836900000002</v>
      </c>
      <c r="BI40" s="54">
        <f t="shared" si="3"/>
        <v>7.4295268999999997E-2</v>
      </c>
      <c r="BJ40" s="54">
        <f t="shared" si="4"/>
        <v>0.320552591</v>
      </c>
      <c r="BK40" s="54">
        <f t="shared" si="5"/>
        <v>0.358939332</v>
      </c>
      <c r="BL40" s="54">
        <f t="shared" si="6"/>
        <v>3.1021218999999999E-2</v>
      </c>
      <c r="BM40" s="54">
        <f t="shared" si="7"/>
        <v>8.2723248999999999E-2</v>
      </c>
      <c r="BN40" s="54">
        <f t="shared" si="8"/>
        <v>0.20790431600000001</v>
      </c>
      <c r="BO40" s="33">
        <f t="shared" si="9"/>
        <v>0.103404062</v>
      </c>
      <c r="BP40" s="33">
        <f t="shared" si="10"/>
        <v>2.8785165000000001E-2</v>
      </c>
      <c r="BQ40" s="33">
        <f t="shared" si="11"/>
        <v>6.2042436999999999E-2</v>
      </c>
      <c r="BR40" s="57"/>
      <c r="BS40" s="33">
        <f t="shared" si="12"/>
        <v>6.0652182125359368E-2</v>
      </c>
      <c r="BT40" s="33">
        <f t="shared" si="13"/>
        <v>0</v>
      </c>
      <c r="BU40" s="33">
        <f t="shared" si="14"/>
        <v>8.5626609978146778E-2</v>
      </c>
      <c r="BV40" s="33">
        <f t="shared" si="15"/>
        <v>0</v>
      </c>
      <c r="BW40" s="33">
        <f t="shared" si="16"/>
        <v>9.9897711756182048E-2</v>
      </c>
      <c r="BX40" s="33">
        <f t="shared" si="17"/>
        <v>0</v>
      </c>
      <c r="BY40" s="33">
        <f t="shared" si="18"/>
        <v>3.5677754272571971E-2</v>
      </c>
      <c r="BZ40" s="33">
        <f t="shared" si="19"/>
        <v>0</v>
      </c>
      <c r="CA40" s="33">
        <f t="shared" si="20"/>
        <v>0</v>
      </c>
      <c r="CB40" s="59">
        <f t="shared" si="21"/>
        <v>8.0274946906267477</v>
      </c>
      <c r="CC40" s="57"/>
      <c r="CD40" s="59">
        <f t="shared" si="22"/>
        <v>0</v>
      </c>
      <c r="CE40" s="59">
        <f t="shared" si="23"/>
        <v>0</v>
      </c>
      <c r="CF40" s="59">
        <f t="shared" si="24"/>
        <v>0</v>
      </c>
      <c r="CG40" s="59">
        <f t="shared" si="25"/>
        <v>0</v>
      </c>
      <c r="CH40" s="59">
        <f t="shared" si="26"/>
        <v>0</v>
      </c>
      <c r="CI40" s="59">
        <f t="shared" si="27"/>
        <v>0</v>
      </c>
      <c r="CJ40" s="57"/>
      <c r="CK40" s="59">
        <f t="shared" si="28"/>
        <v>4.6572407727666536E-3</v>
      </c>
      <c r="CL40" s="59">
        <f t="shared" si="29"/>
        <v>9.6329936397931346E-2</v>
      </c>
      <c r="CM40" s="59">
        <v>0</v>
      </c>
      <c r="CN40" s="59">
        <f t="shared" si="30"/>
        <v>9.0535945586989283E-2</v>
      </c>
      <c r="CO40" s="59">
        <f t="shared" si="31"/>
        <v>2.5634276833308864E-2</v>
      </c>
      <c r="CP40" s="59">
        <f t="shared" si="32"/>
        <v>0.11060103783093418</v>
      </c>
      <c r="CQ40" s="59">
        <v>0</v>
      </c>
      <c r="CR40" s="59">
        <f t="shared" si="33"/>
        <v>0.12384570816818712</v>
      </c>
      <c r="CS40" s="59">
        <f t="shared" si="34"/>
        <v>1.070332641978456E-2</v>
      </c>
      <c r="CT40" s="59">
        <f t="shared" si="35"/>
        <v>2.8542203211038116E-2</v>
      </c>
      <c r="CU40" s="59">
        <v>0</v>
      </c>
      <c r="CV40" s="59">
        <f t="shared" si="36"/>
        <v>7.1733730329231679E-2</v>
      </c>
      <c r="CW40" s="59">
        <f t="shared" si="37"/>
        <v>9.931815285606856E-3</v>
      </c>
      <c r="CX40" s="59">
        <f t="shared" si="38"/>
        <v>2.1406652494536695E-2</v>
      </c>
      <c r="CY40" s="59">
        <v>0</v>
      </c>
      <c r="CZ40" s="57">
        <f t="shared" si="39"/>
        <v>2.2411860300788945E-2</v>
      </c>
    </row>
    <row r="41" spans="1:104" ht="15">
      <c r="A41" s="27">
        <v>2047</v>
      </c>
      <c r="B41" s="212">
        <v>0.13442528000000001</v>
      </c>
      <c r="C41" s="212">
        <v>5.3185136000000001E-2</v>
      </c>
      <c r="D41" s="212">
        <v>0.103404062</v>
      </c>
      <c r="E41" s="212">
        <v>0.18580423300000001</v>
      </c>
      <c r="F41" s="212"/>
      <c r="G41" s="212">
        <v>0</v>
      </c>
      <c r="H41" s="212">
        <v>0</v>
      </c>
      <c r="I41" s="212">
        <v>0</v>
      </c>
      <c r="J41" s="212">
        <v>0</v>
      </c>
      <c r="K41" s="212"/>
      <c r="L41" s="212">
        <v>0.18612731099999999</v>
      </c>
      <c r="M41" s="212">
        <v>6.6232952999999997E-2</v>
      </c>
      <c r="N41" s="212">
        <v>0.21714853000000001</v>
      </c>
      <c r="O41" s="212">
        <v>0.18582248300000001</v>
      </c>
      <c r="P41" s="212"/>
      <c r="Q41" s="212">
        <v>0</v>
      </c>
      <c r="R41" s="212">
        <v>0</v>
      </c>
      <c r="S41" s="212">
        <v>0</v>
      </c>
      <c r="T41" s="212">
        <v>0</v>
      </c>
      <c r="U41" s="212"/>
      <c r="V41" s="212">
        <v>0.144765686</v>
      </c>
      <c r="W41" s="212">
        <v>3.1021218999999999E-2</v>
      </c>
      <c r="X41" s="212">
        <v>7.2382843000000002E-2</v>
      </c>
      <c r="Y41" s="212">
        <v>0.11946243600000001</v>
      </c>
      <c r="Z41" s="212"/>
      <c r="AA41" s="212">
        <v>0</v>
      </c>
      <c r="AB41" s="212">
        <v>0</v>
      </c>
      <c r="AC41" s="212">
        <v>0</v>
      </c>
      <c r="AD41" s="212">
        <v>0</v>
      </c>
      <c r="AE41" s="212"/>
      <c r="AF41" s="212">
        <v>3.1021218999999999E-2</v>
      </c>
      <c r="AG41" s="212">
        <v>0</v>
      </c>
      <c r="AH41" s="212">
        <v>8.2723248999999999E-2</v>
      </c>
      <c r="AI41" s="212">
        <v>4.9149079999999998E-2</v>
      </c>
      <c r="AJ41" s="212"/>
      <c r="AK41" s="212">
        <v>0</v>
      </c>
      <c r="AL41" s="212">
        <v>0</v>
      </c>
      <c r="AM41" s="212">
        <v>0</v>
      </c>
      <c r="AN41" s="212">
        <v>0</v>
      </c>
      <c r="AO41" s="212"/>
      <c r="AP41" s="212"/>
      <c r="AQ41" s="212">
        <v>0</v>
      </c>
      <c r="AR41" s="212">
        <v>0</v>
      </c>
      <c r="AS41" s="212">
        <v>0</v>
      </c>
      <c r="AT41" s="212">
        <v>15.60367291</v>
      </c>
      <c r="AU41" s="25"/>
      <c r="AV41" s="25"/>
      <c r="AW41" s="25"/>
      <c r="AY41" s="58"/>
      <c r="AZ41" s="58"/>
      <c r="BA41" s="58"/>
      <c r="BB41" s="58"/>
      <c r="BC41" s="58"/>
      <c r="BD41" s="58"/>
      <c r="BE41" s="57"/>
      <c r="BF41" s="54">
        <f t="shared" si="0"/>
        <v>5.3185136000000001E-2</v>
      </c>
      <c r="BG41" s="54">
        <f t="shared" si="1"/>
        <v>0.103404062</v>
      </c>
      <c r="BH41" s="54">
        <f t="shared" si="2"/>
        <v>0.18580423300000001</v>
      </c>
      <c r="BI41" s="54">
        <f t="shared" si="3"/>
        <v>6.6232952999999997E-2</v>
      </c>
      <c r="BJ41" s="54">
        <f t="shared" si="4"/>
        <v>0.21714853000000001</v>
      </c>
      <c r="BK41" s="54">
        <f t="shared" si="5"/>
        <v>0.18582248300000001</v>
      </c>
      <c r="BL41" s="54">
        <f t="shared" si="6"/>
        <v>3.1021218999999999E-2</v>
      </c>
      <c r="BM41" s="54">
        <f t="shared" si="7"/>
        <v>7.2382843000000002E-2</v>
      </c>
      <c r="BN41" s="54">
        <f t="shared" si="8"/>
        <v>0.11946243600000001</v>
      </c>
      <c r="BO41" s="33">
        <f t="shared" si="9"/>
        <v>3.1021218999999999E-2</v>
      </c>
      <c r="BP41" s="33">
        <f t="shared" si="10"/>
        <v>0</v>
      </c>
      <c r="BQ41" s="33">
        <f t="shared" si="11"/>
        <v>8.2723248999999999E-2</v>
      </c>
      <c r="BR41" s="57"/>
      <c r="BS41" s="33">
        <f t="shared" si="12"/>
        <v>4.5030175094489422E-2</v>
      </c>
      <c r="BT41" s="33">
        <f t="shared" si="13"/>
        <v>0</v>
      </c>
      <c r="BU41" s="33">
        <f t="shared" si="14"/>
        <v>6.2349473285058327E-2</v>
      </c>
      <c r="BV41" s="33">
        <f t="shared" si="15"/>
        <v>0</v>
      </c>
      <c r="BW41" s="33">
        <f t="shared" si="16"/>
        <v>4.8494034665606617E-2</v>
      </c>
      <c r="BX41" s="33">
        <f t="shared" si="17"/>
        <v>0</v>
      </c>
      <c r="BY41" s="33">
        <f t="shared" si="18"/>
        <v>1.0391579048334524E-2</v>
      </c>
      <c r="BZ41" s="33">
        <f t="shared" si="19"/>
        <v>0</v>
      </c>
      <c r="CA41" s="33">
        <f t="shared" si="20"/>
        <v>0</v>
      </c>
      <c r="CB41" s="59">
        <f t="shared" si="21"/>
        <v>5.22696417857148</v>
      </c>
      <c r="CC41" s="57"/>
      <c r="CD41" s="59">
        <f t="shared" si="22"/>
        <v>0</v>
      </c>
      <c r="CE41" s="59">
        <f t="shared" si="23"/>
        <v>0</v>
      </c>
      <c r="CF41" s="59">
        <f t="shared" si="24"/>
        <v>0</v>
      </c>
      <c r="CG41" s="59">
        <f t="shared" si="25"/>
        <v>0</v>
      </c>
      <c r="CH41" s="59">
        <f t="shared" si="26"/>
        <v>0</v>
      </c>
      <c r="CI41" s="59">
        <f t="shared" si="27"/>
        <v>0</v>
      </c>
      <c r="CJ41" s="57"/>
      <c r="CK41" s="59">
        <f t="shared" si="28"/>
        <v>1.7816113059271534E-2</v>
      </c>
      <c r="CL41" s="59">
        <f t="shared" si="29"/>
        <v>3.463859638113783E-2</v>
      </c>
      <c r="CM41" s="59">
        <v>0</v>
      </c>
      <c r="CN41" s="59">
        <f t="shared" si="30"/>
        <v>6.2241247667754976E-2</v>
      </c>
      <c r="CO41" s="59">
        <f t="shared" si="31"/>
        <v>2.2186909118694698E-2</v>
      </c>
      <c r="CP41" s="59">
        <f t="shared" si="32"/>
        <v>7.2741052333392855E-2</v>
      </c>
      <c r="CQ41" s="59">
        <v>0</v>
      </c>
      <c r="CR41" s="59">
        <f t="shared" si="33"/>
        <v>6.2247361106354281E-2</v>
      </c>
      <c r="CS41" s="59">
        <f t="shared" si="34"/>
        <v>1.0391579048334524E-2</v>
      </c>
      <c r="CT41" s="59">
        <f t="shared" si="35"/>
        <v>2.4247017332803308E-2</v>
      </c>
      <c r="CU41" s="59">
        <v>0</v>
      </c>
      <c r="CV41" s="59">
        <f t="shared" si="36"/>
        <v>4.001787766627108E-2</v>
      </c>
      <c r="CW41" s="59">
        <f t="shared" si="37"/>
        <v>0</v>
      </c>
      <c r="CX41" s="59">
        <f t="shared" si="38"/>
        <v>2.7710876903920503E-2</v>
      </c>
      <c r="CY41" s="59">
        <v>0</v>
      </c>
      <c r="CZ41" s="57">
        <f t="shared" si="39"/>
        <v>1.6464103166703971E-2</v>
      </c>
    </row>
    <row r="42" spans="1:104" ht="15">
      <c r="A42" s="27">
        <v>2048</v>
      </c>
      <c r="B42" s="212">
        <v>9.3063655999999995E-2</v>
      </c>
      <c r="C42" s="212">
        <v>4.1361624999999999E-2</v>
      </c>
      <c r="D42" s="212">
        <v>8.2723248999999999E-2</v>
      </c>
      <c r="E42" s="212">
        <v>0.107013256</v>
      </c>
      <c r="F42" s="212"/>
      <c r="G42" s="212">
        <v>0</v>
      </c>
      <c r="H42" s="212">
        <v>0</v>
      </c>
      <c r="I42" s="212">
        <v>0</v>
      </c>
      <c r="J42" s="212">
        <v>0</v>
      </c>
      <c r="K42" s="212"/>
      <c r="L42" s="212">
        <v>8.2723248999999999E-2</v>
      </c>
      <c r="M42" s="212">
        <v>9.8804600000000006E-3</v>
      </c>
      <c r="N42" s="212">
        <v>0.155106093</v>
      </c>
      <c r="O42" s="212">
        <v>0.14507937400000001</v>
      </c>
      <c r="P42" s="212"/>
      <c r="Q42" s="212">
        <v>0</v>
      </c>
      <c r="R42" s="212">
        <v>0</v>
      </c>
      <c r="S42" s="212">
        <v>0</v>
      </c>
      <c r="T42" s="212">
        <v>0</v>
      </c>
      <c r="U42" s="212"/>
      <c r="V42" s="212">
        <v>0.103404062</v>
      </c>
      <c r="W42" s="212">
        <v>2.9574448999999999E-2</v>
      </c>
      <c r="X42" s="212">
        <v>6.2042436999999999E-2</v>
      </c>
      <c r="Y42" s="212">
        <v>9.3563058000000004E-2</v>
      </c>
      <c r="Z42" s="212"/>
      <c r="AA42" s="212">
        <v>0</v>
      </c>
      <c r="AB42" s="212">
        <v>0</v>
      </c>
      <c r="AC42" s="212">
        <v>0</v>
      </c>
      <c r="AD42" s="212">
        <v>0</v>
      </c>
      <c r="AE42" s="212"/>
      <c r="AF42" s="212">
        <v>6.2042436999999999E-2</v>
      </c>
      <c r="AG42" s="212">
        <v>3.1021218999999999E-2</v>
      </c>
      <c r="AH42" s="212">
        <v>4.1361624999999999E-2</v>
      </c>
      <c r="AI42" s="212">
        <v>2.6442772E-2</v>
      </c>
      <c r="AJ42" s="212"/>
      <c r="AK42" s="212">
        <v>0</v>
      </c>
      <c r="AL42" s="212">
        <v>0</v>
      </c>
      <c r="AM42" s="212">
        <v>0</v>
      </c>
      <c r="AN42" s="212">
        <v>0</v>
      </c>
      <c r="AO42" s="212"/>
      <c r="AP42" s="212"/>
      <c r="AQ42" s="212">
        <v>0</v>
      </c>
      <c r="AR42" s="212">
        <v>0</v>
      </c>
      <c r="AS42" s="212">
        <v>0</v>
      </c>
      <c r="AT42" s="212">
        <v>10.14393845</v>
      </c>
      <c r="AU42" s="25"/>
      <c r="AV42" s="25"/>
      <c r="AW42" s="25"/>
      <c r="AY42" s="58"/>
      <c r="AZ42" s="58"/>
      <c r="BA42" s="58"/>
      <c r="BB42" s="58"/>
      <c r="BC42" s="58"/>
      <c r="BD42" s="58"/>
      <c r="BE42" s="57"/>
      <c r="BF42" s="54">
        <f t="shared" si="0"/>
        <v>4.1361624999999999E-2</v>
      </c>
      <c r="BG42" s="54">
        <f t="shared" si="1"/>
        <v>8.2723248999999999E-2</v>
      </c>
      <c r="BH42" s="54">
        <f t="shared" si="2"/>
        <v>0.107013256</v>
      </c>
      <c r="BI42" s="54">
        <f t="shared" si="3"/>
        <v>9.8804600000000006E-3</v>
      </c>
      <c r="BJ42" s="54">
        <f t="shared" si="4"/>
        <v>0.155106093</v>
      </c>
      <c r="BK42" s="54">
        <f t="shared" si="5"/>
        <v>0.14507937400000001</v>
      </c>
      <c r="BL42" s="54">
        <f t="shared" si="6"/>
        <v>2.9574448999999999E-2</v>
      </c>
      <c r="BM42" s="54">
        <f t="shared" si="7"/>
        <v>6.2042436999999999E-2</v>
      </c>
      <c r="BN42" s="54">
        <f t="shared" si="8"/>
        <v>9.3563058000000004E-2</v>
      </c>
      <c r="BO42" s="33">
        <f t="shared" si="9"/>
        <v>6.2042436999999999E-2</v>
      </c>
      <c r="BP42" s="33">
        <f t="shared" si="10"/>
        <v>3.1021218999999999E-2</v>
      </c>
      <c r="BQ42" s="33">
        <f t="shared" si="11"/>
        <v>4.1361624999999999E-2</v>
      </c>
      <c r="BR42" s="57"/>
      <c r="BS42" s="33">
        <f t="shared" si="12"/>
        <v>3.026673476701032E-2</v>
      </c>
      <c r="BT42" s="33">
        <f t="shared" si="13"/>
        <v>0</v>
      </c>
      <c r="BU42" s="33">
        <f t="shared" si="14"/>
        <v>2.6903763984388835E-2</v>
      </c>
      <c r="BV42" s="33">
        <f t="shared" si="15"/>
        <v>0</v>
      </c>
      <c r="BW42" s="33">
        <f t="shared" si="16"/>
        <v>3.3629705224405657E-2</v>
      </c>
      <c r="BX42" s="33">
        <f t="shared" si="17"/>
        <v>0</v>
      </c>
      <c r="BY42" s="33">
        <f t="shared" si="18"/>
        <v>2.0177823069598165E-2</v>
      </c>
      <c r="BZ42" s="33">
        <f t="shared" si="19"/>
        <v>0</v>
      </c>
      <c r="CA42" s="33">
        <f t="shared" si="20"/>
        <v>0</v>
      </c>
      <c r="CB42" s="59">
        <f t="shared" si="21"/>
        <v>3.2990740720419129</v>
      </c>
      <c r="CC42" s="57"/>
      <c r="CD42" s="59">
        <f t="shared" si="22"/>
        <v>0</v>
      </c>
      <c r="CE42" s="59">
        <f t="shared" si="23"/>
        <v>0</v>
      </c>
      <c r="CF42" s="59">
        <f t="shared" si="24"/>
        <v>0</v>
      </c>
      <c r="CG42" s="59">
        <f t="shared" si="25"/>
        <v>0</v>
      </c>
      <c r="CH42" s="59">
        <f t="shared" si="26"/>
        <v>0</v>
      </c>
      <c r="CI42" s="59">
        <f t="shared" si="27"/>
        <v>0</v>
      </c>
      <c r="CJ42" s="57"/>
      <c r="CK42" s="59">
        <f t="shared" si="28"/>
        <v>1.3451882154807493E-2</v>
      </c>
      <c r="CL42" s="59">
        <f t="shared" si="29"/>
        <v>2.6903763984388835E-2</v>
      </c>
      <c r="CM42" s="59">
        <v>0</v>
      </c>
      <c r="CN42" s="59">
        <f t="shared" si="30"/>
        <v>3.4803509502207564E-2</v>
      </c>
      <c r="CO42" s="59">
        <f t="shared" si="31"/>
        <v>3.2133839895141757E-3</v>
      </c>
      <c r="CP42" s="59">
        <f t="shared" si="32"/>
        <v>5.0444557836608485E-2</v>
      </c>
      <c r="CQ42" s="59">
        <v>0</v>
      </c>
      <c r="CR42" s="59">
        <f t="shared" si="33"/>
        <v>4.7183606595273819E-2</v>
      </c>
      <c r="CS42" s="59">
        <f t="shared" si="34"/>
        <v>9.6183842569377859E-3</v>
      </c>
      <c r="CT42" s="59">
        <f t="shared" si="35"/>
        <v>2.0177823069598165E-2</v>
      </c>
      <c r="CU42" s="59">
        <v>0</v>
      </c>
      <c r="CV42" s="59">
        <f t="shared" si="36"/>
        <v>3.0429153357959669E-2</v>
      </c>
      <c r="CW42" s="59">
        <f t="shared" si="37"/>
        <v>1.0088911697412158E-2</v>
      </c>
      <c r="CX42" s="59">
        <f t="shared" si="38"/>
        <v>1.3451882154807493E-2</v>
      </c>
      <c r="CY42" s="59">
        <v>0</v>
      </c>
      <c r="CZ42" s="57">
        <f t="shared" si="39"/>
        <v>8.5998809957404544E-3</v>
      </c>
    </row>
    <row r="43" spans="1:104" ht="15">
      <c r="A43" s="27">
        <v>2049</v>
      </c>
      <c r="B43" s="212">
        <v>7.2382843000000002E-2</v>
      </c>
      <c r="C43" s="212">
        <v>0</v>
      </c>
      <c r="D43" s="212">
        <v>7.2382843000000002E-2</v>
      </c>
      <c r="E43" s="212">
        <v>5.5194531999999998E-2</v>
      </c>
      <c r="F43" s="212"/>
      <c r="G43" s="212">
        <v>0</v>
      </c>
      <c r="H43" s="212">
        <v>0</v>
      </c>
      <c r="I43" s="212">
        <v>0</v>
      </c>
      <c r="J43" s="212">
        <v>0</v>
      </c>
      <c r="K43" s="212"/>
      <c r="L43" s="212">
        <v>0.113744468</v>
      </c>
      <c r="M43" s="212">
        <v>0</v>
      </c>
      <c r="N43" s="212">
        <v>5.1702031000000002E-2</v>
      </c>
      <c r="O43" s="212">
        <v>0.13826698100000001</v>
      </c>
      <c r="P43" s="212"/>
      <c r="Q43" s="212">
        <v>0</v>
      </c>
      <c r="R43" s="212">
        <v>0</v>
      </c>
      <c r="S43" s="212">
        <v>0</v>
      </c>
      <c r="T43" s="212">
        <v>0</v>
      </c>
      <c r="U43" s="212"/>
      <c r="V43" s="212">
        <v>8.2723248999999999E-2</v>
      </c>
      <c r="W43" s="212">
        <v>0</v>
      </c>
      <c r="X43" s="212">
        <v>3.1021218999999999E-2</v>
      </c>
      <c r="Y43" s="212">
        <v>9.9828422999999999E-2</v>
      </c>
      <c r="Z43" s="212"/>
      <c r="AA43" s="212">
        <v>0</v>
      </c>
      <c r="AB43" s="212">
        <v>0</v>
      </c>
      <c r="AC43" s="212">
        <v>0</v>
      </c>
      <c r="AD43" s="212">
        <v>0</v>
      </c>
      <c r="AE43" s="212"/>
      <c r="AF43" s="212">
        <v>1.0340406E-2</v>
      </c>
      <c r="AG43" s="212">
        <v>0</v>
      </c>
      <c r="AH43" s="212">
        <v>5.1702031000000002E-2</v>
      </c>
      <c r="AI43" s="212">
        <v>3.4820280000000002E-2</v>
      </c>
      <c r="AJ43" s="212"/>
      <c r="AK43" s="212">
        <v>0</v>
      </c>
      <c r="AL43" s="212">
        <v>0</v>
      </c>
      <c r="AM43" s="212">
        <v>0</v>
      </c>
      <c r="AN43" s="212">
        <v>0</v>
      </c>
      <c r="AO43" s="212"/>
      <c r="AP43" s="212"/>
      <c r="AQ43" s="212">
        <v>0</v>
      </c>
      <c r="AR43" s="212">
        <v>0</v>
      </c>
      <c r="AS43" s="212">
        <v>0</v>
      </c>
      <c r="AT43" s="212">
        <v>6.359349795</v>
      </c>
      <c r="AU43" s="25"/>
      <c r="AV43" s="25"/>
      <c r="AW43" s="25"/>
      <c r="AY43" s="58"/>
      <c r="AZ43" s="58"/>
      <c r="BA43" s="58"/>
      <c r="BB43" s="58"/>
      <c r="BC43" s="58"/>
      <c r="BD43" s="58"/>
      <c r="BE43" s="57"/>
      <c r="BF43" s="54">
        <f t="shared" si="0"/>
        <v>0</v>
      </c>
      <c r="BG43" s="54">
        <f t="shared" si="1"/>
        <v>7.2382843000000002E-2</v>
      </c>
      <c r="BH43" s="54">
        <f t="shared" si="2"/>
        <v>5.5194531999999998E-2</v>
      </c>
      <c r="BI43" s="54">
        <f t="shared" si="3"/>
        <v>0</v>
      </c>
      <c r="BJ43" s="54">
        <f t="shared" si="4"/>
        <v>5.1702031000000002E-2</v>
      </c>
      <c r="BK43" s="54">
        <f t="shared" si="5"/>
        <v>0.13826698100000001</v>
      </c>
      <c r="BL43" s="54">
        <f t="shared" si="6"/>
        <v>0</v>
      </c>
      <c r="BM43" s="54">
        <f t="shared" si="7"/>
        <v>3.1021218999999999E-2</v>
      </c>
      <c r="BN43" s="54">
        <f t="shared" si="8"/>
        <v>9.9828422999999999E-2</v>
      </c>
      <c r="BO43" s="33">
        <f t="shared" si="9"/>
        <v>1.0340406E-2</v>
      </c>
      <c r="BP43" s="33">
        <f t="shared" si="10"/>
        <v>0</v>
      </c>
      <c r="BQ43" s="33">
        <f t="shared" si="11"/>
        <v>5.1702031000000002E-2</v>
      </c>
      <c r="BR43" s="57"/>
      <c r="BS43" s="33">
        <f t="shared" si="12"/>
        <v>2.2855139346595634E-2</v>
      </c>
      <c r="BT43" s="33">
        <f t="shared" si="13"/>
        <v>0</v>
      </c>
      <c r="BU43" s="33">
        <f t="shared" si="14"/>
        <v>3.5915219108544658E-2</v>
      </c>
      <c r="BV43" s="33">
        <f t="shared" si="15"/>
        <v>0</v>
      </c>
      <c r="BW43" s="33">
        <f t="shared" si="16"/>
        <v>2.6120159208144502E-2</v>
      </c>
      <c r="BX43" s="33">
        <f t="shared" si="17"/>
        <v>0</v>
      </c>
      <c r="BY43" s="33">
        <f t="shared" si="18"/>
        <v>3.2650198615488697E-3</v>
      </c>
      <c r="BZ43" s="33">
        <f t="shared" si="19"/>
        <v>0</v>
      </c>
      <c r="CA43" s="33">
        <f t="shared" si="20"/>
        <v>0</v>
      </c>
      <c r="CB43" s="59">
        <f t="shared" si="21"/>
        <v>2.0079872480066769</v>
      </c>
      <c r="CC43" s="57"/>
      <c r="CD43" s="59">
        <f t="shared" si="22"/>
        <v>0</v>
      </c>
      <c r="CE43" s="59">
        <f t="shared" si="23"/>
        <v>0</v>
      </c>
      <c r="CF43" s="59">
        <f t="shared" si="24"/>
        <v>0</v>
      </c>
      <c r="CG43" s="59">
        <f t="shared" si="25"/>
        <v>0</v>
      </c>
      <c r="CH43" s="59">
        <f t="shared" si="26"/>
        <v>0</v>
      </c>
      <c r="CI43" s="59">
        <f t="shared" si="27"/>
        <v>0</v>
      </c>
      <c r="CJ43" s="57"/>
      <c r="CK43" s="59">
        <f t="shared" si="28"/>
        <v>0</v>
      </c>
      <c r="CL43" s="59">
        <f t="shared" si="29"/>
        <v>2.2855139346595634E-2</v>
      </c>
      <c r="CM43" s="59">
        <v>0</v>
      </c>
      <c r="CN43" s="59">
        <f t="shared" si="30"/>
        <v>1.7427869198646032E-2</v>
      </c>
      <c r="CO43" s="59">
        <f t="shared" si="31"/>
        <v>0</v>
      </c>
      <c r="CP43" s="59">
        <f t="shared" si="32"/>
        <v>1.6325099623497895E-2</v>
      </c>
      <c r="CQ43" s="59">
        <v>0</v>
      </c>
      <c r="CR43" s="59">
        <f t="shared" si="33"/>
        <v>4.36582895450527E-2</v>
      </c>
      <c r="CS43" s="59">
        <f t="shared" si="34"/>
        <v>0</v>
      </c>
      <c r="CT43" s="59">
        <f t="shared" si="35"/>
        <v>9.7950599004001538E-3</v>
      </c>
      <c r="CU43" s="59">
        <v>0</v>
      </c>
      <c r="CV43" s="59">
        <f t="shared" si="36"/>
        <v>3.1521178553540544E-2</v>
      </c>
      <c r="CW43" s="59">
        <f t="shared" si="37"/>
        <v>0</v>
      </c>
      <c r="CX43" s="59">
        <f t="shared" si="38"/>
        <v>1.6325099623497895E-2</v>
      </c>
      <c r="CY43" s="59">
        <v>0</v>
      </c>
      <c r="CZ43" s="57">
        <f t="shared" si="39"/>
        <v>1.0994626882609142E-2</v>
      </c>
    </row>
    <row r="44" spans="1:104" ht="15">
      <c r="A44" s="27">
        <v>2050</v>
      </c>
      <c r="B44" s="212">
        <v>0</v>
      </c>
      <c r="C44" s="212">
        <v>0</v>
      </c>
      <c r="D44" s="212">
        <v>0</v>
      </c>
      <c r="E44" s="212">
        <v>0.124084874</v>
      </c>
      <c r="F44" s="212"/>
      <c r="G44" s="212">
        <v>0</v>
      </c>
      <c r="H44" s="212">
        <v>0</v>
      </c>
      <c r="I44" s="212">
        <v>0</v>
      </c>
      <c r="J44" s="212">
        <v>0</v>
      </c>
      <c r="K44" s="212"/>
      <c r="L44" s="212">
        <v>0</v>
      </c>
      <c r="M44" s="212">
        <v>0</v>
      </c>
      <c r="N44" s="212">
        <v>0</v>
      </c>
      <c r="O44" s="212">
        <v>9.3063655999999995E-2</v>
      </c>
      <c r="P44" s="212"/>
      <c r="Q44" s="212">
        <v>0</v>
      </c>
      <c r="R44" s="212">
        <v>0</v>
      </c>
      <c r="S44" s="212">
        <v>0</v>
      </c>
      <c r="T44" s="212">
        <v>0</v>
      </c>
      <c r="U44" s="212"/>
      <c r="V44" s="212">
        <v>0</v>
      </c>
      <c r="W44" s="212">
        <v>0</v>
      </c>
      <c r="X44" s="212">
        <v>0</v>
      </c>
      <c r="Y44" s="212">
        <v>7.2382843000000002E-2</v>
      </c>
      <c r="Z44" s="212"/>
      <c r="AA44" s="212">
        <v>0</v>
      </c>
      <c r="AB44" s="212">
        <v>0</v>
      </c>
      <c r="AC44" s="212">
        <v>0</v>
      </c>
      <c r="AD44" s="212">
        <v>0</v>
      </c>
      <c r="AE44" s="212"/>
      <c r="AF44" s="212">
        <v>0</v>
      </c>
      <c r="AG44" s="212">
        <v>0</v>
      </c>
      <c r="AH44" s="212">
        <v>0</v>
      </c>
      <c r="AI44" s="212">
        <v>4.1361624999999999E-2</v>
      </c>
      <c r="AJ44" s="212"/>
      <c r="AK44" s="212">
        <v>0</v>
      </c>
      <c r="AL44" s="212">
        <v>0</v>
      </c>
      <c r="AM44" s="212">
        <v>0</v>
      </c>
      <c r="AN44" s="212">
        <v>0</v>
      </c>
      <c r="AO44" s="212"/>
      <c r="AP44" s="212"/>
      <c r="AQ44" s="212">
        <v>0</v>
      </c>
      <c r="AR44" s="212">
        <v>0</v>
      </c>
      <c r="AS44" s="212">
        <v>0</v>
      </c>
      <c r="AT44" s="212">
        <v>4.1361624680000002</v>
      </c>
      <c r="AU44" s="25"/>
      <c r="AV44" s="25"/>
      <c r="AW44" s="25"/>
      <c r="AY44" s="58"/>
      <c r="AZ44" s="58"/>
      <c r="BA44" s="58"/>
      <c r="BB44" s="58"/>
      <c r="BC44" s="58"/>
      <c r="BD44" s="58"/>
      <c r="BE44" s="57"/>
      <c r="BF44" s="54">
        <f t="shared" si="0"/>
        <v>0</v>
      </c>
      <c r="BG44" s="54">
        <f t="shared" si="1"/>
        <v>0</v>
      </c>
      <c r="BH44" s="54">
        <f t="shared" si="2"/>
        <v>0.124084874</v>
      </c>
      <c r="BI44" s="54">
        <f t="shared" si="3"/>
        <v>0</v>
      </c>
      <c r="BJ44" s="54">
        <f t="shared" si="4"/>
        <v>0</v>
      </c>
      <c r="BK44" s="54">
        <f t="shared" si="5"/>
        <v>9.3063655999999995E-2</v>
      </c>
      <c r="BL44" s="54">
        <f t="shared" si="6"/>
        <v>0</v>
      </c>
      <c r="BM44" s="54">
        <f t="shared" si="7"/>
        <v>0</v>
      </c>
      <c r="BN44" s="54">
        <f t="shared" si="8"/>
        <v>7.2382843000000002E-2</v>
      </c>
      <c r="BO44" s="33">
        <f t="shared" si="9"/>
        <v>0</v>
      </c>
      <c r="BP44" s="33">
        <f t="shared" si="10"/>
        <v>0</v>
      </c>
      <c r="BQ44" s="33">
        <f t="shared" si="11"/>
        <v>0</v>
      </c>
      <c r="BR44" s="57"/>
      <c r="BS44" s="33">
        <f t="shared" si="12"/>
        <v>0</v>
      </c>
      <c r="BT44" s="33">
        <f t="shared" si="13"/>
        <v>0</v>
      </c>
      <c r="BU44" s="33">
        <f t="shared" si="14"/>
        <v>0</v>
      </c>
      <c r="BV44" s="33">
        <f t="shared" si="15"/>
        <v>0</v>
      </c>
      <c r="BW44" s="33">
        <f t="shared" si="16"/>
        <v>0</v>
      </c>
      <c r="BX44" s="33">
        <f t="shared" si="17"/>
        <v>0</v>
      </c>
      <c r="BY44" s="33">
        <f t="shared" si="18"/>
        <v>0</v>
      </c>
      <c r="BZ44" s="33">
        <f t="shared" si="19"/>
        <v>0</v>
      </c>
      <c r="CA44" s="33">
        <f t="shared" si="20"/>
        <v>0</v>
      </c>
      <c r="CB44" s="59">
        <f t="shared" si="21"/>
        <v>1.2679688991172706</v>
      </c>
      <c r="CC44" s="57"/>
      <c r="CD44" s="59">
        <f t="shared" si="22"/>
        <v>0</v>
      </c>
      <c r="CE44" s="59">
        <f t="shared" si="23"/>
        <v>0</v>
      </c>
      <c r="CF44" s="59">
        <f t="shared" si="24"/>
        <v>0</v>
      </c>
      <c r="CG44" s="59">
        <f t="shared" si="25"/>
        <v>0</v>
      </c>
      <c r="CH44" s="59">
        <f t="shared" si="26"/>
        <v>0</v>
      </c>
      <c r="CI44" s="59">
        <f t="shared" si="27"/>
        <v>0</v>
      </c>
      <c r="CJ44" s="57"/>
      <c r="CK44" s="59">
        <f t="shared" si="28"/>
        <v>0</v>
      </c>
      <c r="CL44" s="59">
        <f t="shared" si="29"/>
        <v>0</v>
      </c>
      <c r="CM44" s="59">
        <v>0</v>
      </c>
      <c r="CN44" s="59">
        <f t="shared" si="30"/>
        <v>3.8039066961255842E-2</v>
      </c>
      <c r="CO44" s="59">
        <f t="shared" si="31"/>
        <v>0</v>
      </c>
      <c r="CP44" s="59">
        <f t="shared" si="32"/>
        <v>0</v>
      </c>
      <c r="CQ44" s="59">
        <v>0</v>
      </c>
      <c r="CR44" s="59">
        <f t="shared" si="33"/>
        <v>2.8529300374220301E-2</v>
      </c>
      <c r="CS44" s="59">
        <f t="shared" si="34"/>
        <v>0</v>
      </c>
      <c r="CT44" s="59">
        <f t="shared" si="35"/>
        <v>0</v>
      </c>
      <c r="CU44" s="59">
        <v>0</v>
      </c>
      <c r="CV44" s="59">
        <f t="shared" si="36"/>
        <v>2.2189455676306435E-2</v>
      </c>
      <c r="CW44" s="59">
        <f t="shared" si="37"/>
        <v>0</v>
      </c>
      <c r="CX44" s="59">
        <f t="shared" si="38"/>
        <v>0</v>
      </c>
      <c r="CY44" s="59">
        <v>0</v>
      </c>
      <c r="CZ44" s="57">
        <f t="shared" si="39"/>
        <v>1.2679689089270895E-2</v>
      </c>
    </row>
    <row r="45" spans="1:104" s="10" customFormat="1">
      <c r="A45" s="10" t="s">
        <v>36</v>
      </c>
      <c r="B45" s="11">
        <f>SUM(B4:B44)</f>
        <v>31.962195475999998</v>
      </c>
      <c r="C45" s="11"/>
      <c r="D45" s="11"/>
      <c r="E45" s="11"/>
      <c r="F45" s="11"/>
      <c r="G45" s="11">
        <f>SUM(G4:G44)</f>
        <v>0</v>
      </c>
      <c r="H45" s="11"/>
      <c r="I45" s="11"/>
      <c r="J45" s="11"/>
      <c r="K45" s="11"/>
      <c r="L45" s="11">
        <f>SUM(L4:L44)</f>
        <v>39.789882944999995</v>
      </c>
      <c r="M45" s="11"/>
      <c r="N45" s="11"/>
      <c r="O45" s="11"/>
      <c r="P45" s="11"/>
      <c r="Q45" s="11">
        <f>SUM(Q4:Q44)</f>
        <v>0</v>
      </c>
      <c r="R45" s="11"/>
      <c r="S45" s="11"/>
      <c r="T45" s="11"/>
      <c r="U45" s="11"/>
      <c r="V45" s="11">
        <f>SUM(V4:V44)</f>
        <v>45.156553750000008</v>
      </c>
      <c r="W45" s="11"/>
      <c r="X45" s="11"/>
      <c r="Y45" s="11"/>
      <c r="Z45" s="11"/>
      <c r="AA45" s="11">
        <f>SUM(AA4:AA44)</f>
        <v>0</v>
      </c>
      <c r="AB45" s="11"/>
      <c r="AC45" s="11"/>
      <c r="AD45" s="11"/>
      <c r="AE45" s="11"/>
      <c r="AF45" s="11">
        <f>SUM(AF4:AF44)</f>
        <v>13.452868430999997</v>
      </c>
      <c r="AK45" s="11">
        <f>SUM(AK4:AK44)</f>
        <v>0</v>
      </c>
      <c r="AO45" s="22"/>
      <c r="AP45" s="3">
        <f>SUM(AP4:AP44)</f>
        <v>0</v>
      </c>
      <c r="AQ45" s="12"/>
      <c r="AR45" s="12"/>
      <c r="AS45" s="12"/>
      <c r="AT45" s="38">
        <f>SUM(AT4:AT44)</f>
        <v>19606.485502572999</v>
      </c>
      <c r="AY45" s="38"/>
      <c r="AZ45" s="38"/>
      <c r="BA45" s="38"/>
      <c r="BB45" s="38"/>
      <c r="BC45" s="38"/>
      <c r="BD45" s="38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60">
        <f>SUM(BS4:BS44)</f>
        <v>19.882287606619897</v>
      </c>
      <c r="BT45" s="60">
        <f t="shared" ref="BT45:CB45" si="40">SUM(BT4:BT44)</f>
        <v>0</v>
      </c>
      <c r="BU45" s="60">
        <f t="shared" si="40"/>
        <v>24.776579032363845</v>
      </c>
      <c r="BV45" s="60">
        <f t="shared" si="40"/>
        <v>0</v>
      </c>
      <c r="BW45" s="60">
        <f t="shared" si="40"/>
        <v>28.326866738639186</v>
      </c>
      <c r="BX45" s="60">
        <f t="shared" si="40"/>
        <v>0</v>
      </c>
      <c r="BY45" s="60">
        <f t="shared" si="40"/>
        <v>8.396200312816509</v>
      </c>
      <c r="BZ45" s="60">
        <f t="shared" si="40"/>
        <v>0</v>
      </c>
      <c r="CA45" s="60">
        <f t="shared" si="40"/>
        <v>0</v>
      </c>
      <c r="CB45" s="36">
        <f t="shared" si="40"/>
        <v>14366.931706563191</v>
      </c>
      <c r="CC45" s="35"/>
      <c r="CD45" s="36">
        <f t="shared" ref="CD45:CI45" si="41">SUM(CD4:CD44)</f>
        <v>0</v>
      </c>
      <c r="CE45" s="36">
        <f t="shared" si="41"/>
        <v>0</v>
      </c>
      <c r="CF45" s="36">
        <f t="shared" si="41"/>
        <v>0</v>
      </c>
      <c r="CG45" s="36">
        <f t="shared" si="41"/>
        <v>0</v>
      </c>
      <c r="CH45" s="36">
        <f t="shared" si="41"/>
        <v>0</v>
      </c>
      <c r="CI45" s="36">
        <f t="shared" si="41"/>
        <v>0</v>
      </c>
      <c r="CJ45" s="35"/>
      <c r="CK45" s="36">
        <f t="shared" ref="CK45:CZ45" si="42">SUM(CK4:CK44)</f>
        <v>12.598800371062937</v>
      </c>
      <c r="CL45" s="36">
        <f t="shared" si="42"/>
        <v>34.141536085380189</v>
      </c>
      <c r="CM45" s="36">
        <f t="shared" si="42"/>
        <v>0</v>
      </c>
      <c r="CN45" s="36">
        <f t="shared" si="42"/>
        <v>10.473116384125962</v>
      </c>
      <c r="CO45" s="36">
        <f t="shared" si="42"/>
        <v>11.451066483240941</v>
      </c>
      <c r="CP45" s="36">
        <f t="shared" si="42"/>
        <v>25.063358969805542</v>
      </c>
      <c r="CQ45" s="36">
        <f t="shared" si="42"/>
        <v>0</v>
      </c>
      <c r="CR45" s="36">
        <f t="shared" si="42"/>
        <v>16.299868122779625</v>
      </c>
      <c r="CS45" s="36">
        <f t="shared" si="42"/>
        <v>5.5476647131018701</v>
      </c>
      <c r="CT45" s="36">
        <f t="shared" si="42"/>
        <v>9.4780289556646</v>
      </c>
      <c r="CU45" s="36">
        <f t="shared" si="42"/>
        <v>0</v>
      </c>
      <c r="CV45" s="36">
        <f t="shared" si="42"/>
        <v>17.087691512564106</v>
      </c>
      <c r="CW45" s="36">
        <f t="shared" si="42"/>
        <v>3.4149788837494621</v>
      </c>
      <c r="CX45" s="36">
        <f t="shared" si="42"/>
        <v>7.7813451849160682</v>
      </c>
      <c r="CY45" s="36">
        <f t="shared" si="42"/>
        <v>0</v>
      </c>
      <c r="CZ45" s="36">
        <f t="shared" si="42"/>
        <v>5.1697993769790536</v>
      </c>
    </row>
    <row r="46" spans="1:104">
      <c r="G46" s="29"/>
      <c r="H46" s="29"/>
      <c r="I46" s="29"/>
      <c r="J46" s="29"/>
      <c r="K46" s="29"/>
    </row>
    <row r="47" spans="1:104" s="14" customFormat="1">
      <c r="E47" s="7"/>
      <c r="G47" s="29"/>
      <c r="H47" s="29"/>
      <c r="I47" s="29"/>
      <c r="J47" s="29"/>
      <c r="K47" s="29"/>
      <c r="AX47" s="19"/>
      <c r="AY47" s="23"/>
      <c r="AZ47" s="15"/>
      <c r="BA47" s="18"/>
      <c r="BB47" s="19"/>
      <c r="BC47" s="15"/>
      <c r="BD47" s="17"/>
    </row>
    <row r="48" spans="1:104" s="13" customFormat="1">
      <c r="E48" s="8"/>
      <c r="G48" s="29"/>
      <c r="H48" s="29"/>
      <c r="I48" s="29"/>
      <c r="J48" s="29"/>
      <c r="K48" s="29"/>
      <c r="AY48" s="24"/>
      <c r="AZ48" s="16"/>
      <c r="BA48" s="20"/>
      <c r="BC48" s="16"/>
      <c r="BD48" s="21"/>
    </row>
    <row r="49" spans="3:35">
      <c r="G49" s="29"/>
      <c r="H49" s="29"/>
      <c r="I49" s="29"/>
      <c r="J49" s="29"/>
      <c r="K49" s="29"/>
    </row>
    <row r="50" spans="3:35">
      <c r="G50" s="29"/>
      <c r="H50" s="29"/>
      <c r="I50" s="29"/>
      <c r="J50" s="29"/>
      <c r="K50" s="29"/>
    </row>
    <row r="51" spans="3:35">
      <c r="G51" s="29"/>
      <c r="H51" s="29"/>
      <c r="I51" s="29"/>
      <c r="J51" s="29"/>
      <c r="K51" s="29"/>
    </row>
    <row r="52" spans="3:35">
      <c r="G52" s="29"/>
      <c r="H52" s="29"/>
      <c r="I52" s="29"/>
      <c r="J52" s="29"/>
      <c r="K52" s="29"/>
    </row>
    <row r="53" spans="3:35">
      <c r="G53" s="29"/>
      <c r="H53" s="29"/>
      <c r="I53" s="29"/>
      <c r="J53" s="29"/>
      <c r="K53" s="29"/>
    </row>
    <row r="57" spans="3:35">
      <c r="W57" s="6"/>
      <c r="X57" s="6"/>
      <c r="Y57" s="6"/>
    </row>
    <row r="58" spans="3:35">
      <c r="I58" s="6"/>
      <c r="J58" s="6"/>
      <c r="K58" s="6"/>
      <c r="W58" s="6"/>
      <c r="X58" s="6"/>
      <c r="Y58" s="6"/>
    </row>
    <row r="60" spans="3:35">
      <c r="C60" s="6"/>
      <c r="D60" s="6"/>
      <c r="H60" s="6"/>
      <c r="I60" s="6"/>
      <c r="J60" s="6"/>
      <c r="K60" s="6"/>
      <c r="M60" s="6"/>
      <c r="N60" s="6"/>
      <c r="O60" s="6"/>
      <c r="W60" s="6"/>
      <c r="X60" s="6"/>
      <c r="Y60" s="6"/>
      <c r="AG60" s="6"/>
      <c r="AH60" s="6"/>
      <c r="AI60" s="6"/>
    </row>
  </sheetData>
  <mergeCells count="8">
    <mergeCell ref="AF2:AJ2"/>
    <mergeCell ref="AK2:AO2"/>
    <mergeCell ref="V2:Z2"/>
    <mergeCell ref="AA2:AE2"/>
    <mergeCell ref="B2:F2"/>
    <mergeCell ref="G2:K2"/>
    <mergeCell ref="L2:P2"/>
    <mergeCell ref="Q2:U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CZ60"/>
  <sheetViews>
    <sheetView workbookViewId="0">
      <selection activeCell="I28" sqref="I28"/>
    </sheetView>
  </sheetViews>
  <sheetFormatPr baseColWidth="10" defaultColWidth="8.83203125" defaultRowHeight="11" x14ac:dyDescent="0"/>
  <cols>
    <col min="1" max="2" width="10.1640625" style="57" customWidth="1"/>
    <col min="3" max="3" width="14.1640625" style="57" customWidth="1"/>
    <col min="4" max="4" width="14.83203125" style="57" customWidth="1"/>
    <col min="5" max="5" width="25.6640625" style="6" customWidth="1"/>
    <col min="6" max="6" width="10" style="57" customWidth="1"/>
    <col min="7" max="7" width="10.1640625" style="57" customWidth="1"/>
    <col min="8" max="8" width="14.1640625" style="57" customWidth="1"/>
    <col min="9" max="9" width="14.83203125" style="57" customWidth="1"/>
    <col min="10" max="10" width="14.1640625" style="57" customWidth="1"/>
    <col min="11" max="11" width="10" style="57" customWidth="1"/>
    <col min="12" max="12" width="10.1640625" style="57" customWidth="1"/>
    <col min="13" max="13" width="14.1640625" style="57" customWidth="1"/>
    <col min="14" max="14" width="14.83203125" style="57" customWidth="1"/>
    <col min="15" max="15" width="14.1640625" style="57" customWidth="1"/>
    <col min="16" max="16" width="10" style="57" customWidth="1"/>
    <col min="17" max="17" width="10.1640625" style="57" customWidth="1"/>
    <col min="18" max="18" width="14.1640625" style="57" customWidth="1"/>
    <col min="19" max="19" width="14.83203125" style="57" customWidth="1"/>
    <col min="20" max="20" width="14.1640625" style="57" customWidth="1"/>
    <col min="21" max="21" width="10" style="57" customWidth="1"/>
    <col min="22" max="22" width="10.1640625" style="57" customWidth="1"/>
    <col min="23" max="23" width="14.1640625" style="57" customWidth="1"/>
    <col min="24" max="24" width="14.83203125" style="57" customWidth="1"/>
    <col min="25" max="25" width="14.1640625" style="57" customWidth="1"/>
    <col min="26" max="26" width="10" style="57" customWidth="1"/>
    <col min="27" max="27" width="10.1640625" style="57" customWidth="1"/>
    <col min="28" max="28" width="14.1640625" style="57" customWidth="1"/>
    <col min="29" max="29" width="14.83203125" style="57" customWidth="1"/>
    <col min="30" max="30" width="14.1640625" style="57" customWidth="1"/>
    <col min="31" max="31" width="10" style="57" customWidth="1"/>
    <col min="32" max="32" width="10.1640625" style="57" customWidth="1"/>
    <col min="33" max="33" width="14.1640625" style="57" customWidth="1"/>
    <col min="34" max="34" width="14.83203125" style="57" customWidth="1"/>
    <col min="35" max="35" width="14.1640625" style="57" customWidth="1"/>
    <col min="36" max="36" width="10" style="57" customWidth="1"/>
    <col min="37" max="37" width="10.1640625" style="57" customWidth="1"/>
    <col min="38" max="38" width="14.1640625" style="57" customWidth="1"/>
    <col min="39" max="39" width="14.83203125" style="57" customWidth="1"/>
    <col min="40" max="40" width="14.1640625" style="57" customWidth="1"/>
    <col min="41" max="41" width="10" style="57" customWidth="1"/>
    <col min="42" max="46" width="10.1640625" style="57" customWidth="1"/>
    <col min="47" max="47" width="11.6640625" style="57" bestFit="1" customWidth="1"/>
    <col min="48" max="48" width="13.83203125" style="57" bestFit="1" customWidth="1"/>
    <col min="49" max="49" width="20.5" style="57" bestFit="1" customWidth="1"/>
    <col min="50" max="50" width="11.6640625" style="57" customWidth="1"/>
    <col min="51" max="51" width="16.6640625" style="57" bestFit="1" customWidth="1"/>
    <col min="52" max="52" width="13.6640625" style="57" bestFit="1" customWidth="1"/>
    <col min="53" max="53" width="16.5" style="57" bestFit="1" customWidth="1"/>
    <col min="54" max="54" width="15.5" style="57" bestFit="1" customWidth="1"/>
    <col min="55" max="60" width="8.83203125" style="57"/>
    <col min="61" max="61" width="11.6640625" style="57" bestFit="1" customWidth="1"/>
    <col min="62" max="66" width="8.83203125" style="57"/>
    <col min="67" max="67" width="14.6640625" style="57" bestFit="1" customWidth="1"/>
    <col min="68" max="68" width="14.33203125" style="57" bestFit="1" customWidth="1"/>
    <col min="69" max="69" width="13.5" style="57" bestFit="1" customWidth="1"/>
    <col min="70" max="16384" width="8.83203125" style="57"/>
  </cols>
  <sheetData>
    <row r="1" spans="1:104" ht="14">
      <c r="A1" s="176" t="s">
        <v>0</v>
      </c>
      <c r="B1" s="176" t="s">
        <v>1</v>
      </c>
      <c r="C1" s="176" t="s">
        <v>3</v>
      </c>
      <c r="D1" s="176"/>
      <c r="E1" s="177"/>
      <c r="F1" s="176"/>
      <c r="G1" s="176" t="s">
        <v>2</v>
      </c>
      <c r="H1" s="178"/>
      <c r="I1" s="176"/>
      <c r="J1" s="176"/>
      <c r="K1" s="176"/>
      <c r="L1" s="178"/>
      <c r="M1" s="178"/>
      <c r="N1" s="176"/>
      <c r="O1" s="176"/>
      <c r="P1" s="176"/>
      <c r="Q1" s="178"/>
      <c r="R1" s="178"/>
      <c r="S1" s="176"/>
      <c r="T1" s="176"/>
      <c r="U1" s="176"/>
      <c r="V1" s="179"/>
      <c r="W1" s="178"/>
      <c r="X1" s="176"/>
      <c r="Y1" s="176"/>
      <c r="Z1" s="176"/>
      <c r="AA1" s="179"/>
      <c r="AB1" s="178"/>
      <c r="AC1" s="176"/>
      <c r="AD1" s="176"/>
      <c r="AE1" s="176"/>
      <c r="AF1" s="179"/>
      <c r="AG1" s="178"/>
      <c r="AH1" s="176"/>
      <c r="AI1" s="176"/>
      <c r="AJ1" s="176"/>
      <c r="AK1" s="179"/>
      <c r="AL1" s="178"/>
      <c r="AM1" s="176"/>
      <c r="AN1" s="176"/>
      <c r="AO1" s="176"/>
      <c r="AP1" s="179"/>
      <c r="AQ1" s="179"/>
      <c r="AR1" s="179"/>
      <c r="AS1" s="179"/>
      <c r="AT1" s="179"/>
      <c r="BS1" s="57" t="s">
        <v>65</v>
      </c>
      <c r="CK1" s="61" t="s">
        <v>79</v>
      </c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</row>
    <row r="2" spans="1:104" ht="11.25" customHeight="1">
      <c r="A2" s="180"/>
      <c r="B2" s="206" t="s">
        <v>43</v>
      </c>
      <c r="C2" s="207"/>
      <c r="D2" s="207"/>
      <c r="E2" s="207"/>
      <c r="F2" s="208"/>
      <c r="G2" s="209" t="s">
        <v>44</v>
      </c>
      <c r="H2" s="210"/>
      <c r="I2" s="210"/>
      <c r="J2" s="210"/>
      <c r="K2" s="211"/>
      <c r="L2" s="206" t="s">
        <v>43</v>
      </c>
      <c r="M2" s="207"/>
      <c r="N2" s="207"/>
      <c r="O2" s="207"/>
      <c r="P2" s="208"/>
      <c r="Q2" s="209" t="s">
        <v>44</v>
      </c>
      <c r="R2" s="210"/>
      <c r="S2" s="210"/>
      <c r="T2" s="210"/>
      <c r="U2" s="211"/>
      <c r="V2" s="206" t="s">
        <v>43</v>
      </c>
      <c r="W2" s="207"/>
      <c r="X2" s="207"/>
      <c r="Y2" s="207"/>
      <c r="Z2" s="208"/>
      <c r="AA2" s="209" t="s">
        <v>44</v>
      </c>
      <c r="AB2" s="210"/>
      <c r="AC2" s="210"/>
      <c r="AD2" s="210"/>
      <c r="AE2" s="211"/>
      <c r="AF2" s="206" t="s">
        <v>43</v>
      </c>
      <c r="AG2" s="207"/>
      <c r="AH2" s="207"/>
      <c r="AI2" s="207"/>
      <c r="AJ2" s="208"/>
      <c r="AK2" s="209" t="s">
        <v>44</v>
      </c>
      <c r="AL2" s="210"/>
      <c r="AM2" s="210"/>
      <c r="AN2" s="210"/>
      <c r="AO2" s="211"/>
      <c r="AP2" s="181"/>
      <c r="AQ2" s="181"/>
      <c r="AR2" s="181"/>
      <c r="AS2" s="181"/>
      <c r="AT2" s="181"/>
      <c r="BS2" s="57" t="s">
        <v>66</v>
      </c>
      <c r="BU2" s="57" t="s">
        <v>69</v>
      </c>
      <c r="BW2" s="57" t="s">
        <v>70</v>
      </c>
      <c r="BY2" s="57" t="s">
        <v>88</v>
      </c>
      <c r="CA2" s="57" t="s">
        <v>71</v>
      </c>
      <c r="CB2" s="57" t="s">
        <v>72</v>
      </c>
      <c r="CG2" s="57" t="s">
        <v>76</v>
      </c>
      <c r="CK2" s="62" t="s">
        <v>66</v>
      </c>
      <c r="CL2" s="63" t="s">
        <v>66</v>
      </c>
      <c r="CM2" s="63" t="s">
        <v>66</v>
      </c>
      <c r="CN2" s="63" t="s">
        <v>66</v>
      </c>
      <c r="CO2" s="63" t="s">
        <v>69</v>
      </c>
      <c r="CP2" s="63" t="s">
        <v>69</v>
      </c>
      <c r="CQ2" s="63" t="s">
        <v>69</v>
      </c>
      <c r="CR2" s="63" t="s">
        <v>69</v>
      </c>
      <c r="CS2" s="63" t="s">
        <v>70</v>
      </c>
      <c r="CT2" s="63" t="s">
        <v>70</v>
      </c>
      <c r="CU2" s="63" t="s">
        <v>70</v>
      </c>
      <c r="CV2" s="63" t="s">
        <v>70</v>
      </c>
      <c r="CW2" s="57" t="s">
        <v>88</v>
      </c>
      <c r="CX2" s="57" t="s">
        <v>88</v>
      </c>
      <c r="CY2" s="57" t="s">
        <v>88</v>
      </c>
      <c r="CZ2" s="57" t="s">
        <v>88</v>
      </c>
    </row>
    <row r="3" spans="1:104" ht="56">
      <c r="A3" s="180" t="s">
        <v>4</v>
      </c>
      <c r="B3" s="182" t="s">
        <v>47</v>
      </c>
      <c r="C3" s="182" t="s">
        <v>48</v>
      </c>
      <c r="D3" s="182" t="s">
        <v>49</v>
      </c>
      <c r="E3" s="183" t="s">
        <v>50</v>
      </c>
      <c r="F3" s="182" t="s">
        <v>46</v>
      </c>
      <c r="G3" s="184" t="s">
        <v>5</v>
      </c>
      <c r="H3" s="184" t="s">
        <v>48</v>
      </c>
      <c r="I3" s="184" t="s">
        <v>49</v>
      </c>
      <c r="J3" s="184" t="s">
        <v>50</v>
      </c>
      <c r="K3" s="184" t="s">
        <v>46</v>
      </c>
      <c r="L3" s="182" t="s">
        <v>6</v>
      </c>
      <c r="M3" s="182" t="s">
        <v>48</v>
      </c>
      <c r="N3" s="182" t="s">
        <v>49</v>
      </c>
      <c r="O3" s="182" t="s">
        <v>50</v>
      </c>
      <c r="P3" s="182" t="s">
        <v>46</v>
      </c>
      <c r="Q3" s="184" t="s">
        <v>6</v>
      </c>
      <c r="R3" s="184" t="s">
        <v>48</v>
      </c>
      <c r="S3" s="184" t="s">
        <v>49</v>
      </c>
      <c r="T3" s="184" t="s">
        <v>50</v>
      </c>
      <c r="U3" s="184" t="s">
        <v>46</v>
      </c>
      <c r="V3" s="182" t="s">
        <v>7</v>
      </c>
      <c r="W3" s="182" t="s">
        <v>48</v>
      </c>
      <c r="X3" s="182" t="s">
        <v>49</v>
      </c>
      <c r="Y3" s="182" t="s">
        <v>50</v>
      </c>
      <c r="Z3" s="182" t="s">
        <v>46</v>
      </c>
      <c r="AA3" s="184" t="s">
        <v>7</v>
      </c>
      <c r="AB3" s="184" t="s">
        <v>48</v>
      </c>
      <c r="AC3" s="184" t="s">
        <v>49</v>
      </c>
      <c r="AD3" s="184" t="s">
        <v>50</v>
      </c>
      <c r="AE3" s="184" t="s">
        <v>46</v>
      </c>
      <c r="AF3" s="182" t="s">
        <v>51</v>
      </c>
      <c r="AG3" s="182" t="s">
        <v>48</v>
      </c>
      <c r="AH3" s="182" t="s">
        <v>49</v>
      </c>
      <c r="AI3" s="182" t="s">
        <v>50</v>
      </c>
      <c r="AJ3" s="182" t="s">
        <v>46</v>
      </c>
      <c r="AK3" s="184" t="s">
        <v>51</v>
      </c>
      <c r="AL3" s="184" t="s">
        <v>48</v>
      </c>
      <c r="AM3" s="184" t="s">
        <v>49</v>
      </c>
      <c r="AN3" s="184" t="s">
        <v>50</v>
      </c>
      <c r="AO3" s="184" t="s">
        <v>46</v>
      </c>
      <c r="AP3" s="181" t="s">
        <v>42</v>
      </c>
      <c r="AQ3" s="181" t="s">
        <v>9</v>
      </c>
      <c r="AR3" s="181" t="s">
        <v>10</v>
      </c>
      <c r="AS3" s="181" t="s">
        <v>11</v>
      </c>
      <c r="AT3" s="181" t="s">
        <v>12</v>
      </c>
      <c r="AZ3" s="37">
        <v>0.03</v>
      </c>
      <c r="BA3" s="187"/>
      <c r="BB3" s="37">
        <v>0.03</v>
      </c>
      <c r="BF3" s="57" t="s">
        <v>52</v>
      </c>
      <c r="BG3" s="57" t="s">
        <v>53</v>
      </c>
      <c r="BH3" s="57" t="s">
        <v>54</v>
      </c>
      <c r="BI3" s="57" t="s">
        <v>55</v>
      </c>
      <c r="BJ3" s="57" t="s">
        <v>56</v>
      </c>
      <c r="BK3" s="57" t="s">
        <v>57</v>
      </c>
      <c r="BL3" s="57" t="s">
        <v>58</v>
      </c>
      <c r="BM3" s="57" t="s">
        <v>59</v>
      </c>
      <c r="BN3" s="57" t="s">
        <v>60</v>
      </c>
      <c r="BO3" s="57" t="s">
        <v>62</v>
      </c>
      <c r="BP3" s="57" t="s">
        <v>63</v>
      </c>
      <c r="BQ3" s="57" t="s">
        <v>64</v>
      </c>
      <c r="BS3" s="57" t="s">
        <v>67</v>
      </c>
      <c r="BT3" s="57" t="s">
        <v>68</v>
      </c>
      <c r="BU3" s="57" t="s">
        <v>67</v>
      </c>
      <c r="BV3" s="57" t="s">
        <v>68</v>
      </c>
      <c r="BW3" s="57" t="s">
        <v>67</v>
      </c>
      <c r="BX3" s="57" t="s">
        <v>68</v>
      </c>
      <c r="BY3" s="57" t="s">
        <v>67</v>
      </c>
      <c r="BZ3" s="57" t="s">
        <v>68</v>
      </c>
      <c r="CD3" s="57" t="s">
        <v>73</v>
      </c>
      <c r="CE3" s="57" t="s">
        <v>74</v>
      </c>
      <c r="CF3" s="57" t="s">
        <v>75</v>
      </c>
      <c r="CG3" s="57" t="s">
        <v>19</v>
      </c>
      <c r="CH3" s="57" t="s">
        <v>77</v>
      </c>
      <c r="CI3" s="57" t="s">
        <v>78</v>
      </c>
      <c r="CK3" s="64" t="s">
        <v>80</v>
      </c>
      <c r="CL3" s="65" t="s">
        <v>81</v>
      </c>
      <c r="CM3" s="65" t="s">
        <v>82</v>
      </c>
      <c r="CN3" s="65" t="s">
        <v>83</v>
      </c>
      <c r="CO3" s="65" t="s">
        <v>80</v>
      </c>
      <c r="CP3" s="65" t="s">
        <v>81</v>
      </c>
      <c r="CQ3" s="65" t="s">
        <v>82</v>
      </c>
      <c r="CR3" s="65" t="s">
        <v>83</v>
      </c>
      <c r="CS3" s="65" t="s">
        <v>80</v>
      </c>
      <c r="CT3" s="65" t="s">
        <v>81</v>
      </c>
      <c r="CU3" s="65" t="s">
        <v>82</v>
      </c>
      <c r="CV3" s="65" t="s">
        <v>83</v>
      </c>
      <c r="CW3" s="65" t="s">
        <v>80</v>
      </c>
      <c r="CX3" s="65" t="s">
        <v>81</v>
      </c>
      <c r="CY3" s="65" t="s">
        <v>82</v>
      </c>
      <c r="CZ3" s="65" t="s">
        <v>83</v>
      </c>
    </row>
    <row r="4" spans="1:104" ht="14">
      <c r="A4" s="179">
        <v>2010</v>
      </c>
      <c r="B4" s="56">
        <v>0</v>
      </c>
      <c r="C4" s="56">
        <v>0</v>
      </c>
      <c r="D4" s="56">
        <v>0</v>
      </c>
      <c r="E4" s="56">
        <v>0</v>
      </c>
      <c r="F4" s="56"/>
      <c r="G4" s="56">
        <v>4.3807083522750796</v>
      </c>
      <c r="H4" s="56">
        <v>4.2710277556896399</v>
      </c>
      <c r="I4" s="56">
        <v>0</v>
      </c>
      <c r="J4" s="56">
        <v>-2.8225534026218E-4</v>
      </c>
      <c r="K4" s="56"/>
      <c r="L4" s="56">
        <v>1.03318593214035E-2</v>
      </c>
      <c r="M4" s="56">
        <v>1.03318593214035E-2</v>
      </c>
      <c r="N4" s="56">
        <v>0</v>
      </c>
      <c r="O4" s="56">
        <v>0</v>
      </c>
      <c r="P4" s="56"/>
      <c r="Q4" s="56">
        <v>0.35128321692771802</v>
      </c>
      <c r="R4" s="56">
        <v>0.35128321692771802</v>
      </c>
      <c r="S4" s="56">
        <v>0</v>
      </c>
      <c r="T4" s="56">
        <v>0</v>
      </c>
      <c r="U4" s="56"/>
      <c r="V4" s="56">
        <v>1.03318593214035E-2</v>
      </c>
      <c r="W4" s="56">
        <v>0</v>
      </c>
      <c r="X4" s="56">
        <v>0</v>
      </c>
      <c r="Y4" s="56">
        <v>0</v>
      </c>
      <c r="Z4" s="56"/>
      <c r="AA4" s="56">
        <v>6.1991155928420902E-2</v>
      </c>
      <c r="AB4" s="56">
        <v>6.1991155928420902E-2</v>
      </c>
      <c r="AC4" s="56">
        <v>0</v>
      </c>
      <c r="AD4" s="56">
        <v>0</v>
      </c>
      <c r="AE4" s="56"/>
      <c r="AF4" s="56">
        <v>0</v>
      </c>
      <c r="AG4" s="56">
        <v>0</v>
      </c>
      <c r="AH4" s="56">
        <v>0</v>
      </c>
      <c r="AI4" s="56">
        <v>0</v>
      </c>
      <c r="AJ4" s="56"/>
      <c r="AK4" s="56">
        <v>0</v>
      </c>
      <c r="AL4" s="56">
        <v>0</v>
      </c>
      <c r="AM4" s="56">
        <v>0</v>
      </c>
      <c r="AN4" s="56">
        <v>0</v>
      </c>
      <c r="AO4" s="56"/>
      <c r="AP4" s="56"/>
      <c r="AQ4" s="56">
        <v>132.165144439393</v>
      </c>
      <c r="AR4" s="56">
        <v>0</v>
      </c>
      <c r="AS4" s="56">
        <v>0</v>
      </c>
      <c r="AT4" s="56">
        <v>1000</v>
      </c>
      <c r="AU4" s="25"/>
      <c r="AV4" s="25"/>
      <c r="AW4" s="25"/>
      <c r="AY4" s="58"/>
      <c r="AZ4" s="58"/>
      <c r="BA4" s="58"/>
      <c r="BB4" s="58"/>
      <c r="BC4" s="58"/>
      <c r="BD4" s="58"/>
      <c r="BF4" s="54">
        <f>C4+H4</f>
        <v>4.2710277556896399</v>
      </c>
      <c r="BG4" s="54">
        <f t="shared" ref="BG4:BH19" si="0">D4+I4</f>
        <v>0</v>
      </c>
      <c r="BH4" s="54">
        <f t="shared" si="0"/>
        <v>-2.8225534026218E-4</v>
      </c>
      <c r="BI4" s="54">
        <f>M4+R4</f>
        <v>0.36161507624912154</v>
      </c>
      <c r="BJ4" s="54">
        <f t="shared" ref="BJ4:BK19" si="1">N4+S4</f>
        <v>0</v>
      </c>
      <c r="BK4" s="54">
        <f t="shared" si="1"/>
        <v>0</v>
      </c>
      <c r="BL4" s="54">
        <f>W4+AB4</f>
        <v>6.1991155928420902E-2</v>
      </c>
      <c r="BM4" s="54">
        <f>X4+AC4</f>
        <v>0</v>
      </c>
      <c r="BN4" s="54">
        <f>Y4+AD4</f>
        <v>0</v>
      </c>
      <c r="BO4" s="33">
        <f>AF4+AK4</f>
        <v>0</v>
      </c>
      <c r="BP4" s="33">
        <f>AG4+AL4</f>
        <v>0</v>
      </c>
      <c r="BQ4" s="33">
        <f>AH4+AM4</f>
        <v>0</v>
      </c>
      <c r="BS4" s="33">
        <f>(1/(1+$AZ$3))^($A4-$A$4)*B4</f>
        <v>0</v>
      </c>
      <c r="BT4" s="33">
        <f>(1/(1+$AZ$3))^($A4-$A$4)*G4</f>
        <v>4.3807083522750796</v>
      </c>
      <c r="BU4" s="33">
        <f>(1/(1+$AZ$3))^($A4-$A$4)*L4</f>
        <v>1.03318593214035E-2</v>
      </c>
      <c r="BV4" s="33">
        <f>(1/(1+$AZ$3))^($A4-$A$4)*Q4</f>
        <v>0.35128321692771802</v>
      </c>
      <c r="BW4" s="33">
        <f>(1/(1+$AZ$3))^($A4-$A$4)*V4</f>
        <v>1.03318593214035E-2</v>
      </c>
      <c r="BX4" s="33">
        <f>(1/(1+$AZ$3))^($A4-$A$4)*AA4</f>
        <v>6.1991155928420902E-2</v>
      </c>
      <c r="BY4" s="33">
        <f>(1/(1+$AZ$3))^($A4-$A$4)*AF4</f>
        <v>0</v>
      </c>
      <c r="BZ4" s="33">
        <f>(1/(1+$AZ$3))^($A4-$A$4)*AK4</f>
        <v>0</v>
      </c>
      <c r="CA4" s="33">
        <f>(1/(1+$AZ$3))^($A4-$A$4)*AP4</f>
        <v>0</v>
      </c>
      <c r="CB4" s="59">
        <f>(1/(1+$AZ$3))^($A4-$A$4)*AT4</f>
        <v>1000</v>
      </c>
      <c r="CD4" s="59">
        <f t="shared" ref="CD4:CD44" si="2">(1/(1+$AZ$3))^($A4-$A$4)*AQ4</f>
        <v>132.165144439393</v>
      </c>
      <c r="CE4" s="59">
        <f t="shared" ref="CE4:CE44" si="3">(1/(1+$AZ$3))^($A4-$A$4)*AR4</f>
        <v>0</v>
      </c>
      <c r="CF4" s="59">
        <f t="shared" ref="CF4:CF44" si="4">(1/(1+$AZ$3))^($A4-$A$4)*AS4</f>
        <v>0</v>
      </c>
      <c r="CG4" s="59">
        <f t="shared" ref="CG4:CG44" si="5">(1/(1+$AZ$3))^($A4-$A$4)*AU4</f>
        <v>0</v>
      </c>
      <c r="CH4" s="59">
        <f t="shared" ref="CH4:CH44" si="6">(1/(1+$AZ$3))^($A4-$A$4)*AV4</f>
        <v>0</v>
      </c>
      <c r="CI4" s="59">
        <f t="shared" ref="CI4:CI44" si="7">(1/(1+$AZ$3))^($A4-$A$4)*AW4</f>
        <v>0</v>
      </c>
      <c r="CK4" s="59">
        <f t="shared" ref="CK4:CK44" si="8">(1/(1+$AZ$3))^($A4-$A$4)*(C4+H4)</f>
        <v>4.2710277556896399</v>
      </c>
      <c r="CL4" s="59">
        <f t="shared" ref="CL4:CL44" si="9">(1/(1+$AZ$3))^($A4-$A$4)*(D4+I4)</f>
        <v>0</v>
      </c>
      <c r="CM4" s="59">
        <v>0</v>
      </c>
      <c r="CN4" s="59">
        <f>(1/(1+$AZ$3))^($A4-$A$4)*(E4+J4)</f>
        <v>-2.8225534026218E-4</v>
      </c>
      <c r="CO4" s="59">
        <f t="shared" ref="CO4:CO44" si="10">(1/(1+$AZ$3))^($A4-$A$4)*(M4+R4)</f>
        <v>0.36161507624912154</v>
      </c>
      <c r="CP4" s="59">
        <f t="shared" ref="CP4:CP44" si="11">(1/(1+$AZ$3))^($A4-$A$4)*(N4+S4)</f>
        <v>0</v>
      </c>
      <c r="CQ4" s="59">
        <v>0</v>
      </c>
      <c r="CR4" s="59">
        <f>(1/(1+$AZ$3))^($A4-$A$4)*(O4+T4)</f>
        <v>0</v>
      </c>
      <c r="CS4" s="59">
        <f t="shared" ref="CS4:CS44" si="12">(1/(1+$AZ$3))^($A4-$A$4)*(AB4+W4)</f>
        <v>6.1991155928420902E-2</v>
      </c>
      <c r="CT4" s="59">
        <f t="shared" ref="CT4:CT44" si="13">(1/(1+$AZ$3))^($A4-$A$4)*(AC4+X4)</f>
        <v>0</v>
      </c>
      <c r="CU4" s="59">
        <v>0</v>
      </c>
      <c r="CV4" s="59">
        <f>(1/(1+$AZ$3))^($A4-$A$4)*(AD4+Y4)</f>
        <v>0</v>
      </c>
      <c r="CW4" s="59">
        <f>(1/(1+$AZ$3))^($A4-$A$4)*(AG4+AL4)</f>
        <v>0</v>
      </c>
      <c r="CX4" s="59">
        <f t="shared" ref="CX4:CX44" si="14">(1/(1+$AZ$3))^($A4-$A$4)*(AH4+AM4)</f>
        <v>0</v>
      </c>
      <c r="CY4" s="59">
        <v>0</v>
      </c>
      <c r="CZ4" s="57">
        <f>(1/(1+$AZ$3))^($A4-$A$4)*(AI4+AN4)</f>
        <v>0</v>
      </c>
    </row>
    <row r="5" spans="1:104" ht="14">
      <c r="A5" s="179">
        <v>2011</v>
      </c>
      <c r="B5" s="56">
        <v>0</v>
      </c>
      <c r="C5" s="56">
        <v>0</v>
      </c>
      <c r="D5" s="56">
        <v>0</v>
      </c>
      <c r="E5" s="56">
        <v>0</v>
      </c>
      <c r="F5" s="56"/>
      <c r="G5" s="56">
        <v>3.9984295573831501</v>
      </c>
      <c r="H5" s="56">
        <v>3.8956899582380702</v>
      </c>
      <c r="I5" s="56">
        <v>4.2567260404182301</v>
      </c>
      <c r="J5" s="56">
        <v>0.105654152517142</v>
      </c>
      <c r="K5" s="56"/>
      <c r="L5" s="56">
        <v>0</v>
      </c>
      <c r="M5" s="56">
        <v>0</v>
      </c>
      <c r="N5" s="56">
        <v>1.03318593214035E-2</v>
      </c>
      <c r="O5" s="56">
        <v>0</v>
      </c>
      <c r="P5" s="56"/>
      <c r="Q5" s="56">
        <v>0.38227879489192901</v>
      </c>
      <c r="R5" s="56">
        <v>0.38227879489192901</v>
      </c>
      <c r="S5" s="56">
        <v>0.35128321692771802</v>
      </c>
      <c r="T5" s="56">
        <v>0</v>
      </c>
      <c r="U5" s="56"/>
      <c r="V5" s="56">
        <v>0</v>
      </c>
      <c r="W5" s="56">
        <v>0</v>
      </c>
      <c r="X5" s="56">
        <v>0</v>
      </c>
      <c r="Y5" s="56">
        <v>1.03318593214035E-2</v>
      </c>
      <c r="Z5" s="56"/>
      <c r="AA5" s="56">
        <v>3.0995577964210399E-2</v>
      </c>
      <c r="AB5" s="56">
        <v>3.0995577964210399E-2</v>
      </c>
      <c r="AC5" s="56">
        <v>6.1991155928420902E-2</v>
      </c>
      <c r="AD5" s="56">
        <v>0</v>
      </c>
      <c r="AE5" s="56"/>
      <c r="AF5" s="56">
        <v>0</v>
      </c>
      <c r="AG5" s="56">
        <v>0</v>
      </c>
      <c r="AH5" s="56">
        <v>0</v>
      </c>
      <c r="AI5" s="56">
        <v>0</v>
      </c>
      <c r="AJ5" s="56"/>
      <c r="AK5" s="56">
        <v>0</v>
      </c>
      <c r="AL5" s="56">
        <v>0</v>
      </c>
      <c r="AM5" s="56">
        <v>0</v>
      </c>
      <c r="AN5" s="56">
        <v>0</v>
      </c>
      <c r="AO5" s="56"/>
      <c r="AP5" s="56"/>
      <c r="AQ5" s="56">
        <v>156.04207133115699</v>
      </c>
      <c r="AR5" s="56">
        <v>0</v>
      </c>
      <c r="AS5" s="56">
        <v>0</v>
      </c>
      <c r="AT5" s="56">
        <v>976.86696697937805</v>
      </c>
      <c r="AU5" s="25"/>
      <c r="AV5" s="25"/>
      <c r="AW5" s="25"/>
      <c r="AY5" s="58"/>
      <c r="AZ5" s="58"/>
      <c r="BA5" s="58"/>
      <c r="BB5" s="58"/>
      <c r="BC5" s="58"/>
      <c r="BD5" s="58"/>
      <c r="BF5" s="54">
        <f t="shared" ref="BF5:BH44" si="15">C5+H5</f>
        <v>3.8956899582380702</v>
      </c>
      <c r="BG5" s="54">
        <f t="shared" si="0"/>
        <v>4.2567260404182301</v>
      </c>
      <c r="BH5" s="54">
        <f t="shared" si="0"/>
        <v>0.105654152517142</v>
      </c>
      <c r="BI5" s="54">
        <f t="shared" ref="BI5:BK44" si="16">M5+R5</f>
        <v>0.38227879489192901</v>
      </c>
      <c r="BJ5" s="54">
        <f t="shared" si="1"/>
        <v>0.36161507624912154</v>
      </c>
      <c r="BK5" s="54">
        <f t="shared" si="1"/>
        <v>0</v>
      </c>
      <c r="BL5" s="54">
        <f t="shared" ref="BL5:BN44" si="17">W5+AB5</f>
        <v>3.0995577964210399E-2</v>
      </c>
      <c r="BM5" s="54">
        <f t="shared" si="17"/>
        <v>6.1991155928420902E-2</v>
      </c>
      <c r="BN5" s="54">
        <f t="shared" si="17"/>
        <v>1.03318593214035E-2</v>
      </c>
      <c r="BO5" s="33">
        <f t="shared" ref="BO5:BQ44" si="18">AF5+AK5</f>
        <v>0</v>
      </c>
      <c r="BP5" s="33">
        <f t="shared" si="18"/>
        <v>0</v>
      </c>
      <c r="BQ5" s="33">
        <f t="shared" si="18"/>
        <v>0</v>
      </c>
      <c r="BS5" s="33">
        <f t="shared" ref="BS5:BS44" si="19">(1/(1+$AZ$3))^($A5-$A$4)*B5</f>
        <v>0</v>
      </c>
      <c r="BT5" s="33">
        <f t="shared" ref="BT5:BT44" si="20">(1/(1+$AZ$3))^($A5-$A$4)*G5</f>
        <v>3.8819704440613108</v>
      </c>
      <c r="BU5" s="33">
        <f t="shared" ref="BU5:BU44" si="21">(1/(1+$AZ$3))^($A5-$A$4)*L5</f>
        <v>0</v>
      </c>
      <c r="BV5" s="33">
        <f t="shared" ref="BV5:BV44" si="22">(1/(1+$AZ$3))^($A5-$A$4)*Q5</f>
        <v>0.37114446106012527</v>
      </c>
      <c r="BW5" s="33">
        <f t="shared" ref="BW5:BW44" si="23">(1/(1+$AZ$3))^($A5-$A$4)*V5</f>
        <v>0</v>
      </c>
      <c r="BX5" s="33">
        <f t="shared" ref="BX5:BX44" si="24">(1/(1+$AZ$3))^($A5-$A$4)*AA5</f>
        <v>3.0092794140010096E-2</v>
      </c>
      <c r="BY5" s="33">
        <f t="shared" ref="BY5:BY44" si="25">(1/(1+$AZ$3))^($A5-$A$4)*AF5</f>
        <v>0</v>
      </c>
      <c r="BZ5" s="33">
        <f t="shared" ref="BZ5:BZ44" si="26">(1/(1+$AZ$3))^($A5-$A$4)*AK5</f>
        <v>0</v>
      </c>
      <c r="CA5" s="33">
        <f t="shared" ref="CA5:CA44" si="27">(1/(1+$AZ$3))^($A5-$A$4)*AP5</f>
        <v>0</v>
      </c>
      <c r="CB5" s="59">
        <f t="shared" ref="CB5:CB44" si="28">(1/(1+$AZ$3))^($A5-$A$4)*AT5</f>
        <v>948.41453104793982</v>
      </c>
      <c r="CD5" s="59">
        <f t="shared" si="2"/>
        <v>151.49715663219126</v>
      </c>
      <c r="CE5" s="59">
        <f t="shared" si="3"/>
        <v>0</v>
      </c>
      <c r="CF5" s="59">
        <f t="shared" si="4"/>
        <v>0</v>
      </c>
      <c r="CG5" s="59">
        <f t="shared" si="5"/>
        <v>0</v>
      </c>
      <c r="CH5" s="59">
        <f t="shared" si="6"/>
        <v>0</v>
      </c>
      <c r="CI5" s="59">
        <f t="shared" si="7"/>
        <v>0</v>
      </c>
      <c r="CK5" s="59">
        <f t="shared" si="8"/>
        <v>3.7822232604253108</v>
      </c>
      <c r="CL5" s="59">
        <f t="shared" si="9"/>
        <v>4.1327437285613886</v>
      </c>
      <c r="CM5" s="59">
        <v>0</v>
      </c>
      <c r="CN5" s="59">
        <f t="shared" ref="CN5:CN44" si="29">(1/(1+$AZ$3))^($A5-$A$4)*(E5+J5)</f>
        <v>0.10257684710402136</v>
      </c>
      <c r="CO5" s="59">
        <f t="shared" si="10"/>
        <v>0.37114446106012527</v>
      </c>
      <c r="CP5" s="59">
        <f t="shared" si="11"/>
        <v>0.35108259830011801</v>
      </c>
      <c r="CQ5" s="59">
        <v>0</v>
      </c>
      <c r="CR5" s="59">
        <f t="shared" ref="CR5:CR44" si="30">(1/(1+$AZ$3))^($A5-$A$4)*(O5+T5)</f>
        <v>0</v>
      </c>
      <c r="CS5" s="59">
        <f t="shared" si="12"/>
        <v>3.0092794140010096E-2</v>
      </c>
      <c r="CT5" s="59">
        <f t="shared" si="13"/>
        <v>6.0185588280020297E-2</v>
      </c>
      <c r="CU5" s="59">
        <v>0</v>
      </c>
      <c r="CV5" s="59">
        <f t="shared" ref="CV5:CV44" si="31">(1/(1+$AZ$3))^($A5-$A$4)*(AD5+Y5)</f>
        <v>1.0030931380003398E-2</v>
      </c>
      <c r="CW5" s="59">
        <f t="shared" ref="CW5:CW44" si="32">(1/(1+$AZ$3))^($A5-$A$4)*(AG5+AL5)</f>
        <v>0</v>
      </c>
      <c r="CX5" s="59">
        <f t="shared" si="14"/>
        <v>0</v>
      </c>
      <c r="CY5" s="59">
        <v>0</v>
      </c>
      <c r="CZ5" s="57">
        <f t="shared" ref="CZ5:CZ44" si="33">(1/(1+$AZ$3))^($A5-$A$4)*(AI5+AN5)</f>
        <v>0</v>
      </c>
    </row>
    <row r="6" spans="1:104" ht="14">
      <c r="A6" s="179">
        <v>2012</v>
      </c>
      <c r="B6" s="56">
        <v>3.0995577964210399E-2</v>
      </c>
      <c r="C6" s="56">
        <v>3.0995577964210399E-2</v>
      </c>
      <c r="D6" s="56">
        <v>0</v>
      </c>
      <c r="E6" s="56">
        <v>0</v>
      </c>
      <c r="F6" s="56"/>
      <c r="G6" s="56">
        <v>3.18221267099227</v>
      </c>
      <c r="H6" s="56">
        <v>3.14660162883871</v>
      </c>
      <c r="I6" s="56">
        <v>8.0381865520519096</v>
      </c>
      <c r="J6" s="56">
        <v>0.171789439637028</v>
      </c>
      <c r="K6" s="56"/>
      <c r="L6" s="56">
        <v>1.03318593214035E-2</v>
      </c>
      <c r="M6" s="56">
        <v>1.03318593214035E-2</v>
      </c>
      <c r="N6" s="56">
        <v>1.03318593214035E-2</v>
      </c>
      <c r="O6" s="56">
        <v>0</v>
      </c>
      <c r="P6" s="56"/>
      <c r="Q6" s="56">
        <v>0.27896020167789398</v>
      </c>
      <c r="R6" s="56">
        <v>0.27896020167789398</v>
      </c>
      <c r="S6" s="56">
        <v>0.72323015249824396</v>
      </c>
      <c r="T6" s="56">
        <v>1.03318593214035E-2</v>
      </c>
      <c r="U6" s="56"/>
      <c r="V6" s="56">
        <v>6.1991155928420902E-2</v>
      </c>
      <c r="W6" s="56">
        <v>2.0663718642807E-2</v>
      </c>
      <c r="X6" s="56">
        <v>0</v>
      </c>
      <c r="Y6" s="56">
        <v>6.3537415612582703E-3</v>
      </c>
      <c r="Z6" s="56"/>
      <c r="AA6" s="56">
        <v>2.0663718642807E-2</v>
      </c>
      <c r="AB6" s="56">
        <v>2.0663718642807E-2</v>
      </c>
      <c r="AC6" s="56">
        <v>8.2654874571227804E-2</v>
      </c>
      <c r="AD6" s="56">
        <v>1.03318593214035E-2</v>
      </c>
      <c r="AE6" s="56"/>
      <c r="AF6" s="56">
        <v>1.03318593214035E-2</v>
      </c>
      <c r="AG6" s="56">
        <v>1.03318593214035E-2</v>
      </c>
      <c r="AH6" s="56">
        <v>0</v>
      </c>
      <c r="AI6" s="56">
        <v>0</v>
      </c>
      <c r="AJ6" s="56"/>
      <c r="AK6" s="56">
        <v>0</v>
      </c>
      <c r="AL6" s="56">
        <v>0</v>
      </c>
      <c r="AM6" s="56">
        <v>0</v>
      </c>
      <c r="AN6" s="56">
        <v>0</v>
      </c>
      <c r="AO6" s="56"/>
      <c r="AP6" s="56"/>
      <c r="AQ6" s="56">
        <v>138.03364053395001</v>
      </c>
      <c r="AR6" s="56">
        <v>0</v>
      </c>
      <c r="AS6" s="56">
        <v>0</v>
      </c>
      <c r="AT6" s="56">
        <v>963.642187047981</v>
      </c>
      <c r="AU6" s="25"/>
      <c r="AV6" s="25"/>
      <c r="AW6" s="25"/>
      <c r="AY6" s="58"/>
      <c r="AZ6" s="58"/>
      <c r="BA6" s="58"/>
      <c r="BB6" s="58"/>
      <c r="BC6" s="58"/>
      <c r="BD6" s="58"/>
      <c r="BF6" s="54">
        <f t="shared" si="15"/>
        <v>3.1775972068029206</v>
      </c>
      <c r="BG6" s="54">
        <f t="shared" si="0"/>
        <v>8.0381865520519096</v>
      </c>
      <c r="BH6" s="54">
        <f>E6+J6</f>
        <v>0.171789439637028</v>
      </c>
      <c r="BI6" s="54">
        <f t="shared" si="16"/>
        <v>0.2892920609992975</v>
      </c>
      <c r="BJ6" s="54">
        <f t="shared" si="1"/>
        <v>0.73356201181964742</v>
      </c>
      <c r="BK6" s="54">
        <f>O6+T6</f>
        <v>1.03318593214035E-2</v>
      </c>
      <c r="BL6" s="54">
        <f t="shared" si="17"/>
        <v>4.1327437285613999E-2</v>
      </c>
      <c r="BM6" s="54">
        <f t="shared" si="17"/>
        <v>8.2654874571227804E-2</v>
      </c>
      <c r="BN6" s="54">
        <f t="shared" si="17"/>
        <v>1.6685600882661772E-2</v>
      </c>
      <c r="BO6" s="33">
        <f t="shared" si="18"/>
        <v>1.03318593214035E-2</v>
      </c>
      <c r="BP6" s="33">
        <f t="shared" si="18"/>
        <v>1.03318593214035E-2</v>
      </c>
      <c r="BQ6" s="33">
        <f t="shared" si="18"/>
        <v>0</v>
      </c>
      <c r="BS6" s="33">
        <f t="shared" si="19"/>
        <v>2.9216304990301065E-2</v>
      </c>
      <c r="BT6" s="33">
        <f t="shared" si="20"/>
        <v>2.9995406456709115</v>
      </c>
      <c r="BU6" s="33">
        <f t="shared" si="21"/>
        <v>9.7387683301003863E-3</v>
      </c>
      <c r="BV6" s="33">
        <f t="shared" si="22"/>
        <v>0.26294674491270992</v>
      </c>
      <c r="BW6" s="33">
        <f t="shared" si="23"/>
        <v>5.8432609980602228E-2</v>
      </c>
      <c r="BX6" s="33">
        <f t="shared" si="24"/>
        <v>1.9477536660200773E-2</v>
      </c>
      <c r="BY6" s="33">
        <f t="shared" si="25"/>
        <v>9.7387683301003863E-3</v>
      </c>
      <c r="BZ6" s="33">
        <f t="shared" si="26"/>
        <v>0</v>
      </c>
      <c r="CA6" s="33">
        <f t="shared" si="27"/>
        <v>0</v>
      </c>
      <c r="CB6" s="59">
        <f t="shared" si="28"/>
        <v>908.32518338013097</v>
      </c>
      <c r="CD6" s="59">
        <f t="shared" si="2"/>
        <v>130.10994489014044</v>
      </c>
      <c r="CE6" s="59">
        <f t="shared" si="3"/>
        <v>0</v>
      </c>
      <c r="CF6" s="59">
        <f t="shared" si="4"/>
        <v>0</v>
      </c>
      <c r="CG6" s="59">
        <f t="shared" si="5"/>
        <v>0</v>
      </c>
      <c r="CH6" s="59">
        <f t="shared" si="6"/>
        <v>0</v>
      </c>
      <c r="CI6" s="59">
        <f t="shared" si="7"/>
        <v>0</v>
      </c>
      <c r="CK6" s="59">
        <f t="shared" si="8"/>
        <v>2.9951901280072772</v>
      </c>
      <c r="CL6" s="59">
        <f t="shared" si="9"/>
        <v>7.5767617608180879</v>
      </c>
      <c r="CM6" s="59">
        <v>0</v>
      </c>
      <c r="CN6" s="59">
        <f t="shared" si="29"/>
        <v>0.16192802303424261</v>
      </c>
      <c r="CO6" s="59">
        <f t="shared" si="10"/>
        <v>0.27268551324281032</v>
      </c>
      <c r="CP6" s="59">
        <f t="shared" si="11"/>
        <v>0.69145255143712636</v>
      </c>
      <c r="CQ6" s="59">
        <v>0</v>
      </c>
      <c r="CR6" s="59">
        <f t="shared" si="30"/>
        <v>9.7387683301003863E-3</v>
      </c>
      <c r="CS6" s="59">
        <f t="shared" si="12"/>
        <v>3.8955073320401545E-2</v>
      </c>
      <c r="CT6" s="59">
        <f t="shared" si="13"/>
        <v>7.791014664080291E-2</v>
      </c>
      <c r="CU6" s="59">
        <v>0</v>
      </c>
      <c r="CV6" s="59">
        <f t="shared" si="31"/>
        <v>1.5727779133435548E-2</v>
      </c>
      <c r="CW6" s="59">
        <f t="shared" si="32"/>
        <v>9.7387683301003863E-3</v>
      </c>
      <c r="CX6" s="59">
        <f t="shared" si="14"/>
        <v>0</v>
      </c>
      <c r="CY6" s="59">
        <v>0</v>
      </c>
      <c r="CZ6" s="57">
        <f t="shared" si="33"/>
        <v>0</v>
      </c>
    </row>
    <row r="7" spans="1:104" ht="14">
      <c r="A7" s="179">
        <v>2013</v>
      </c>
      <c r="B7" s="56">
        <v>1.03318593214035E-2</v>
      </c>
      <c r="C7" s="56">
        <v>1.03318593214035E-2</v>
      </c>
      <c r="D7" s="56">
        <v>3.0995577964210399E-2</v>
      </c>
      <c r="E7" s="56">
        <v>0</v>
      </c>
      <c r="F7" s="56"/>
      <c r="G7" s="56">
        <v>9.7222796214406806</v>
      </c>
      <c r="H7" s="56">
        <v>9.4474494541734302</v>
      </c>
      <c r="I7" s="56">
        <v>10.817456709509401</v>
      </c>
      <c r="J7" s="56">
        <v>0.469604345090047</v>
      </c>
      <c r="K7" s="56"/>
      <c r="L7" s="56">
        <v>1.03318593214035E-2</v>
      </c>
      <c r="M7" s="56">
        <v>0</v>
      </c>
      <c r="N7" s="56">
        <v>2.0663718642807E-2</v>
      </c>
      <c r="O7" s="56">
        <v>2.5871883966520001E-3</v>
      </c>
      <c r="P7" s="56"/>
      <c r="Q7" s="56">
        <v>0.98152663553333097</v>
      </c>
      <c r="R7" s="56">
        <v>0.94739224478295003</v>
      </c>
      <c r="S7" s="56">
        <v>0.94019919824771703</v>
      </c>
      <c r="T7" s="56">
        <v>6.81062900353816E-2</v>
      </c>
      <c r="U7" s="56"/>
      <c r="V7" s="56">
        <v>0</v>
      </c>
      <c r="W7" s="56">
        <v>0</v>
      </c>
      <c r="X7" s="56">
        <v>2.0663718642807E-2</v>
      </c>
      <c r="Y7" s="56">
        <v>2.0663718642807E-2</v>
      </c>
      <c r="Z7" s="56"/>
      <c r="AA7" s="56">
        <v>0.15497788982105201</v>
      </c>
      <c r="AB7" s="56">
        <v>0.15139403919149599</v>
      </c>
      <c r="AC7" s="56">
        <v>9.2986733892631304E-2</v>
      </c>
      <c r="AD7" s="56">
        <v>1.03318593214035E-2</v>
      </c>
      <c r="AE7" s="56"/>
      <c r="AF7" s="56">
        <v>0</v>
      </c>
      <c r="AG7" s="56">
        <v>0</v>
      </c>
      <c r="AH7" s="56">
        <v>1.03318593214035E-2</v>
      </c>
      <c r="AI7" s="56">
        <v>0</v>
      </c>
      <c r="AJ7" s="56"/>
      <c r="AK7" s="56">
        <v>0</v>
      </c>
      <c r="AL7" s="56">
        <v>0</v>
      </c>
      <c r="AM7" s="56">
        <v>0</v>
      </c>
      <c r="AN7" s="56">
        <v>0</v>
      </c>
      <c r="AO7" s="56"/>
      <c r="AP7" s="56"/>
      <c r="AQ7" s="56">
        <v>1065.2766871926301</v>
      </c>
      <c r="AR7" s="56">
        <v>0</v>
      </c>
      <c r="AS7" s="56">
        <v>0</v>
      </c>
      <c r="AT7" s="56">
        <v>949.22924329462296</v>
      </c>
      <c r="AU7" s="25"/>
      <c r="AV7" s="25"/>
      <c r="AW7" s="25"/>
      <c r="AY7" s="58"/>
      <c r="AZ7" s="58"/>
      <c r="BA7" s="58"/>
      <c r="BB7" s="58"/>
      <c r="BC7" s="58"/>
      <c r="BD7" s="58"/>
      <c r="BF7" s="54">
        <f t="shared" si="15"/>
        <v>9.4577813134948343</v>
      </c>
      <c r="BG7" s="54">
        <f t="shared" si="0"/>
        <v>10.848452287473611</v>
      </c>
      <c r="BH7" s="54">
        <f t="shared" si="0"/>
        <v>0.469604345090047</v>
      </c>
      <c r="BI7" s="54">
        <f t="shared" si="16"/>
        <v>0.94739224478295003</v>
      </c>
      <c r="BJ7" s="54">
        <f t="shared" si="1"/>
        <v>0.96086291689052405</v>
      </c>
      <c r="BK7" s="54">
        <f t="shared" si="1"/>
        <v>7.0693478432033607E-2</v>
      </c>
      <c r="BL7" s="54">
        <f t="shared" si="17"/>
        <v>0.15139403919149599</v>
      </c>
      <c r="BM7" s="54">
        <f t="shared" si="17"/>
        <v>0.1136504525354383</v>
      </c>
      <c r="BN7" s="54">
        <f t="shared" si="17"/>
        <v>3.0995577964210499E-2</v>
      </c>
      <c r="BO7" s="33">
        <f t="shared" si="18"/>
        <v>0</v>
      </c>
      <c r="BP7" s="33">
        <f t="shared" si="18"/>
        <v>0</v>
      </c>
      <c r="BQ7" s="33">
        <f t="shared" si="18"/>
        <v>1.03318593214035E-2</v>
      </c>
      <c r="BS7" s="33">
        <f t="shared" si="19"/>
        <v>9.4551148835926076E-3</v>
      </c>
      <c r="BT7" s="33">
        <f t="shared" si="20"/>
        <v>8.8972631054606328</v>
      </c>
      <c r="BU7" s="33">
        <f t="shared" si="21"/>
        <v>9.4551148835926076E-3</v>
      </c>
      <c r="BV7" s="33">
        <f t="shared" si="22"/>
        <v>0.89823591394129643</v>
      </c>
      <c r="BW7" s="33">
        <f t="shared" si="23"/>
        <v>0</v>
      </c>
      <c r="BX7" s="33">
        <f t="shared" si="24"/>
        <v>0.14182672325388868</v>
      </c>
      <c r="BY7" s="33">
        <f t="shared" si="25"/>
        <v>0</v>
      </c>
      <c r="BZ7" s="33">
        <f t="shared" si="26"/>
        <v>0</v>
      </c>
      <c r="CA7" s="33">
        <f t="shared" si="27"/>
        <v>0</v>
      </c>
      <c r="CB7" s="59">
        <f t="shared" si="28"/>
        <v>868.67922481518531</v>
      </c>
      <c r="CD7" s="59">
        <f t="shared" si="2"/>
        <v>974.87907518770032</v>
      </c>
      <c r="CE7" s="59">
        <f t="shared" si="3"/>
        <v>0</v>
      </c>
      <c r="CF7" s="59">
        <f t="shared" si="4"/>
        <v>0</v>
      </c>
      <c r="CG7" s="59">
        <f t="shared" si="5"/>
        <v>0</v>
      </c>
      <c r="CH7" s="59">
        <f t="shared" si="6"/>
        <v>0</v>
      </c>
      <c r="CI7" s="59">
        <f t="shared" si="7"/>
        <v>0</v>
      </c>
      <c r="CK7" s="59">
        <f t="shared" si="8"/>
        <v>8.6552096850309681</v>
      </c>
      <c r="CL7" s="59">
        <f t="shared" si="9"/>
        <v>9.9278706277721813</v>
      </c>
      <c r="CM7" s="59">
        <v>0</v>
      </c>
      <c r="CN7" s="59">
        <f t="shared" si="29"/>
        <v>0.42975449960515938</v>
      </c>
      <c r="CO7" s="59">
        <f t="shared" si="10"/>
        <v>0.86699811094898371</v>
      </c>
      <c r="CP7" s="59">
        <f t="shared" si="11"/>
        <v>0.87932568417411128</v>
      </c>
      <c r="CQ7" s="59">
        <v>0</v>
      </c>
      <c r="CR7" s="59">
        <f t="shared" si="30"/>
        <v>6.4694547157738036E-2</v>
      </c>
      <c r="CS7" s="59">
        <f t="shared" si="12"/>
        <v>0.13854699224188291</v>
      </c>
      <c r="CT7" s="59">
        <f t="shared" si="13"/>
        <v>0.10400626371951852</v>
      </c>
      <c r="CU7" s="59">
        <v>0</v>
      </c>
      <c r="CV7" s="59">
        <f t="shared" si="31"/>
        <v>2.8365344650777825E-2</v>
      </c>
      <c r="CW7" s="59">
        <f t="shared" si="32"/>
        <v>0</v>
      </c>
      <c r="CX7" s="59">
        <f t="shared" si="14"/>
        <v>9.4551148835926076E-3</v>
      </c>
      <c r="CY7" s="59">
        <v>0</v>
      </c>
      <c r="CZ7" s="57">
        <f t="shared" si="33"/>
        <v>0</v>
      </c>
    </row>
    <row r="8" spans="1:104" ht="14">
      <c r="A8" s="179">
        <v>2014</v>
      </c>
      <c r="B8" s="56">
        <v>0</v>
      </c>
      <c r="C8" s="56">
        <v>0</v>
      </c>
      <c r="D8" s="56">
        <v>4.1327437285613902E-2</v>
      </c>
      <c r="E8" s="56">
        <v>0</v>
      </c>
      <c r="F8" s="56"/>
      <c r="G8" s="56">
        <v>2.9652436252427998</v>
      </c>
      <c r="H8" s="56">
        <v>2.9123979563746998</v>
      </c>
      <c r="I8" s="56">
        <v>19.620200851345199</v>
      </c>
      <c r="J8" s="56">
        <v>0.74662551007042599</v>
      </c>
      <c r="K8" s="56"/>
      <c r="L8" s="56">
        <v>1.03318593214035E-2</v>
      </c>
      <c r="M8" s="56">
        <v>0</v>
      </c>
      <c r="N8" s="56">
        <v>2.0663718642807E-2</v>
      </c>
      <c r="O8" s="56">
        <v>1.74944267478095E-3</v>
      </c>
      <c r="P8" s="56"/>
      <c r="Q8" s="56">
        <v>0.25829648303508701</v>
      </c>
      <c r="R8" s="56">
        <v>0.247964623713683</v>
      </c>
      <c r="S8" s="56">
        <v>1.7357523659957801</v>
      </c>
      <c r="T8" s="56">
        <v>0.17564160846385901</v>
      </c>
      <c r="U8" s="56"/>
      <c r="V8" s="56">
        <v>1.03318593214035E-2</v>
      </c>
      <c r="W8" s="56">
        <v>1.03318593214035E-2</v>
      </c>
      <c r="X8" s="56">
        <v>1.03318593214035E-2</v>
      </c>
      <c r="Y8" s="56">
        <v>1.03318593214035E-2</v>
      </c>
      <c r="Z8" s="56"/>
      <c r="AA8" s="56">
        <v>2.0663718642807E-2</v>
      </c>
      <c r="AB8" s="56">
        <v>2.0663718642807E-2</v>
      </c>
      <c r="AC8" s="56">
        <v>0.20663718642807</v>
      </c>
      <c r="AD8" s="56">
        <v>4.1327437285613902E-2</v>
      </c>
      <c r="AE8" s="56"/>
      <c r="AF8" s="56">
        <v>0</v>
      </c>
      <c r="AG8" s="56">
        <v>0</v>
      </c>
      <c r="AH8" s="56">
        <v>1.03318593214035E-2</v>
      </c>
      <c r="AI8" s="56">
        <v>0</v>
      </c>
      <c r="AJ8" s="56"/>
      <c r="AK8" s="56">
        <v>0</v>
      </c>
      <c r="AL8" s="56">
        <v>0</v>
      </c>
      <c r="AM8" s="56">
        <v>0</v>
      </c>
      <c r="AN8" s="56">
        <v>0</v>
      </c>
      <c r="AO8" s="56"/>
      <c r="AP8" s="56"/>
      <c r="AQ8" s="56">
        <v>108.195230813737</v>
      </c>
      <c r="AR8" s="56">
        <v>0</v>
      </c>
      <c r="AS8" s="56">
        <v>0</v>
      </c>
      <c r="AT8" s="56">
        <v>934.01041451419599</v>
      </c>
      <c r="AU8" s="25"/>
      <c r="AV8" s="25"/>
      <c r="AW8" s="25"/>
      <c r="AY8" s="58"/>
      <c r="AZ8" s="58"/>
      <c r="BA8" s="58"/>
      <c r="BB8" s="58"/>
      <c r="BC8" s="58"/>
      <c r="BD8" s="58"/>
      <c r="BF8" s="54">
        <f t="shared" si="15"/>
        <v>2.9123979563746998</v>
      </c>
      <c r="BG8" s="54">
        <f t="shared" si="0"/>
        <v>19.661528288630812</v>
      </c>
      <c r="BH8" s="54">
        <f t="shared" si="0"/>
        <v>0.74662551007042599</v>
      </c>
      <c r="BI8" s="54">
        <f t="shared" si="16"/>
        <v>0.247964623713683</v>
      </c>
      <c r="BJ8" s="54">
        <f t="shared" si="1"/>
        <v>1.756416084638587</v>
      </c>
      <c r="BK8" s="54">
        <f t="shared" si="1"/>
        <v>0.17739105113863995</v>
      </c>
      <c r="BL8" s="54">
        <f t="shared" si="17"/>
        <v>3.0995577964210499E-2</v>
      </c>
      <c r="BM8" s="54">
        <f t="shared" si="17"/>
        <v>0.21696904574947351</v>
      </c>
      <c r="BN8" s="54">
        <f t="shared" si="17"/>
        <v>5.1659296607017402E-2</v>
      </c>
      <c r="BO8" s="33">
        <f t="shared" si="18"/>
        <v>0</v>
      </c>
      <c r="BP8" s="33">
        <f t="shared" si="18"/>
        <v>0</v>
      </c>
      <c r="BQ8" s="33">
        <f t="shared" si="18"/>
        <v>1.03318593214035E-2</v>
      </c>
      <c r="BS8" s="33">
        <f t="shared" si="19"/>
        <v>0</v>
      </c>
      <c r="BT8" s="33">
        <f t="shared" si="20"/>
        <v>2.6345805549427905</v>
      </c>
      <c r="BU8" s="33">
        <f t="shared" si="21"/>
        <v>9.1797231879539882E-3</v>
      </c>
      <c r="BV8" s="33">
        <f t="shared" si="22"/>
        <v>0.22949307969884927</v>
      </c>
      <c r="BW8" s="33">
        <f t="shared" si="23"/>
        <v>9.1797231879539882E-3</v>
      </c>
      <c r="BX8" s="33">
        <f t="shared" si="24"/>
        <v>1.8359446375907976E-2</v>
      </c>
      <c r="BY8" s="33">
        <f t="shared" si="25"/>
        <v>0</v>
      </c>
      <c r="BZ8" s="33">
        <f t="shared" si="26"/>
        <v>0</v>
      </c>
      <c r="CA8" s="33">
        <f t="shared" si="27"/>
        <v>0</v>
      </c>
      <c r="CB8" s="59">
        <f t="shared" si="28"/>
        <v>829.85615591422686</v>
      </c>
      <c r="CD8" s="59">
        <f t="shared" si="2"/>
        <v>96.130061224253765</v>
      </c>
      <c r="CE8" s="59">
        <f t="shared" si="3"/>
        <v>0</v>
      </c>
      <c r="CF8" s="59">
        <f t="shared" si="4"/>
        <v>0</v>
      </c>
      <c r="CG8" s="59">
        <f t="shared" si="5"/>
        <v>0</v>
      </c>
      <c r="CH8" s="59">
        <f t="shared" si="6"/>
        <v>0</v>
      </c>
      <c r="CI8" s="59">
        <f t="shared" si="7"/>
        <v>0</v>
      </c>
      <c r="CK8" s="59">
        <f t="shared" si="8"/>
        <v>2.5876278626150424</v>
      </c>
      <c r="CL8" s="59">
        <f t="shared" si="9"/>
        <v>17.469013226676395</v>
      </c>
      <c r="CM8" s="59">
        <v>0</v>
      </c>
      <c r="CN8" s="59">
        <f t="shared" si="29"/>
        <v>0.66336709534101823</v>
      </c>
      <c r="CO8" s="59">
        <f t="shared" si="10"/>
        <v>0.22031335651089484</v>
      </c>
      <c r="CP8" s="59">
        <f t="shared" si="11"/>
        <v>1.5605529419521709</v>
      </c>
      <c r="CQ8" s="59">
        <v>0</v>
      </c>
      <c r="CR8" s="59">
        <f t="shared" si="30"/>
        <v>0.15760965135283123</v>
      </c>
      <c r="CS8" s="59">
        <f t="shared" si="12"/>
        <v>2.7539169563861966E-2</v>
      </c>
      <c r="CT8" s="59">
        <f t="shared" si="13"/>
        <v>0.19277418694703377</v>
      </c>
      <c r="CU8" s="59">
        <v>0</v>
      </c>
      <c r="CV8" s="59">
        <f t="shared" si="31"/>
        <v>4.5898615939769856E-2</v>
      </c>
      <c r="CW8" s="59">
        <f t="shared" si="32"/>
        <v>0</v>
      </c>
      <c r="CX8" s="59">
        <f t="shared" si="14"/>
        <v>9.1797231879539882E-3</v>
      </c>
      <c r="CY8" s="59">
        <v>0</v>
      </c>
      <c r="CZ8" s="57">
        <f t="shared" si="33"/>
        <v>0</v>
      </c>
    </row>
    <row r="9" spans="1:104" ht="14">
      <c r="A9" s="179">
        <v>2015</v>
      </c>
      <c r="B9" s="56">
        <v>2.0663718642807E-2</v>
      </c>
      <c r="C9" s="56">
        <v>1.06780358879166E-2</v>
      </c>
      <c r="D9" s="56">
        <v>4.1327437285613902E-2</v>
      </c>
      <c r="E9" s="56">
        <v>0</v>
      </c>
      <c r="F9" s="56"/>
      <c r="G9" s="56">
        <v>2.8412613133859601</v>
      </c>
      <c r="H9" s="56">
        <v>2.7175360504261801</v>
      </c>
      <c r="I9" s="56">
        <v>17.998098937884901</v>
      </c>
      <c r="J9" s="56">
        <v>1.0747233469753801</v>
      </c>
      <c r="K9" s="56"/>
      <c r="L9" s="56">
        <v>8.2654874571227804E-2</v>
      </c>
      <c r="M9" s="56">
        <v>6.1157101584456301E-2</v>
      </c>
      <c r="N9" s="56">
        <v>1.03318593214035E-2</v>
      </c>
      <c r="O9" s="56">
        <v>0</v>
      </c>
      <c r="P9" s="56"/>
      <c r="Q9" s="56">
        <v>0.247964623713683</v>
      </c>
      <c r="R9" s="56">
        <v>0.22983226213973801</v>
      </c>
      <c r="S9" s="56">
        <v>1.5911063354961399</v>
      </c>
      <c r="T9" s="56">
        <v>0.20801472171068999</v>
      </c>
      <c r="U9" s="56"/>
      <c r="V9" s="56">
        <v>9.2986733892631304E-2</v>
      </c>
      <c r="W9" s="56">
        <v>2.5638976135079001E-2</v>
      </c>
      <c r="X9" s="56">
        <v>2.0663718642807E-2</v>
      </c>
      <c r="Y9" s="56">
        <v>2.8027995215565201E-3</v>
      </c>
      <c r="Z9" s="56"/>
      <c r="AA9" s="56">
        <v>2.0663718642807E-2</v>
      </c>
      <c r="AB9" s="56">
        <v>2.0663718642807E-2</v>
      </c>
      <c r="AC9" s="56">
        <v>0.165309749142456</v>
      </c>
      <c r="AD9" s="56">
        <v>4.1327437285613902E-2</v>
      </c>
      <c r="AE9" s="56"/>
      <c r="AF9" s="56">
        <v>2.0663718642807E-2</v>
      </c>
      <c r="AG9" s="56">
        <v>0</v>
      </c>
      <c r="AH9" s="56">
        <v>0</v>
      </c>
      <c r="AI9" s="56">
        <v>1.1623027418123299E-2</v>
      </c>
      <c r="AJ9" s="56"/>
      <c r="AK9" s="56">
        <v>0</v>
      </c>
      <c r="AL9" s="56">
        <v>0</v>
      </c>
      <c r="AM9" s="56">
        <v>0</v>
      </c>
      <c r="AN9" s="56">
        <v>0</v>
      </c>
      <c r="AO9" s="56"/>
      <c r="AP9" s="56"/>
      <c r="AQ9" s="56">
        <v>93.461999421415896</v>
      </c>
      <c r="AR9" s="56">
        <v>0</v>
      </c>
      <c r="AS9" s="56">
        <v>0</v>
      </c>
      <c r="AT9" s="56">
        <v>917.89271397280697</v>
      </c>
      <c r="AU9" s="25"/>
      <c r="AV9" s="25"/>
      <c r="AW9" s="25"/>
      <c r="AY9" s="58"/>
      <c r="AZ9" s="58"/>
      <c r="BA9" s="58"/>
      <c r="BB9" s="58"/>
      <c r="BC9" s="58"/>
      <c r="BD9" s="58"/>
      <c r="BF9" s="54">
        <f t="shared" si="15"/>
        <v>2.7282140863140967</v>
      </c>
      <c r="BG9" s="54">
        <f t="shared" si="0"/>
        <v>18.039426375170514</v>
      </c>
      <c r="BH9" s="54">
        <f t="shared" si="0"/>
        <v>1.0747233469753801</v>
      </c>
      <c r="BI9" s="54">
        <f t="shared" si="16"/>
        <v>0.29098936372419432</v>
      </c>
      <c r="BJ9" s="54">
        <f t="shared" si="1"/>
        <v>1.6014381948175433</v>
      </c>
      <c r="BK9" s="54">
        <f t="shared" si="1"/>
        <v>0.20801472171068999</v>
      </c>
      <c r="BL9" s="54">
        <f t="shared" si="17"/>
        <v>4.6302694777885997E-2</v>
      </c>
      <c r="BM9" s="54">
        <f t="shared" si="17"/>
        <v>0.185973467785263</v>
      </c>
      <c r="BN9" s="54">
        <f t="shared" si="17"/>
        <v>4.4130236807170424E-2</v>
      </c>
      <c r="BO9" s="33">
        <f t="shared" si="18"/>
        <v>2.0663718642807E-2</v>
      </c>
      <c r="BP9" s="33">
        <f t="shared" si="18"/>
        <v>0</v>
      </c>
      <c r="BQ9" s="33">
        <f t="shared" si="18"/>
        <v>0</v>
      </c>
      <c r="BS9" s="33">
        <f t="shared" si="19"/>
        <v>1.7824705219328132E-2</v>
      </c>
      <c r="BT9" s="33">
        <f t="shared" si="20"/>
        <v>2.4508969676576164</v>
      </c>
      <c r="BU9" s="33">
        <f t="shared" si="21"/>
        <v>7.1298820877312361E-2</v>
      </c>
      <c r="BV9" s="33">
        <f t="shared" si="22"/>
        <v>0.21389646263193673</v>
      </c>
      <c r="BW9" s="33">
        <f t="shared" si="23"/>
        <v>8.0211173486976428E-2</v>
      </c>
      <c r="BX9" s="33">
        <f t="shared" si="24"/>
        <v>1.7824705219328132E-2</v>
      </c>
      <c r="BY9" s="33">
        <f t="shared" si="25"/>
        <v>1.7824705219328132E-2</v>
      </c>
      <c r="BZ9" s="33">
        <f t="shared" si="26"/>
        <v>0</v>
      </c>
      <c r="CA9" s="33">
        <f t="shared" si="27"/>
        <v>0</v>
      </c>
      <c r="CB9" s="59">
        <f t="shared" si="28"/>
        <v>791.78231819516418</v>
      </c>
      <c r="CD9" s="59">
        <f t="shared" si="2"/>
        <v>80.62114170702101</v>
      </c>
      <c r="CE9" s="59">
        <f t="shared" si="3"/>
        <v>0</v>
      </c>
      <c r="CF9" s="59">
        <f t="shared" si="4"/>
        <v>0</v>
      </c>
      <c r="CG9" s="59">
        <f t="shared" si="5"/>
        <v>0</v>
      </c>
      <c r="CH9" s="59">
        <f t="shared" si="6"/>
        <v>0</v>
      </c>
      <c r="CI9" s="59">
        <f t="shared" si="7"/>
        <v>0</v>
      </c>
      <c r="CK9" s="59">
        <f t="shared" si="8"/>
        <v>2.3533814365351557</v>
      </c>
      <c r="CL9" s="59">
        <f t="shared" si="9"/>
        <v>15.560967656473464</v>
      </c>
      <c r="CM9" s="59">
        <v>0</v>
      </c>
      <c r="CN9" s="59">
        <f t="shared" si="29"/>
        <v>0.92706579988371274</v>
      </c>
      <c r="CO9" s="59">
        <f t="shared" si="10"/>
        <v>0.25100998131084862</v>
      </c>
      <c r="CP9" s="59">
        <f t="shared" si="11"/>
        <v>1.3814146544979311</v>
      </c>
      <c r="CQ9" s="59">
        <v>0</v>
      </c>
      <c r="CR9" s="59">
        <f t="shared" si="30"/>
        <v>0.17943532622886846</v>
      </c>
      <c r="CS9" s="59">
        <f t="shared" si="12"/>
        <v>3.9941111256063221E-2</v>
      </c>
      <c r="CT9" s="59">
        <f t="shared" si="13"/>
        <v>0.16042234697395319</v>
      </c>
      <c r="CU9" s="59">
        <v>0</v>
      </c>
      <c r="CV9" s="59">
        <f t="shared" si="31"/>
        <v>3.8067129926818571E-2</v>
      </c>
      <c r="CW9" s="59">
        <f t="shared" si="32"/>
        <v>0</v>
      </c>
      <c r="CX9" s="59">
        <f t="shared" si="14"/>
        <v>0</v>
      </c>
      <c r="CY9" s="59">
        <v>0</v>
      </c>
      <c r="CZ9" s="57">
        <f t="shared" si="33"/>
        <v>1.0026125552011147E-2</v>
      </c>
    </row>
    <row r="10" spans="1:104" ht="14">
      <c r="A10" s="179">
        <v>2016</v>
      </c>
      <c r="B10" s="56">
        <v>1.03318593214035E-2</v>
      </c>
      <c r="C10" s="56">
        <v>1.03318593214035E-2</v>
      </c>
      <c r="D10" s="56">
        <v>4.1327437285613902E-2</v>
      </c>
      <c r="E10" s="56">
        <v>2.0663718642807E-2</v>
      </c>
      <c r="F10" s="56"/>
      <c r="G10" s="56">
        <v>14.7642269702856</v>
      </c>
      <c r="H10" s="56">
        <v>14.1813742695828</v>
      </c>
      <c r="I10" s="56">
        <v>16.169359837996399</v>
      </c>
      <c r="J10" s="56">
        <v>1.36964768270551</v>
      </c>
      <c r="K10" s="56"/>
      <c r="L10" s="56">
        <v>2.0663718642807E-2</v>
      </c>
      <c r="M10" s="56">
        <v>1.03318593214035E-2</v>
      </c>
      <c r="N10" s="56">
        <v>6.1991155928420902E-2</v>
      </c>
      <c r="O10" s="56">
        <v>3.0995577964210399E-2</v>
      </c>
      <c r="P10" s="56"/>
      <c r="Q10" s="56">
        <v>1.50845146092491</v>
      </c>
      <c r="R10" s="56">
        <v>1.41347860919396</v>
      </c>
      <c r="S10" s="56">
        <v>1.3741372897466599</v>
      </c>
      <c r="T10" s="56">
        <v>0.219442358069522</v>
      </c>
      <c r="U10" s="56"/>
      <c r="V10" s="56">
        <v>1.03318593214035E-2</v>
      </c>
      <c r="W10" s="56">
        <v>0</v>
      </c>
      <c r="X10" s="56">
        <v>4.1327437285613902E-2</v>
      </c>
      <c r="Y10" s="56">
        <v>6.6778040613834896E-2</v>
      </c>
      <c r="Z10" s="56"/>
      <c r="AA10" s="56">
        <v>0.165309749142456</v>
      </c>
      <c r="AB10" s="56">
        <v>0.15571495443686301</v>
      </c>
      <c r="AC10" s="56">
        <v>0.113650452535438</v>
      </c>
      <c r="AD10" s="56">
        <v>6.1991155928420902E-2</v>
      </c>
      <c r="AE10" s="56"/>
      <c r="AF10" s="56">
        <v>1.03318593214035E-2</v>
      </c>
      <c r="AG10" s="56">
        <v>1.03318593214035E-2</v>
      </c>
      <c r="AH10" s="56">
        <v>0</v>
      </c>
      <c r="AI10" s="56">
        <v>1.03318593214035E-2</v>
      </c>
      <c r="AJ10" s="56"/>
      <c r="AK10" s="56">
        <v>0</v>
      </c>
      <c r="AL10" s="56">
        <v>0</v>
      </c>
      <c r="AM10" s="56">
        <v>0</v>
      </c>
      <c r="AN10" s="56">
        <v>0</v>
      </c>
      <c r="AO10" s="56"/>
      <c r="AP10" s="56"/>
      <c r="AQ10" s="56">
        <v>976.85663512005601</v>
      </c>
      <c r="AR10" s="56">
        <v>0</v>
      </c>
      <c r="AS10" s="56">
        <v>0</v>
      </c>
      <c r="AT10" s="56">
        <v>899.98760176881399</v>
      </c>
      <c r="AU10" s="25"/>
      <c r="AV10" s="25"/>
      <c r="AW10" s="25"/>
      <c r="AY10" s="58"/>
      <c r="AZ10" s="58"/>
      <c r="BA10" s="58"/>
      <c r="BB10" s="58"/>
      <c r="BC10" s="58"/>
      <c r="BD10" s="58"/>
      <c r="BF10" s="54">
        <f t="shared" si="15"/>
        <v>14.191706128904205</v>
      </c>
      <c r="BG10" s="54">
        <f t="shared" si="0"/>
        <v>16.210687275282012</v>
      </c>
      <c r="BH10" s="54">
        <f t="shared" si="0"/>
        <v>1.3903114013483169</v>
      </c>
      <c r="BI10" s="54">
        <f t="shared" si="16"/>
        <v>1.4238104685153634</v>
      </c>
      <c r="BJ10" s="54">
        <f t="shared" si="1"/>
        <v>1.4361284456750809</v>
      </c>
      <c r="BK10" s="54">
        <f t="shared" si="1"/>
        <v>0.25043793603373238</v>
      </c>
      <c r="BL10" s="54">
        <f t="shared" si="17"/>
        <v>0.15571495443686301</v>
      </c>
      <c r="BM10" s="54">
        <f t="shared" si="17"/>
        <v>0.1549778898210519</v>
      </c>
      <c r="BN10" s="54">
        <f t="shared" si="17"/>
        <v>0.1287691965422558</v>
      </c>
      <c r="BO10" s="33">
        <f t="shared" si="18"/>
        <v>1.03318593214035E-2</v>
      </c>
      <c r="BP10" s="33">
        <f t="shared" si="18"/>
        <v>1.03318593214035E-2</v>
      </c>
      <c r="BQ10" s="33">
        <f t="shared" si="18"/>
        <v>0</v>
      </c>
      <c r="BS10" s="33">
        <f t="shared" si="19"/>
        <v>8.6527695239456952E-3</v>
      </c>
      <c r="BT10" s="33">
        <f t="shared" si="20"/>
        <v>12.364807649718397</v>
      </c>
      <c r="BU10" s="33">
        <f t="shared" si="21"/>
        <v>1.730553904789139E-2</v>
      </c>
      <c r="BV10" s="33">
        <f t="shared" si="22"/>
        <v>1.2633043504960708</v>
      </c>
      <c r="BW10" s="33">
        <f t="shared" si="23"/>
        <v>8.6527695239456952E-3</v>
      </c>
      <c r="BX10" s="33">
        <f t="shared" si="24"/>
        <v>0.13844431238313112</v>
      </c>
      <c r="BY10" s="33">
        <f t="shared" si="25"/>
        <v>8.6527695239456952E-3</v>
      </c>
      <c r="BZ10" s="33">
        <f t="shared" si="26"/>
        <v>0</v>
      </c>
      <c r="CA10" s="33">
        <f t="shared" si="27"/>
        <v>0</v>
      </c>
      <c r="CB10" s="59">
        <f t="shared" si="28"/>
        <v>753.72544769185993</v>
      </c>
      <c r="CD10" s="59">
        <f t="shared" si="2"/>
        <v>818.10205295001583</v>
      </c>
      <c r="CE10" s="59">
        <f t="shared" si="3"/>
        <v>0</v>
      </c>
      <c r="CF10" s="59">
        <f t="shared" si="4"/>
        <v>0</v>
      </c>
      <c r="CG10" s="59">
        <f t="shared" si="5"/>
        <v>0</v>
      </c>
      <c r="CH10" s="59">
        <f t="shared" si="6"/>
        <v>0</v>
      </c>
      <c r="CI10" s="59">
        <f t="shared" si="7"/>
        <v>0</v>
      </c>
      <c r="CK10" s="59">
        <f t="shared" si="8"/>
        <v>11.885330458438199</v>
      </c>
      <c r="CL10" s="59">
        <f t="shared" si="9"/>
        <v>13.576195383070729</v>
      </c>
      <c r="CM10" s="59">
        <v>0</v>
      </c>
      <c r="CN10" s="59">
        <f t="shared" si="29"/>
        <v>1.1643639105170049</v>
      </c>
      <c r="CO10" s="59">
        <f t="shared" si="10"/>
        <v>1.1924188518829948</v>
      </c>
      <c r="CP10" s="59">
        <f t="shared" si="11"/>
        <v>1.202734963828447</v>
      </c>
      <c r="CQ10" s="59">
        <v>0</v>
      </c>
      <c r="CR10" s="59">
        <f t="shared" si="30"/>
        <v>0.20973782870459892</v>
      </c>
      <c r="CS10" s="59">
        <f t="shared" si="12"/>
        <v>0.13040882287108532</v>
      </c>
      <c r="CT10" s="59">
        <f t="shared" si="13"/>
        <v>0.12979154285918493</v>
      </c>
      <c r="CU10" s="59">
        <v>0</v>
      </c>
      <c r="CV10" s="59">
        <f t="shared" si="31"/>
        <v>0.10784217484994249</v>
      </c>
      <c r="CW10" s="59">
        <f t="shared" si="32"/>
        <v>8.6527695239456952E-3</v>
      </c>
      <c r="CX10" s="59">
        <f t="shared" si="14"/>
        <v>0</v>
      </c>
      <c r="CY10" s="59">
        <v>0</v>
      </c>
      <c r="CZ10" s="57">
        <f t="shared" si="33"/>
        <v>8.6527695239456952E-3</v>
      </c>
    </row>
    <row r="11" spans="1:104" ht="14">
      <c r="A11" s="179">
        <v>2017</v>
      </c>
      <c r="B11" s="56">
        <v>2.0663718642807E-2</v>
      </c>
      <c r="C11" s="56">
        <v>1.03318593214035E-2</v>
      </c>
      <c r="D11" s="56">
        <v>3.0995577964210399E-2</v>
      </c>
      <c r="E11" s="56">
        <v>0</v>
      </c>
      <c r="F11" s="56"/>
      <c r="G11" s="56">
        <v>1.9940488490308701</v>
      </c>
      <c r="H11" s="56">
        <v>1.92565651730416</v>
      </c>
      <c r="I11" s="56">
        <v>26.0052899119726</v>
      </c>
      <c r="J11" s="56">
        <v>2.00210550600189</v>
      </c>
      <c r="K11" s="56"/>
      <c r="L11" s="56">
        <v>3.0995577964210399E-2</v>
      </c>
      <c r="M11" s="56">
        <v>3.0995577964210399E-2</v>
      </c>
      <c r="N11" s="56">
        <v>5.1659296607017402E-2</v>
      </c>
      <c r="O11" s="56">
        <v>2.0663718642807E-2</v>
      </c>
      <c r="P11" s="56"/>
      <c r="Q11" s="56">
        <v>0.289292060999297</v>
      </c>
      <c r="R11" s="56">
        <v>0.289292060999297</v>
      </c>
      <c r="S11" s="56">
        <v>2.2730090507087701</v>
      </c>
      <c r="T11" s="56">
        <v>0.37194693557052499</v>
      </c>
      <c r="U11" s="56"/>
      <c r="V11" s="56">
        <v>2.0663718642807E-2</v>
      </c>
      <c r="W11" s="56">
        <v>2.0663718642807E-2</v>
      </c>
      <c r="X11" s="56">
        <v>2.0663718642807E-2</v>
      </c>
      <c r="Y11" s="56">
        <v>1.03318593214035E-2</v>
      </c>
      <c r="Z11" s="56"/>
      <c r="AA11" s="56">
        <v>0</v>
      </c>
      <c r="AB11" s="56">
        <v>0</v>
      </c>
      <c r="AC11" s="56">
        <v>0.21696904574947301</v>
      </c>
      <c r="AD11" s="56">
        <v>6.1991155928420902E-2</v>
      </c>
      <c r="AE11" s="56"/>
      <c r="AF11" s="56">
        <v>2.0663718642807E-2</v>
      </c>
      <c r="AG11" s="56">
        <v>1.03318593214035E-2</v>
      </c>
      <c r="AH11" s="56">
        <v>1.03318593214035E-2</v>
      </c>
      <c r="AI11" s="56">
        <v>0</v>
      </c>
      <c r="AJ11" s="56"/>
      <c r="AK11" s="56">
        <v>0</v>
      </c>
      <c r="AL11" s="56">
        <v>0</v>
      </c>
      <c r="AM11" s="56">
        <v>0</v>
      </c>
      <c r="AN11" s="56">
        <v>0</v>
      </c>
      <c r="AO11" s="56"/>
      <c r="AP11" s="56"/>
      <c r="AQ11" s="56">
        <v>68.841178658511396</v>
      </c>
      <c r="AR11" s="56">
        <v>0</v>
      </c>
      <c r="AS11" s="56">
        <v>0</v>
      </c>
      <c r="AT11" s="56">
        <v>879.49952473447104</v>
      </c>
      <c r="AU11" s="25"/>
      <c r="AV11" s="25"/>
      <c r="AW11" s="25"/>
      <c r="AY11" s="58"/>
      <c r="AZ11" s="58"/>
      <c r="BA11" s="58"/>
      <c r="BB11" s="58"/>
      <c r="BC11" s="58"/>
      <c r="BD11" s="58"/>
      <c r="BF11" s="54">
        <f t="shared" si="15"/>
        <v>1.9359883766255634</v>
      </c>
      <c r="BG11" s="54">
        <f t="shared" si="0"/>
        <v>26.036285489936809</v>
      </c>
      <c r="BH11" s="54">
        <f t="shared" si="0"/>
        <v>2.00210550600189</v>
      </c>
      <c r="BI11" s="54">
        <f t="shared" si="16"/>
        <v>0.32028763896350737</v>
      </c>
      <c r="BJ11" s="54">
        <f t="shared" si="1"/>
        <v>2.3246683473157876</v>
      </c>
      <c r="BK11" s="54">
        <f t="shared" si="1"/>
        <v>0.39261065421333197</v>
      </c>
      <c r="BL11" s="54">
        <f t="shared" si="17"/>
        <v>2.0663718642807E-2</v>
      </c>
      <c r="BM11" s="54">
        <f t="shared" si="17"/>
        <v>0.23763276439228001</v>
      </c>
      <c r="BN11" s="54">
        <f t="shared" si="17"/>
        <v>7.2323015249824402E-2</v>
      </c>
      <c r="BO11" s="33">
        <f t="shared" si="18"/>
        <v>2.0663718642807E-2</v>
      </c>
      <c r="BP11" s="33">
        <f t="shared" si="18"/>
        <v>1.03318593214035E-2</v>
      </c>
      <c r="BQ11" s="33">
        <f t="shared" si="18"/>
        <v>1.03318593214035E-2</v>
      </c>
      <c r="BS11" s="33">
        <f t="shared" si="19"/>
        <v>1.6801494221253779E-2</v>
      </c>
      <c r="BT11" s="33">
        <f t="shared" si="20"/>
        <v>1.6213441923509853</v>
      </c>
      <c r="BU11" s="33">
        <f t="shared" si="21"/>
        <v>2.5202241331880586E-2</v>
      </c>
      <c r="BV11" s="33">
        <f t="shared" si="22"/>
        <v>0.23522091909755208</v>
      </c>
      <c r="BW11" s="33">
        <f t="shared" si="23"/>
        <v>1.6801494221253779E-2</v>
      </c>
      <c r="BX11" s="33">
        <f t="shared" si="24"/>
        <v>0</v>
      </c>
      <c r="BY11" s="33">
        <f t="shared" si="25"/>
        <v>1.6801494221253779E-2</v>
      </c>
      <c r="BZ11" s="33">
        <f t="shared" si="26"/>
        <v>0</v>
      </c>
      <c r="CA11" s="33">
        <f t="shared" si="27"/>
        <v>0</v>
      </c>
      <c r="CB11" s="59">
        <f t="shared" si="28"/>
        <v>715.11359779211239</v>
      </c>
      <c r="CD11" s="59">
        <f t="shared" si="2"/>
        <v>55.97417799810686</v>
      </c>
      <c r="CE11" s="59">
        <f t="shared" si="3"/>
        <v>0</v>
      </c>
      <c r="CF11" s="59">
        <f t="shared" si="4"/>
        <v>0</v>
      </c>
      <c r="CG11" s="59">
        <f t="shared" si="5"/>
        <v>0</v>
      </c>
      <c r="CH11" s="59">
        <f t="shared" si="6"/>
        <v>0</v>
      </c>
      <c r="CI11" s="59">
        <f t="shared" si="7"/>
        <v>0</v>
      </c>
      <c r="CK11" s="59">
        <f t="shared" si="8"/>
        <v>1.5741357150936455</v>
      </c>
      <c r="CL11" s="59">
        <f t="shared" si="9"/>
        <v>21.169882718779753</v>
      </c>
      <c r="CM11" s="59">
        <v>0</v>
      </c>
      <c r="CN11" s="59">
        <f t="shared" si="29"/>
        <v>1.6278949917439267</v>
      </c>
      <c r="CO11" s="59">
        <f t="shared" si="10"/>
        <v>0.26042316042943264</v>
      </c>
      <c r="CP11" s="59">
        <f t="shared" si="11"/>
        <v>1.8901680998910502</v>
      </c>
      <c r="CQ11" s="59">
        <v>0</v>
      </c>
      <c r="CR11" s="59">
        <f t="shared" si="30"/>
        <v>0.31922839020382093</v>
      </c>
      <c r="CS11" s="59">
        <f t="shared" si="12"/>
        <v>1.6801494221253779E-2</v>
      </c>
      <c r="CT11" s="59">
        <f t="shared" si="13"/>
        <v>0.19321718354441805</v>
      </c>
      <c r="CU11" s="59">
        <v>0</v>
      </c>
      <c r="CV11" s="59">
        <f t="shared" si="31"/>
        <v>5.8805229774388144E-2</v>
      </c>
      <c r="CW11" s="59">
        <f t="shared" si="32"/>
        <v>8.4007471106268897E-3</v>
      </c>
      <c r="CX11" s="59">
        <f t="shared" si="14"/>
        <v>8.4007471106268897E-3</v>
      </c>
      <c r="CY11" s="59">
        <v>0</v>
      </c>
      <c r="CZ11" s="57">
        <f t="shared" si="33"/>
        <v>0</v>
      </c>
    </row>
    <row r="12" spans="1:104" ht="14">
      <c r="A12" s="179">
        <v>2018</v>
      </c>
      <c r="B12" s="56">
        <v>9.2986733892631304E-2</v>
      </c>
      <c r="C12" s="56">
        <v>7.2323015249824402E-2</v>
      </c>
      <c r="D12" s="56">
        <v>2.0663718642807E-2</v>
      </c>
      <c r="E12" s="56">
        <v>2.3598603052700399E-2</v>
      </c>
      <c r="F12" s="56"/>
      <c r="G12" s="56">
        <v>1.60143819481754</v>
      </c>
      <c r="H12" s="56">
        <v>1.58077447617473</v>
      </c>
      <c r="I12" s="56">
        <v>19.713187585237801</v>
      </c>
      <c r="J12" s="56">
        <v>1.31242247893254</v>
      </c>
      <c r="K12" s="56"/>
      <c r="L12" s="56">
        <v>0.13431417117824501</v>
      </c>
      <c r="M12" s="56">
        <v>7.9609761209395405E-2</v>
      </c>
      <c r="N12" s="56">
        <v>6.1991155928420902E-2</v>
      </c>
      <c r="O12" s="56">
        <v>2.4625564429171E-2</v>
      </c>
      <c r="P12" s="56"/>
      <c r="Q12" s="56">
        <v>0.113650452535438</v>
      </c>
      <c r="R12" s="56">
        <v>0.103318593214035</v>
      </c>
      <c r="S12" s="56">
        <v>1.8803983964954301</v>
      </c>
      <c r="T12" s="56">
        <v>0.21696904574947301</v>
      </c>
      <c r="U12" s="56"/>
      <c r="V12" s="56">
        <v>0.185973467785263</v>
      </c>
      <c r="W12" s="56">
        <v>3.2060811926629698E-2</v>
      </c>
      <c r="X12" s="56">
        <v>3.0995577964210399E-2</v>
      </c>
      <c r="Y12" s="56">
        <v>4.30991550509E-2</v>
      </c>
      <c r="Z12" s="56"/>
      <c r="AA12" s="56">
        <v>2.0663718642807E-2</v>
      </c>
      <c r="AB12" s="56">
        <v>2.0663718642807E-2</v>
      </c>
      <c r="AC12" s="56">
        <v>0.13431417117824501</v>
      </c>
      <c r="AD12" s="56">
        <v>6.1991155928420902E-2</v>
      </c>
      <c r="AE12" s="56"/>
      <c r="AF12" s="56">
        <v>3.0995577964210399E-2</v>
      </c>
      <c r="AG12" s="56">
        <v>3.0995577964210399E-2</v>
      </c>
      <c r="AH12" s="56">
        <v>1.03318593214035E-2</v>
      </c>
      <c r="AI12" s="56">
        <v>2.0663718642807E-2</v>
      </c>
      <c r="AJ12" s="56"/>
      <c r="AK12" s="56">
        <v>0</v>
      </c>
      <c r="AL12" s="56">
        <v>0</v>
      </c>
      <c r="AM12" s="56">
        <v>0</v>
      </c>
      <c r="AN12" s="56">
        <v>0</v>
      </c>
      <c r="AO12" s="56"/>
      <c r="AP12" s="56"/>
      <c r="AQ12" s="56">
        <v>58.912261850642601</v>
      </c>
      <c r="AR12" s="56">
        <v>0</v>
      </c>
      <c r="AS12" s="56">
        <v>0</v>
      </c>
      <c r="AT12" s="56">
        <v>858.99078398148504</v>
      </c>
      <c r="AU12" s="25"/>
      <c r="AV12" s="25"/>
      <c r="AW12" s="25"/>
      <c r="AY12" s="58"/>
      <c r="AZ12" s="58"/>
      <c r="BA12" s="58"/>
      <c r="BB12" s="58"/>
      <c r="BC12" s="58"/>
      <c r="BD12" s="58"/>
      <c r="BF12" s="54">
        <f t="shared" si="15"/>
        <v>1.6530974914245544</v>
      </c>
      <c r="BG12" s="54">
        <f t="shared" si="0"/>
        <v>19.733851303880609</v>
      </c>
      <c r="BH12" s="54">
        <f t="shared" si="0"/>
        <v>1.3360210819852405</v>
      </c>
      <c r="BI12" s="54">
        <f t="shared" si="16"/>
        <v>0.18292835442343042</v>
      </c>
      <c r="BJ12" s="54">
        <f t="shared" si="1"/>
        <v>1.942389552423851</v>
      </c>
      <c r="BK12" s="54">
        <f t="shared" si="1"/>
        <v>0.241594610178644</v>
      </c>
      <c r="BL12" s="54">
        <f t="shared" si="17"/>
        <v>5.2724530569436698E-2</v>
      </c>
      <c r="BM12" s="54">
        <f t="shared" si="17"/>
        <v>0.16530974914245541</v>
      </c>
      <c r="BN12" s="54">
        <f t="shared" si="17"/>
        <v>0.10509031097932089</v>
      </c>
      <c r="BO12" s="33">
        <f t="shared" si="18"/>
        <v>3.0995577964210399E-2</v>
      </c>
      <c r="BP12" s="33">
        <f t="shared" si="18"/>
        <v>3.0995577964210399E-2</v>
      </c>
      <c r="BQ12" s="33">
        <f t="shared" si="18"/>
        <v>1.03318593214035E-2</v>
      </c>
      <c r="BS12" s="33">
        <f t="shared" si="19"/>
        <v>7.3404586403535768E-2</v>
      </c>
      <c r="BT12" s="33">
        <f t="shared" si="20"/>
        <v>1.2641900991720054</v>
      </c>
      <c r="BU12" s="33">
        <f t="shared" si="21"/>
        <v>0.10602884702732927</v>
      </c>
      <c r="BV12" s="33">
        <f t="shared" si="22"/>
        <v>8.9716716715432396E-2</v>
      </c>
      <c r="BW12" s="33">
        <f t="shared" si="23"/>
        <v>0.14680917280707184</v>
      </c>
      <c r="BX12" s="33">
        <f t="shared" si="24"/>
        <v>1.6312130311896871E-2</v>
      </c>
      <c r="BY12" s="33">
        <f t="shared" si="25"/>
        <v>2.4468195467845226E-2</v>
      </c>
      <c r="BZ12" s="33">
        <f t="shared" si="26"/>
        <v>0</v>
      </c>
      <c r="CA12" s="33">
        <f t="shared" si="27"/>
        <v>0</v>
      </c>
      <c r="CB12" s="59">
        <f t="shared" si="28"/>
        <v>678.09525706555132</v>
      </c>
      <c r="CD12" s="59">
        <f t="shared" si="2"/>
        <v>46.505883519217853</v>
      </c>
      <c r="CE12" s="59">
        <f t="shared" si="3"/>
        <v>0</v>
      </c>
      <c r="CF12" s="59">
        <f t="shared" si="4"/>
        <v>0</v>
      </c>
      <c r="CG12" s="59">
        <f t="shared" si="5"/>
        <v>0</v>
      </c>
      <c r="CH12" s="59">
        <f t="shared" si="6"/>
        <v>0</v>
      </c>
      <c r="CI12" s="59">
        <f t="shared" si="7"/>
        <v>0</v>
      </c>
      <c r="CK12" s="59">
        <f t="shared" si="8"/>
        <v>1.3049704249517453</v>
      </c>
      <c r="CL12" s="59">
        <f t="shared" si="9"/>
        <v>15.578084447861452</v>
      </c>
      <c r="CM12" s="59">
        <v>0</v>
      </c>
      <c r="CN12" s="59">
        <f t="shared" si="29"/>
        <v>1.0546673793572445</v>
      </c>
      <c r="CO12" s="59">
        <f t="shared" si="10"/>
        <v>0.14440533219970844</v>
      </c>
      <c r="CP12" s="59">
        <f t="shared" si="11"/>
        <v>1.5333402493183004</v>
      </c>
      <c r="CQ12" s="59">
        <v>0</v>
      </c>
      <c r="CR12" s="59">
        <f t="shared" si="30"/>
        <v>0.19071701623549711</v>
      </c>
      <c r="CS12" s="59">
        <f t="shared" si="12"/>
        <v>4.1621231306380714E-2</v>
      </c>
      <c r="CT12" s="59">
        <f t="shared" si="13"/>
        <v>0.13049704249517449</v>
      </c>
      <c r="CU12" s="59">
        <v>0</v>
      </c>
      <c r="CV12" s="59">
        <f t="shared" si="31"/>
        <v>8.2959261923999092E-2</v>
      </c>
      <c r="CW12" s="59">
        <f t="shared" si="32"/>
        <v>2.4468195467845226E-2</v>
      </c>
      <c r="CX12" s="59">
        <f t="shared" si="14"/>
        <v>8.1560651559484353E-3</v>
      </c>
      <c r="CY12" s="59">
        <v>0</v>
      </c>
      <c r="CZ12" s="57">
        <f t="shared" si="33"/>
        <v>1.6312130311896871E-2</v>
      </c>
    </row>
    <row r="13" spans="1:104" ht="14">
      <c r="A13" s="179">
        <v>2019</v>
      </c>
      <c r="B13" s="56">
        <v>3.0995577964210399E-2</v>
      </c>
      <c r="C13" s="56">
        <v>3.0995577964210399E-2</v>
      </c>
      <c r="D13" s="56">
        <v>8.2654874571227804E-2</v>
      </c>
      <c r="E13" s="56">
        <v>1.03318593214035E-2</v>
      </c>
      <c r="F13" s="56"/>
      <c r="G13" s="56">
        <v>17.605488283671502</v>
      </c>
      <c r="H13" s="56">
        <v>16.543841725900499</v>
      </c>
      <c r="I13" s="56">
        <v>16.944249287101702</v>
      </c>
      <c r="J13" s="56">
        <v>2.2063644205166302</v>
      </c>
      <c r="K13" s="56"/>
      <c r="L13" s="56">
        <v>4.1327437285613902E-2</v>
      </c>
      <c r="M13" s="56">
        <v>4.1327437285613902E-2</v>
      </c>
      <c r="N13" s="56">
        <v>0.123982311856842</v>
      </c>
      <c r="O13" s="56">
        <v>6.1991155928420902E-2</v>
      </c>
      <c r="P13" s="56"/>
      <c r="Q13" s="56">
        <v>1.76674794395999</v>
      </c>
      <c r="R13" s="56">
        <v>1.65098105842083</v>
      </c>
      <c r="S13" s="56">
        <v>1.52911517956771</v>
      </c>
      <c r="T13" s="56">
        <v>0.28006508750841902</v>
      </c>
      <c r="U13" s="56"/>
      <c r="V13" s="56">
        <v>3.0995577964210399E-2</v>
      </c>
      <c r="W13" s="56">
        <v>1.6447909203624999E-3</v>
      </c>
      <c r="X13" s="56">
        <v>3.0995577964210399E-2</v>
      </c>
      <c r="Y13" s="56">
        <v>8.7323600465084694E-2</v>
      </c>
      <c r="Z13" s="56"/>
      <c r="AA13" s="56">
        <v>0.15497788982105201</v>
      </c>
      <c r="AB13" s="56">
        <v>0.133099401603191</v>
      </c>
      <c r="AC13" s="56">
        <v>0.103318593214035</v>
      </c>
      <c r="AD13" s="56">
        <v>6.1432185780764301E-2</v>
      </c>
      <c r="AE13" s="56"/>
      <c r="AF13" s="56">
        <v>0</v>
      </c>
      <c r="AG13" s="56">
        <v>0</v>
      </c>
      <c r="AH13" s="56">
        <v>4.1327437285613902E-2</v>
      </c>
      <c r="AI13" s="56">
        <v>0</v>
      </c>
      <c r="AJ13" s="56"/>
      <c r="AK13" s="56">
        <v>0</v>
      </c>
      <c r="AL13" s="56">
        <v>0</v>
      </c>
      <c r="AM13" s="56">
        <v>0</v>
      </c>
      <c r="AN13" s="56">
        <v>0</v>
      </c>
      <c r="AO13" s="56"/>
      <c r="AP13" s="56"/>
      <c r="AQ13" s="56">
        <v>889.469768979626</v>
      </c>
      <c r="AR13" s="56">
        <v>0</v>
      </c>
      <c r="AS13" s="56">
        <v>0</v>
      </c>
      <c r="AT13" s="56">
        <v>836.61197669132503</v>
      </c>
      <c r="AU13" s="25"/>
      <c r="AV13" s="25"/>
      <c r="AW13" s="25"/>
      <c r="AY13" s="58"/>
      <c r="AZ13" s="58"/>
      <c r="BA13" s="58"/>
      <c r="BB13" s="58"/>
      <c r="BC13" s="58"/>
      <c r="BD13" s="58"/>
      <c r="BF13" s="54">
        <f t="shared" si="15"/>
        <v>16.574837303864708</v>
      </c>
      <c r="BG13" s="54">
        <f t="shared" si="0"/>
        <v>17.026904161672931</v>
      </c>
      <c r="BH13" s="54">
        <f t="shared" si="0"/>
        <v>2.2166962798380339</v>
      </c>
      <c r="BI13" s="54">
        <f t="shared" si="16"/>
        <v>1.6923084957064438</v>
      </c>
      <c r="BJ13" s="54">
        <f t="shared" si="1"/>
        <v>1.653097491424552</v>
      </c>
      <c r="BK13" s="54">
        <f t="shared" si="1"/>
        <v>0.34205624343683994</v>
      </c>
      <c r="BL13" s="54">
        <f t="shared" si="17"/>
        <v>0.13474419252355349</v>
      </c>
      <c r="BM13" s="54">
        <f t="shared" si="17"/>
        <v>0.1343141711782454</v>
      </c>
      <c r="BN13" s="54">
        <f t="shared" si="17"/>
        <v>0.14875578624584901</v>
      </c>
      <c r="BO13" s="33">
        <f t="shared" si="18"/>
        <v>0</v>
      </c>
      <c r="BP13" s="33">
        <f t="shared" si="18"/>
        <v>0</v>
      </c>
      <c r="BQ13" s="33">
        <f t="shared" si="18"/>
        <v>4.1327437285613902E-2</v>
      </c>
      <c r="BS13" s="33">
        <f t="shared" si="19"/>
        <v>2.3755529580432259E-2</v>
      </c>
      <c r="BT13" s="33">
        <f t="shared" si="20"/>
        <v>13.49314080168552</v>
      </c>
      <c r="BU13" s="33">
        <f t="shared" si="21"/>
        <v>3.1674039440576375E-2</v>
      </c>
      <c r="BV13" s="33">
        <f t="shared" si="22"/>
        <v>1.3540651860846367</v>
      </c>
      <c r="BW13" s="33">
        <f t="shared" si="23"/>
        <v>2.3755529580432259E-2</v>
      </c>
      <c r="BX13" s="33">
        <f t="shared" si="24"/>
        <v>0.1187776479021613</v>
      </c>
      <c r="BY13" s="33">
        <f t="shared" si="25"/>
        <v>0</v>
      </c>
      <c r="BZ13" s="33">
        <f t="shared" si="26"/>
        <v>0</v>
      </c>
      <c r="CA13" s="33">
        <f t="shared" si="27"/>
        <v>0</v>
      </c>
      <c r="CB13" s="59">
        <f t="shared" si="28"/>
        <v>641.19341741530786</v>
      </c>
      <c r="CD13" s="59">
        <f t="shared" si="2"/>
        <v>681.70451385980562</v>
      </c>
      <c r="CE13" s="59">
        <f t="shared" si="3"/>
        <v>0</v>
      </c>
      <c r="CF13" s="59">
        <f t="shared" si="4"/>
        <v>0</v>
      </c>
      <c r="CG13" s="59">
        <f t="shared" si="5"/>
        <v>0</v>
      </c>
      <c r="CH13" s="59">
        <f t="shared" si="6"/>
        <v>0</v>
      </c>
      <c r="CI13" s="59">
        <f t="shared" si="7"/>
        <v>0</v>
      </c>
      <c r="CK13" s="59">
        <f t="shared" si="8"/>
        <v>12.703232645555239</v>
      </c>
      <c r="CL13" s="59">
        <f t="shared" si="9"/>
        <v>13.049704249517468</v>
      </c>
      <c r="CM13" s="59">
        <v>0</v>
      </c>
      <c r="CN13" s="59">
        <f t="shared" si="29"/>
        <v>1.6989131193917397</v>
      </c>
      <c r="CO13" s="59">
        <f t="shared" si="10"/>
        <v>1.2970135473966913</v>
      </c>
      <c r="CP13" s="59">
        <f t="shared" si="11"/>
        <v>1.2669615776230518</v>
      </c>
      <c r="CQ13" s="59">
        <v>0</v>
      </c>
      <c r="CR13" s="59">
        <f t="shared" si="30"/>
        <v>0.26215762837259904</v>
      </c>
      <c r="CS13" s="59">
        <f t="shared" si="12"/>
        <v>0.10327020373618243</v>
      </c>
      <c r="CT13" s="59">
        <f t="shared" si="13"/>
        <v>0.10294062818187338</v>
      </c>
      <c r="CU13" s="59">
        <v>0</v>
      </c>
      <c r="CV13" s="59">
        <f t="shared" si="31"/>
        <v>0.11400892361175062</v>
      </c>
      <c r="CW13" s="59">
        <f t="shared" si="32"/>
        <v>0</v>
      </c>
      <c r="CX13" s="59">
        <f t="shared" si="14"/>
        <v>3.1674039440576375E-2</v>
      </c>
      <c r="CY13" s="59">
        <v>0</v>
      </c>
      <c r="CZ13" s="57">
        <f t="shared" si="33"/>
        <v>0</v>
      </c>
    </row>
    <row r="14" spans="1:104" ht="14">
      <c r="A14" s="179">
        <v>2020</v>
      </c>
      <c r="B14" s="56">
        <v>1.03318593214035E-2</v>
      </c>
      <c r="C14" s="56">
        <v>0</v>
      </c>
      <c r="D14" s="56">
        <v>9.2986733892631304E-2</v>
      </c>
      <c r="E14" s="56">
        <v>2.31573685000406E-2</v>
      </c>
      <c r="F14" s="56"/>
      <c r="G14" s="56">
        <v>1.10550894739017</v>
      </c>
      <c r="H14" s="56">
        <v>1.08484522874737</v>
      </c>
      <c r="I14" s="56">
        <v>28.712237054180299</v>
      </c>
      <c r="J14" s="56">
        <v>2.9671451353602101</v>
      </c>
      <c r="K14" s="56"/>
      <c r="L14" s="56">
        <v>5.1659296607017402E-2</v>
      </c>
      <c r="M14" s="56">
        <v>2.4703845970098798E-2</v>
      </c>
      <c r="N14" s="56">
        <v>0.113650452535438</v>
      </c>
      <c r="O14" s="56">
        <v>3.0995577964210399E-2</v>
      </c>
      <c r="P14" s="56"/>
      <c r="Q14" s="56">
        <v>0.13431417117824501</v>
      </c>
      <c r="R14" s="56">
        <v>0.13431417117824501</v>
      </c>
      <c r="S14" s="56">
        <v>2.6862834235649</v>
      </c>
      <c r="T14" s="56">
        <v>0.38227879489192901</v>
      </c>
      <c r="U14" s="56"/>
      <c r="V14" s="56">
        <v>5.1659296607017402E-2</v>
      </c>
      <c r="W14" s="56">
        <v>1.03318593214035E-2</v>
      </c>
      <c r="X14" s="56">
        <v>2.0663718642807E-2</v>
      </c>
      <c r="Y14" s="56">
        <v>3.1420846042091798E-2</v>
      </c>
      <c r="Z14" s="56"/>
      <c r="AA14" s="56">
        <v>0</v>
      </c>
      <c r="AB14" s="56">
        <v>0</v>
      </c>
      <c r="AC14" s="56">
        <v>0.165309749142456</v>
      </c>
      <c r="AD14" s="56">
        <v>6.1991155928420902E-2</v>
      </c>
      <c r="AE14" s="56"/>
      <c r="AF14" s="56">
        <v>1.03318593214035E-2</v>
      </c>
      <c r="AG14" s="56">
        <v>0</v>
      </c>
      <c r="AH14" s="56">
        <v>4.1327437285613902E-2</v>
      </c>
      <c r="AI14" s="56">
        <v>0</v>
      </c>
      <c r="AJ14" s="56"/>
      <c r="AK14" s="56">
        <v>0</v>
      </c>
      <c r="AL14" s="56">
        <v>0</v>
      </c>
      <c r="AM14" s="56">
        <v>0</v>
      </c>
      <c r="AN14" s="56">
        <v>0</v>
      </c>
      <c r="AO14" s="56"/>
      <c r="AP14" s="56"/>
      <c r="AQ14" s="56">
        <v>44.788610158284101</v>
      </c>
      <c r="AR14" s="56">
        <v>0</v>
      </c>
      <c r="AS14" s="56">
        <v>0</v>
      </c>
      <c r="AT14" s="56">
        <v>812.27011613009904</v>
      </c>
      <c r="AU14" s="25"/>
      <c r="AV14" s="25"/>
      <c r="AW14" s="25"/>
      <c r="AY14" s="58"/>
      <c r="AZ14" s="58"/>
      <c r="BA14" s="58"/>
      <c r="BB14" s="58"/>
      <c r="BC14" s="58"/>
      <c r="BD14" s="58"/>
      <c r="BF14" s="54">
        <f t="shared" si="15"/>
        <v>1.08484522874737</v>
      </c>
      <c r="BG14" s="54">
        <f t="shared" si="0"/>
        <v>28.805223788072929</v>
      </c>
      <c r="BH14" s="54">
        <f t="shared" si="0"/>
        <v>2.9903025038602506</v>
      </c>
      <c r="BI14" s="54">
        <f t="shared" si="16"/>
        <v>0.15901801714834382</v>
      </c>
      <c r="BJ14" s="54">
        <f t="shared" si="1"/>
        <v>2.7999338761003378</v>
      </c>
      <c r="BK14" s="54">
        <f t="shared" si="1"/>
        <v>0.41327437285613938</v>
      </c>
      <c r="BL14" s="54">
        <f t="shared" si="17"/>
        <v>1.03318593214035E-2</v>
      </c>
      <c r="BM14" s="54">
        <f t="shared" si="17"/>
        <v>0.185973467785263</v>
      </c>
      <c r="BN14" s="54">
        <f t="shared" si="17"/>
        <v>9.3412001970512692E-2</v>
      </c>
      <c r="BO14" s="33">
        <f t="shared" si="18"/>
        <v>1.03318593214035E-2</v>
      </c>
      <c r="BP14" s="33">
        <f t="shared" si="18"/>
        <v>0</v>
      </c>
      <c r="BQ14" s="33">
        <f t="shared" si="18"/>
        <v>4.1327437285613902E-2</v>
      </c>
      <c r="BS14" s="33">
        <f t="shared" si="19"/>
        <v>7.6878736506253509E-3</v>
      </c>
      <c r="BT14" s="33">
        <f t="shared" si="20"/>
        <v>0.82260248061690922</v>
      </c>
      <c r="BU14" s="33">
        <f t="shared" si="21"/>
        <v>3.8439368253126681E-2</v>
      </c>
      <c r="BV14" s="33">
        <f t="shared" si="22"/>
        <v>9.9942357458129211E-2</v>
      </c>
      <c r="BW14" s="33">
        <f t="shared" si="23"/>
        <v>3.8439368253126681E-2</v>
      </c>
      <c r="BX14" s="33">
        <f t="shared" si="24"/>
        <v>0</v>
      </c>
      <c r="BY14" s="33">
        <f t="shared" si="25"/>
        <v>7.6878736506253509E-3</v>
      </c>
      <c r="BZ14" s="33">
        <f t="shared" si="26"/>
        <v>0</v>
      </c>
      <c r="CA14" s="33">
        <f t="shared" si="27"/>
        <v>0</v>
      </c>
      <c r="CB14" s="59">
        <f t="shared" si="28"/>
        <v>604.40525066486293</v>
      </c>
      <c r="CD14" s="59">
        <f t="shared" si="2"/>
        <v>33.326932275460848</v>
      </c>
      <c r="CE14" s="59">
        <f t="shared" si="3"/>
        <v>0</v>
      </c>
      <c r="CF14" s="59">
        <f t="shared" si="4"/>
        <v>0</v>
      </c>
      <c r="CG14" s="59">
        <f t="shared" si="5"/>
        <v>0</v>
      </c>
      <c r="CH14" s="59">
        <f t="shared" si="6"/>
        <v>0</v>
      </c>
      <c r="CI14" s="59">
        <f t="shared" si="7"/>
        <v>0</v>
      </c>
      <c r="CK14" s="59">
        <f t="shared" si="8"/>
        <v>0.80722673331566375</v>
      </c>
      <c r="CL14" s="59">
        <f t="shared" si="9"/>
        <v>21.433791737943459</v>
      </c>
      <c r="CM14" s="59">
        <v>0</v>
      </c>
      <c r="CN14" s="59">
        <f t="shared" si="29"/>
        <v>2.2250658968228532</v>
      </c>
      <c r="CO14" s="59">
        <f t="shared" si="10"/>
        <v>0.11832433891902572</v>
      </c>
      <c r="CP14" s="59">
        <f t="shared" si="11"/>
        <v>2.0834137593194622</v>
      </c>
      <c r="CQ14" s="59">
        <v>0</v>
      </c>
      <c r="CR14" s="59">
        <f t="shared" si="30"/>
        <v>0.30751494602501361</v>
      </c>
      <c r="CS14" s="59">
        <f t="shared" si="12"/>
        <v>7.6878736506253509E-3</v>
      </c>
      <c r="CT14" s="59">
        <f t="shared" si="13"/>
        <v>0.13838172571125631</v>
      </c>
      <c r="CU14" s="59">
        <v>0</v>
      </c>
      <c r="CV14" s="59">
        <f t="shared" si="31"/>
        <v>6.9507302244579378E-2</v>
      </c>
      <c r="CW14" s="59">
        <f t="shared" si="32"/>
        <v>0</v>
      </c>
      <c r="CX14" s="59">
        <f t="shared" si="14"/>
        <v>3.0751494602501334E-2</v>
      </c>
      <c r="CY14" s="59">
        <v>0</v>
      </c>
      <c r="CZ14" s="57">
        <f t="shared" si="33"/>
        <v>0</v>
      </c>
    </row>
    <row r="15" spans="1:104" ht="14">
      <c r="A15" s="179">
        <v>2021</v>
      </c>
      <c r="B15" s="56">
        <v>0.227300905070877</v>
      </c>
      <c r="C15" s="56">
        <v>0.13454837124178101</v>
      </c>
      <c r="D15" s="56">
        <v>9.2986733892631304E-2</v>
      </c>
      <c r="E15" s="56">
        <v>2.58674179545812E-3</v>
      </c>
      <c r="F15" s="56"/>
      <c r="G15" s="56">
        <v>0.61991155928420905</v>
      </c>
      <c r="H15" s="56">
        <v>0.56639626007364996</v>
      </c>
      <c r="I15" s="56">
        <v>17.801793610778201</v>
      </c>
      <c r="J15" s="56">
        <v>2.4935444850415398</v>
      </c>
      <c r="K15" s="56"/>
      <c r="L15" s="56">
        <v>0.15497788982105201</v>
      </c>
      <c r="M15" s="56">
        <v>6.4544613661186898E-2</v>
      </c>
      <c r="N15" s="56">
        <v>0.113650452535438</v>
      </c>
      <c r="O15" s="56">
        <v>5.3839646704622698E-2</v>
      </c>
      <c r="P15" s="56"/>
      <c r="Q15" s="56">
        <v>6.1991155928420902E-2</v>
      </c>
      <c r="R15" s="56">
        <v>6.1991155928420902E-2</v>
      </c>
      <c r="S15" s="56">
        <v>1.58077447617473</v>
      </c>
      <c r="T15" s="56">
        <v>0.49592924742736699</v>
      </c>
      <c r="U15" s="56"/>
      <c r="V15" s="56">
        <v>0.103318593214035</v>
      </c>
      <c r="W15" s="56">
        <v>4.1327437285613902E-2</v>
      </c>
      <c r="X15" s="56">
        <v>2.0663718642807E-2</v>
      </c>
      <c r="Y15" s="56">
        <v>4.8932555036906397E-2</v>
      </c>
      <c r="Z15" s="56"/>
      <c r="AA15" s="56">
        <v>1.03318593214035E-2</v>
      </c>
      <c r="AB15" s="56">
        <v>1.03318593214035E-2</v>
      </c>
      <c r="AC15" s="56">
        <v>9.2986733892631304E-2</v>
      </c>
      <c r="AD15" s="56">
        <v>4.1327437285613902E-2</v>
      </c>
      <c r="AE15" s="56"/>
      <c r="AF15" s="56">
        <v>7.2323015249824402E-2</v>
      </c>
      <c r="AG15" s="56">
        <v>3.0995577964210399E-2</v>
      </c>
      <c r="AH15" s="56">
        <v>4.1327437285613902E-2</v>
      </c>
      <c r="AI15" s="56">
        <v>1.4554739243934901E-2</v>
      </c>
      <c r="AJ15" s="56"/>
      <c r="AK15" s="56">
        <v>0</v>
      </c>
      <c r="AL15" s="56">
        <v>0</v>
      </c>
      <c r="AM15" s="56">
        <v>0</v>
      </c>
      <c r="AN15" s="56">
        <v>0</v>
      </c>
      <c r="AO15" s="56"/>
      <c r="AP15" s="56"/>
      <c r="AQ15" s="56">
        <v>39.374715873868702</v>
      </c>
      <c r="AR15" s="56">
        <v>0</v>
      </c>
      <c r="AS15" s="56">
        <v>0</v>
      </c>
      <c r="AT15" s="56">
        <v>785.94453857916301</v>
      </c>
      <c r="AU15" s="25"/>
      <c r="AV15" s="25"/>
      <c r="AW15" s="25"/>
      <c r="AY15" s="58"/>
      <c r="AZ15" s="58"/>
      <c r="BA15" s="58"/>
      <c r="BB15" s="58"/>
      <c r="BC15" s="58"/>
      <c r="BD15" s="58"/>
      <c r="BF15" s="54">
        <f t="shared" si="15"/>
        <v>0.70094463131543094</v>
      </c>
      <c r="BG15" s="54">
        <f t="shared" si="0"/>
        <v>17.894780344670831</v>
      </c>
      <c r="BH15" s="54">
        <f t="shared" si="0"/>
        <v>2.4961312268369977</v>
      </c>
      <c r="BI15" s="54">
        <f t="shared" si="16"/>
        <v>0.1265357695896078</v>
      </c>
      <c r="BJ15" s="54">
        <f t="shared" si="1"/>
        <v>1.694424928710168</v>
      </c>
      <c r="BK15" s="54">
        <f t="shared" si="1"/>
        <v>0.5497688941319897</v>
      </c>
      <c r="BL15" s="54">
        <f t="shared" si="17"/>
        <v>5.1659296607017402E-2</v>
      </c>
      <c r="BM15" s="54">
        <f t="shared" si="17"/>
        <v>0.1136504525354383</v>
      </c>
      <c r="BN15" s="54">
        <f t="shared" si="17"/>
        <v>9.0259992322520299E-2</v>
      </c>
      <c r="BO15" s="33">
        <f t="shared" si="18"/>
        <v>7.2323015249824402E-2</v>
      </c>
      <c r="BP15" s="33">
        <f t="shared" si="18"/>
        <v>3.0995577964210399E-2</v>
      </c>
      <c r="BQ15" s="33">
        <f t="shared" si="18"/>
        <v>4.1327437285613902E-2</v>
      </c>
      <c r="BS15" s="33">
        <f t="shared" si="19"/>
        <v>0.16420701001335702</v>
      </c>
      <c r="BT15" s="33">
        <f t="shared" si="20"/>
        <v>0.44783730003642758</v>
      </c>
      <c r="BU15" s="33">
        <f t="shared" si="21"/>
        <v>0.11195932500910671</v>
      </c>
      <c r="BV15" s="33">
        <f t="shared" si="22"/>
        <v>4.4783730003642754E-2</v>
      </c>
      <c r="BW15" s="33">
        <f t="shared" si="23"/>
        <v>7.4639550006071378E-2</v>
      </c>
      <c r="BX15" s="33">
        <f t="shared" si="24"/>
        <v>7.4639550006071372E-3</v>
      </c>
      <c r="BY15" s="33">
        <f t="shared" si="25"/>
        <v>5.2247685004249894E-2</v>
      </c>
      <c r="BZ15" s="33">
        <f t="shared" si="26"/>
        <v>0</v>
      </c>
      <c r="CA15" s="33">
        <f t="shared" si="27"/>
        <v>0</v>
      </c>
      <c r="CB15" s="59">
        <f t="shared" si="28"/>
        <v>567.78305689618401</v>
      </c>
      <c r="CD15" s="59">
        <f t="shared" si="2"/>
        <v>28.445132507313776</v>
      </c>
      <c r="CE15" s="59">
        <f t="shared" si="3"/>
        <v>0</v>
      </c>
      <c r="CF15" s="59">
        <f t="shared" si="4"/>
        <v>0</v>
      </c>
      <c r="CG15" s="59">
        <f t="shared" si="5"/>
        <v>0</v>
      </c>
      <c r="CH15" s="59">
        <f t="shared" si="6"/>
        <v>0</v>
      </c>
      <c r="CI15" s="59">
        <f t="shared" si="7"/>
        <v>0</v>
      </c>
      <c r="CK15" s="59">
        <f t="shared" si="8"/>
        <v>0.50637731537994235</v>
      </c>
      <c r="CL15" s="59">
        <f t="shared" si="9"/>
        <v>12.92757006105154</v>
      </c>
      <c r="CM15" s="59">
        <v>0</v>
      </c>
      <c r="CN15" s="59">
        <f t="shared" si="29"/>
        <v>1.8032583074496185</v>
      </c>
      <c r="CO15" s="59">
        <f t="shared" si="10"/>
        <v>9.1412132202331298E-2</v>
      </c>
      <c r="CP15" s="59">
        <f t="shared" si="11"/>
        <v>1.2240886200995662</v>
      </c>
      <c r="CQ15" s="59">
        <v>0</v>
      </c>
      <c r="CR15" s="59">
        <f t="shared" si="30"/>
        <v>0.39716474633312177</v>
      </c>
      <c r="CS15" s="59">
        <f t="shared" si="12"/>
        <v>3.731977500303562E-2</v>
      </c>
      <c r="CT15" s="59">
        <f t="shared" si="13"/>
        <v>8.2103505006678373E-2</v>
      </c>
      <c r="CU15" s="59">
        <v>0</v>
      </c>
      <c r="CV15" s="59">
        <f t="shared" si="31"/>
        <v>6.5205738879429584E-2</v>
      </c>
      <c r="CW15" s="59">
        <f t="shared" si="32"/>
        <v>2.2391865001821339E-2</v>
      </c>
      <c r="CX15" s="59">
        <f t="shared" si="14"/>
        <v>2.9855820002428479E-2</v>
      </c>
      <c r="CY15" s="59">
        <v>0</v>
      </c>
      <c r="CZ15" s="57">
        <f t="shared" si="33"/>
        <v>1.0514653305165555E-2</v>
      </c>
    </row>
    <row r="16" spans="1:104" ht="14">
      <c r="A16" s="179">
        <v>2022</v>
      </c>
      <c r="B16" s="56">
        <v>1.03318593214035E-2</v>
      </c>
      <c r="C16" s="56">
        <v>0</v>
      </c>
      <c r="D16" s="56">
        <v>0.21696904574947301</v>
      </c>
      <c r="E16" s="56">
        <v>8.1494531363157305E-2</v>
      </c>
      <c r="F16" s="56"/>
      <c r="G16" s="56">
        <v>20.126461958094001</v>
      </c>
      <c r="H16" s="56">
        <v>18.229473436386201</v>
      </c>
      <c r="I16" s="56">
        <v>14.0616605364301</v>
      </c>
      <c r="J16" s="56">
        <v>3.40781497847499</v>
      </c>
      <c r="K16" s="56"/>
      <c r="L16" s="56">
        <v>3.0995577964210399E-2</v>
      </c>
      <c r="M16" s="56">
        <v>1.5676827274531801E-2</v>
      </c>
      <c r="N16" s="56">
        <v>0.144646030499649</v>
      </c>
      <c r="O16" s="56">
        <v>5.1659296607017402E-2</v>
      </c>
      <c r="P16" s="56"/>
      <c r="Q16" s="56">
        <v>2.0457081456378901</v>
      </c>
      <c r="R16" s="56">
        <v>1.7998103891202699</v>
      </c>
      <c r="S16" s="56">
        <v>1.1158408067115799</v>
      </c>
      <c r="T16" s="56">
        <v>0.43794039954138297</v>
      </c>
      <c r="U16" s="56"/>
      <c r="V16" s="56">
        <v>4.1327437285613902E-2</v>
      </c>
      <c r="W16" s="56">
        <v>8.0570026377198701E-4</v>
      </c>
      <c r="X16" s="56">
        <v>5.1659296607017402E-2</v>
      </c>
      <c r="Y16" s="56">
        <v>3.6270326561572197E-2</v>
      </c>
      <c r="Z16" s="56"/>
      <c r="AA16" s="56">
        <v>0.25829648303508701</v>
      </c>
      <c r="AB16" s="56">
        <v>0.23944329518163199</v>
      </c>
      <c r="AC16" s="56">
        <v>6.1991155928420902E-2</v>
      </c>
      <c r="AD16" s="56">
        <v>4.5145522483110399E-2</v>
      </c>
      <c r="AE16" s="56"/>
      <c r="AF16" s="56">
        <v>2.0663718642807E-2</v>
      </c>
      <c r="AG16" s="56">
        <v>1.03318593214035E-2</v>
      </c>
      <c r="AH16" s="56">
        <v>5.1659296607017402E-2</v>
      </c>
      <c r="AI16" s="56">
        <v>4.8179163394948502E-2</v>
      </c>
      <c r="AJ16" s="56"/>
      <c r="AK16" s="56">
        <v>0</v>
      </c>
      <c r="AL16" s="56">
        <v>0</v>
      </c>
      <c r="AM16" s="56">
        <v>0</v>
      </c>
      <c r="AN16" s="56">
        <v>0</v>
      </c>
      <c r="AO16" s="56"/>
      <c r="AP16" s="56"/>
      <c r="AQ16" s="56">
        <v>802.57883208662201</v>
      </c>
      <c r="AR16" s="56">
        <v>0</v>
      </c>
      <c r="AS16" s="56">
        <v>0</v>
      </c>
      <c r="AT16" s="56">
        <v>757.96586353680198</v>
      </c>
      <c r="AU16" s="25"/>
      <c r="AV16" s="25"/>
      <c r="AW16" s="25"/>
      <c r="AY16" s="58"/>
      <c r="AZ16" s="58"/>
      <c r="BA16" s="58"/>
      <c r="BB16" s="58"/>
      <c r="BC16" s="58"/>
      <c r="BD16" s="58"/>
      <c r="BF16" s="54">
        <f t="shared" si="15"/>
        <v>18.229473436386201</v>
      </c>
      <c r="BG16" s="54">
        <f t="shared" si="0"/>
        <v>14.278629582179573</v>
      </c>
      <c r="BH16" s="54">
        <f t="shared" si="0"/>
        <v>3.4893095098381472</v>
      </c>
      <c r="BI16" s="54">
        <f t="shared" si="16"/>
        <v>1.8154872163948017</v>
      </c>
      <c r="BJ16" s="54">
        <f t="shared" si="1"/>
        <v>1.260486837211229</v>
      </c>
      <c r="BK16" s="54">
        <f t="shared" si="1"/>
        <v>0.48959969614840038</v>
      </c>
      <c r="BL16" s="54">
        <f t="shared" si="17"/>
        <v>0.24024899544540398</v>
      </c>
      <c r="BM16" s="54">
        <f t="shared" si="17"/>
        <v>0.1136504525354383</v>
      </c>
      <c r="BN16" s="54">
        <f t="shared" si="17"/>
        <v>8.1415849044682603E-2</v>
      </c>
      <c r="BO16" s="33">
        <f t="shared" si="18"/>
        <v>2.0663718642807E-2</v>
      </c>
      <c r="BP16" s="33">
        <f t="shared" si="18"/>
        <v>1.03318593214035E-2</v>
      </c>
      <c r="BQ16" s="33">
        <f t="shared" si="18"/>
        <v>5.1659296607017402E-2</v>
      </c>
      <c r="BS16" s="33">
        <f t="shared" si="19"/>
        <v>7.2465582530166382E-3</v>
      </c>
      <c r="BT16" s="33">
        <f t="shared" si="20"/>
        <v>14.116295476876401</v>
      </c>
      <c r="BU16" s="33">
        <f t="shared" si="21"/>
        <v>2.1739674759049844E-2</v>
      </c>
      <c r="BV16" s="33">
        <f t="shared" si="22"/>
        <v>1.4348185340972923</v>
      </c>
      <c r="BW16" s="33">
        <f t="shared" si="23"/>
        <v>2.8986233012066487E-2</v>
      </c>
      <c r="BX16" s="33">
        <f t="shared" si="24"/>
        <v>0.18116395632541563</v>
      </c>
      <c r="BY16" s="33">
        <f t="shared" si="25"/>
        <v>1.4493116506033276E-2</v>
      </c>
      <c r="BZ16" s="33">
        <f t="shared" si="26"/>
        <v>0</v>
      </c>
      <c r="CA16" s="33">
        <f t="shared" si="27"/>
        <v>0</v>
      </c>
      <c r="CB16" s="59">
        <f t="shared" si="28"/>
        <v>531.62200655780555</v>
      </c>
      <c r="CD16" s="59">
        <f t="shared" si="2"/>
        <v>562.9126450943312</v>
      </c>
      <c r="CE16" s="59">
        <f t="shared" si="3"/>
        <v>0</v>
      </c>
      <c r="CF16" s="59">
        <f t="shared" si="4"/>
        <v>0</v>
      </c>
      <c r="CG16" s="59">
        <f t="shared" si="5"/>
        <v>0</v>
      </c>
      <c r="CH16" s="59">
        <f t="shared" si="6"/>
        <v>0</v>
      </c>
      <c r="CI16" s="59">
        <f t="shared" si="7"/>
        <v>0</v>
      </c>
      <c r="CK16" s="59">
        <f t="shared" si="8"/>
        <v>12.785785894793538</v>
      </c>
      <c r="CL16" s="59">
        <f t="shared" si="9"/>
        <v>10.01474350566895</v>
      </c>
      <c r="CM16" s="59">
        <v>0</v>
      </c>
      <c r="CN16" s="59">
        <f t="shared" si="29"/>
        <v>2.447331485966481</v>
      </c>
      <c r="CO16" s="59">
        <f t="shared" si="10"/>
        <v>1.2733462063268601</v>
      </c>
      <c r="CP16" s="59">
        <f t="shared" si="11"/>
        <v>0.88408010686803129</v>
      </c>
      <c r="CQ16" s="59">
        <v>0</v>
      </c>
      <c r="CR16" s="59">
        <f t="shared" si="30"/>
        <v>0.34339537622708105</v>
      </c>
      <c r="CS16" s="59">
        <f t="shared" si="12"/>
        <v>0.16850581164197956</v>
      </c>
      <c r="CT16" s="59">
        <f t="shared" si="13"/>
        <v>7.971214078318288E-2</v>
      </c>
      <c r="CU16" s="59">
        <v>0</v>
      </c>
      <c r="CV16" s="59">
        <f t="shared" si="31"/>
        <v>5.7103438448768661E-2</v>
      </c>
      <c r="CW16" s="59">
        <f t="shared" si="32"/>
        <v>7.2465582530166382E-3</v>
      </c>
      <c r="CX16" s="59">
        <f t="shared" si="14"/>
        <v>3.6232791265083122E-2</v>
      </c>
      <c r="CY16" s="59">
        <v>0</v>
      </c>
      <c r="CZ16" s="57">
        <f t="shared" si="33"/>
        <v>3.379189584974665E-2</v>
      </c>
    </row>
    <row r="17" spans="1:104" ht="14">
      <c r="A17" s="179">
        <v>2023</v>
      </c>
      <c r="B17" s="56">
        <v>2.0663718642807E-2</v>
      </c>
      <c r="C17" s="56">
        <v>0</v>
      </c>
      <c r="D17" s="56">
        <v>0.144646030499649</v>
      </c>
      <c r="E17" s="56">
        <v>2.5032579805270801E-2</v>
      </c>
      <c r="F17" s="56"/>
      <c r="G17" s="56">
        <v>0.47526552878456002</v>
      </c>
      <c r="H17" s="56">
        <v>0.44451197118634</v>
      </c>
      <c r="I17" s="56">
        <v>27.8030334338968</v>
      </c>
      <c r="J17" s="56">
        <v>4.1844030251684101</v>
      </c>
      <c r="K17" s="56"/>
      <c r="L17" s="56">
        <v>8.2654874571227804E-2</v>
      </c>
      <c r="M17" s="56">
        <v>6.5411345671444895E-2</v>
      </c>
      <c r="N17" s="56">
        <v>9.2986733892631304E-2</v>
      </c>
      <c r="O17" s="56">
        <v>4.1327437285613902E-2</v>
      </c>
      <c r="P17" s="56"/>
      <c r="Q17" s="56">
        <v>5.1659296607017402E-2</v>
      </c>
      <c r="R17" s="56">
        <v>5.1659296607017402E-2</v>
      </c>
      <c r="S17" s="56">
        <v>2.3453320659585901</v>
      </c>
      <c r="T17" s="56">
        <v>0.59924784064140202</v>
      </c>
      <c r="U17" s="56"/>
      <c r="V17" s="56">
        <v>5.1659296607017402E-2</v>
      </c>
      <c r="W17" s="56">
        <v>0</v>
      </c>
      <c r="X17" s="56">
        <v>3.0995577964210399E-2</v>
      </c>
      <c r="Y17" s="56">
        <v>3.4479151659344003E-2</v>
      </c>
      <c r="Z17" s="56"/>
      <c r="AA17" s="56">
        <v>1.03318593214035E-2</v>
      </c>
      <c r="AB17" s="56">
        <v>1.03318593214035E-2</v>
      </c>
      <c r="AC17" s="56">
        <v>0.247964623713683</v>
      </c>
      <c r="AD17" s="56">
        <v>4.1327437285613902E-2</v>
      </c>
      <c r="AE17" s="56"/>
      <c r="AF17" s="56">
        <v>2.0663718642807E-2</v>
      </c>
      <c r="AG17" s="56">
        <v>1.04263886982472E-2</v>
      </c>
      <c r="AH17" s="56">
        <v>4.1327437285613902E-2</v>
      </c>
      <c r="AI17" s="56">
        <v>0</v>
      </c>
      <c r="AJ17" s="56"/>
      <c r="AK17" s="56">
        <v>0</v>
      </c>
      <c r="AL17" s="56">
        <v>0</v>
      </c>
      <c r="AM17" s="56">
        <v>0</v>
      </c>
      <c r="AN17" s="56">
        <v>0</v>
      </c>
      <c r="AO17" s="56"/>
      <c r="AP17" s="56"/>
      <c r="AQ17" s="56">
        <v>31.2952018845311</v>
      </c>
      <c r="AR17" s="56">
        <v>0</v>
      </c>
      <c r="AS17" s="56">
        <v>0</v>
      </c>
      <c r="AT17" s="56">
        <v>728.84035210976594</v>
      </c>
      <c r="AU17" s="25"/>
      <c r="AV17" s="25"/>
      <c r="AW17" s="25"/>
      <c r="AY17" s="58"/>
      <c r="AZ17" s="58"/>
      <c r="BA17" s="58"/>
      <c r="BB17" s="58"/>
      <c r="BC17" s="58"/>
      <c r="BD17" s="58"/>
      <c r="BF17" s="54">
        <f t="shared" si="15"/>
        <v>0.44451197118634</v>
      </c>
      <c r="BG17" s="54">
        <f t="shared" si="0"/>
        <v>27.947679464396451</v>
      </c>
      <c r="BH17" s="54">
        <f t="shared" si="0"/>
        <v>4.209435604973681</v>
      </c>
      <c r="BI17" s="54">
        <f t="shared" si="16"/>
        <v>0.1170706422784623</v>
      </c>
      <c r="BJ17" s="54">
        <f t="shared" si="1"/>
        <v>2.4383187998512215</v>
      </c>
      <c r="BK17" s="54">
        <f t="shared" si="1"/>
        <v>0.64057527792701596</v>
      </c>
      <c r="BL17" s="54">
        <f t="shared" si="17"/>
        <v>1.03318593214035E-2</v>
      </c>
      <c r="BM17" s="54">
        <f t="shared" si="17"/>
        <v>0.27896020167789337</v>
      </c>
      <c r="BN17" s="54">
        <f t="shared" si="17"/>
        <v>7.5806588944957898E-2</v>
      </c>
      <c r="BO17" s="33">
        <f t="shared" si="18"/>
        <v>2.0663718642807E-2</v>
      </c>
      <c r="BP17" s="33">
        <f t="shared" si="18"/>
        <v>1.04263886982472E-2</v>
      </c>
      <c r="BQ17" s="33">
        <f t="shared" si="18"/>
        <v>4.1327437285613902E-2</v>
      </c>
      <c r="BS17" s="33">
        <f t="shared" si="19"/>
        <v>1.4070986899061434E-2</v>
      </c>
      <c r="BT17" s="33">
        <f t="shared" si="20"/>
        <v>0.32363269867841232</v>
      </c>
      <c r="BU17" s="33">
        <f t="shared" si="21"/>
        <v>5.6283947596245602E-2</v>
      </c>
      <c r="BV17" s="33">
        <f t="shared" si="22"/>
        <v>3.517746724765352E-2</v>
      </c>
      <c r="BW17" s="33">
        <f t="shared" si="23"/>
        <v>3.517746724765352E-2</v>
      </c>
      <c r="BX17" s="33">
        <f t="shared" si="24"/>
        <v>7.0354934495307168E-3</v>
      </c>
      <c r="BY17" s="33">
        <f t="shared" si="25"/>
        <v>1.4070986899061434E-2</v>
      </c>
      <c r="BZ17" s="33">
        <f t="shared" si="26"/>
        <v>0</v>
      </c>
      <c r="CA17" s="33">
        <f t="shared" si="27"/>
        <v>0</v>
      </c>
      <c r="CB17" s="59">
        <f t="shared" si="28"/>
        <v>496.3048144102446</v>
      </c>
      <c r="CD17" s="59">
        <f t="shared" si="2"/>
        <v>21.310509658628472</v>
      </c>
      <c r="CE17" s="59">
        <f t="shared" si="3"/>
        <v>0</v>
      </c>
      <c r="CF17" s="59">
        <f t="shared" si="4"/>
        <v>0</v>
      </c>
      <c r="CG17" s="59">
        <f t="shared" si="5"/>
        <v>0</v>
      </c>
      <c r="CH17" s="59">
        <f t="shared" si="6"/>
        <v>0</v>
      </c>
      <c r="CI17" s="59">
        <f t="shared" si="7"/>
        <v>0</v>
      </c>
      <c r="CK17" s="59">
        <f t="shared" si="8"/>
        <v>0.30269102242234702</v>
      </c>
      <c r="CL17" s="59">
        <f t="shared" si="9"/>
        <v>19.031009780980579</v>
      </c>
      <c r="CM17" s="59">
        <v>0</v>
      </c>
      <c r="CN17" s="59">
        <f t="shared" si="29"/>
        <v>2.8664208158218205</v>
      </c>
      <c r="CO17" s="59">
        <f t="shared" si="10"/>
        <v>7.971941073338086E-2</v>
      </c>
      <c r="CP17" s="59">
        <f t="shared" si="11"/>
        <v>1.6603764540892461</v>
      </c>
      <c r="CQ17" s="59">
        <v>0</v>
      </c>
      <c r="CR17" s="59">
        <f t="shared" si="30"/>
        <v>0.43620059387090376</v>
      </c>
      <c r="CS17" s="59">
        <f t="shared" si="12"/>
        <v>7.0354934495307168E-3</v>
      </c>
      <c r="CT17" s="59">
        <f t="shared" si="13"/>
        <v>0.18995832313732858</v>
      </c>
      <c r="CU17" s="59">
        <v>0</v>
      </c>
      <c r="CV17" s="59">
        <f t="shared" si="31"/>
        <v>5.1620598322381091E-2</v>
      </c>
      <c r="CW17" s="59">
        <f t="shared" si="32"/>
        <v>7.0998633553611542E-3</v>
      </c>
      <c r="CX17" s="59">
        <f t="shared" si="14"/>
        <v>2.8141973798122801E-2</v>
      </c>
      <c r="CY17" s="59">
        <v>0</v>
      </c>
      <c r="CZ17" s="57">
        <f t="shared" si="33"/>
        <v>0</v>
      </c>
    </row>
    <row r="18" spans="1:104" ht="14">
      <c r="A18" s="179">
        <v>2024</v>
      </c>
      <c r="B18" s="56">
        <v>0.103318593214035</v>
      </c>
      <c r="C18" s="56">
        <v>8.2654874571227804E-2</v>
      </c>
      <c r="D18" s="56">
        <v>0.113650452535438</v>
      </c>
      <c r="E18" s="56">
        <v>1.3406255367441999E-2</v>
      </c>
      <c r="F18" s="56"/>
      <c r="G18" s="56">
        <v>0.45460181014175299</v>
      </c>
      <c r="H18" s="56">
        <v>0.42245429843681298</v>
      </c>
      <c r="I18" s="56">
        <v>16.499979336281399</v>
      </c>
      <c r="J18" s="56">
        <v>2.67931987197918</v>
      </c>
      <c r="K18" s="56"/>
      <c r="L18" s="56">
        <v>0.165309749142456</v>
      </c>
      <c r="M18" s="56">
        <v>7.2323015249824402E-2</v>
      </c>
      <c r="N18" s="56">
        <v>0.113650452535438</v>
      </c>
      <c r="O18" s="56">
        <v>5.7362796821467797E-2</v>
      </c>
      <c r="P18" s="56"/>
      <c r="Q18" s="56">
        <v>2.0663718642807E-2</v>
      </c>
      <c r="R18" s="56">
        <v>2.0663718642807E-2</v>
      </c>
      <c r="S18" s="56">
        <v>1.5394470388891199</v>
      </c>
      <c r="T18" s="56">
        <v>0.34095135760631501</v>
      </c>
      <c r="U18" s="56"/>
      <c r="V18" s="56">
        <v>0.20663718642807</v>
      </c>
      <c r="W18" s="56">
        <v>4.4095393366053899E-2</v>
      </c>
      <c r="X18" s="56">
        <v>3.0995577964210399E-2</v>
      </c>
      <c r="Y18" s="56">
        <v>2.76709098306912E-2</v>
      </c>
      <c r="Z18" s="56"/>
      <c r="AA18" s="56">
        <v>0</v>
      </c>
      <c r="AB18" s="56">
        <v>0</v>
      </c>
      <c r="AC18" s="56">
        <v>0.15497788982105201</v>
      </c>
      <c r="AD18" s="56">
        <v>8.2654874571227804E-2</v>
      </c>
      <c r="AE18" s="56"/>
      <c r="AF18" s="56">
        <v>7.2323015249824402E-2</v>
      </c>
      <c r="AG18" s="56">
        <v>4.1537868763396699E-2</v>
      </c>
      <c r="AH18" s="56">
        <v>4.1327437285613902E-2</v>
      </c>
      <c r="AI18" s="56">
        <v>2.0663718642807E-2</v>
      </c>
      <c r="AJ18" s="56"/>
      <c r="AK18" s="56">
        <v>0</v>
      </c>
      <c r="AL18" s="56">
        <v>0</v>
      </c>
      <c r="AM18" s="56">
        <v>0</v>
      </c>
      <c r="AN18" s="56">
        <v>0</v>
      </c>
      <c r="AO18" s="56"/>
      <c r="AP18" s="56"/>
      <c r="AQ18" s="56">
        <v>27.648055544075699</v>
      </c>
      <c r="AR18" s="56">
        <v>0</v>
      </c>
      <c r="AS18" s="56">
        <v>0</v>
      </c>
      <c r="AT18" s="56">
        <v>696.94590238459296</v>
      </c>
      <c r="AU18" s="25"/>
      <c r="AV18" s="25"/>
      <c r="AW18" s="25"/>
      <c r="AY18" s="58"/>
      <c r="AZ18" s="58"/>
      <c r="BA18" s="58"/>
      <c r="BB18" s="58"/>
      <c r="BC18" s="58"/>
      <c r="BD18" s="58"/>
      <c r="BF18" s="54">
        <f t="shared" si="15"/>
        <v>0.50510917300804081</v>
      </c>
      <c r="BG18" s="54">
        <f t="shared" si="0"/>
        <v>16.613629788816837</v>
      </c>
      <c r="BH18" s="54">
        <f t="shared" si="0"/>
        <v>2.6927261273466221</v>
      </c>
      <c r="BI18" s="54">
        <f t="shared" si="16"/>
        <v>9.2986733892631401E-2</v>
      </c>
      <c r="BJ18" s="54">
        <f t="shared" si="1"/>
        <v>1.653097491424558</v>
      </c>
      <c r="BK18" s="54">
        <f t="shared" si="1"/>
        <v>0.39831415442778279</v>
      </c>
      <c r="BL18" s="54">
        <f t="shared" si="17"/>
        <v>4.4095393366053899E-2</v>
      </c>
      <c r="BM18" s="54">
        <f t="shared" si="17"/>
        <v>0.18597346778526241</v>
      </c>
      <c r="BN18" s="54">
        <f t="shared" si="17"/>
        <v>0.11032578440191901</v>
      </c>
      <c r="BO18" s="33">
        <f t="shared" si="18"/>
        <v>7.2323015249824402E-2</v>
      </c>
      <c r="BP18" s="33">
        <f t="shared" si="18"/>
        <v>4.1537868763396699E-2</v>
      </c>
      <c r="BQ18" s="33">
        <f t="shared" si="18"/>
        <v>4.1327437285613902E-2</v>
      </c>
      <c r="BS18" s="33">
        <f t="shared" si="19"/>
        <v>6.8305761645929289E-2</v>
      </c>
      <c r="BT18" s="33">
        <f t="shared" si="20"/>
        <v>0.3005453512420882</v>
      </c>
      <c r="BU18" s="33">
        <f t="shared" si="21"/>
        <v>0.10928921863348687</v>
      </c>
      <c r="BV18" s="33">
        <f t="shared" si="22"/>
        <v>1.3661152329185858E-2</v>
      </c>
      <c r="BW18" s="33">
        <f t="shared" si="23"/>
        <v>0.13661152329185858</v>
      </c>
      <c r="BX18" s="33">
        <f t="shared" si="24"/>
        <v>0</v>
      </c>
      <c r="BY18" s="33">
        <f t="shared" si="25"/>
        <v>4.7814033152150437E-2</v>
      </c>
      <c r="BZ18" s="33">
        <f t="shared" si="26"/>
        <v>0</v>
      </c>
      <c r="CA18" s="33">
        <f t="shared" si="27"/>
        <v>0</v>
      </c>
      <c r="CB18" s="59">
        <f t="shared" si="28"/>
        <v>460.76334575877962</v>
      </c>
      <c r="CD18" s="59">
        <f t="shared" si="2"/>
        <v>18.278621816450634</v>
      </c>
      <c r="CE18" s="59">
        <f t="shared" si="3"/>
        <v>0</v>
      </c>
      <c r="CF18" s="59">
        <f t="shared" si="4"/>
        <v>0</v>
      </c>
      <c r="CG18" s="59">
        <f t="shared" si="5"/>
        <v>0</v>
      </c>
      <c r="CH18" s="59">
        <f t="shared" si="6"/>
        <v>0</v>
      </c>
      <c r="CI18" s="59">
        <f t="shared" si="7"/>
        <v>0</v>
      </c>
      <c r="CK18" s="59">
        <f t="shared" si="8"/>
        <v>0.33393666815793321</v>
      </c>
      <c r="CL18" s="59">
        <f t="shared" si="9"/>
        <v>10.983566472665435</v>
      </c>
      <c r="CM18" s="59">
        <v>0</v>
      </c>
      <c r="CN18" s="59">
        <f t="shared" si="29"/>
        <v>1.7802091889818663</v>
      </c>
      <c r="CO18" s="59">
        <f t="shared" si="10"/>
        <v>6.1475185481336299E-2</v>
      </c>
      <c r="CP18" s="59">
        <f t="shared" si="11"/>
        <v>1.0928921863348673</v>
      </c>
      <c r="CQ18" s="59">
        <v>0</v>
      </c>
      <c r="CR18" s="59">
        <f t="shared" si="30"/>
        <v>0.26333257980179436</v>
      </c>
      <c r="CS18" s="59">
        <f t="shared" si="12"/>
        <v>2.9152249708874447E-2</v>
      </c>
      <c r="CT18" s="59">
        <f t="shared" si="13"/>
        <v>0.12295037096267233</v>
      </c>
      <c r="CU18" s="59">
        <v>0</v>
      </c>
      <c r="CV18" s="59">
        <f t="shared" si="31"/>
        <v>7.2938340509014724E-2</v>
      </c>
      <c r="CW18" s="59">
        <f t="shared" si="32"/>
        <v>2.7461424655238584E-2</v>
      </c>
      <c r="CX18" s="59">
        <f t="shared" si="14"/>
        <v>2.7322304658371651E-2</v>
      </c>
      <c r="CY18" s="59">
        <v>0</v>
      </c>
      <c r="CZ18" s="57">
        <f t="shared" si="33"/>
        <v>1.3661152329185858E-2</v>
      </c>
    </row>
    <row r="19" spans="1:104" ht="14">
      <c r="A19" s="179">
        <v>2025</v>
      </c>
      <c r="B19" s="56">
        <v>1.03318593214035E-2</v>
      </c>
      <c r="C19" s="56">
        <v>1.03318593214035E-2</v>
      </c>
      <c r="D19" s="56">
        <v>0.185973467785263</v>
      </c>
      <c r="E19" s="56">
        <v>2.0663718642807E-2</v>
      </c>
      <c r="F19" s="56"/>
      <c r="G19" s="56">
        <v>19.661528288630802</v>
      </c>
      <c r="H19" s="56">
        <v>17.546540605653501</v>
      </c>
      <c r="I19" s="56">
        <v>13.1007976195396</v>
      </c>
      <c r="J19" s="56">
        <v>3.6789867362308599</v>
      </c>
      <c r="K19" s="56"/>
      <c r="L19" s="56">
        <v>2.0663718642807E-2</v>
      </c>
      <c r="M19" s="56">
        <v>1.03318593214035E-2</v>
      </c>
      <c r="N19" s="56">
        <v>0.144646030499649</v>
      </c>
      <c r="O19" s="56">
        <v>7.2611036237214904E-2</v>
      </c>
      <c r="P19" s="56"/>
      <c r="Q19" s="56">
        <v>2.0663718642807001</v>
      </c>
      <c r="R19" s="56">
        <v>1.8398716871752501</v>
      </c>
      <c r="S19" s="56">
        <v>0.98152663553333097</v>
      </c>
      <c r="T19" s="56">
        <v>0.53305084339088504</v>
      </c>
      <c r="U19" s="56"/>
      <c r="V19" s="56">
        <v>5.1659296607017402E-2</v>
      </c>
      <c r="W19" s="56">
        <v>0</v>
      </c>
      <c r="X19" s="56">
        <v>5.1659296607017402E-2</v>
      </c>
      <c r="Y19" s="56">
        <v>9.7301067459114807E-2</v>
      </c>
      <c r="Z19" s="56"/>
      <c r="AA19" s="56">
        <v>0.25829648303508701</v>
      </c>
      <c r="AB19" s="56">
        <v>0.22105829446057801</v>
      </c>
      <c r="AC19" s="56">
        <v>0.123982311856842</v>
      </c>
      <c r="AD19" s="56">
        <v>4.8626576510072003E-2</v>
      </c>
      <c r="AE19" s="56"/>
      <c r="AF19" s="56">
        <v>2.0663718642807E-2</v>
      </c>
      <c r="AG19" s="56">
        <v>0</v>
      </c>
      <c r="AH19" s="56">
        <v>8.2654874571227804E-2</v>
      </c>
      <c r="AI19" s="56">
        <v>3.57836158055376E-2</v>
      </c>
      <c r="AJ19" s="56"/>
      <c r="AK19" s="56">
        <v>0</v>
      </c>
      <c r="AL19" s="56">
        <v>0</v>
      </c>
      <c r="AM19" s="56">
        <v>0</v>
      </c>
      <c r="AN19" s="56">
        <v>0</v>
      </c>
      <c r="AO19" s="56"/>
      <c r="AP19" s="56"/>
      <c r="AQ19" s="56">
        <v>708.879199900814</v>
      </c>
      <c r="AR19" s="56">
        <v>0</v>
      </c>
      <c r="AS19" s="56">
        <v>0</v>
      </c>
      <c r="AT19" s="56">
        <v>664.59685084927901</v>
      </c>
      <c r="AU19" s="25"/>
      <c r="AV19" s="25"/>
      <c r="AW19" s="25"/>
      <c r="AY19" s="58"/>
      <c r="AZ19" s="58"/>
      <c r="BA19" s="58"/>
      <c r="BB19" s="58"/>
      <c r="BC19" s="58"/>
      <c r="BD19" s="58"/>
      <c r="BF19" s="54">
        <f t="shared" si="15"/>
        <v>17.556872464974905</v>
      </c>
      <c r="BG19" s="54">
        <f t="shared" si="0"/>
        <v>13.286771087324864</v>
      </c>
      <c r="BH19" s="54">
        <f t="shared" si="0"/>
        <v>3.6996504548736668</v>
      </c>
      <c r="BI19" s="54">
        <f t="shared" si="16"/>
        <v>1.8502035464966535</v>
      </c>
      <c r="BJ19" s="54">
        <f t="shared" si="1"/>
        <v>1.1261726660329801</v>
      </c>
      <c r="BK19" s="54">
        <f t="shared" si="1"/>
        <v>0.60566187962809992</v>
      </c>
      <c r="BL19" s="54">
        <f t="shared" si="17"/>
        <v>0.22105829446057801</v>
      </c>
      <c r="BM19" s="54">
        <f t="shared" si="17"/>
        <v>0.1756416084638594</v>
      </c>
      <c r="BN19" s="54">
        <f t="shared" si="17"/>
        <v>0.14592764396918681</v>
      </c>
      <c r="BO19" s="33">
        <f t="shared" si="18"/>
        <v>2.0663718642807E-2</v>
      </c>
      <c r="BP19" s="33">
        <f t="shared" si="18"/>
        <v>0</v>
      </c>
      <c r="BQ19" s="33">
        <f t="shared" si="18"/>
        <v>8.2654874571227804E-2</v>
      </c>
      <c r="BS19" s="33">
        <f t="shared" si="19"/>
        <v>6.6316273442649804E-3</v>
      </c>
      <c r="BT19" s="33">
        <f t="shared" si="20"/>
        <v>12.619986836136219</v>
      </c>
      <c r="BU19" s="33">
        <f t="shared" si="21"/>
        <v>1.3263254688529961E-2</v>
      </c>
      <c r="BV19" s="33">
        <f t="shared" si="22"/>
        <v>1.3263254688529962</v>
      </c>
      <c r="BW19" s="33">
        <f t="shared" si="23"/>
        <v>3.3158136721324838E-2</v>
      </c>
      <c r="BX19" s="33">
        <f t="shared" si="24"/>
        <v>0.16579068360662419</v>
      </c>
      <c r="BY19" s="33">
        <f t="shared" si="25"/>
        <v>1.3263254688529961E-2</v>
      </c>
      <c r="BZ19" s="33">
        <f t="shared" si="26"/>
        <v>0</v>
      </c>
      <c r="CA19" s="33">
        <f t="shared" si="27"/>
        <v>0</v>
      </c>
      <c r="CB19" s="59">
        <f t="shared" si="28"/>
        <v>426.57942891984413</v>
      </c>
      <c r="CD19" s="59">
        <f t="shared" si="2"/>
        <v>455.00258371736356</v>
      </c>
      <c r="CE19" s="59">
        <f t="shared" si="3"/>
        <v>0</v>
      </c>
      <c r="CF19" s="59">
        <f t="shared" si="4"/>
        <v>0</v>
      </c>
      <c r="CG19" s="59">
        <f t="shared" si="5"/>
        <v>0</v>
      </c>
      <c r="CH19" s="59">
        <f t="shared" si="6"/>
        <v>0</v>
      </c>
      <c r="CI19" s="59">
        <f t="shared" si="7"/>
        <v>0</v>
      </c>
      <c r="CK19" s="59">
        <f t="shared" si="8"/>
        <v>11.269088350564603</v>
      </c>
      <c r="CL19" s="59">
        <f t="shared" si="9"/>
        <v>8.5282727647247398</v>
      </c>
      <c r="CM19" s="59">
        <v>0</v>
      </c>
      <c r="CN19" s="59">
        <f t="shared" si="29"/>
        <v>2.3746648456523642</v>
      </c>
      <c r="CO19" s="59">
        <f t="shared" si="10"/>
        <v>1.1875752514346554</v>
      </c>
      <c r="CP19" s="59">
        <f t="shared" si="11"/>
        <v>0.72284738052488196</v>
      </c>
      <c r="CQ19" s="59">
        <v>0</v>
      </c>
      <c r="CR19" s="59">
        <f t="shared" si="30"/>
        <v>0.38875131352204861</v>
      </c>
      <c r="CS19" s="59">
        <f t="shared" si="12"/>
        <v>0.14188890737066365</v>
      </c>
      <c r="CT19" s="59">
        <f t="shared" si="13"/>
        <v>0.1127376648525046</v>
      </c>
      <c r="CU19" s="59">
        <v>0</v>
      </c>
      <c r="CV19" s="59">
        <f t="shared" si="31"/>
        <v>9.3665401737077131E-2</v>
      </c>
      <c r="CW19" s="59">
        <f t="shared" si="32"/>
        <v>0</v>
      </c>
      <c r="CX19" s="59">
        <f t="shared" si="14"/>
        <v>5.3053018754119718E-2</v>
      </c>
      <c r="CY19" s="59">
        <v>0</v>
      </c>
      <c r="CZ19" s="57">
        <f t="shared" si="33"/>
        <v>2.2968141325838329E-2</v>
      </c>
    </row>
    <row r="20" spans="1:104" ht="14">
      <c r="A20" s="179">
        <v>2026</v>
      </c>
      <c r="B20" s="56">
        <v>4.1327437285613902E-2</v>
      </c>
      <c r="C20" s="56">
        <v>1.9988269601725301E-2</v>
      </c>
      <c r="D20" s="56">
        <v>7.2323015249824402E-2</v>
      </c>
      <c r="E20" s="56">
        <v>2.7318702539136201E-2</v>
      </c>
      <c r="F20" s="56"/>
      <c r="G20" s="56">
        <v>0.26862834235649002</v>
      </c>
      <c r="H20" s="56">
        <v>0.26052078407865698</v>
      </c>
      <c r="I20" s="56">
        <v>26.625201471256801</v>
      </c>
      <c r="J20" s="56">
        <v>4.4943588048105099</v>
      </c>
      <c r="K20" s="56"/>
      <c r="L20" s="56">
        <v>7.2323015249824402E-2</v>
      </c>
      <c r="M20" s="56">
        <v>5.1659296607017402E-2</v>
      </c>
      <c r="N20" s="56">
        <v>0.103318593214035</v>
      </c>
      <c r="O20" s="56">
        <v>2.3430104891831199E-2</v>
      </c>
      <c r="P20" s="56"/>
      <c r="Q20" s="56">
        <v>2.0663718642807E-2</v>
      </c>
      <c r="R20" s="56">
        <v>2.0663718642807E-2</v>
      </c>
      <c r="S20" s="56">
        <v>2.40732322188701</v>
      </c>
      <c r="T20" s="56">
        <v>0.48559738810596398</v>
      </c>
      <c r="U20" s="56"/>
      <c r="V20" s="56">
        <v>9.2986733892631304E-2</v>
      </c>
      <c r="W20" s="56">
        <v>2.0663718642807E-2</v>
      </c>
      <c r="X20" s="56">
        <v>3.0995577964210399E-2</v>
      </c>
      <c r="Y20" s="56">
        <v>3.5962846368039598E-2</v>
      </c>
      <c r="Z20" s="56"/>
      <c r="AA20" s="56">
        <v>0</v>
      </c>
      <c r="AB20" s="56">
        <v>0</v>
      </c>
      <c r="AC20" s="56">
        <v>0.25829648303508701</v>
      </c>
      <c r="AD20" s="56">
        <v>9.2986733892631304E-2</v>
      </c>
      <c r="AE20" s="56"/>
      <c r="AF20" s="56">
        <v>1.03318593214035E-2</v>
      </c>
      <c r="AG20" s="56">
        <v>1.03318593214035E-2</v>
      </c>
      <c r="AH20" s="56">
        <v>4.1327437285613902E-2</v>
      </c>
      <c r="AI20" s="56">
        <v>2.0663718642807E-2</v>
      </c>
      <c r="AJ20" s="56"/>
      <c r="AK20" s="56">
        <v>0</v>
      </c>
      <c r="AL20" s="56">
        <v>0</v>
      </c>
      <c r="AM20" s="56">
        <v>0</v>
      </c>
      <c r="AN20" s="56">
        <v>0</v>
      </c>
      <c r="AO20" s="56"/>
      <c r="AP20" s="56"/>
      <c r="AQ20" s="56">
        <v>21.469603669876399</v>
      </c>
      <c r="AR20" s="56">
        <v>0</v>
      </c>
      <c r="AS20" s="56">
        <v>0</v>
      </c>
      <c r="AT20" s="56">
        <v>630.74967971236094</v>
      </c>
      <c r="AU20" s="25"/>
      <c r="AV20" s="25"/>
      <c r="AW20" s="25"/>
      <c r="AY20" s="58"/>
      <c r="AZ20" s="58"/>
      <c r="BA20" s="58"/>
      <c r="BB20" s="58"/>
      <c r="BC20" s="58"/>
      <c r="BD20" s="58"/>
      <c r="BF20" s="54">
        <f t="shared" si="15"/>
        <v>0.28050905368038226</v>
      </c>
      <c r="BG20" s="54">
        <f t="shared" si="15"/>
        <v>26.697524486506627</v>
      </c>
      <c r="BH20" s="54">
        <f t="shared" si="15"/>
        <v>4.5216775073496462</v>
      </c>
      <c r="BI20" s="54">
        <f t="shared" si="16"/>
        <v>7.2323015249824402E-2</v>
      </c>
      <c r="BJ20" s="54">
        <f t="shared" si="16"/>
        <v>2.510641815101045</v>
      </c>
      <c r="BK20" s="54">
        <f t="shared" si="16"/>
        <v>0.50902749299779515</v>
      </c>
      <c r="BL20" s="54">
        <f t="shared" si="17"/>
        <v>2.0663718642807E-2</v>
      </c>
      <c r="BM20" s="54">
        <f t="shared" si="17"/>
        <v>0.28929206099929738</v>
      </c>
      <c r="BN20" s="54">
        <f t="shared" si="17"/>
        <v>0.12894958026067091</v>
      </c>
      <c r="BO20" s="33">
        <f t="shared" si="18"/>
        <v>1.03318593214035E-2</v>
      </c>
      <c r="BP20" s="33">
        <f t="shared" si="18"/>
        <v>1.03318593214035E-2</v>
      </c>
      <c r="BQ20" s="33">
        <f t="shared" si="18"/>
        <v>4.1327437285613902E-2</v>
      </c>
      <c r="BS20" s="33">
        <f t="shared" si="19"/>
        <v>2.5753892599087235E-2</v>
      </c>
      <c r="BT20" s="33">
        <f t="shared" si="20"/>
        <v>0.16740030189406682</v>
      </c>
      <c r="BU20" s="33">
        <f t="shared" si="21"/>
        <v>4.5069312048402713E-2</v>
      </c>
      <c r="BV20" s="33">
        <f t="shared" si="22"/>
        <v>1.2876946299543649E-2</v>
      </c>
      <c r="BW20" s="33">
        <f t="shared" si="23"/>
        <v>5.7946258347946297E-2</v>
      </c>
      <c r="BX20" s="33">
        <f t="shared" si="24"/>
        <v>0</v>
      </c>
      <c r="BY20" s="33">
        <f t="shared" si="25"/>
        <v>6.4384731497718244E-3</v>
      </c>
      <c r="BZ20" s="33">
        <f t="shared" si="26"/>
        <v>0</v>
      </c>
      <c r="CA20" s="33">
        <f t="shared" si="27"/>
        <v>0</v>
      </c>
      <c r="CB20" s="59">
        <f t="shared" si="28"/>
        <v>393.06234732041929</v>
      </c>
      <c r="CD20" s="59">
        <f t="shared" si="2"/>
        <v>13.379147205225806</v>
      </c>
      <c r="CE20" s="59">
        <f t="shared" si="3"/>
        <v>0</v>
      </c>
      <c r="CF20" s="59">
        <f t="shared" si="4"/>
        <v>0</v>
      </c>
      <c r="CG20" s="59">
        <f t="shared" si="5"/>
        <v>0</v>
      </c>
      <c r="CH20" s="59">
        <f t="shared" si="6"/>
        <v>0</v>
      </c>
      <c r="CI20" s="59">
        <f t="shared" si="7"/>
        <v>0</v>
      </c>
      <c r="CK20" s="59">
        <f t="shared" si="8"/>
        <v>0.1748039684055345</v>
      </c>
      <c r="CL20" s="59">
        <f t="shared" si="9"/>
        <v>16.637014619010383</v>
      </c>
      <c r="CM20" s="59">
        <v>0</v>
      </c>
      <c r="CN20" s="59">
        <f t="shared" si="29"/>
        <v>2.8177599323955143</v>
      </c>
      <c r="CO20" s="59">
        <f t="shared" si="10"/>
        <v>4.5069312048402713E-2</v>
      </c>
      <c r="CP20" s="59">
        <f t="shared" si="11"/>
        <v>1.5645489753945498</v>
      </c>
      <c r="CQ20" s="59">
        <v>0</v>
      </c>
      <c r="CR20" s="59">
        <f t="shared" si="30"/>
        <v>0.3172091047903241</v>
      </c>
      <c r="CS20" s="59">
        <f t="shared" si="12"/>
        <v>1.2876946299543649E-2</v>
      </c>
      <c r="CT20" s="59">
        <f t="shared" si="13"/>
        <v>0.18027724819361071</v>
      </c>
      <c r="CU20" s="59">
        <v>0</v>
      </c>
      <c r="CV20" s="59">
        <f t="shared" si="31"/>
        <v>8.0357115244760732E-2</v>
      </c>
      <c r="CW20" s="59">
        <f t="shared" si="32"/>
        <v>6.4384731497718244E-3</v>
      </c>
      <c r="CX20" s="59">
        <f t="shared" si="14"/>
        <v>2.5753892599087235E-2</v>
      </c>
      <c r="CY20" s="59">
        <v>0</v>
      </c>
      <c r="CZ20" s="57">
        <f t="shared" si="33"/>
        <v>1.2876946299543649E-2</v>
      </c>
    </row>
    <row r="21" spans="1:104" ht="14">
      <c r="A21" s="179">
        <v>2027</v>
      </c>
      <c r="B21" s="56">
        <v>0.144646030499649</v>
      </c>
      <c r="C21" s="56">
        <v>7.4265803739981498E-2</v>
      </c>
      <c r="D21" s="56">
        <v>7.2323015249824402E-2</v>
      </c>
      <c r="E21" s="56">
        <v>3.3279000413532801E-2</v>
      </c>
      <c r="F21" s="56"/>
      <c r="G21" s="56">
        <v>0.26862834235649002</v>
      </c>
      <c r="H21" s="56">
        <v>0.247964623713683</v>
      </c>
      <c r="I21" s="56">
        <v>15.177501343141699</v>
      </c>
      <c r="J21" s="56">
        <v>2.3879656714286099</v>
      </c>
      <c r="K21" s="56"/>
      <c r="L21" s="56">
        <v>0.144646030499649</v>
      </c>
      <c r="M21" s="56">
        <v>9.00879218255113E-2</v>
      </c>
      <c r="N21" s="56">
        <v>0.144646030499649</v>
      </c>
      <c r="O21" s="56">
        <v>3.0751445361353501E-2</v>
      </c>
      <c r="P21" s="56"/>
      <c r="Q21" s="56">
        <v>2.0663718642807E-2</v>
      </c>
      <c r="R21" s="56">
        <v>2.0663718642807E-2</v>
      </c>
      <c r="S21" s="56">
        <v>1.3534735711038599</v>
      </c>
      <c r="T21" s="56">
        <v>0.44426995082034998</v>
      </c>
      <c r="U21" s="56"/>
      <c r="V21" s="56">
        <v>0.29962392032070101</v>
      </c>
      <c r="W21" s="56">
        <v>7.1746904577634801E-2</v>
      </c>
      <c r="X21" s="56">
        <v>5.1659296607017402E-2</v>
      </c>
      <c r="Y21" s="56">
        <v>8.3334007972846097E-2</v>
      </c>
      <c r="Z21" s="56"/>
      <c r="AA21" s="56">
        <v>0</v>
      </c>
      <c r="AB21" s="56">
        <v>0</v>
      </c>
      <c r="AC21" s="56">
        <v>0.15497788982105201</v>
      </c>
      <c r="AD21" s="56">
        <v>5.1659296607017402E-2</v>
      </c>
      <c r="AE21" s="56"/>
      <c r="AF21" s="56">
        <v>6.1991155928420902E-2</v>
      </c>
      <c r="AG21" s="56">
        <v>1.03318593214035E-2</v>
      </c>
      <c r="AH21" s="56">
        <v>4.1327437285613902E-2</v>
      </c>
      <c r="AI21" s="56">
        <v>2.2273839251401701E-3</v>
      </c>
      <c r="AJ21" s="56"/>
      <c r="AK21" s="56">
        <v>0</v>
      </c>
      <c r="AL21" s="56">
        <v>0</v>
      </c>
      <c r="AM21" s="56">
        <v>0</v>
      </c>
      <c r="AN21" s="56">
        <v>0</v>
      </c>
      <c r="AO21" s="56"/>
      <c r="AP21" s="56"/>
      <c r="AQ21" s="56">
        <v>19.155267181882099</v>
      </c>
      <c r="AR21" s="56">
        <v>0</v>
      </c>
      <c r="AS21" s="56">
        <v>0</v>
      </c>
      <c r="AT21" s="56">
        <v>597.72905732115601</v>
      </c>
      <c r="AU21" s="25"/>
      <c r="AV21" s="25"/>
      <c r="AW21" s="25"/>
      <c r="AY21" s="58"/>
      <c r="AZ21" s="58"/>
      <c r="BA21" s="58"/>
      <c r="BB21" s="58"/>
      <c r="BC21" s="58"/>
      <c r="BD21" s="58"/>
      <c r="BF21" s="54">
        <f t="shared" si="15"/>
        <v>0.32223042745366448</v>
      </c>
      <c r="BG21" s="54">
        <f t="shared" si="15"/>
        <v>15.249824358391523</v>
      </c>
      <c r="BH21" s="54">
        <f t="shared" si="15"/>
        <v>2.4212446718421425</v>
      </c>
      <c r="BI21" s="54">
        <f t="shared" si="16"/>
        <v>0.1107516404683183</v>
      </c>
      <c r="BJ21" s="54">
        <f t="shared" si="16"/>
        <v>1.498119601603509</v>
      </c>
      <c r="BK21" s="54">
        <f t="shared" si="16"/>
        <v>0.47502139618170347</v>
      </c>
      <c r="BL21" s="54">
        <f t="shared" si="17"/>
        <v>7.1746904577634801E-2</v>
      </c>
      <c r="BM21" s="54">
        <f t="shared" si="17"/>
        <v>0.20663718642806941</v>
      </c>
      <c r="BN21" s="54">
        <f t="shared" si="17"/>
        <v>0.1349933045798635</v>
      </c>
      <c r="BO21" s="33">
        <f t="shared" si="18"/>
        <v>6.1991155928420902E-2</v>
      </c>
      <c r="BP21" s="33">
        <f t="shared" si="18"/>
        <v>1.03318593214035E-2</v>
      </c>
      <c r="BQ21" s="33">
        <f t="shared" si="18"/>
        <v>4.1327437285613902E-2</v>
      </c>
      <c r="BS21" s="33">
        <f t="shared" si="19"/>
        <v>8.7513227278451983E-2</v>
      </c>
      <c r="BT21" s="33">
        <f t="shared" si="20"/>
        <v>0.16252456494569595</v>
      </c>
      <c r="BU21" s="33">
        <f t="shared" si="21"/>
        <v>8.7513227278451983E-2</v>
      </c>
      <c r="BV21" s="33">
        <f t="shared" si="22"/>
        <v>1.2501889611207425E-2</v>
      </c>
      <c r="BW21" s="33">
        <f t="shared" si="23"/>
        <v>0.18127739936250739</v>
      </c>
      <c r="BX21" s="33">
        <f t="shared" si="24"/>
        <v>0</v>
      </c>
      <c r="BY21" s="33">
        <f t="shared" si="25"/>
        <v>3.7505668833622219E-2</v>
      </c>
      <c r="BZ21" s="33">
        <f t="shared" si="26"/>
        <v>0</v>
      </c>
      <c r="CA21" s="33">
        <f t="shared" si="27"/>
        <v>0</v>
      </c>
      <c r="CB21" s="59">
        <f t="shared" si="28"/>
        <v>361.6359098385912</v>
      </c>
      <c r="CD21" s="59">
        <f t="shared" si="2"/>
        <v>11.58925166958929</v>
      </c>
      <c r="CE21" s="59">
        <f t="shared" si="3"/>
        <v>0</v>
      </c>
      <c r="CF21" s="59">
        <f t="shared" si="4"/>
        <v>0</v>
      </c>
      <c r="CG21" s="59">
        <f t="shared" si="5"/>
        <v>0</v>
      </c>
      <c r="CH21" s="59">
        <f t="shared" si="6"/>
        <v>0</v>
      </c>
      <c r="CI21" s="59">
        <f t="shared" si="7"/>
        <v>0</v>
      </c>
      <c r="CK21" s="59">
        <f t="shared" si="8"/>
        <v>0.19495470796105741</v>
      </c>
      <c r="CL21" s="59">
        <f t="shared" si="9"/>
        <v>9.2263945330710548</v>
      </c>
      <c r="CM21" s="59">
        <v>0</v>
      </c>
      <c r="CN21" s="59">
        <f t="shared" si="29"/>
        <v>1.464892845878522</v>
      </c>
      <c r="CO21" s="59">
        <f t="shared" si="10"/>
        <v>6.7006563887619844E-2</v>
      </c>
      <c r="CP21" s="59">
        <f t="shared" si="11"/>
        <v>0.90638699681253931</v>
      </c>
      <c r="CQ21" s="59">
        <v>0</v>
      </c>
      <c r="CR21" s="59">
        <f t="shared" si="30"/>
        <v>0.28739575681807511</v>
      </c>
      <c r="CS21" s="59">
        <f t="shared" si="12"/>
        <v>4.3408057207924539E-2</v>
      </c>
      <c r="CT21" s="59">
        <f t="shared" si="13"/>
        <v>0.1250188961120739</v>
      </c>
      <c r="CU21" s="59">
        <v>0</v>
      </c>
      <c r="CV21" s="59">
        <f t="shared" si="31"/>
        <v>8.1673169349749664E-2</v>
      </c>
      <c r="CW21" s="59">
        <f t="shared" si="32"/>
        <v>6.2509448056037127E-3</v>
      </c>
      <c r="CX21" s="59">
        <f t="shared" si="14"/>
        <v>2.5003779222414792E-2</v>
      </c>
      <c r="CY21" s="59">
        <v>0</v>
      </c>
      <c r="CZ21" s="57">
        <f t="shared" si="33"/>
        <v>1.3476039059200811E-3</v>
      </c>
    </row>
    <row r="22" spans="1:104" ht="14">
      <c r="A22" s="179">
        <v>2028</v>
      </c>
      <c r="B22" s="56">
        <v>5.1659296607017402E-2</v>
      </c>
      <c r="C22" s="56">
        <v>1.15723688314203E-2</v>
      </c>
      <c r="D22" s="56">
        <v>0.123982311856842</v>
      </c>
      <c r="E22" s="56">
        <v>7.5707347214081996E-2</v>
      </c>
      <c r="F22" s="56"/>
      <c r="G22" s="56">
        <v>18.494028185312199</v>
      </c>
      <c r="H22" s="56">
        <v>16.310516088991601</v>
      </c>
      <c r="I22" s="56">
        <v>12.026284250113701</v>
      </c>
      <c r="J22" s="56">
        <v>3.7241080235843</v>
      </c>
      <c r="K22" s="56"/>
      <c r="L22" s="56">
        <v>5.1659296607017402E-2</v>
      </c>
      <c r="M22" s="56">
        <v>1.6736513785616601E-2</v>
      </c>
      <c r="N22" s="56">
        <v>0.15497788982105201</v>
      </c>
      <c r="O22" s="56">
        <v>7.8572342078535404E-2</v>
      </c>
      <c r="P22" s="56"/>
      <c r="Q22" s="56">
        <v>1.9630532710666599</v>
      </c>
      <c r="R22" s="56">
        <v>1.71763829163272</v>
      </c>
      <c r="S22" s="56">
        <v>1.0021903541761401</v>
      </c>
      <c r="T22" s="56">
        <v>0.438871571364223</v>
      </c>
      <c r="U22" s="56"/>
      <c r="V22" s="56">
        <v>5.1659296607017402E-2</v>
      </c>
      <c r="W22" s="56">
        <v>0</v>
      </c>
      <c r="X22" s="56">
        <v>9.2986733892631304E-2</v>
      </c>
      <c r="Y22" s="56">
        <v>0.17179135825894001</v>
      </c>
      <c r="Z22" s="56"/>
      <c r="AA22" s="56">
        <v>0.227300905070877</v>
      </c>
      <c r="AB22" s="56">
        <v>0.208529136132311</v>
      </c>
      <c r="AC22" s="56">
        <v>0.113650452535438</v>
      </c>
      <c r="AD22" s="56">
        <v>3.3535433981193401E-2</v>
      </c>
      <c r="AE22" s="56"/>
      <c r="AF22" s="56">
        <v>0</v>
      </c>
      <c r="AG22" s="56">
        <v>0</v>
      </c>
      <c r="AH22" s="56">
        <v>4.1327437285613902E-2</v>
      </c>
      <c r="AI22" s="56">
        <v>4.1327437285613902E-2</v>
      </c>
      <c r="AJ22" s="56"/>
      <c r="AK22" s="56">
        <v>0</v>
      </c>
      <c r="AL22" s="56">
        <v>0</v>
      </c>
      <c r="AM22" s="56">
        <v>0</v>
      </c>
      <c r="AN22" s="56">
        <v>0</v>
      </c>
      <c r="AO22" s="56"/>
      <c r="AP22" s="56"/>
      <c r="AQ22" s="56">
        <v>607.59598297309606</v>
      </c>
      <c r="AR22" s="56">
        <v>0</v>
      </c>
      <c r="AS22" s="56">
        <v>0</v>
      </c>
      <c r="AT22" s="56">
        <v>562.01181964706404</v>
      </c>
      <c r="AU22" s="25"/>
      <c r="AV22" s="25"/>
      <c r="AW22" s="25"/>
      <c r="AY22" s="58"/>
      <c r="AZ22" s="58"/>
      <c r="BA22" s="58"/>
      <c r="BB22" s="58"/>
      <c r="BC22" s="58"/>
      <c r="BD22" s="58"/>
      <c r="BF22" s="54">
        <f t="shared" si="15"/>
        <v>16.322088457823021</v>
      </c>
      <c r="BG22" s="54">
        <f t="shared" si="15"/>
        <v>12.150266561970543</v>
      </c>
      <c r="BH22" s="54">
        <f t="shared" si="15"/>
        <v>3.7998153707983819</v>
      </c>
      <c r="BI22" s="54">
        <f t="shared" si="16"/>
        <v>1.7343748054183366</v>
      </c>
      <c r="BJ22" s="54">
        <f t="shared" si="16"/>
        <v>1.1571682439971922</v>
      </c>
      <c r="BK22" s="54">
        <f t="shared" si="16"/>
        <v>0.51744391344275842</v>
      </c>
      <c r="BL22" s="54">
        <f t="shared" si="17"/>
        <v>0.208529136132311</v>
      </c>
      <c r="BM22" s="54">
        <f t="shared" si="17"/>
        <v>0.2066371864280693</v>
      </c>
      <c r="BN22" s="54">
        <f t="shared" si="17"/>
        <v>0.20532679224013342</v>
      </c>
      <c r="BO22" s="33">
        <f t="shared" si="18"/>
        <v>0</v>
      </c>
      <c r="BP22" s="33">
        <f t="shared" si="18"/>
        <v>0</v>
      </c>
      <c r="BQ22" s="33">
        <f t="shared" si="18"/>
        <v>4.1327437285613902E-2</v>
      </c>
      <c r="BS22" s="33">
        <f t="shared" si="19"/>
        <v>3.0344392260212141E-2</v>
      </c>
      <c r="BT22" s="33">
        <f t="shared" si="20"/>
        <v>10.863292429155928</v>
      </c>
      <c r="BU22" s="33">
        <f t="shared" si="21"/>
        <v>3.0344392260212141E-2</v>
      </c>
      <c r="BV22" s="33">
        <f t="shared" si="22"/>
        <v>1.1530869058880606</v>
      </c>
      <c r="BW22" s="33">
        <f t="shared" si="23"/>
        <v>3.0344392260212141E-2</v>
      </c>
      <c r="BX22" s="33">
        <f t="shared" si="24"/>
        <v>0.13351532594493368</v>
      </c>
      <c r="BY22" s="33">
        <f t="shared" si="25"/>
        <v>0</v>
      </c>
      <c r="BZ22" s="33">
        <f t="shared" si="26"/>
        <v>0</v>
      </c>
      <c r="CA22" s="33">
        <f t="shared" si="27"/>
        <v>0</v>
      </c>
      <c r="CB22" s="59">
        <f t="shared" si="28"/>
        <v>330.12271227730008</v>
      </c>
      <c r="CD22" s="59">
        <f t="shared" si="2"/>
        <v>356.89860400771119</v>
      </c>
      <c r="CE22" s="59">
        <f t="shared" si="3"/>
        <v>0</v>
      </c>
      <c r="CF22" s="59">
        <f t="shared" si="4"/>
        <v>0</v>
      </c>
      <c r="CG22" s="59">
        <f t="shared" si="5"/>
        <v>0</v>
      </c>
      <c r="CH22" s="59">
        <f t="shared" si="6"/>
        <v>0</v>
      </c>
      <c r="CI22" s="59">
        <f t="shared" si="7"/>
        <v>0</v>
      </c>
      <c r="CK22" s="59">
        <f t="shared" si="8"/>
        <v>9.5875067451612068</v>
      </c>
      <c r="CL22" s="59">
        <f t="shared" si="9"/>
        <v>7.1370010596019249</v>
      </c>
      <c r="CM22" s="59">
        <v>0</v>
      </c>
      <c r="CN22" s="59">
        <f t="shared" si="29"/>
        <v>2.2319910587444345</v>
      </c>
      <c r="CO22" s="59">
        <f t="shared" si="10"/>
        <v>1.01876240828827</v>
      </c>
      <c r="CP22" s="59">
        <f t="shared" si="11"/>
        <v>0.67971438662875339</v>
      </c>
      <c r="CQ22" s="59">
        <v>0</v>
      </c>
      <c r="CR22" s="59">
        <f t="shared" si="30"/>
        <v>0.30394376450014271</v>
      </c>
      <c r="CS22" s="59">
        <f t="shared" si="12"/>
        <v>0.12248889009500118</v>
      </c>
      <c r="CT22" s="59">
        <f t="shared" si="13"/>
        <v>0.12137756904084838</v>
      </c>
      <c r="CU22" s="59">
        <v>0</v>
      </c>
      <c r="CV22" s="59">
        <f t="shared" si="31"/>
        <v>0.12060785056100312</v>
      </c>
      <c r="CW22" s="59">
        <f t="shared" si="32"/>
        <v>0</v>
      </c>
      <c r="CX22" s="59">
        <f t="shared" si="14"/>
        <v>2.42755138081697E-2</v>
      </c>
      <c r="CY22" s="59">
        <v>0</v>
      </c>
      <c r="CZ22" s="57">
        <f t="shared" si="33"/>
        <v>2.42755138081697E-2</v>
      </c>
    </row>
    <row r="23" spans="1:104" ht="14">
      <c r="A23" s="179">
        <v>2029</v>
      </c>
      <c r="B23" s="56">
        <v>3.0995577964210399E-2</v>
      </c>
      <c r="C23" s="56">
        <v>3.0995577964210399E-2</v>
      </c>
      <c r="D23" s="56">
        <v>8.2654874571227804E-2</v>
      </c>
      <c r="E23" s="56">
        <v>5.1659296607017402E-2</v>
      </c>
      <c r="F23" s="56"/>
      <c r="G23" s="56">
        <v>0.17564160846385901</v>
      </c>
      <c r="H23" s="56">
        <v>0.15497788982105201</v>
      </c>
      <c r="I23" s="56">
        <v>24.703475637475702</v>
      </c>
      <c r="J23" s="56">
        <v>4.2824778331475599</v>
      </c>
      <c r="K23" s="56"/>
      <c r="L23" s="56">
        <v>4.1327437285613902E-2</v>
      </c>
      <c r="M23" s="56">
        <v>1.03318593214035E-2</v>
      </c>
      <c r="N23" s="56">
        <v>0.103318593214035</v>
      </c>
      <c r="O23" s="56">
        <v>4.1327437285613902E-2</v>
      </c>
      <c r="P23" s="56"/>
      <c r="Q23" s="56">
        <v>1.03318593214035E-2</v>
      </c>
      <c r="R23" s="56">
        <v>1.03318593214035E-2</v>
      </c>
      <c r="S23" s="56">
        <v>2.1800223168161299</v>
      </c>
      <c r="T23" s="56">
        <v>0.60957969996280503</v>
      </c>
      <c r="U23" s="56"/>
      <c r="V23" s="56">
        <v>6.1991155928420902E-2</v>
      </c>
      <c r="W23" s="56">
        <v>5.3364828545691902E-4</v>
      </c>
      <c r="X23" s="56">
        <v>8.2654874571227804E-2</v>
      </c>
      <c r="Y23" s="56">
        <v>2.6310734772785199E-2</v>
      </c>
      <c r="Z23" s="56"/>
      <c r="AA23" s="56">
        <v>1.03318593214035E-2</v>
      </c>
      <c r="AB23" s="56">
        <v>1.03318593214035E-2</v>
      </c>
      <c r="AC23" s="56">
        <v>0.227300905070877</v>
      </c>
      <c r="AD23" s="56">
        <v>0.103318593214035</v>
      </c>
      <c r="AE23" s="56"/>
      <c r="AF23" s="56">
        <v>1.03318593214035E-2</v>
      </c>
      <c r="AG23" s="56">
        <v>1.03318593214035E-2</v>
      </c>
      <c r="AH23" s="56">
        <v>1.03318593214035E-2</v>
      </c>
      <c r="AI23" s="56">
        <v>1.03318593214035E-2</v>
      </c>
      <c r="AJ23" s="56"/>
      <c r="AK23" s="56">
        <v>0</v>
      </c>
      <c r="AL23" s="56">
        <v>0</v>
      </c>
      <c r="AM23" s="56">
        <v>0</v>
      </c>
      <c r="AN23" s="56">
        <v>0</v>
      </c>
      <c r="AO23" s="56"/>
      <c r="AP23" s="56"/>
      <c r="AQ23" s="56">
        <v>15.311815514319999</v>
      </c>
      <c r="AR23" s="56">
        <v>0</v>
      </c>
      <c r="AS23" s="56">
        <v>0</v>
      </c>
      <c r="AT23" s="56">
        <v>525.271727900153</v>
      </c>
      <c r="AU23" s="25"/>
      <c r="AV23" s="25"/>
      <c r="AW23" s="25"/>
      <c r="AY23" s="58"/>
      <c r="AZ23" s="58"/>
      <c r="BA23" s="58"/>
      <c r="BB23" s="58"/>
      <c r="BC23" s="58"/>
      <c r="BD23" s="58"/>
      <c r="BF23" s="54">
        <f t="shared" si="15"/>
        <v>0.18597346778526241</v>
      </c>
      <c r="BG23" s="54">
        <f t="shared" si="15"/>
        <v>24.786130512046931</v>
      </c>
      <c r="BH23" s="54">
        <f t="shared" si="15"/>
        <v>4.334137129754577</v>
      </c>
      <c r="BI23" s="54">
        <f t="shared" si="16"/>
        <v>2.0663718642807E-2</v>
      </c>
      <c r="BJ23" s="54">
        <f t="shared" si="16"/>
        <v>2.2833409100301649</v>
      </c>
      <c r="BK23" s="54">
        <f t="shared" si="16"/>
        <v>0.65090713724841898</v>
      </c>
      <c r="BL23" s="54">
        <f t="shared" si="17"/>
        <v>1.0865507606860419E-2</v>
      </c>
      <c r="BM23" s="54">
        <f t="shared" si="17"/>
        <v>0.3099557796421048</v>
      </c>
      <c r="BN23" s="54">
        <f t="shared" si="17"/>
        <v>0.1296293279868202</v>
      </c>
      <c r="BO23" s="33">
        <f t="shared" si="18"/>
        <v>1.03318593214035E-2</v>
      </c>
      <c r="BP23" s="33">
        <f t="shared" si="18"/>
        <v>1.03318593214035E-2</v>
      </c>
      <c r="BQ23" s="33">
        <f t="shared" si="18"/>
        <v>1.03318593214035E-2</v>
      </c>
      <c r="BS23" s="33">
        <f t="shared" si="19"/>
        <v>1.7676345005948797E-2</v>
      </c>
      <c r="BT23" s="33">
        <f t="shared" si="20"/>
        <v>0.10016595503370988</v>
      </c>
      <c r="BU23" s="33">
        <f t="shared" si="21"/>
        <v>2.3568460007931748E-2</v>
      </c>
      <c r="BV23" s="33">
        <f t="shared" si="22"/>
        <v>5.892115001982951E-3</v>
      </c>
      <c r="BW23" s="33">
        <f t="shared" si="23"/>
        <v>3.5352690011897649E-2</v>
      </c>
      <c r="BX23" s="33">
        <f t="shared" si="24"/>
        <v>5.892115001982951E-3</v>
      </c>
      <c r="BY23" s="33">
        <f t="shared" si="25"/>
        <v>5.892115001982951E-3</v>
      </c>
      <c r="BZ23" s="33">
        <f t="shared" si="26"/>
        <v>0</v>
      </c>
      <c r="CA23" s="33">
        <f t="shared" si="27"/>
        <v>0</v>
      </c>
      <c r="CB23" s="59">
        <f t="shared" si="28"/>
        <v>299.55512670081271</v>
      </c>
      <c r="CD23" s="59">
        <f t="shared" si="2"/>
        <v>8.7321144329387401</v>
      </c>
      <c r="CE23" s="59">
        <f t="shared" si="3"/>
        <v>0</v>
      </c>
      <c r="CF23" s="59">
        <f t="shared" si="4"/>
        <v>0</v>
      </c>
      <c r="CG23" s="59">
        <f t="shared" si="5"/>
        <v>0</v>
      </c>
      <c r="CH23" s="59">
        <f t="shared" si="6"/>
        <v>0</v>
      </c>
      <c r="CI23" s="59">
        <f t="shared" si="7"/>
        <v>0</v>
      </c>
      <c r="CK23" s="59">
        <f t="shared" si="8"/>
        <v>0.10605807003569279</v>
      </c>
      <c r="CL23" s="59">
        <f t="shared" si="9"/>
        <v>14.135183889757062</v>
      </c>
      <c r="CM23" s="59">
        <v>0</v>
      </c>
      <c r="CN23" s="59">
        <f t="shared" si="29"/>
        <v>2.4716978433857775</v>
      </c>
      <c r="CO23" s="59">
        <f t="shared" si="10"/>
        <v>1.1784230003965902E-2</v>
      </c>
      <c r="CP23" s="59">
        <f t="shared" si="11"/>
        <v>1.3021574154382274</v>
      </c>
      <c r="CQ23" s="59">
        <v>0</v>
      </c>
      <c r="CR23" s="59">
        <f t="shared" si="30"/>
        <v>0.37120324512492503</v>
      </c>
      <c r="CS23" s="59">
        <f t="shared" si="12"/>
        <v>6.1964471624111738E-3</v>
      </c>
      <c r="CT23" s="59">
        <f t="shared" si="13"/>
        <v>0.17676345005948843</v>
      </c>
      <c r="CU23" s="59">
        <v>0</v>
      </c>
      <c r="CV23" s="59">
        <f t="shared" si="31"/>
        <v>7.3925794415903537E-2</v>
      </c>
      <c r="CW23" s="59">
        <f t="shared" si="32"/>
        <v>5.892115001982951E-3</v>
      </c>
      <c r="CX23" s="59">
        <f t="shared" si="14"/>
        <v>5.892115001982951E-3</v>
      </c>
      <c r="CY23" s="59">
        <v>0</v>
      </c>
      <c r="CZ23" s="57">
        <f t="shared" si="33"/>
        <v>5.892115001982951E-3</v>
      </c>
    </row>
    <row r="24" spans="1:104" ht="14">
      <c r="A24" s="179">
        <v>2030</v>
      </c>
      <c r="B24" s="56">
        <v>0.13431417117824501</v>
      </c>
      <c r="C24" s="56">
        <v>8.6989489090870897E-2</v>
      </c>
      <c r="D24" s="56">
        <v>8.2654874571227804E-2</v>
      </c>
      <c r="E24" s="56">
        <v>2.6005423135891201E-2</v>
      </c>
      <c r="F24" s="56"/>
      <c r="G24" s="56">
        <v>0</v>
      </c>
      <c r="H24" s="56">
        <v>0</v>
      </c>
      <c r="I24" s="56">
        <v>13.059470182254</v>
      </c>
      <c r="J24" s="56">
        <v>2.8722568913501698</v>
      </c>
      <c r="K24" s="56"/>
      <c r="L24" s="56">
        <v>0.113650452535438</v>
      </c>
      <c r="M24" s="56">
        <v>8.2654874571227804E-2</v>
      </c>
      <c r="N24" s="56">
        <v>8.2654874571227804E-2</v>
      </c>
      <c r="O24" s="56">
        <v>6.1991155928420902E-2</v>
      </c>
      <c r="P24" s="56"/>
      <c r="Q24" s="56">
        <v>0</v>
      </c>
      <c r="R24" s="56">
        <v>0</v>
      </c>
      <c r="S24" s="56">
        <v>1.1675001033185901</v>
      </c>
      <c r="T24" s="56">
        <v>0.45460181014175299</v>
      </c>
      <c r="U24" s="56"/>
      <c r="V24" s="56">
        <v>0.144646030499649</v>
      </c>
      <c r="W24" s="56">
        <v>2.1524293604021399E-2</v>
      </c>
      <c r="X24" s="56">
        <v>6.1991155928420902E-2</v>
      </c>
      <c r="Y24" s="56">
        <v>4.96615844571896E-2</v>
      </c>
      <c r="Z24" s="56"/>
      <c r="AA24" s="56">
        <v>0</v>
      </c>
      <c r="AB24" s="56">
        <v>0</v>
      </c>
      <c r="AC24" s="56">
        <v>0.144646030499649</v>
      </c>
      <c r="AD24" s="56">
        <v>6.1991155928420902E-2</v>
      </c>
      <c r="AE24" s="56"/>
      <c r="AF24" s="56">
        <v>0.103318593214035</v>
      </c>
      <c r="AG24" s="56">
        <v>4.1327437285613902E-2</v>
      </c>
      <c r="AH24" s="56">
        <v>2.0663718642807E-2</v>
      </c>
      <c r="AI24" s="56">
        <v>1.1510899293754999E-2</v>
      </c>
      <c r="AJ24" s="56"/>
      <c r="AK24" s="56">
        <v>0</v>
      </c>
      <c r="AL24" s="56">
        <v>0</v>
      </c>
      <c r="AM24" s="56">
        <v>0</v>
      </c>
      <c r="AN24" s="56">
        <v>0</v>
      </c>
      <c r="AO24" s="56"/>
      <c r="AP24" s="56"/>
      <c r="AQ24" s="56">
        <v>0</v>
      </c>
      <c r="AR24" s="56">
        <v>0</v>
      </c>
      <c r="AS24" s="56">
        <v>0</v>
      </c>
      <c r="AT24" s="56">
        <v>488.31466710749299</v>
      </c>
      <c r="AU24" s="25"/>
      <c r="AV24" s="25"/>
      <c r="AW24" s="25"/>
      <c r="AY24" s="58"/>
      <c r="AZ24" s="58"/>
      <c r="BA24" s="58"/>
      <c r="BB24" s="58"/>
      <c r="BC24" s="58"/>
      <c r="BD24" s="58"/>
      <c r="BF24" s="54">
        <f t="shared" si="15"/>
        <v>8.6989489090870897E-2</v>
      </c>
      <c r="BG24" s="54">
        <f t="shared" si="15"/>
        <v>13.142125056825227</v>
      </c>
      <c r="BH24" s="54">
        <f t="shared" si="15"/>
        <v>2.8982623144860611</v>
      </c>
      <c r="BI24" s="54">
        <f t="shared" si="16"/>
        <v>8.2654874571227804E-2</v>
      </c>
      <c r="BJ24" s="54">
        <f t="shared" si="16"/>
        <v>1.250154977889818</v>
      </c>
      <c r="BK24" s="54">
        <f t="shared" si="16"/>
        <v>0.51659296607017391</v>
      </c>
      <c r="BL24" s="54">
        <f t="shared" si="17"/>
        <v>2.1524293604021399E-2</v>
      </c>
      <c r="BM24" s="54">
        <f t="shared" si="17"/>
        <v>0.20663718642806989</v>
      </c>
      <c r="BN24" s="54">
        <f t="shared" si="17"/>
        <v>0.1116527403856105</v>
      </c>
      <c r="BO24" s="33">
        <f t="shared" si="18"/>
        <v>0.103318593214035</v>
      </c>
      <c r="BP24" s="33">
        <f t="shared" si="18"/>
        <v>4.1327437285613902E-2</v>
      </c>
      <c r="BQ24" s="33">
        <f t="shared" si="18"/>
        <v>2.0663718642807E-2</v>
      </c>
      <c r="BS24" s="33">
        <f t="shared" si="19"/>
        <v>7.4366500025027274E-2</v>
      </c>
      <c r="BT24" s="33">
        <f t="shared" si="20"/>
        <v>0</v>
      </c>
      <c r="BU24" s="33">
        <f t="shared" si="21"/>
        <v>6.2925500021176875E-2</v>
      </c>
      <c r="BV24" s="33">
        <f t="shared" si="22"/>
        <v>0</v>
      </c>
      <c r="BW24" s="33">
        <f t="shared" si="23"/>
        <v>8.0087000026952737E-2</v>
      </c>
      <c r="BX24" s="33">
        <f t="shared" si="24"/>
        <v>0</v>
      </c>
      <c r="BY24" s="33">
        <f t="shared" si="25"/>
        <v>5.7205000019251953E-2</v>
      </c>
      <c r="BZ24" s="33">
        <f t="shared" si="26"/>
        <v>0</v>
      </c>
      <c r="CA24" s="33">
        <f t="shared" si="27"/>
        <v>0</v>
      </c>
      <c r="CB24" s="59">
        <f t="shared" si="28"/>
        <v>270.36799159099019</v>
      </c>
      <c r="CD24" s="59">
        <f t="shared" si="2"/>
        <v>0</v>
      </c>
      <c r="CE24" s="59">
        <f t="shared" si="3"/>
        <v>0</v>
      </c>
      <c r="CF24" s="59">
        <f t="shared" si="4"/>
        <v>0</v>
      </c>
      <c r="CG24" s="59">
        <f t="shared" si="5"/>
        <v>0</v>
      </c>
      <c r="CH24" s="59">
        <f t="shared" si="6"/>
        <v>0</v>
      </c>
      <c r="CI24" s="59">
        <f t="shared" si="7"/>
        <v>0</v>
      </c>
      <c r="CK24" s="59">
        <f t="shared" si="8"/>
        <v>4.816397097867188E-2</v>
      </c>
      <c r="CL24" s="59">
        <f t="shared" si="9"/>
        <v>7.2764760024488346</v>
      </c>
      <c r="CM24" s="59">
        <v>0</v>
      </c>
      <c r="CN24" s="59">
        <f t="shared" si="29"/>
        <v>1.604697572802902</v>
      </c>
      <c r="CO24" s="59">
        <f t="shared" si="10"/>
        <v>4.5764000015401457E-2</v>
      </c>
      <c r="CP24" s="59">
        <f t="shared" si="11"/>
        <v>0.69218050023294564</v>
      </c>
      <c r="CQ24" s="59">
        <v>0</v>
      </c>
      <c r="CR24" s="59">
        <f t="shared" si="30"/>
        <v>0.2860250000962592</v>
      </c>
      <c r="CS24" s="59">
        <f t="shared" si="12"/>
        <v>1.1917479494534649E-2</v>
      </c>
      <c r="CT24" s="59">
        <f t="shared" si="13"/>
        <v>0.11441000003850385</v>
      </c>
      <c r="CU24" s="59">
        <v>0</v>
      </c>
      <c r="CV24" s="59">
        <f t="shared" si="31"/>
        <v>6.1819415239973932E-2</v>
      </c>
      <c r="CW24" s="59">
        <f t="shared" si="32"/>
        <v>2.2882000007700729E-2</v>
      </c>
      <c r="CX24" s="59">
        <f t="shared" si="14"/>
        <v>1.144100000385039E-2</v>
      </c>
      <c r="CY24" s="59">
        <v>0</v>
      </c>
      <c r="CZ24" s="57">
        <f t="shared" si="33"/>
        <v>6.3733058478327468E-3</v>
      </c>
    </row>
    <row r="25" spans="1:104" ht="14">
      <c r="A25" s="179">
        <v>2031</v>
      </c>
      <c r="B25" s="56">
        <v>0</v>
      </c>
      <c r="C25" s="56">
        <v>0</v>
      </c>
      <c r="D25" s="56">
        <v>0.15497788982105201</v>
      </c>
      <c r="E25" s="56">
        <v>5.1659296607017402E-2</v>
      </c>
      <c r="F25" s="56"/>
      <c r="G25" s="56">
        <v>0</v>
      </c>
      <c r="H25" s="56">
        <v>0</v>
      </c>
      <c r="I25" s="56">
        <v>9.9909079637971594</v>
      </c>
      <c r="J25" s="56">
        <v>2.90325246931438</v>
      </c>
      <c r="K25" s="56"/>
      <c r="L25" s="56">
        <v>0</v>
      </c>
      <c r="M25" s="56">
        <v>0</v>
      </c>
      <c r="N25" s="56">
        <v>0.15497788982105201</v>
      </c>
      <c r="O25" s="56">
        <v>3.0995577964210399E-2</v>
      </c>
      <c r="P25" s="56"/>
      <c r="Q25" s="56">
        <v>0</v>
      </c>
      <c r="R25" s="56">
        <v>0</v>
      </c>
      <c r="S25" s="56">
        <v>0.81621688639087497</v>
      </c>
      <c r="T25" s="56">
        <v>0.35128321692771802</v>
      </c>
      <c r="U25" s="56"/>
      <c r="V25" s="56">
        <v>0</v>
      </c>
      <c r="W25" s="56">
        <v>0</v>
      </c>
      <c r="X25" s="56">
        <v>5.1659296607017402E-2</v>
      </c>
      <c r="Y25" s="56">
        <v>5.1659296607017402E-2</v>
      </c>
      <c r="Z25" s="56"/>
      <c r="AA25" s="56">
        <v>0</v>
      </c>
      <c r="AB25" s="56">
        <v>0</v>
      </c>
      <c r="AC25" s="56">
        <v>8.2654874571227804E-2</v>
      </c>
      <c r="AD25" s="56">
        <v>6.1991155928420902E-2</v>
      </c>
      <c r="AE25" s="56"/>
      <c r="AF25" s="56">
        <v>0</v>
      </c>
      <c r="AG25" s="56">
        <v>0</v>
      </c>
      <c r="AH25" s="56">
        <v>5.1659296607017402E-2</v>
      </c>
      <c r="AI25" s="56">
        <v>4.1327437285613902E-2</v>
      </c>
      <c r="AJ25" s="56"/>
      <c r="AK25" s="56">
        <v>0</v>
      </c>
      <c r="AL25" s="56">
        <v>0</v>
      </c>
      <c r="AM25" s="56">
        <v>0</v>
      </c>
      <c r="AN25" s="56">
        <v>0</v>
      </c>
      <c r="AO25" s="56"/>
      <c r="AP25" s="56"/>
      <c r="AQ25" s="56">
        <v>0</v>
      </c>
      <c r="AR25" s="56">
        <v>0</v>
      </c>
      <c r="AS25" s="56">
        <v>0</v>
      </c>
      <c r="AT25" s="56">
        <v>450.04546018101399</v>
      </c>
      <c r="AU25" s="25"/>
      <c r="AV25" s="25"/>
      <c r="AW25" s="25"/>
      <c r="AY25" s="58"/>
      <c r="AZ25" s="58"/>
      <c r="BA25" s="58"/>
      <c r="BB25" s="58"/>
      <c r="BC25" s="58"/>
      <c r="BD25" s="58"/>
      <c r="BF25" s="54">
        <f t="shared" si="15"/>
        <v>0</v>
      </c>
      <c r="BG25" s="54">
        <f t="shared" si="15"/>
        <v>10.145885853618211</v>
      </c>
      <c r="BH25" s="54">
        <f t="shared" si="15"/>
        <v>2.9549117659213975</v>
      </c>
      <c r="BI25" s="54">
        <f t="shared" si="16"/>
        <v>0</v>
      </c>
      <c r="BJ25" s="54">
        <f t="shared" si="16"/>
        <v>0.97119477621192696</v>
      </c>
      <c r="BK25" s="54">
        <f t="shared" si="16"/>
        <v>0.3822787948919284</v>
      </c>
      <c r="BL25" s="54">
        <f t="shared" si="17"/>
        <v>0</v>
      </c>
      <c r="BM25" s="54">
        <f t="shared" si="17"/>
        <v>0.13431417117824521</v>
      </c>
      <c r="BN25" s="54">
        <f t="shared" si="17"/>
        <v>0.1136504525354383</v>
      </c>
      <c r="BO25" s="33">
        <f t="shared" si="18"/>
        <v>0</v>
      </c>
      <c r="BP25" s="33">
        <f t="shared" si="18"/>
        <v>0</v>
      </c>
      <c r="BQ25" s="33">
        <f t="shared" si="18"/>
        <v>5.1659296607017402E-2</v>
      </c>
      <c r="BS25" s="33">
        <f t="shared" si="19"/>
        <v>0</v>
      </c>
      <c r="BT25" s="33">
        <f t="shared" si="20"/>
        <v>0</v>
      </c>
      <c r="BU25" s="33">
        <f t="shared" si="21"/>
        <v>0</v>
      </c>
      <c r="BV25" s="33">
        <f t="shared" si="22"/>
        <v>0</v>
      </c>
      <c r="BW25" s="33">
        <f t="shared" si="23"/>
        <v>0</v>
      </c>
      <c r="BX25" s="33">
        <f t="shared" si="24"/>
        <v>0</v>
      </c>
      <c r="BY25" s="33">
        <f t="shared" si="25"/>
        <v>0</v>
      </c>
      <c r="BZ25" s="33">
        <f t="shared" si="26"/>
        <v>0</v>
      </c>
      <c r="CA25" s="33">
        <f t="shared" si="27"/>
        <v>0</v>
      </c>
      <c r="CB25" s="59">
        <f t="shared" si="28"/>
        <v>241.92161124646506</v>
      </c>
      <c r="CD25" s="59">
        <f t="shared" si="2"/>
        <v>0</v>
      </c>
      <c r="CE25" s="59">
        <f t="shared" si="3"/>
        <v>0</v>
      </c>
      <c r="CF25" s="59">
        <f t="shared" si="4"/>
        <v>0</v>
      </c>
      <c r="CG25" s="59">
        <f t="shared" si="5"/>
        <v>0</v>
      </c>
      <c r="CH25" s="59">
        <f t="shared" si="6"/>
        <v>0</v>
      </c>
      <c r="CI25" s="59">
        <f t="shared" si="7"/>
        <v>0</v>
      </c>
      <c r="CK25" s="59">
        <f t="shared" si="8"/>
        <v>0</v>
      </c>
      <c r="CL25" s="59">
        <f t="shared" si="9"/>
        <v>5.4539135940684735</v>
      </c>
      <c r="CM25" s="59">
        <v>0</v>
      </c>
      <c r="CN25" s="59">
        <f t="shared" si="29"/>
        <v>1.5884106801462174</v>
      </c>
      <c r="CO25" s="59">
        <f t="shared" si="10"/>
        <v>0</v>
      </c>
      <c r="CP25" s="59">
        <f t="shared" si="11"/>
        <v>0.52206504871938575</v>
      </c>
      <c r="CQ25" s="59">
        <v>0</v>
      </c>
      <c r="CR25" s="59">
        <f t="shared" si="30"/>
        <v>0.20549368938954526</v>
      </c>
      <c r="CS25" s="59">
        <f t="shared" si="12"/>
        <v>0</v>
      </c>
      <c r="CT25" s="59">
        <f t="shared" si="13"/>
        <v>7.2200485461191635E-2</v>
      </c>
      <c r="CU25" s="59">
        <v>0</v>
      </c>
      <c r="CV25" s="59">
        <f t="shared" si="31"/>
        <v>6.1092718467162181E-2</v>
      </c>
      <c r="CW25" s="59">
        <f t="shared" si="32"/>
        <v>0</v>
      </c>
      <c r="CX25" s="59">
        <f t="shared" si="14"/>
        <v>2.7769417485073711E-2</v>
      </c>
      <c r="CY25" s="59">
        <v>0</v>
      </c>
      <c r="CZ25" s="57">
        <f t="shared" si="33"/>
        <v>2.221553398805896E-2</v>
      </c>
    </row>
    <row r="26" spans="1:104" ht="14">
      <c r="A26" s="179">
        <v>2032</v>
      </c>
      <c r="B26" s="56">
        <v>0</v>
      </c>
      <c r="C26" s="56">
        <v>0</v>
      </c>
      <c r="D26" s="56">
        <v>8.2654874571227804E-2</v>
      </c>
      <c r="E26" s="56">
        <v>2.0663718642807E-2</v>
      </c>
      <c r="F26" s="56"/>
      <c r="G26" s="56">
        <v>0</v>
      </c>
      <c r="H26" s="56">
        <v>0</v>
      </c>
      <c r="I26" s="56">
        <v>7.54225730462454</v>
      </c>
      <c r="J26" s="56">
        <v>2.3453320659585901</v>
      </c>
      <c r="K26" s="56"/>
      <c r="L26" s="56">
        <v>0</v>
      </c>
      <c r="M26" s="56">
        <v>0</v>
      </c>
      <c r="N26" s="56">
        <v>4.1327437285613902E-2</v>
      </c>
      <c r="O26" s="56">
        <v>5.1659296607017402E-2</v>
      </c>
      <c r="P26" s="56"/>
      <c r="Q26" s="56">
        <v>0</v>
      </c>
      <c r="R26" s="56">
        <v>0</v>
      </c>
      <c r="S26" s="56">
        <v>0.59924784064140202</v>
      </c>
      <c r="T26" s="56">
        <v>0.20663718642807</v>
      </c>
      <c r="U26" s="56"/>
      <c r="V26" s="56">
        <v>0</v>
      </c>
      <c r="W26" s="56">
        <v>0</v>
      </c>
      <c r="X26" s="56">
        <v>1.03318593214035E-2</v>
      </c>
      <c r="Y26" s="56">
        <v>1.03318593214035E-2</v>
      </c>
      <c r="Z26" s="56"/>
      <c r="AA26" s="56">
        <v>0</v>
      </c>
      <c r="AB26" s="56">
        <v>0</v>
      </c>
      <c r="AC26" s="56">
        <v>3.0995577964210399E-2</v>
      </c>
      <c r="AD26" s="56">
        <v>5.1659296607017402E-2</v>
      </c>
      <c r="AE26" s="56"/>
      <c r="AF26" s="56">
        <v>0</v>
      </c>
      <c r="AG26" s="56">
        <v>0</v>
      </c>
      <c r="AH26" s="56">
        <v>3.0995577964210399E-2</v>
      </c>
      <c r="AI26" s="56">
        <v>1.03318593214035E-2</v>
      </c>
      <c r="AJ26" s="56"/>
      <c r="AK26" s="56">
        <v>0</v>
      </c>
      <c r="AL26" s="56">
        <v>0</v>
      </c>
      <c r="AM26" s="56">
        <v>0</v>
      </c>
      <c r="AN26" s="56">
        <v>0</v>
      </c>
      <c r="AO26" s="56"/>
      <c r="AP26" s="56"/>
      <c r="AQ26" s="56">
        <v>0</v>
      </c>
      <c r="AR26" s="56">
        <v>0</v>
      </c>
      <c r="AS26" s="56">
        <v>0</v>
      </c>
      <c r="AT26" s="56">
        <v>412.32384179857002</v>
      </c>
      <c r="AU26" s="25"/>
      <c r="AV26" s="25"/>
      <c r="AW26" s="25"/>
      <c r="AY26" s="58"/>
      <c r="AZ26" s="58"/>
      <c r="BA26" s="58"/>
      <c r="BB26" s="58"/>
      <c r="BC26" s="58"/>
      <c r="BD26" s="58"/>
      <c r="BF26" s="54">
        <f t="shared" si="15"/>
        <v>0</v>
      </c>
      <c r="BG26" s="54">
        <f t="shared" si="15"/>
        <v>7.6249121791957677</v>
      </c>
      <c r="BH26" s="54">
        <f t="shared" si="15"/>
        <v>2.365995784601397</v>
      </c>
      <c r="BI26" s="54">
        <f t="shared" si="16"/>
        <v>0</v>
      </c>
      <c r="BJ26" s="54">
        <f t="shared" si="16"/>
        <v>0.64057527792701596</v>
      </c>
      <c r="BK26" s="54">
        <f t="shared" si="16"/>
        <v>0.2582964830350874</v>
      </c>
      <c r="BL26" s="54">
        <f t="shared" si="17"/>
        <v>0</v>
      </c>
      <c r="BM26" s="54">
        <f t="shared" si="17"/>
        <v>4.1327437285613902E-2</v>
      </c>
      <c r="BN26" s="54">
        <f t="shared" si="17"/>
        <v>6.1991155928420902E-2</v>
      </c>
      <c r="BO26" s="33">
        <f t="shared" si="18"/>
        <v>0</v>
      </c>
      <c r="BP26" s="33">
        <f t="shared" si="18"/>
        <v>0</v>
      </c>
      <c r="BQ26" s="33">
        <f t="shared" si="18"/>
        <v>3.0995577964210399E-2</v>
      </c>
      <c r="BS26" s="33">
        <f t="shared" si="19"/>
        <v>0</v>
      </c>
      <c r="BT26" s="33">
        <f t="shared" si="20"/>
        <v>0</v>
      </c>
      <c r="BU26" s="33">
        <f t="shared" si="21"/>
        <v>0</v>
      </c>
      <c r="BV26" s="33">
        <f t="shared" si="22"/>
        <v>0</v>
      </c>
      <c r="BW26" s="33">
        <f t="shared" si="23"/>
        <v>0</v>
      </c>
      <c r="BX26" s="33">
        <f t="shared" si="24"/>
        <v>0</v>
      </c>
      <c r="BY26" s="33">
        <f t="shared" si="25"/>
        <v>0</v>
      </c>
      <c r="BZ26" s="33">
        <f t="shared" si="26"/>
        <v>0</v>
      </c>
      <c r="CA26" s="33">
        <f t="shared" si="27"/>
        <v>0</v>
      </c>
      <c r="CB26" s="59">
        <f t="shared" si="28"/>
        <v>215.18872096977117</v>
      </c>
      <c r="CD26" s="59">
        <f t="shared" si="2"/>
        <v>0</v>
      </c>
      <c r="CE26" s="59">
        <f t="shared" si="3"/>
        <v>0</v>
      </c>
      <c r="CF26" s="59">
        <f t="shared" si="4"/>
        <v>0</v>
      </c>
      <c r="CG26" s="59">
        <f t="shared" si="5"/>
        <v>0</v>
      </c>
      <c r="CH26" s="59">
        <f t="shared" si="6"/>
        <v>0</v>
      </c>
      <c r="CI26" s="59">
        <f t="shared" si="7"/>
        <v>0</v>
      </c>
      <c r="CK26" s="59">
        <f t="shared" si="8"/>
        <v>0</v>
      </c>
      <c r="CL26" s="59">
        <f t="shared" si="9"/>
        <v>3.979384486210563</v>
      </c>
      <c r="CM26" s="59">
        <v>0</v>
      </c>
      <c r="CN26" s="59">
        <f t="shared" si="29"/>
        <v>1.2347954571032778</v>
      </c>
      <c r="CO26" s="59">
        <f t="shared" si="10"/>
        <v>0</v>
      </c>
      <c r="CP26" s="59">
        <f t="shared" si="11"/>
        <v>0.33431143380088751</v>
      </c>
      <c r="CQ26" s="59">
        <v>0</v>
      </c>
      <c r="CR26" s="59">
        <f t="shared" si="30"/>
        <v>0.13480299750035804</v>
      </c>
      <c r="CS26" s="59">
        <f t="shared" si="12"/>
        <v>0</v>
      </c>
      <c r="CT26" s="59">
        <f t="shared" si="13"/>
        <v>2.1568479600057242E-2</v>
      </c>
      <c r="CU26" s="59">
        <v>0</v>
      </c>
      <c r="CV26" s="59">
        <f t="shared" si="31"/>
        <v>3.235271940008589E-2</v>
      </c>
      <c r="CW26" s="59">
        <f t="shared" si="32"/>
        <v>0</v>
      </c>
      <c r="CX26" s="59">
        <f t="shared" si="14"/>
        <v>1.6176359700042917E-2</v>
      </c>
      <c r="CY26" s="59">
        <v>0</v>
      </c>
      <c r="CZ26" s="57">
        <f t="shared" si="33"/>
        <v>5.3921199000143234E-3</v>
      </c>
    </row>
    <row r="27" spans="1:104" ht="14">
      <c r="A27" s="179">
        <v>2033</v>
      </c>
      <c r="B27" s="56">
        <v>0</v>
      </c>
      <c r="C27" s="56">
        <v>0</v>
      </c>
      <c r="D27" s="56">
        <v>6.1991155928420902E-2</v>
      </c>
      <c r="E27" s="56">
        <v>2.0663718642807E-2</v>
      </c>
      <c r="F27" s="56"/>
      <c r="G27" s="56">
        <v>0</v>
      </c>
      <c r="H27" s="56">
        <v>0</v>
      </c>
      <c r="I27" s="56">
        <v>0.103318593214035</v>
      </c>
      <c r="J27" s="56">
        <v>4.1327437285613902E-2</v>
      </c>
      <c r="K27" s="56"/>
      <c r="L27" s="56">
        <v>0</v>
      </c>
      <c r="M27" s="56">
        <v>0</v>
      </c>
      <c r="N27" s="56">
        <v>3.0995577964210399E-2</v>
      </c>
      <c r="O27" s="56">
        <v>1.03318593214035E-2</v>
      </c>
      <c r="P27" s="56"/>
      <c r="Q27" s="56">
        <v>0</v>
      </c>
      <c r="R27" s="56">
        <v>0</v>
      </c>
      <c r="S27" s="56">
        <v>1.03318593214035E-2</v>
      </c>
      <c r="T27" s="56">
        <v>0</v>
      </c>
      <c r="U27" s="56"/>
      <c r="V27" s="56">
        <v>0</v>
      </c>
      <c r="W27" s="56">
        <v>0</v>
      </c>
      <c r="X27" s="56">
        <v>0</v>
      </c>
      <c r="Y27" s="56">
        <v>1.03318593214035E-2</v>
      </c>
      <c r="Z27" s="56"/>
      <c r="AA27" s="56">
        <v>0</v>
      </c>
      <c r="AB27" s="56">
        <v>0</v>
      </c>
      <c r="AC27" s="56">
        <v>0</v>
      </c>
      <c r="AD27" s="56">
        <v>1.03318593214035E-2</v>
      </c>
      <c r="AE27" s="56"/>
      <c r="AF27" s="56">
        <v>0</v>
      </c>
      <c r="AG27" s="56">
        <v>0</v>
      </c>
      <c r="AH27" s="56">
        <v>1.03318593214035E-2</v>
      </c>
      <c r="AI27" s="56">
        <v>2.0663718642807E-2</v>
      </c>
      <c r="AJ27" s="56"/>
      <c r="AK27" s="56">
        <v>0</v>
      </c>
      <c r="AL27" s="56">
        <v>0</v>
      </c>
      <c r="AM27" s="56">
        <v>0</v>
      </c>
      <c r="AN27" s="56">
        <v>0</v>
      </c>
      <c r="AO27" s="56"/>
      <c r="AP27" s="56"/>
      <c r="AQ27" s="56">
        <v>0</v>
      </c>
      <c r="AR27" s="56">
        <v>0</v>
      </c>
      <c r="AS27" s="56">
        <v>0</v>
      </c>
      <c r="AT27" s="56">
        <v>374.61255527544699</v>
      </c>
      <c r="AU27" s="25"/>
      <c r="AV27" s="25"/>
      <c r="AW27" s="25"/>
      <c r="AY27" s="58"/>
      <c r="AZ27" s="58"/>
      <c r="BA27" s="58"/>
      <c r="BB27" s="58"/>
      <c r="BC27" s="58"/>
      <c r="BD27" s="58"/>
      <c r="BF27" s="54">
        <f t="shared" si="15"/>
        <v>0</v>
      </c>
      <c r="BG27" s="54">
        <f t="shared" si="15"/>
        <v>0.16530974914245589</v>
      </c>
      <c r="BH27" s="54">
        <f t="shared" si="15"/>
        <v>6.1991155928420902E-2</v>
      </c>
      <c r="BI27" s="54">
        <f t="shared" si="16"/>
        <v>0</v>
      </c>
      <c r="BJ27" s="54">
        <f t="shared" si="16"/>
        <v>4.1327437285613902E-2</v>
      </c>
      <c r="BK27" s="54">
        <f t="shared" si="16"/>
        <v>1.03318593214035E-2</v>
      </c>
      <c r="BL27" s="54">
        <f t="shared" si="17"/>
        <v>0</v>
      </c>
      <c r="BM27" s="54">
        <f t="shared" si="17"/>
        <v>0</v>
      </c>
      <c r="BN27" s="54">
        <f t="shared" si="17"/>
        <v>2.0663718642807E-2</v>
      </c>
      <c r="BO27" s="33">
        <f t="shared" si="18"/>
        <v>0</v>
      </c>
      <c r="BP27" s="33">
        <f t="shared" si="18"/>
        <v>0</v>
      </c>
      <c r="BQ27" s="33">
        <f t="shared" si="18"/>
        <v>1.03318593214035E-2</v>
      </c>
      <c r="BS27" s="33">
        <f t="shared" si="19"/>
        <v>0</v>
      </c>
      <c r="BT27" s="33">
        <f t="shared" si="20"/>
        <v>0</v>
      </c>
      <c r="BU27" s="33">
        <f t="shared" si="21"/>
        <v>0</v>
      </c>
      <c r="BV27" s="33">
        <f t="shared" si="22"/>
        <v>0</v>
      </c>
      <c r="BW27" s="33">
        <f t="shared" si="23"/>
        <v>0</v>
      </c>
      <c r="BX27" s="33">
        <f t="shared" si="24"/>
        <v>0</v>
      </c>
      <c r="BY27" s="33">
        <f t="shared" si="25"/>
        <v>0</v>
      </c>
      <c r="BZ27" s="33">
        <f t="shared" si="26"/>
        <v>0</v>
      </c>
      <c r="CA27" s="33">
        <f t="shared" si="27"/>
        <v>0</v>
      </c>
      <c r="CB27" s="59">
        <f t="shared" si="28"/>
        <v>189.81309061623179</v>
      </c>
      <c r="CD27" s="59">
        <f t="shared" si="2"/>
        <v>0</v>
      </c>
      <c r="CE27" s="59">
        <f t="shared" si="3"/>
        <v>0</v>
      </c>
      <c r="CF27" s="59">
        <f t="shared" si="4"/>
        <v>0</v>
      </c>
      <c r="CG27" s="59">
        <f t="shared" si="5"/>
        <v>0</v>
      </c>
      <c r="CH27" s="59">
        <f t="shared" si="6"/>
        <v>0</v>
      </c>
      <c r="CI27" s="59">
        <f t="shared" si="7"/>
        <v>0</v>
      </c>
      <c r="CK27" s="59">
        <f t="shared" si="8"/>
        <v>0</v>
      </c>
      <c r="CL27" s="59">
        <f t="shared" si="9"/>
        <v>8.3761085825465154E-2</v>
      </c>
      <c r="CM27" s="59">
        <v>0</v>
      </c>
      <c r="CN27" s="59">
        <f t="shared" si="29"/>
        <v>3.1410407184549405E-2</v>
      </c>
      <c r="CO27" s="59">
        <f t="shared" si="10"/>
        <v>0</v>
      </c>
      <c r="CP27" s="59">
        <f t="shared" si="11"/>
        <v>2.0940271456366254E-2</v>
      </c>
      <c r="CQ27" s="59">
        <v>0</v>
      </c>
      <c r="CR27" s="59">
        <f t="shared" si="30"/>
        <v>5.2350678640915756E-3</v>
      </c>
      <c r="CS27" s="59">
        <f t="shared" si="12"/>
        <v>0</v>
      </c>
      <c r="CT27" s="59">
        <f t="shared" si="13"/>
        <v>0</v>
      </c>
      <c r="CU27" s="59">
        <v>0</v>
      </c>
      <c r="CV27" s="59">
        <f t="shared" si="31"/>
        <v>1.0470135728183151E-2</v>
      </c>
      <c r="CW27" s="59">
        <f t="shared" si="32"/>
        <v>0</v>
      </c>
      <c r="CX27" s="59">
        <f t="shared" si="14"/>
        <v>5.2350678640915756E-3</v>
      </c>
      <c r="CY27" s="59">
        <v>0</v>
      </c>
      <c r="CZ27" s="57">
        <f t="shared" si="33"/>
        <v>1.0470135728183151E-2</v>
      </c>
    </row>
    <row r="28" spans="1:104" ht="14">
      <c r="A28" s="179">
        <v>2034</v>
      </c>
      <c r="B28" s="56">
        <v>0</v>
      </c>
      <c r="C28" s="56">
        <v>0</v>
      </c>
      <c r="D28" s="56">
        <v>4.1327437285613902E-2</v>
      </c>
      <c r="E28" s="56">
        <v>0</v>
      </c>
      <c r="F28" s="56"/>
      <c r="G28" s="56">
        <v>0</v>
      </c>
      <c r="H28" s="56">
        <v>0</v>
      </c>
      <c r="I28" s="56">
        <v>0</v>
      </c>
      <c r="J28" s="56">
        <v>0</v>
      </c>
      <c r="K28" s="56"/>
      <c r="L28" s="56">
        <v>0</v>
      </c>
      <c r="M28" s="56">
        <v>0</v>
      </c>
      <c r="N28" s="56">
        <v>3.0995577964210399E-2</v>
      </c>
      <c r="O28" s="56">
        <v>0</v>
      </c>
      <c r="P28" s="56"/>
      <c r="Q28" s="56">
        <v>0</v>
      </c>
      <c r="R28" s="56">
        <v>0</v>
      </c>
      <c r="S28" s="56">
        <v>0</v>
      </c>
      <c r="T28" s="56">
        <v>0</v>
      </c>
      <c r="U28" s="56"/>
      <c r="V28" s="56">
        <v>0</v>
      </c>
      <c r="W28" s="56">
        <v>0</v>
      </c>
      <c r="X28" s="56">
        <v>0</v>
      </c>
      <c r="Y28" s="56">
        <v>0</v>
      </c>
      <c r="Z28" s="56"/>
      <c r="AA28" s="56">
        <v>0</v>
      </c>
      <c r="AB28" s="56">
        <v>0</v>
      </c>
      <c r="AC28" s="56">
        <v>0</v>
      </c>
      <c r="AD28" s="56">
        <v>0</v>
      </c>
      <c r="AE28" s="56"/>
      <c r="AF28" s="56">
        <v>0</v>
      </c>
      <c r="AG28" s="56">
        <v>0</v>
      </c>
      <c r="AH28" s="56">
        <v>1.03318593214035E-2</v>
      </c>
      <c r="AI28" s="56">
        <v>0</v>
      </c>
      <c r="AJ28" s="56"/>
      <c r="AK28" s="56">
        <v>0</v>
      </c>
      <c r="AL28" s="56">
        <v>0</v>
      </c>
      <c r="AM28" s="56">
        <v>0</v>
      </c>
      <c r="AN28" s="56">
        <v>0</v>
      </c>
      <c r="AO28" s="56"/>
      <c r="AP28" s="56"/>
      <c r="AQ28" s="56">
        <v>0</v>
      </c>
      <c r="AR28" s="56">
        <v>0</v>
      </c>
      <c r="AS28" s="56">
        <v>0</v>
      </c>
      <c r="AT28" s="56">
        <v>338.53370252510598</v>
      </c>
      <c r="AU28" s="25"/>
      <c r="AV28" s="25"/>
      <c r="AW28" s="25"/>
      <c r="AY28" s="58"/>
      <c r="AZ28" s="58"/>
      <c r="BA28" s="58"/>
      <c r="BB28" s="58"/>
      <c r="BC28" s="58"/>
      <c r="BD28" s="58"/>
      <c r="BF28" s="54">
        <f t="shared" si="15"/>
        <v>0</v>
      </c>
      <c r="BG28" s="54">
        <f t="shared" si="15"/>
        <v>4.1327437285613902E-2</v>
      </c>
      <c r="BH28" s="54">
        <f t="shared" si="15"/>
        <v>0</v>
      </c>
      <c r="BI28" s="54">
        <f t="shared" si="16"/>
        <v>0</v>
      </c>
      <c r="BJ28" s="54">
        <f t="shared" si="16"/>
        <v>3.0995577964210399E-2</v>
      </c>
      <c r="BK28" s="54">
        <f t="shared" si="16"/>
        <v>0</v>
      </c>
      <c r="BL28" s="54">
        <f t="shared" si="17"/>
        <v>0</v>
      </c>
      <c r="BM28" s="54">
        <f t="shared" si="17"/>
        <v>0</v>
      </c>
      <c r="BN28" s="54">
        <f t="shared" si="17"/>
        <v>0</v>
      </c>
      <c r="BO28" s="33">
        <f t="shared" si="18"/>
        <v>0</v>
      </c>
      <c r="BP28" s="33">
        <f>AG28+AL28</f>
        <v>0</v>
      </c>
      <c r="BQ28" s="33">
        <f t="shared" si="18"/>
        <v>1.03318593214035E-2</v>
      </c>
      <c r="BS28" s="33">
        <f t="shared" si="19"/>
        <v>0</v>
      </c>
      <c r="BT28" s="33">
        <f t="shared" si="20"/>
        <v>0</v>
      </c>
      <c r="BU28" s="33">
        <f t="shared" si="21"/>
        <v>0</v>
      </c>
      <c r="BV28" s="33">
        <f t="shared" si="22"/>
        <v>0</v>
      </c>
      <c r="BW28" s="33">
        <f t="shared" si="23"/>
        <v>0</v>
      </c>
      <c r="BX28" s="33">
        <f t="shared" si="24"/>
        <v>0</v>
      </c>
      <c r="BY28" s="33">
        <f t="shared" si="25"/>
        <v>0</v>
      </c>
      <c r="BZ28" s="33">
        <f t="shared" si="26"/>
        <v>0</v>
      </c>
      <c r="CA28" s="33">
        <f t="shared" si="27"/>
        <v>0</v>
      </c>
      <c r="CB28" s="59">
        <f t="shared" si="28"/>
        <v>166.53614916002331</v>
      </c>
      <c r="CD28" s="59">
        <f t="shared" si="2"/>
        <v>0</v>
      </c>
      <c r="CE28" s="59">
        <f t="shared" si="3"/>
        <v>0</v>
      </c>
      <c r="CF28" s="59">
        <f t="shared" si="4"/>
        <v>0</v>
      </c>
      <c r="CG28" s="59">
        <f t="shared" si="5"/>
        <v>0</v>
      </c>
      <c r="CH28" s="59">
        <f t="shared" si="6"/>
        <v>0</v>
      </c>
      <c r="CI28" s="59">
        <f t="shared" si="7"/>
        <v>0</v>
      </c>
      <c r="CK28" s="59">
        <f t="shared" si="8"/>
        <v>0</v>
      </c>
      <c r="CL28" s="59">
        <f t="shared" si="9"/>
        <v>2.0330360637248791E-2</v>
      </c>
      <c r="CM28" s="59">
        <v>0</v>
      </c>
      <c r="CN28" s="59">
        <f t="shared" si="29"/>
        <v>0</v>
      </c>
      <c r="CO28" s="59">
        <f t="shared" si="10"/>
        <v>0</v>
      </c>
      <c r="CP28" s="59">
        <f t="shared" si="11"/>
        <v>1.5247770477936578E-2</v>
      </c>
      <c r="CQ28" s="59">
        <v>0</v>
      </c>
      <c r="CR28" s="59">
        <f t="shared" si="30"/>
        <v>0</v>
      </c>
      <c r="CS28" s="59">
        <f t="shared" si="12"/>
        <v>0</v>
      </c>
      <c r="CT28" s="59">
        <f t="shared" si="13"/>
        <v>0</v>
      </c>
      <c r="CU28" s="59">
        <v>0</v>
      </c>
      <c r="CV28" s="59">
        <f t="shared" si="31"/>
        <v>0</v>
      </c>
      <c r="CW28" s="59">
        <f t="shared" si="32"/>
        <v>0</v>
      </c>
      <c r="CX28" s="59">
        <f t="shared" si="14"/>
        <v>5.0825901593122089E-3</v>
      </c>
      <c r="CY28" s="59">
        <v>0</v>
      </c>
      <c r="CZ28" s="57">
        <f t="shared" si="33"/>
        <v>0</v>
      </c>
    </row>
    <row r="29" spans="1:104" ht="14">
      <c r="A29" s="179">
        <v>2035</v>
      </c>
      <c r="B29" s="56">
        <v>0</v>
      </c>
      <c r="C29" s="56">
        <v>0</v>
      </c>
      <c r="D29" s="56">
        <v>0</v>
      </c>
      <c r="E29" s="56">
        <v>0</v>
      </c>
      <c r="F29" s="56"/>
      <c r="G29" s="56">
        <v>0</v>
      </c>
      <c r="H29" s="56">
        <v>0</v>
      </c>
      <c r="I29" s="56">
        <v>0</v>
      </c>
      <c r="J29" s="56">
        <v>0</v>
      </c>
      <c r="K29" s="56"/>
      <c r="L29" s="56">
        <v>0</v>
      </c>
      <c r="M29" s="56">
        <v>0</v>
      </c>
      <c r="N29" s="56">
        <v>0</v>
      </c>
      <c r="O29" s="56">
        <v>0</v>
      </c>
      <c r="P29" s="56"/>
      <c r="Q29" s="56">
        <v>0</v>
      </c>
      <c r="R29" s="56">
        <v>0</v>
      </c>
      <c r="S29" s="56">
        <v>0</v>
      </c>
      <c r="T29" s="56">
        <v>0</v>
      </c>
      <c r="U29" s="56"/>
      <c r="V29" s="56">
        <v>0</v>
      </c>
      <c r="W29" s="56">
        <v>0</v>
      </c>
      <c r="X29" s="56">
        <v>0</v>
      </c>
      <c r="Y29" s="56">
        <v>0</v>
      </c>
      <c r="Z29" s="56"/>
      <c r="AA29" s="56">
        <v>0</v>
      </c>
      <c r="AB29" s="56">
        <v>0</v>
      </c>
      <c r="AC29" s="56">
        <v>0</v>
      </c>
      <c r="AD29" s="56">
        <v>0</v>
      </c>
      <c r="AE29" s="56"/>
      <c r="AF29" s="56">
        <v>0</v>
      </c>
      <c r="AG29" s="56">
        <v>0</v>
      </c>
      <c r="AH29" s="56">
        <v>0</v>
      </c>
      <c r="AI29" s="56">
        <v>0</v>
      </c>
      <c r="AJ29" s="56"/>
      <c r="AK29" s="56">
        <v>0</v>
      </c>
      <c r="AL29" s="56">
        <v>0</v>
      </c>
      <c r="AM29" s="56">
        <v>0</v>
      </c>
      <c r="AN29" s="56">
        <v>0</v>
      </c>
      <c r="AO29" s="56"/>
      <c r="AP29" s="56"/>
      <c r="AQ29" s="56">
        <v>0</v>
      </c>
      <c r="AR29" s="56">
        <v>0</v>
      </c>
      <c r="AS29" s="56">
        <v>0</v>
      </c>
      <c r="AT29" s="56">
        <v>302.39285861883701</v>
      </c>
      <c r="AU29" s="25"/>
      <c r="AV29" s="25"/>
      <c r="AW29" s="25"/>
      <c r="AY29" s="58"/>
      <c r="AZ29" s="58"/>
      <c r="BA29" s="58"/>
      <c r="BB29" s="58"/>
      <c r="BC29" s="58"/>
      <c r="BD29" s="58"/>
      <c r="BF29" s="54">
        <f t="shared" si="15"/>
        <v>0</v>
      </c>
      <c r="BG29" s="54">
        <f t="shared" si="15"/>
        <v>0</v>
      </c>
      <c r="BH29" s="54">
        <f t="shared" si="15"/>
        <v>0</v>
      </c>
      <c r="BI29" s="54">
        <f t="shared" si="16"/>
        <v>0</v>
      </c>
      <c r="BJ29" s="54">
        <f t="shared" si="16"/>
        <v>0</v>
      </c>
      <c r="BK29" s="54">
        <f t="shared" si="16"/>
        <v>0</v>
      </c>
      <c r="BL29" s="54">
        <f t="shared" si="17"/>
        <v>0</v>
      </c>
      <c r="BM29" s="54">
        <f t="shared" si="17"/>
        <v>0</v>
      </c>
      <c r="BN29" s="54">
        <f t="shared" si="17"/>
        <v>0</v>
      </c>
      <c r="BO29" s="33">
        <f t="shared" si="18"/>
        <v>0</v>
      </c>
      <c r="BP29" s="33">
        <f t="shared" si="18"/>
        <v>0</v>
      </c>
      <c r="BQ29" s="33">
        <f t="shared" si="18"/>
        <v>0</v>
      </c>
      <c r="BS29" s="33">
        <f t="shared" si="19"/>
        <v>0</v>
      </c>
      <c r="BT29" s="33">
        <f t="shared" si="20"/>
        <v>0</v>
      </c>
      <c r="BU29" s="33">
        <f t="shared" si="21"/>
        <v>0</v>
      </c>
      <c r="BV29" s="33">
        <f t="shared" si="22"/>
        <v>0</v>
      </c>
      <c r="BW29" s="33">
        <f t="shared" si="23"/>
        <v>0</v>
      </c>
      <c r="BX29" s="33">
        <f t="shared" si="24"/>
        <v>0</v>
      </c>
      <c r="BY29" s="33">
        <f t="shared" si="25"/>
        <v>0</v>
      </c>
      <c r="BZ29" s="33">
        <f t="shared" si="26"/>
        <v>0</v>
      </c>
      <c r="CA29" s="33">
        <f t="shared" si="27"/>
        <v>0</v>
      </c>
      <c r="CB29" s="59">
        <f t="shared" si="28"/>
        <v>144.42451338131013</v>
      </c>
      <c r="CD29" s="59">
        <f t="shared" si="2"/>
        <v>0</v>
      </c>
      <c r="CE29" s="59">
        <f t="shared" si="3"/>
        <v>0</v>
      </c>
      <c r="CF29" s="59">
        <f t="shared" si="4"/>
        <v>0</v>
      </c>
      <c r="CG29" s="59">
        <f t="shared" si="5"/>
        <v>0</v>
      </c>
      <c r="CH29" s="59">
        <f t="shared" si="6"/>
        <v>0</v>
      </c>
      <c r="CI29" s="59">
        <f t="shared" si="7"/>
        <v>0</v>
      </c>
      <c r="CK29" s="59">
        <f t="shared" si="8"/>
        <v>0</v>
      </c>
      <c r="CL29" s="59">
        <f t="shared" si="9"/>
        <v>0</v>
      </c>
      <c r="CM29" s="59">
        <v>0</v>
      </c>
      <c r="CN29" s="59">
        <f t="shared" si="29"/>
        <v>0</v>
      </c>
      <c r="CO29" s="59">
        <f t="shared" si="10"/>
        <v>0</v>
      </c>
      <c r="CP29" s="59">
        <f t="shared" si="11"/>
        <v>0</v>
      </c>
      <c r="CQ29" s="59">
        <v>0</v>
      </c>
      <c r="CR29" s="59">
        <f t="shared" si="30"/>
        <v>0</v>
      </c>
      <c r="CS29" s="59">
        <f t="shared" si="12"/>
        <v>0</v>
      </c>
      <c r="CT29" s="59">
        <f t="shared" si="13"/>
        <v>0</v>
      </c>
      <c r="CU29" s="59">
        <v>0</v>
      </c>
      <c r="CV29" s="59">
        <f t="shared" si="31"/>
        <v>0</v>
      </c>
      <c r="CW29" s="59">
        <f t="shared" si="32"/>
        <v>0</v>
      </c>
      <c r="CX29" s="59">
        <f t="shared" si="14"/>
        <v>0</v>
      </c>
      <c r="CY29" s="59">
        <v>0</v>
      </c>
      <c r="CZ29" s="57">
        <f t="shared" si="33"/>
        <v>0</v>
      </c>
    </row>
    <row r="30" spans="1:104" ht="14">
      <c r="A30" s="179">
        <v>2036</v>
      </c>
      <c r="B30" s="56">
        <v>0</v>
      </c>
      <c r="C30" s="56">
        <v>0</v>
      </c>
      <c r="D30" s="56">
        <v>0</v>
      </c>
      <c r="E30" s="56">
        <v>0</v>
      </c>
      <c r="F30" s="56"/>
      <c r="G30" s="56">
        <v>0</v>
      </c>
      <c r="H30" s="56">
        <v>0</v>
      </c>
      <c r="I30" s="56">
        <v>0</v>
      </c>
      <c r="J30" s="56">
        <v>0</v>
      </c>
      <c r="K30" s="56"/>
      <c r="L30" s="56">
        <v>0</v>
      </c>
      <c r="M30" s="56">
        <v>0</v>
      </c>
      <c r="N30" s="56">
        <v>0</v>
      </c>
      <c r="O30" s="56">
        <v>0</v>
      </c>
      <c r="P30" s="56"/>
      <c r="Q30" s="56">
        <v>0</v>
      </c>
      <c r="R30" s="56">
        <v>0</v>
      </c>
      <c r="S30" s="56">
        <v>0</v>
      </c>
      <c r="T30" s="56">
        <v>0</v>
      </c>
      <c r="U30" s="56"/>
      <c r="V30" s="56">
        <v>0</v>
      </c>
      <c r="W30" s="56">
        <v>0</v>
      </c>
      <c r="X30" s="56">
        <v>0</v>
      </c>
      <c r="Y30" s="56">
        <v>0</v>
      </c>
      <c r="Z30" s="56"/>
      <c r="AA30" s="56">
        <v>0</v>
      </c>
      <c r="AB30" s="56">
        <v>0</v>
      </c>
      <c r="AC30" s="56">
        <v>0</v>
      </c>
      <c r="AD30" s="56">
        <v>0</v>
      </c>
      <c r="AE30" s="56"/>
      <c r="AF30" s="56">
        <v>0</v>
      </c>
      <c r="AG30" s="56">
        <v>0</v>
      </c>
      <c r="AH30" s="56">
        <v>0</v>
      </c>
      <c r="AI30" s="56">
        <v>0</v>
      </c>
      <c r="AJ30" s="56"/>
      <c r="AK30" s="56">
        <v>0</v>
      </c>
      <c r="AL30" s="56">
        <v>0</v>
      </c>
      <c r="AM30" s="56">
        <v>0</v>
      </c>
      <c r="AN30" s="56">
        <v>0</v>
      </c>
      <c r="AO30" s="56"/>
      <c r="AP30" s="56"/>
      <c r="AQ30" s="56">
        <v>0</v>
      </c>
      <c r="AR30" s="56">
        <v>0</v>
      </c>
      <c r="AS30" s="56">
        <v>0</v>
      </c>
      <c r="AT30" s="56">
        <v>266.97524486506597</v>
      </c>
      <c r="AU30" s="25"/>
      <c r="AV30" s="25"/>
      <c r="AW30" s="25"/>
      <c r="AY30" s="58"/>
      <c r="AZ30" s="58"/>
      <c r="BA30" s="58"/>
      <c r="BB30" s="58"/>
      <c r="BC30" s="58"/>
      <c r="BD30" s="58"/>
      <c r="BF30" s="54">
        <f t="shared" si="15"/>
        <v>0</v>
      </c>
      <c r="BG30" s="54">
        <f t="shared" si="15"/>
        <v>0</v>
      </c>
      <c r="BH30" s="54">
        <f t="shared" si="15"/>
        <v>0</v>
      </c>
      <c r="BI30" s="54">
        <f t="shared" si="16"/>
        <v>0</v>
      </c>
      <c r="BJ30" s="54">
        <f t="shared" si="16"/>
        <v>0</v>
      </c>
      <c r="BK30" s="54">
        <f t="shared" si="16"/>
        <v>0</v>
      </c>
      <c r="BL30" s="54">
        <f t="shared" si="17"/>
        <v>0</v>
      </c>
      <c r="BM30" s="54">
        <f t="shared" si="17"/>
        <v>0</v>
      </c>
      <c r="BN30" s="54">
        <f t="shared" si="17"/>
        <v>0</v>
      </c>
      <c r="BO30" s="33">
        <f t="shared" si="18"/>
        <v>0</v>
      </c>
      <c r="BP30" s="33">
        <f t="shared" si="18"/>
        <v>0</v>
      </c>
      <c r="BQ30" s="33">
        <f t="shared" si="18"/>
        <v>0</v>
      </c>
      <c r="BS30" s="33">
        <f t="shared" si="19"/>
        <v>0</v>
      </c>
      <c r="BT30" s="33">
        <f t="shared" si="20"/>
        <v>0</v>
      </c>
      <c r="BU30" s="33">
        <f t="shared" si="21"/>
        <v>0</v>
      </c>
      <c r="BV30" s="33">
        <f t="shared" si="22"/>
        <v>0</v>
      </c>
      <c r="BW30" s="33">
        <f t="shared" si="23"/>
        <v>0</v>
      </c>
      <c r="BX30" s="33">
        <f t="shared" si="24"/>
        <v>0</v>
      </c>
      <c r="BY30" s="33">
        <f t="shared" si="25"/>
        <v>0</v>
      </c>
      <c r="BZ30" s="33">
        <f t="shared" si="26"/>
        <v>0</v>
      </c>
      <c r="CA30" s="33">
        <f t="shared" si="27"/>
        <v>0</v>
      </c>
      <c r="CB30" s="59">
        <f t="shared" si="28"/>
        <v>123.79501340053469</v>
      </c>
      <c r="CD30" s="59">
        <f t="shared" si="2"/>
        <v>0</v>
      </c>
      <c r="CE30" s="59">
        <f t="shared" si="3"/>
        <v>0</v>
      </c>
      <c r="CF30" s="59">
        <f t="shared" si="4"/>
        <v>0</v>
      </c>
      <c r="CG30" s="59">
        <f t="shared" si="5"/>
        <v>0</v>
      </c>
      <c r="CH30" s="59">
        <f t="shared" si="6"/>
        <v>0</v>
      </c>
      <c r="CI30" s="59">
        <f t="shared" si="7"/>
        <v>0</v>
      </c>
      <c r="CK30" s="59">
        <f t="shared" si="8"/>
        <v>0</v>
      </c>
      <c r="CL30" s="59">
        <f t="shared" si="9"/>
        <v>0</v>
      </c>
      <c r="CM30" s="59">
        <v>0</v>
      </c>
      <c r="CN30" s="59">
        <f t="shared" si="29"/>
        <v>0</v>
      </c>
      <c r="CO30" s="59">
        <f t="shared" si="10"/>
        <v>0</v>
      </c>
      <c r="CP30" s="59">
        <f t="shared" si="11"/>
        <v>0</v>
      </c>
      <c r="CQ30" s="59">
        <v>0</v>
      </c>
      <c r="CR30" s="59">
        <f t="shared" si="30"/>
        <v>0</v>
      </c>
      <c r="CS30" s="59">
        <f t="shared" si="12"/>
        <v>0</v>
      </c>
      <c r="CT30" s="59">
        <f t="shared" si="13"/>
        <v>0</v>
      </c>
      <c r="CU30" s="59">
        <v>0</v>
      </c>
      <c r="CV30" s="59">
        <f t="shared" si="31"/>
        <v>0</v>
      </c>
      <c r="CW30" s="59">
        <f t="shared" si="32"/>
        <v>0</v>
      </c>
      <c r="CX30" s="59">
        <f t="shared" si="14"/>
        <v>0</v>
      </c>
      <c r="CY30" s="59">
        <v>0</v>
      </c>
      <c r="CZ30" s="57">
        <f t="shared" si="33"/>
        <v>0</v>
      </c>
    </row>
    <row r="31" spans="1:104" ht="14">
      <c r="A31" s="179">
        <v>2037</v>
      </c>
      <c r="B31" s="56">
        <v>1.03318593214035E-2</v>
      </c>
      <c r="C31" s="56">
        <v>2.01088296766038E-4</v>
      </c>
      <c r="D31" s="56">
        <v>0</v>
      </c>
      <c r="E31" s="56">
        <v>0</v>
      </c>
      <c r="F31" s="56"/>
      <c r="G31" s="56">
        <v>0</v>
      </c>
      <c r="H31" s="56">
        <v>0</v>
      </c>
      <c r="I31" s="56">
        <v>0</v>
      </c>
      <c r="J31" s="56">
        <v>0</v>
      </c>
      <c r="K31" s="56"/>
      <c r="L31" s="56">
        <v>1.03318593214035E-2</v>
      </c>
      <c r="M31" s="56">
        <v>1.03318593214035E-2</v>
      </c>
      <c r="N31" s="56">
        <v>0</v>
      </c>
      <c r="O31" s="56">
        <v>0</v>
      </c>
      <c r="P31" s="56"/>
      <c r="Q31" s="56">
        <v>0</v>
      </c>
      <c r="R31" s="56">
        <v>0</v>
      </c>
      <c r="S31" s="56">
        <v>0</v>
      </c>
      <c r="T31" s="56">
        <v>0</v>
      </c>
      <c r="U31" s="56"/>
      <c r="V31" s="56">
        <v>2.0663718642807E-2</v>
      </c>
      <c r="W31" s="56">
        <v>0</v>
      </c>
      <c r="X31" s="56">
        <v>0</v>
      </c>
      <c r="Y31" s="56">
        <v>3.0886731855443699E-3</v>
      </c>
      <c r="Z31" s="56"/>
      <c r="AA31" s="56">
        <v>0</v>
      </c>
      <c r="AB31" s="56">
        <v>0</v>
      </c>
      <c r="AC31" s="56">
        <v>0</v>
      </c>
      <c r="AD31" s="56">
        <v>0</v>
      </c>
      <c r="AE31" s="56"/>
      <c r="AF31" s="56">
        <v>1.03318593214035E-2</v>
      </c>
      <c r="AG31" s="56">
        <v>0</v>
      </c>
      <c r="AH31" s="56">
        <v>0</v>
      </c>
      <c r="AI31" s="56">
        <v>5.2105249731319902E-3</v>
      </c>
      <c r="AJ31" s="56"/>
      <c r="AK31" s="56">
        <v>0</v>
      </c>
      <c r="AL31" s="56">
        <v>0</v>
      </c>
      <c r="AM31" s="56">
        <v>0</v>
      </c>
      <c r="AN31" s="56">
        <v>0</v>
      </c>
      <c r="AO31" s="56"/>
      <c r="AP31" s="56"/>
      <c r="AQ31" s="56">
        <v>0</v>
      </c>
      <c r="AR31" s="56">
        <v>0</v>
      </c>
      <c r="AS31" s="56">
        <v>0</v>
      </c>
      <c r="AT31" s="56">
        <v>232.528825887507</v>
      </c>
      <c r="AU31" s="25"/>
      <c r="AV31" s="25"/>
      <c r="AW31" s="25"/>
      <c r="AY31" s="58"/>
      <c r="AZ31" s="58"/>
      <c r="BA31" s="58"/>
      <c r="BB31" s="58"/>
      <c r="BC31" s="58"/>
      <c r="BD31" s="58"/>
      <c r="BF31" s="54">
        <f t="shared" si="15"/>
        <v>2.01088296766038E-4</v>
      </c>
      <c r="BG31" s="54">
        <f t="shared" si="15"/>
        <v>0</v>
      </c>
      <c r="BH31" s="54">
        <f t="shared" si="15"/>
        <v>0</v>
      </c>
      <c r="BI31" s="54">
        <f t="shared" si="16"/>
        <v>1.03318593214035E-2</v>
      </c>
      <c r="BJ31" s="54">
        <f t="shared" si="16"/>
        <v>0</v>
      </c>
      <c r="BK31" s="54">
        <f t="shared" si="16"/>
        <v>0</v>
      </c>
      <c r="BL31" s="54">
        <f t="shared" si="17"/>
        <v>0</v>
      </c>
      <c r="BM31" s="54">
        <f t="shared" si="17"/>
        <v>0</v>
      </c>
      <c r="BN31" s="54">
        <f t="shared" si="17"/>
        <v>3.0886731855443699E-3</v>
      </c>
      <c r="BO31" s="33">
        <f t="shared" si="18"/>
        <v>1.03318593214035E-2</v>
      </c>
      <c r="BP31" s="33">
        <f t="shared" si="18"/>
        <v>0</v>
      </c>
      <c r="BQ31" s="33">
        <f t="shared" si="18"/>
        <v>0</v>
      </c>
      <c r="BS31" s="33">
        <f t="shared" si="19"/>
        <v>4.6512899922050146E-3</v>
      </c>
      <c r="BT31" s="33">
        <f t="shared" si="20"/>
        <v>0</v>
      </c>
      <c r="BU31" s="33">
        <f t="shared" si="21"/>
        <v>4.6512899922050146E-3</v>
      </c>
      <c r="BV31" s="33">
        <f t="shared" si="22"/>
        <v>0</v>
      </c>
      <c r="BW31" s="33">
        <f t="shared" si="23"/>
        <v>9.3025799844100292E-3</v>
      </c>
      <c r="BX31" s="33">
        <f t="shared" si="24"/>
        <v>0</v>
      </c>
      <c r="BY31" s="33">
        <f t="shared" si="25"/>
        <v>4.6512899922050146E-3</v>
      </c>
      <c r="BZ31" s="33">
        <f t="shared" si="26"/>
        <v>0</v>
      </c>
      <c r="CA31" s="33">
        <f t="shared" si="27"/>
        <v>0</v>
      </c>
      <c r="CB31" s="59">
        <f t="shared" si="28"/>
        <v>104.68193256456598</v>
      </c>
      <c r="CD31" s="59">
        <f t="shared" si="2"/>
        <v>0</v>
      </c>
      <c r="CE31" s="59">
        <f t="shared" si="3"/>
        <v>0</v>
      </c>
      <c r="CF31" s="59">
        <f t="shared" si="4"/>
        <v>0</v>
      </c>
      <c r="CG31" s="59">
        <f t="shared" si="5"/>
        <v>0</v>
      </c>
      <c r="CH31" s="59">
        <f t="shared" si="6"/>
        <v>0</v>
      </c>
      <c r="CI31" s="59">
        <f t="shared" si="7"/>
        <v>0</v>
      </c>
      <c r="CK31" s="59">
        <f t="shared" si="8"/>
        <v>9.0527750446602954E-5</v>
      </c>
      <c r="CL31" s="59">
        <f t="shared" si="9"/>
        <v>0</v>
      </c>
      <c r="CM31" s="59">
        <v>0</v>
      </c>
      <c r="CN31" s="59">
        <f t="shared" si="29"/>
        <v>0</v>
      </c>
      <c r="CO31" s="59">
        <f t="shared" si="10"/>
        <v>4.6512899922050146E-3</v>
      </c>
      <c r="CP31" s="59">
        <f t="shared" si="11"/>
        <v>0</v>
      </c>
      <c r="CQ31" s="59">
        <v>0</v>
      </c>
      <c r="CR31" s="59">
        <f t="shared" si="30"/>
        <v>0</v>
      </c>
      <c r="CS31" s="59">
        <f t="shared" si="12"/>
        <v>0</v>
      </c>
      <c r="CT31" s="59">
        <f t="shared" si="13"/>
        <v>0</v>
      </c>
      <c r="CU31" s="59">
        <v>0</v>
      </c>
      <c r="CV31" s="59">
        <f t="shared" si="31"/>
        <v>1.3904868649685564E-3</v>
      </c>
      <c r="CW31" s="59">
        <f t="shared" si="32"/>
        <v>0</v>
      </c>
      <c r="CX31" s="59">
        <f t="shared" si="14"/>
        <v>0</v>
      </c>
      <c r="CY31" s="59">
        <v>0</v>
      </c>
      <c r="CZ31" s="57">
        <f t="shared" si="33"/>
        <v>2.3457213176970465E-3</v>
      </c>
    </row>
    <row r="32" spans="1:104" ht="14">
      <c r="A32" s="179">
        <v>2038</v>
      </c>
      <c r="B32" s="56">
        <v>6.1991155928420902E-2</v>
      </c>
      <c r="C32" s="56">
        <v>4.1327437285613902E-2</v>
      </c>
      <c r="D32" s="56">
        <v>0</v>
      </c>
      <c r="E32" s="56">
        <v>1.23139265880525E-2</v>
      </c>
      <c r="F32" s="56"/>
      <c r="G32" s="56">
        <v>0</v>
      </c>
      <c r="H32" s="56">
        <v>0</v>
      </c>
      <c r="I32" s="56">
        <v>0</v>
      </c>
      <c r="J32" s="56">
        <v>0</v>
      </c>
      <c r="K32" s="56"/>
      <c r="L32" s="56">
        <v>6.1991155928420902E-2</v>
      </c>
      <c r="M32" s="56">
        <v>3.4212951189206101E-2</v>
      </c>
      <c r="N32" s="56">
        <v>1.03318593214035E-2</v>
      </c>
      <c r="O32" s="56">
        <v>0</v>
      </c>
      <c r="P32" s="56"/>
      <c r="Q32" s="56">
        <v>0</v>
      </c>
      <c r="R32" s="56">
        <v>0</v>
      </c>
      <c r="S32" s="56">
        <v>0</v>
      </c>
      <c r="T32" s="56">
        <v>0</v>
      </c>
      <c r="U32" s="56"/>
      <c r="V32" s="56">
        <v>0.113650452535438</v>
      </c>
      <c r="W32" s="56">
        <v>1.03318593214035E-2</v>
      </c>
      <c r="X32" s="56">
        <v>0</v>
      </c>
      <c r="Y32" s="56">
        <v>1.6327642181752301E-2</v>
      </c>
      <c r="Z32" s="56"/>
      <c r="AA32" s="56">
        <v>0</v>
      </c>
      <c r="AB32" s="56">
        <v>0</v>
      </c>
      <c r="AC32" s="56">
        <v>0</v>
      </c>
      <c r="AD32" s="56">
        <v>0</v>
      </c>
      <c r="AE32" s="56"/>
      <c r="AF32" s="56">
        <v>5.1659296607017402E-2</v>
      </c>
      <c r="AG32" s="56">
        <v>1.05728567923471E-2</v>
      </c>
      <c r="AH32" s="56">
        <v>0</v>
      </c>
      <c r="AI32" s="56">
        <v>1.5670576708414301E-3</v>
      </c>
      <c r="AJ32" s="56"/>
      <c r="AK32" s="56">
        <v>0</v>
      </c>
      <c r="AL32" s="56">
        <v>0</v>
      </c>
      <c r="AM32" s="56">
        <v>0</v>
      </c>
      <c r="AN32" s="56">
        <v>0</v>
      </c>
      <c r="AO32" s="56"/>
      <c r="AP32" s="56"/>
      <c r="AQ32" s="56">
        <v>0</v>
      </c>
      <c r="AR32" s="56">
        <v>0</v>
      </c>
      <c r="AS32" s="56">
        <v>0</v>
      </c>
      <c r="AT32" s="56">
        <v>199.838822994586</v>
      </c>
      <c r="AU32" s="25"/>
      <c r="AV32" s="25"/>
      <c r="AW32" s="25"/>
      <c r="AY32" s="58"/>
      <c r="AZ32" s="58"/>
      <c r="BA32" s="58"/>
      <c r="BB32" s="58"/>
      <c r="BC32" s="58"/>
      <c r="BD32" s="58"/>
      <c r="BF32" s="54">
        <f t="shared" si="15"/>
        <v>4.1327437285613902E-2</v>
      </c>
      <c r="BG32" s="54">
        <f t="shared" si="15"/>
        <v>0</v>
      </c>
      <c r="BH32" s="54">
        <f t="shared" si="15"/>
        <v>1.23139265880525E-2</v>
      </c>
      <c r="BI32" s="54">
        <f t="shared" si="16"/>
        <v>3.4212951189206101E-2</v>
      </c>
      <c r="BJ32" s="54">
        <f t="shared" si="16"/>
        <v>1.03318593214035E-2</v>
      </c>
      <c r="BK32" s="54">
        <f t="shared" si="16"/>
        <v>0</v>
      </c>
      <c r="BL32" s="54">
        <f t="shared" si="17"/>
        <v>1.03318593214035E-2</v>
      </c>
      <c r="BM32" s="54">
        <f t="shared" si="17"/>
        <v>0</v>
      </c>
      <c r="BN32" s="54">
        <f t="shared" si="17"/>
        <v>1.6327642181752301E-2</v>
      </c>
      <c r="BO32" s="33">
        <f t="shared" si="18"/>
        <v>5.1659296607017402E-2</v>
      </c>
      <c r="BP32" s="33">
        <f t="shared" si="18"/>
        <v>1.05728567923471E-2</v>
      </c>
      <c r="BQ32" s="33">
        <f t="shared" si="18"/>
        <v>0</v>
      </c>
      <c r="BS32" s="33">
        <f t="shared" si="19"/>
        <v>2.7094893158475776E-2</v>
      </c>
      <c r="BT32" s="33">
        <f t="shared" si="20"/>
        <v>0</v>
      </c>
      <c r="BU32" s="33">
        <f t="shared" si="21"/>
        <v>2.7094893158475776E-2</v>
      </c>
      <c r="BV32" s="33">
        <f t="shared" si="22"/>
        <v>0</v>
      </c>
      <c r="BW32" s="33">
        <f t="shared" si="23"/>
        <v>4.9673970790538778E-2</v>
      </c>
      <c r="BX32" s="33">
        <f t="shared" si="24"/>
        <v>0</v>
      </c>
      <c r="BY32" s="33">
        <f t="shared" si="25"/>
        <v>2.2579077632063137E-2</v>
      </c>
      <c r="BZ32" s="33">
        <f t="shared" si="26"/>
        <v>0</v>
      </c>
      <c r="CA32" s="33">
        <f t="shared" si="27"/>
        <v>0</v>
      </c>
      <c r="CB32" s="59">
        <f t="shared" si="28"/>
        <v>87.34490391187299</v>
      </c>
      <c r="CD32" s="59">
        <f t="shared" si="2"/>
        <v>0</v>
      </c>
      <c r="CE32" s="59">
        <f t="shared" si="3"/>
        <v>0</v>
      </c>
      <c r="CF32" s="59">
        <f t="shared" si="4"/>
        <v>0</v>
      </c>
      <c r="CG32" s="59">
        <f t="shared" si="5"/>
        <v>0</v>
      </c>
      <c r="CH32" s="59">
        <f t="shared" si="6"/>
        <v>0</v>
      </c>
      <c r="CI32" s="59">
        <f t="shared" si="7"/>
        <v>0</v>
      </c>
      <c r="CK32" s="59">
        <f t="shared" si="8"/>
        <v>1.8063262105650502E-2</v>
      </c>
      <c r="CL32" s="59">
        <f t="shared" si="9"/>
        <v>0</v>
      </c>
      <c r="CM32" s="59">
        <v>0</v>
      </c>
      <c r="CN32" s="59">
        <f t="shared" si="29"/>
        <v>5.3821310518849608E-3</v>
      </c>
      <c r="CO32" s="59">
        <f t="shared" si="10"/>
        <v>1.4953685622156446E-2</v>
      </c>
      <c r="CP32" s="59">
        <f t="shared" si="11"/>
        <v>4.515815526412636E-3</v>
      </c>
      <c r="CQ32" s="59">
        <v>0</v>
      </c>
      <c r="CR32" s="59">
        <f t="shared" si="30"/>
        <v>0</v>
      </c>
      <c r="CS32" s="59">
        <f t="shared" si="12"/>
        <v>4.515815526412636E-3</v>
      </c>
      <c r="CT32" s="59">
        <f t="shared" si="13"/>
        <v>0</v>
      </c>
      <c r="CU32" s="59">
        <v>0</v>
      </c>
      <c r="CV32" s="59">
        <f t="shared" si="31"/>
        <v>7.136432831728776E-3</v>
      </c>
      <c r="CW32" s="59">
        <f t="shared" si="32"/>
        <v>4.6211499185349484E-3</v>
      </c>
      <c r="CX32" s="59">
        <f t="shared" si="14"/>
        <v>0</v>
      </c>
      <c r="CY32" s="59">
        <v>0</v>
      </c>
      <c r="CZ32" s="57">
        <f t="shared" si="33"/>
        <v>6.8492447880218145E-4</v>
      </c>
    </row>
    <row r="33" spans="1:104" ht="14">
      <c r="A33" s="179">
        <v>2039</v>
      </c>
      <c r="B33" s="56">
        <v>0.20663718642807</v>
      </c>
      <c r="C33" s="56">
        <v>0.105403366985528</v>
      </c>
      <c r="D33" s="56">
        <v>4.1327437285613902E-2</v>
      </c>
      <c r="E33" s="56">
        <v>1.7881643505220798E-2</v>
      </c>
      <c r="F33" s="56"/>
      <c r="G33" s="56">
        <v>0</v>
      </c>
      <c r="H33" s="56">
        <v>0</v>
      </c>
      <c r="I33" s="56">
        <v>0</v>
      </c>
      <c r="J33" s="56">
        <v>0</v>
      </c>
      <c r="K33" s="56"/>
      <c r="L33" s="56">
        <v>0.36161507624912198</v>
      </c>
      <c r="M33" s="56">
        <v>0.18668378197117699</v>
      </c>
      <c r="N33" s="56">
        <v>3.0995577964210399E-2</v>
      </c>
      <c r="O33" s="56">
        <v>5.70035959250077E-2</v>
      </c>
      <c r="P33" s="56"/>
      <c r="Q33" s="56">
        <v>0</v>
      </c>
      <c r="R33" s="56">
        <v>0</v>
      </c>
      <c r="S33" s="56">
        <v>0</v>
      </c>
      <c r="T33" s="56">
        <v>0</v>
      </c>
      <c r="U33" s="56"/>
      <c r="V33" s="56">
        <v>0.37194693557052499</v>
      </c>
      <c r="W33" s="56">
        <v>2.0663718642807E-2</v>
      </c>
      <c r="X33" s="56">
        <v>1.03318593214035E-2</v>
      </c>
      <c r="Y33" s="56">
        <v>7.2043623939050699E-2</v>
      </c>
      <c r="Z33" s="56"/>
      <c r="AA33" s="56">
        <v>0</v>
      </c>
      <c r="AB33" s="56">
        <v>0</v>
      </c>
      <c r="AC33" s="56">
        <v>0</v>
      </c>
      <c r="AD33" s="56">
        <v>0</v>
      </c>
      <c r="AE33" s="56"/>
      <c r="AF33" s="56">
        <v>6.1991155928420902E-2</v>
      </c>
      <c r="AG33" s="56">
        <v>1.44377122164285E-2</v>
      </c>
      <c r="AH33" s="56">
        <v>1.03318593214035E-2</v>
      </c>
      <c r="AI33" s="56">
        <v>3.0995577964210399E-2</v>
      </c>
      <c r="AJ33" s="56"/>
      <c r="AK33" s="56">
        <v>0</v>
      </c>
      <c r="AL33" s="56">
        <v>0</v>
      </c>
      <c r="AM33" s="56">
        <v>0</v>
      </c>
      <c r="AN33" s="56">
        <v>0</v>
      </c>
      <c r="AO33" s="56"/>
      <c r="AP33" s="56"/>
      <c r="AQ33" s="56">
        <v>0</v>
      </c>
      <c r="AR33" s="56">
        <v>0</v>
      </c>
      <c r="AS33" s="56">
        <v>0</v>
      </c>
      <c r="AT33" s="56">
        <v>168.55395296937601</v>
      </c>
      <c r="AU33" s="25"/>
      <c r="AV33" s="25"/>
      <c r="AW33" s="25"/>
      <c r="AY33" s="58"/>
      <c r="AZ33" s="58"/>
      <c r="BA33" s="58"/>
      <c r="BB33" s="58"/>
      <c r="BC33" s="58"/>
      <c r="BD33" s="58"/>
      <c r="BF33" s="54">
        <f t="shared" si="15"/>
        <v>0.105403366985528</v>
      </c>
      <c r="BG33" s="54">
        <f t="shared" si="15"/>
        <v>4.1327437285613902E-2</v>
      </c>
      <c r="BH33" s="54">
        <f t="shared" si="15"/>
        <v>1.7881643505220798E-2</v>
      </c>
      <c r="BI33" s="54">
        <f t="shared" si="16"/>
        <v>0.18668378197117699</v>
      </c>
      <c r="BJ33" s="54">
        <f t="shared" si="16"/>
        <v>3.0995577964210399E-2</v>
      </c>
      <c r="BK33" s="54">
        <f t="shared" si="16"/>
        <v>5.70035959250077E-2</v>
      </c>
      <c r="BL33" s="54">
        <f t="shared" si="17"/>
        <v>2.0663718642807E-2</v>
      </c>
      <c r="BM33" s="54">
        <f t="shared" si="17"/>
        <v>1.03318593214035E-2</v>
      </c>
      <c r="BN33" s="54">
        <f t="shared" si="17"/>
        <v>7.2043623939050699E-2</v>
      </c>
      <c r="BO33" s="33">
        <f t="shared" si="18"/>
        <v>6.1991155928420902E-2</v>
      </c>
      <c r="BP33" s="33">
        <f t="shared" si="18"/>
        <v>1.44377122164285E-2</v>
      </c>
      <c r="BQ33" s="33">
        <f t="shared" si="18"/>
        <v>1.03318593214035E-2</v>
      </c>
      <c r="BS33" s="33">
        <f t="shared" si="19"/>
        <v>8.7685738376944392E-2</v>
      </c>
      <c r="BT33" s="33">
        <f t="shared" si="20"/>
        <v>0</v>
      </c>
      <c r="BU33" s="33">
        <f t="shared" si="21"/>
        <v>0.15345004215965247</v>
      </c>
      <c r="BV33" s="33">
        <f t="shared" si="22"/>
        <v>0</v>
      </c>
      <c r="BW33" s="33">
        <f t="shared" si="23"/>
        <v>0.15783432907849948</v>
      </c>
      <c r="BX33" s="33">
        <f t="shared" si="24"/>
        <v>0</v>
      </c>
      <c r="BY33" s="33">
        <f t="shared" si="25"/>
        <v>2.6305721513083274E-2</v>
      </c>
      <c r="BZ33" s="33">
        <f t="shared" si="26"/>
        <v>0</v>
      </c>
      <c r="CA33" s="33">
        <f t="shared" si="27"/>
        <v>0</v>
      </c>
      <c r="CB33" s="59">
        <f t="shared" si="28"/>
        <v>71.525256794073243</v>
      </c>
      <c r="CD33" s="59">
        <f t="shared" si="2"/>
        <v>0</v>
      </c>
      <c r="CE33" s="59">
        <f t="shared" si="3"/>
        <v>0</v>
      </c>
      <c r="CF33" s="59">
        <f t="shared" si="4"/>
        <v>0</v>
      </c>
      <c r="CG33" s="59">
        <f t="shared" si="5"/>
        <v>0</v>
      </c>
      <c r="CH33" s="59">
        <f t="shared" si="6"/>
        <v>0</v>
      </c>
      <c r="CI33" s="59">
        <f t="shared" si="7"/>
        <v>0</v>
      </c>
      <c r="CK33" s="59">
        <f t="shared" si="8"/>
        <v>4.4727535354626584E-2</v>
      </c>
      <c r="CL33" s="59">
        <f t="shared" si="9"/>
        <v>1.7537147675388835E-2</v>
      </c>
      <c r="CM33" s="59">
        <v>0</v>
      </c>
      <c r="CN33" s="59">
        <f t="shared" si="29"/>
        <v>7.5880103734106124E-3</v>
      </c>
      <c r="CO33" s="59">
        <f t="shared" si="10"/>
        <v>7.921858378013362E-2</v>
      </c>
      <c r="CP33" s="59">
        <f t="shared" si="11"/>
        <v>1.3152860756541615E-2</v>
      </c>
      <c r="CQ33" s="59">
        <v>0</v>
      </c>
      <c r="CR33" s="59">
        <f t="shared" si="30"/>
        <v>2.4189268568875006E-2</v>
      </c>
      <c r="CS33" s="59">
        <f t="shared" si="12"/>
        <v>8.7685738376944381E-3</v>
      </c>
      <c r="CT33" s="59">
        <f t="shared" si="13"/>
        <v>4.3842869188472191E-3</v>
      </c>
      <c r="CU33" s="59">
        <v>0</v>
      </c>
      <c r="CV33" s="59">
        <f t="shared" si="31"/>
        <v>3.0571449745545057E-2</v>
      </c>
      <c r="CW33" s="59">
        <f t="shared" si="32"/>
        <v>6.1265906589956839E-3</v>
      </c>
      <c r="CX33" s="59">
        <f t="shared" si="14"/>
        <v>4.3842869188472191E-3</v>
      </c>
      <c r="CY33" s="59">
        <v>0</v>
      </c>
      <c r="CZ33" s="57">
        <f t="shared" si="33"/>
        <v>1.3152860756541615E-2</v>
      </c>
    </row>
    <row r="34" spans="1:104" ht="14">
      <c r="A34" s="179">
        <v>2040</v>
      </c>
      <c r="B34" s="56">
        <v>0.69223457453403303</v>
      </c>
      <c r="C34" s="56">
        <v>0.34841481108750799</v>
      </c>
      <c r="D34" s="56">
        <v>0.144646030499649</v>
      </c>
      <c r="E34" s="56">
        <v>0.128445084754478</v>
      </c>
      <c r="F34" s="56"/>
      <c r="G34" s="56">
        <v>0</v>
      </c>
      <c r="H34" s="56">
        <v>0</v>
      </c>
      <c r="I34" s="56">
        <v>0</v>
      </c>
      <c r="J34" s="56">
        <v>0</v>
      </c>
      <c r="K34" s="56"/>
      <c r="L34" s="56">
        <v>0.64057527792701596</v>
      </c>
      <c r="M34" s="56">
        <v>0.28502000679577</v>
      </c>
      <c r="N34" s="56">
        <v>0.19630532710666601</v>
      </c>
      <c r="O34" s="56">
        <v>0.17219748575527299</v>
      </c>
      <c r="P34" s="56"/>
      <c r="Q34" s="56">
        <v>0</v>
      </c>
      <c r="R34" s="56">
        <v>0</v>
      </c>
      <c r="S34" s="56">
        <v>0</v>
      </c>
      <c r="T34" s="56">
        <v>0</v>
      </c>
      <c r="U34" s="56"/>
      <c r="V34" s="56">
        <v>0.70256643385543704</v>
      </c>
      <c r="W34" s="56">
        <v>8.7238932254758095E-2</v>
      </c>
      <c r="X34" s="56">
        <v>2.0663718642807E-2</v>
      </c>
      <c r="Y34" s="56">
        <v>0.26379049877645799</v>
      </c>
      <c r="Z34" s="56"/>
      <c r="AA34" s="56">
        <v>0</v>
      </c>
      <c r="AB34" s="56">
        <v>0</v>
      </c>
      <c r="AC34" s="56">
        <v>0</v>
      </c>
      <c r="AD34" s="56">
        <v>0</v>
      </c>
      <c r="AE34" s="56"/>
      <c r="AF34" s="56">
        <v>0.227300905070877</v>
      </c>
      <c r="AG34" s="56">
        <v>8.2982066861185394E-2</v>
      </c>
      <c r="AH34" s="56">
        <v>2.0663718642807E-2</v>
      </c>
      <c r="AI34" s="56">
        <v>7.1825198317028299E-2</v>
      </c>
      <c r="AJ34" s="56"/>
      <c r="AK34" s="56">
        <v>0</v>
      </c>
      <c r="AL34" s="56">
        <v>0</v>
      </c>
      <c r="AM34" s="56">
        <v>0</v>
      </c>
      <c r="AN34" s="56">
        <v>0</v>
      </c>
      <c r="AO34" s="56"/>
      <c r="AP34" s="56"/>
      <c r="AQ34" s="56">
        <v>0</v>
      </c>
      <c r="AR34" s="56">
        <v>0</v>
      </c>
      <c r="AS34" s="56">
        <v>0</v>
      </c>
      <c r="AT34" s="56">
        <v>139.95536636773201</v>
      </c>
      <c r="AU34" s="25"/>
      <c r="AV34" s="25"/>
      <c r="AW34" s="25"/>
      <c r="AY34" s="58"/>
      <c r="AZ34" s="58"/>
      <c r="BA34" s="58"/>
      <c r="BB34" s="58"/>
      <c r="BC34" s="58"/>
      <c r="BD34" s="58"/>
      <c r="BF34" s="54">
        <f t="shared" si="15"/>
        <v>0.34841481108750799</v>
      </c>
      <c r="BG34" s="54">
        <f t="shared" si="15"/>
        <v>0.144646030499649</v>
      </c>
      <c r="BH34" s="54">
        <f t="shared" si="15"/>
        <v>0.128445084754478</v>
      </c>
      <c r="BI34" s="54">
        <f t="shared" si="16"/>
        <v>0.28502000679577</v>
      </c>
      <c r="BJ34" s="54">
        <f t="shared" si="16"/>
        <v>0.19630532710666601</v>
      </c>
      <c r="BK34" s="54">
        <f t="shared" si="16"/>
        <v>0.17219748575527299</v>
      </c>
      <c r="BL34" s="54">
        <f t="shared" si="17"/>
        <v>8.7238932254758095E-2</v>
      </c>
      <c r="BM34" s="54">
        <f t="shared" si="17"/>
        <v>2.0663718642807E-2</v>
      </c>
      <c r="BN34" s="54">
        <f t="shared" si="17"/>
        <v>0.26379049877645799</v>
      </c>
      <c r="BO34" s="33">
        <f t="shared" si="18"/>
        <v>0.227300905070877</v>
      </c>
      <c r="BP34" s="33">
        <f t="shared" si="18"/>
        <v>8.2982066861185394E-2</v>
      </c>
      <c r="BQ34" s="33">
        <f t="shared" si="18"/>
        <v>2.0663718642807E-2</v>
      </c>
      <c r="BS34" s="33">
        <f t="shared" si="19"/>
        <v>0.2851914791871486</v>
      </c>
      <c r="BT34" s="33">
        <f t="shared" si="20"/>
        <v>0</v>
      </c>
      <c r="BU34" s="33">
        <f t="shared" si="21"/>
        <v>0.26390853297915257</v>
      </c>
      <c r="BV34" s="33">
        <f t="shared" si="22"/>
        <v>0</v>
      </c>
      <c r="BW34" s="33">
        <f t="shared" si="23"/>
        <v>0.28944806842874804</v>
      </c>
      <c r="BX34" s="33">
        <f t="shared" si="24"/>
        <v>0</v>
      </c>
      <c r="BY34" s="33">
        <f t="shared" si="25"/>
        <v>9.3644963315183322E-2</v>
      </c>
      <c r="BZ34" s="33">
        <f t="shared" si="26"/>
        <v>0</v>
      </c>
      <c r="CA34" s="33">
        <f t="shared" si="27"/>
        <v>0</v>
      </c>
      <c r="CB34" s="59">
        <f t="shared" si="28"/>
        <v>57.659757866703416</v>
      </c>
      <c r="CD34" s="59">
        <f t="shared" si="2"/>
        <v>0</v>
      </c>
      <c r="CE34" s="59">
        <f t="shared" si="3"/>
        <v>0</v>
      </c>
      <c r="CF34" s="59">
        <f t="shared" si="4"/>
        <v>0</v>
      </c>
      <c r="CG34" s="59">
        <f t="shared" si="5"/>
        <v>0</v>
      </c>
      <c r="CH34" s="59">
        <f t="shared" si="6"/>
        <v>0</v>
      </c>
      <c r="CI34" s="59">
        <f t="shared" si="7"/>
        <v>0</v>
      </c>
      <c r="CK34" s="59">
        <f t="shared" si="8"/>
        <v>0.14354228898728918</v>
      </c>
      <c r="CL34" s="59">
        <f t="shared" si="9"/>
        <v>5.9592249382389391E-2</v>
      </c>
      <c r="CM34" s="59">
        <v>0</v>
      </c>
      <c r="CN34" s="59">
        <f t="shared" si="29"/>
        <v>5.2917674243743371E-2</v>
      </c>
      <c r="CO34" s="59">
        <f t="shared" si="10"/>
        <v>0.11742446899699097</v>
      </c>
      <c r="CP34" s="59">
        <f t="shared" si="11"/>
        <v>8.087519559038539E-2</v>
      </c>
      <c r="CQ34" s="59">
        <v>0</v>
      </c>
      <c r="CR34" s="59">
        <f t="shared" si="30"/>
        <v>7.094308415310141E-2</v>
      </c>
      <c r="CS34" s="59">
        <f t="shared" si="12"/>
        <v>3.5941285003265495E-2</v>
      </c>
      <c r="CT34" s="59">
        <f t="shared" si="13"/>
        <v>8.5131784831984844E-3</v>
      </c>
      <c r="CU34" s="59">
        <v>0</v>
      </c>
      <c r="CV34" s="59">
        <f t="shared" si="31"/>
        <v>0.10867819278199767</v>
      </c>
      <c r="CW34" s="59">
        <f t="shared" si="32"/>
        <v>3.4187512824072071E-2</v>
      </c>
      <c r="CX34" s="59">
        <f t="shared" si="14"/>
        <v>8.5131784831984844E-3</v>
      </c>
      <c r="CY34" s="59">
        <v>0</v>
      </c>
      <c r="CZ34" s="57">
        <f t="shared" si="33"/>
        <v>2.959103070621984E-2</v>
      </c>
    </row>
    <row r="35" spans="1:104" ht="14">
      <c r="A35" s="179">
        <v>2041</v>
      </c>
      <c r="B35" s="56">
        <v>0.61991155928420905</v>
      </c>
      <c r="C35" s="56">
        <v>0.32797802805410797</v>
      </c>
      <c r="D35" s="56">
        <v>0.39261065421333202</v>
      </c>
      <c r="E35" s="56">
        <v>0.38149574581439299</v>
      </c>
      <c r="F35" s="56"/>
      <c r="G35" s="56">
        <v>0</v>
      </c>
      <c r="H35" s="56">
        <v>0</v>
      </c>
      <c r="I35" s="56">
        <v>0</v>
      </c>
      <c r="J35" s="56">
        <v>0</v>
      </c>
      <c r="K35" s="56"/>
      <c r="L35" s="56">
        <v>1.0021903541761401</v>
      </c>
      <c r="M35" s="56">
        <v>0.31290324738452802</v>
      </c>
      <c r="N35" s="56">
        <v>0.40294251353473598</v>
      </c>
      <c r="O35" s="56">
        <v>0.43366807864019902</v>
      </c>
      <c r="P35" s="56"/>
      <c r="Q35" s="56">
        <v>0</v>
      </c>
      <c r="R35" s="56">
        <v>0</v>
      </c>
      <c r="S35" s="56">
        <v>0</v>
      </c>
      <c r="T35" s="56">
        <v>0</v>
      </c>
      <c r="U35" s="56"/>
      <c r="V35" s="56">
        <v>0.91953547960491</v>
      </c>
      <c r="W35" s="56">
        <v>0.17051746137862001</v>
      </c>
      <c r="X35" s="56">
        <v>7.2323015249824402E-2</v>
      </c>
      <c r="Y35" s="56">
        <v>0.45522738482220598</v>
      </c>
      <c r="Z35" s="56"/>
      <c r="AA35" s="56">
        <v>0</v>
      </c>
      <c r="AB35" s="56">
        <v>0</v>
      </c>
      <c r="AC35" s="56">
        <v>0</v>
      </c>
      <c r="AD35" s="56">
        <v>0</v>
      </c>
      <c r="AE35" s="56"/>
      <c r="AF35" s="56">
        <v>0.17564160846385901</v>
      </c>
      <c r="AG35" s="56">
        <v>5.7645767683435399E-2</v>
      </c>
      <c r="AH35" s="56">
        <v>9.2986733892631304E-2</v>
      </c>
      <c r="AI35" s="56">
        <v>0.10365884706781001</v>
      </c>
      <c r="AJ35" s="56"/>
      <c r="AK35" s="56">
        <v>0</v>
      </c>
      <c r="AL35" s="56">
        <v>0</v>
      </c>
      <c r="AM35" s="56">
        <v>0</v>
      </c>
      <c r="AN35" s="56">
        <v>0</v>
      </c>
      <c r="AO35" s="56"/>
      <c r="AP35" s="56"/>
      <c r="AQ35" s="56">
        <v>0</v>
      </c>
      <c r="AR35" s="56">
        <v>0</v>
      </c>
      <c r="AS35" s="56">
        <v>0</v>
      </c>
      <c r="AT35" s="56">
        <v>113.609125098153</v>
      </c>
      <c r="AU35" s="25"/>
      <c r="AV35" s="25"/>
      <c r="AW35" s="25"/>
      <c r="AY35" s="58"/>
      <c r="AZ35" s="58"/>
      <c r="BA35" s="58"/>
      <c r="BB35" s="58"/>
      <c r="BC35" s="58"/>
      <c r="BD35" s="58"/>
      <c r="BF35" s="54">
        <f t="shared" si="15"/>
        <v>0.32797802805410797</v>
      </c>
      <c r="BG35" s="54">
        <f t="shared" si="15"/>
        <v>0.39261065421333202</v>
      </c>
      <c r="BH35" s="54">
        <f t="shared" si="15"/>
        <v>0.38149574581439299</v>
      </c>
      <c r="BI35" s="54">
        <f t="shared" si="16"/>
        <v>0.31290324738452802</v>
      </c>
      <c r="BJ35" s="54">
        <f t="shared" si="16"/>
        <v>0.40294251353473598</v>
      </c>
      <c r="BK35" s="54">
        <f t="shared" si="16"/>
        <v>0.43366807864019902</v>
      </c>
      <c r="BL35" s="54">
        <f t="shared" si="17"/>
        <v>0.17051746137862001</v>
      </c>
      <c r="BM35" s="54">
        <f t="shared" si="17"/>
        <v>7.2323015249824402E-2</v>
      </c>
      <c r="BN35" s="54">
        <f t="shared" si="17"/>
        <v>0.45522738482220598</v>
      </c>
      <c r="BO35" s="33">
        <f t="shared" si="18"/>
        <v>0.17564160846385901</v>
      </c>
      <c r="BP35" s="33">
        <f t="shared" si="18"/>
        <v>5.7645767683435399E-2</v>
      </c>
      <c r="BQ35" s="33">
        <f t="shared" si="18"/>
        <v>9.2986733892631304E-2</v>
      </c>
      <c r="BS35" s="33">
        <f t="shared" si="19"/>
        <v>0.24795665485044091</v>
      </c>
      <c r="BT35" s="33">
        <f t="shared" si="20"/>
        <v>0</v>
      </c>
      <c r="BU35" s="33">
        <f t="shared" si="21"/>
        <v>0.40086325867488032</v>
      </c>
      <c r="BV35" s="33">
        <f t="shared" si="22"/>
        <v>0</v>
      </c>
      <c r="BW35" s="33">
        <f t="shared" si="23"/>
        <v>0.3678023713614873</v>
      </c>
      <c r="BX35" s="33">
        <f t="shared" si="24"/>
        <v>0</v>
      </c>
      <c r="BY35" s="33">
        <f t="shared" si="25"/>
        <v>7.025438554095817E-2</v>
      </c>
      <c r="BZ35" s="33">
        <f t="shared" si="26"/>
        <v>0</v>
      </c>
      <c r="CA35" s="33">
        <f t="shared" si="27"/>
        <v>0</v>
      </c>
      <c r="CB35" s="59">
        <f t="shared" si="28"/>
        <v>45.442189612257586</v>
      </c>
      <c r="CD35" s="59">
        <f t="shared" si="2"/>
        <v>0</v>
      </c>
      <c r="CE35" s="59">
        <f t="shared" si="3"/>
        <v>0</v>
      </c>
      <c r="CF35" s="59">
        <f t="shared" si="4"/>
        <v>0</v>
      </c>
      <c r="CG35" s="59">
        <f t="shared" si="5"/>
        <v>0</v>
      </c>
      <c r="CH35" s="59">
        <f t="shared" si="6"/>
        <v>0</v>
      </c>
      <c r="CI35" s="59">
        <f t="shared" si="7"/>
        <v>0</v>
      </c>
      <c r="CK35" s="59">
        <f t="shared" si="8"/>
        <v>0.13118699511692142</v>
      </c>
      <c r="CL35" s="59">
        <f t="shared" si="9"/>
        <v>0.15703921473861243</v>
      </c>
      <c r="CM35" s="59">
        <v>0</v>
      </c>
      <c r="CN35" s="59">
        <f t="shared" si="29"/>
        <v>0.15259339425939397</v>
      </c>
      <c r="CO35" s="59">
        <f t="shared" si="10"/>
        <v>0.12515727663296677</v>
      </c>
      <c r="CP35" s="59">
        <f t="shared" si="11"/>
        <v>0.16117182565278662</v>
      </c>
      <c r="CQ35" s="59">
        <v>0</v>
      </c>
      <c r="CR35" s="59">
        <f t="shared" si="30"/>
        <v>0.17346165672278152</v>
      </c>
      <c r="CS35" s="59">
        <f t="shared" si="12"/>
        <v>6.8204792576947976E-2</v>
      </c>
      <c r="CT35" s="59">
        <f t="shared" si="13"/>
        <v>2.8928276399218113E-2</v>
      </c>
      <c r="CU35" s="59">
        <v>0</v>
      </c>
      <c r="CV35" s="59">
        <f t="shared" si="31"/>
        <v>0.182085102054176</v>
      </c>
      <c r="CW35" s="59">
        <f t="shared" si="32"/>
        <v>2.3057566046315849E-2</v>
      </c>
      <c r="CX35" s="59">
        <f t="shared" si="14"/>
        <v>3.7193498227566117E-2</v>
      </c>
      <c r="CY35" s="59">
        <v>0</v>
      </c>
      <c r="CZ35" s="57">
        <f t="shared" si="33"/>
        <v>4.1462206309341734E-2</v>
      </c>
    </row>
    <row r="36" spans="1:104" ht="14">
      <c r="A36" s="179">
        <v>2042</v>
      </c>
      <c r="B36" s="56">
        <v>0.56825226267719098</v>
      </c>
      <c r="C36" s="56">
        <v>0.23175470587753599</v>
      </c>
      <c r="D36" s="56">
        <v>0.58891598131999801</v>
      </c>
      <c r="E36" s="56">
        <v>0.30897394154957197</v>
      </c>
      <c r="F36" s="56"/>
      <c r="G36" s="56">
        <v>0</v>
      </c>
      <c r="H36" s="56">
        <v>0</v>
      </c>
      <c r="I36" s="56">
        <v>0</v>
      </c>
      <c r="J36" s="56">
        <v>0</v>
      </c>
      <c r="K36" s="56"/>
      <c r="L36" s="56">
        <v>0.51659296607017402</v>
      </c>
      <c r="M36" s="56">
        <v>0.201035472819655</v>
      </c>
      <c r="N36" s="56">
        <v>0.49592924742736699</v>
      </c>
      <c r="O36" s="56">
        <v>0.71001569463890701</v>
      </c>
      <c r="P36" s="56"/>
      <c r="Q36" s="56">
        <v>0</v>
      </c>
      <c r="R36" s="56">
        <v>0</v>
      </c>
      <c r="S36" s="56">
        <v>0</v>
      </c>
      <c r="T36" s="56">
        <v>0</v>
      </c>
      <c r="U36" s="56"/>
      <c r="V36" s="56">
        <v>0.61991155928420905</v>
      </c>
      <c r="W36" s="56">
        <v>8.8782351124716996E-2</v>
      </c>
      <c r="X36" s="56">
        <v>0.17564160846385901</v>
      </c>
      <c r="Y36" s="56">
        <v>0.45503294280836099</v>
      </c>
      <c r="Z36" s="56"/>
      <c r="AA36" s="56">
        <v>0</v>
      </c>
      <c r="AB36" s="56">
        <v>0</v>
      </c>
      <c r="AC36" s="56">
        <v>0</v>
      </c>
      <c r="AD36" s="56">
        <v>0</v>
      </c>
      <c r="AE36" s="56"/>
      <c r="AF36" s="56">
        <v>0.19630532710666601</v>
      </c>
      <c r="AG36" s="56">
        <v>5.7092702640198702E-2</v>
      </c>
      <c r="AH36" s="56">
        <v>0.113650452535438</v>
      </c>
      <c r="AI36" s="56">
        <v>0.11998689832586</v>
      </c>
      <c r="AJ36" s="56"/>
      <c r="AK36" s="56">
        <v>0</v>
      </c>
      <c r="AL36" s="56">
        <v>0</v>
      </c>
      <c r="AM36" s="56">
        <v>0</v>
      </c>
      <c r="AN36" s="56">
        <v>0</v>
      </c>
      <c r="AO36" s="56"/>
      <c r="AP36" s="56"/>
      <c r="AQ36" s="56">
        <v>0</v>
      </c>
      <c r="AR36" s="56">
        <v>0</v>
      </c>
      <c r="AS36" s="56">
        <v>0</v>
      </c>
      <c r="AT36" s="56">
        <v>88.771335289498694</v>
      </c>
      <c r="AU36" s="25"/>
      <c r="AV36" s="25"/>
      <c r="AW36" s="25"/>
      <c r="AY36" s="58"/>
      <c r="AZ36" s="58"/>
      <c r="BA36" s="58"/>
      <c r="BB36" s="58"/>
      <c r="BC36" s="58"/>
      <c r="BD36" s="58"/>
      <c r="BF36" s="54">
        <f t="shared" si="15"/>
        <v>0.23175470587753599</v>
      </c>
      <c r="BG36" s="54">
        <f t="shared" si="15"/>
        <v>0.58891598131999801</v>
      </c>
      <c r="BH36" s="54">
        <f t="shared" si="15"/>
        <v>0.30897394154957197</v>
      </c>
      <c r="BI36" s="54">
        <f t="shared" si="16"/>
        <v>0.201035472819655</v>
      </c>
      <c r="BJ36" s="54">
        <f t="shared" si="16"/>
        <v>0.49592924742736699</v>
      </c>
      <c r="BK36" s="54">
        <f t="shared" si="16"/>
        <v>0.71001569463890701</v>
      </c>
      <c r="BL36" s="54">
        <f t="shared" si="17"/>
        <v>8.8782351124716996E-2</v>
      </c>
      <c r="BM36" s="54">
        <f t="shared" si="17"/>
        <v>0.17564160846385901</v>
      </c>
      <c r="BN36" s="54">
        <f t="shared" si="17"/>
        <v>0.45503294280836099</v>
      </c>
      <c r="BO36" s="33">
        <f t="shared" si="18"/>
        <v>0.19630532710666601</v>
      </c>
      <c r="BP36" s="33">
        <f t="shared" si="18"/>
        <v>5.7092702640198702E-2</v>
      </c>
      <c r="BQ36" s="33">
        <f t="shared" si="18"/>
        <v>0.113650452535438</v>
      </c>
      <c r="BS36" s="33">
        <f t="shared" si="19"/>
        <v>0.22067339832968014</v>
      </c>
      <c r="BT36" s="33">
        <f t="shared" si="20"/>
        <v>0</v>
      </c>
      <c r="BU36" s="33">
        <f t="shared" si="21"/>
        <v>0.20061218029970937</v>
      </c>
      <c r="BV36" s="33">
        <f t="shared" si="22"/>
        <v>0</v>
      </c>
      <c r="BW36" s="33">
        <f t="shared" si="23"/>
        <v>0.24073461635965135</v>
      </c>
      <c r="BX36" s="33">
        <f t="shared" si="24"/>
        <v>0</v>
      </c>
      <c r="BY36" s="33">
        <f t="shared" si="25"/>
        <v>7.6232628513889525E-2</v>
      </c>
      <c r="BZ36" s="33">
        <f t="shared" si="26"/>
        <v>0</v>
      </c>
      <c r="CA36" s="33">
        <f t="shared" si="27"/>
        <v>0</v>
      </c>
      <c r="CB36" s="59">
        <f t="shared" si="28"/>
        <v>34.473197062702056</v>
      </c>
      <c r="CD36" s="59">
        <f t="shared" si="2"/>
        <v>0</v>
      </c>
      <c r="CE36" s="59">
        <f t="shared" si="3"/>
        <v>0</v>
      </c>
      <c r="CF36" s="59">
        <f t="shared" si="4"/>
        <v>0</v>
      </c>
      <c r="CG36" s="59">
        <f t="shared" si="5"/>
        <v>0</v>
      </c>
      <c r="CH36" s="59">
        <f t="shared" si="6"/>
        <v>0</v>
      </c>
      <c r="CI36" s="59">
        <f t="shared" si="7"/>
        <v>0</v>
      </c>
      <c r="CK36" s="59">
        <f t="shared" si="8"/>
        <v>8.9998935127767077E-2</v>
      </c>
      <c r="CL36" s="59">
        <f t="shared" si="9"/>
        <v>0.22869788554166856</v>
      </c>
      <c r="CM36" s="59">
        <v>0</v>
      </c>
      <c r="CN36" s="59">
        <f t="shared" si="29"/>
        <v>0.11998602408696889</v>
      </c>
      <c r="CO36" s="59">
        <f t="shared" si="10"/>
        <v>7.8069519271107349E-2</v>
      </c>
      <c r="CP36" s="59">
        <f t="shared" si="11"/>
        <v>0.19258769308772097</v>
      </c>
      <c r="CQ36" s="59">
        <v>0</v>
      </c>
      <c r="CR36" s="59">
        <f t="shared" si="30"/>
        <v>0.27572538904677046</v>
      </c>
      <c r="CS36" s="59">
        <f t="shared" si="12"/>
        <v>3.4477474919479272E-2</v>
      </c>
      <c r="CT36" s="59">
        <f t="shared" si="13"/>
        <v>6.8208141301901129E-2</v>
      </c>
      <c r="CU36" s="59">
        <v>0</v>
      </c>
      <c r="CV36" s="59">
        <f t="shared" si="31"/>
        <v>0.17670614344481431</v>
      </c>
      <c r="CW36" s="59">
        <f t="shared" si="32"/>
        <v>2.217121081415846E-2</v>
      </c>
      <c r="CX36" s="59">
        <f t="shared" si="14"/>
        <v>4.4134679665935955E-2</v>
      </c>
      <c r="CY36" s="59">
        <v>0</v>
      </c>
      <c r="CZ36" s="57">
        <f t="shared" si="33"/>
        <v>4.659535623115809E-2</v>
      </c>
    </row>
    <row r="37" spans="1:104" ht="14">
      <c r="A37" s="179">
        <v>2043</v>
      </c>
      <c r="B37" s="56">
        <v>0.36161507624912198</v>
      </c>
      <c r="C37" s="56">
        <v>0.13266101009902001</v>
      </c>
      <c r="D37" s="56">
        <v>0.65090713724841898</v>
      </c>
      <c r="E37" s="56">
        <v>0.356360563774829</v>
      </c>
      <c r="F37" s="56"/>
      <c r="G37" s="56">
        <v>0</v>
      </c>
      <c r="H37" s="56">
        <v>0</v>
      </c>
      <c r="I37" s="56">
        <v>0</v>
      </c>
      <c r="J37" s="56">
        <v>0</v>
      </c>
      <c r="K37" s="56"/>
      <c r="L37" s="56">
        <v>0.54758854403438395</v>
      </c>
      <c r="M37" s="56">
        <v>0.25855055593021398</v>
      </c>
      <c r="N37" s="56">
        <v>0.47526552878456002</v>
      </c>
      <c r="O37" s="56">
        <v>0.39183851241248602</v>
      </c>
      <c r="P37" s="56"/>
      <c r="Q37" s="56">
        <v>0</v>
      </c>
      <c r="R37" s="56">
        <v>0</v>
      </c>
      <c r="S37" s="56">
        <v>0</v>
      </c>
      <c r="T37" s="56">
        <v>0</v>
      </c>
      <c r="U37" s="56"/>
      <c r="V37" s="56">
        <v>0.54758854403438395</v>
      </c>
      <c r="W37" s="56">
        <v>0.100777031064404</v>
      </c>
      <c r="X37" s="56">
        <v>0.15497788982105201</v>
      </c>
      <c r="Y37" s="56">
        <v>0.38759540940392301</v>
      </c>
      <c r="Z37" s="56"/>
      <c r="AA37" s="56">
        <v>0</v>
      </c>
      <c r="AB37" s="56">
        <v>0</v>
      </c>
      <c r="AC37" s="56">
        <v>0</v>
      </c>
      <c r="AD37" s="56">
        <v>0</v>
      </c>
      <c r="AE37" s="56"/>
      <c r="AF37" s="56">
        <v>0.13431417117824501</v>
      </c>
      <c r="AG37" s="56">
        <v>2.0663718642807E-2</v>
      </c>
      <c r="AH37" s="56">
        <v>0.113650452535438</v>
      </c>
      <c r="AI37" s="56">
        <v>0.10569493461541001</v>
      </c>
      <c r="AJ37" s="56"/>
      <c r="AK37" s="56">
        <v>0</v>
      </c>
      <c r="AL37" s="56">
        <v>0</v>
      </c>
      <c r="AM37" s="56">
        <v>0</v>
      </c>
      <c r="AN37" s="56">
        <v>0</v>
      </c>
      <c r="AO37" s="56"/>
      <c r="AP37" s="56"/>
      <c r="AQ37" s="56">
        <v>0</v>
      </c>
      <c r="AR37" s="56">
        <v>0</v>
      </c>
      <c r="AS37" s="56">
        <v>0</v>
      </c>
      <c r="AT37" s="56">
        <v>67.9939661941563</v>
      </c>
      <c r="AU37" s="25"/>
      <c r="AV37" s="25"/>
      <c r="AW37" s="25"/>
      <c r="AY37" s="58"/>
      <c r="AZ37" s="58"/>
      <c r="BA37" s="58"/>
      <c r="BB37" s="58"/>
      <c r="BC37" s="58"/>
      <c r="BD37" s="58"/>
      <c r="BF37" s="54">
        <f t="shared" si="15"/>
        <v>0.13266101009902001</v>
      </c>
      <c r="BG37" s="54">
        <f t="shared" si="15"/>
        <v>0.65090713724841898</v>
      </c>
      <c r="BH37" s="54">
        <f t="shared" si="15"/>
        <v>0.356360563774829</v>
      </c>
      <c r="BI37" s="54">
        <f t="shared" si="16"/>
        <v>0.25855055593021398</v>
      </c>
      <c r="BJ37" s="54">
        <f t="shared" si="16"/>
        <v>0.47526552878456002</v>
      </c>
      <c r="BK37" s="54">
        <f t="shared" si="16"/>
        <v>0.39183851241248602</v>
      </c>
      <c r="BL37" s="54">
        <f t="shared" si="17"/>
        <v>0.100777031064404</v>
      </c>
      <c r="BM37" s="54">
        <f t="shared" si="17"/>
        <v>0.15497788982105201</v>
      </c>
      <c r="BN37" s="54">
        <f t="shared" si="17"/>
        <v>0.38759540940392301</v>
      </c>
      <c r="BO37" s="33">
        <f t="shared" si="18"/>
        <v>0.13431417117824501</v>
      </c>
      <c r="BP37" s="33">
        <f t="shared" si="18"/>
        <v>2.0663718642807E-2</v>
      </c>
      <c r="BQ37" s="33">
        <f t="shared" si="18"/>
        <v>0.113650452535438</v>
      </c>
      <c r="BS37" s="33">
        <f t="shared" si="19"/>
        <v>0.1363383749609676</v>
      </c>
      <c r="BT37" s="33">
        <f t="shared" si="20"/>
        <v>0</v>
      </c>
      <c r="BU37" s="33">
        <f t="shared" si="21"/>
        <v>0.20645525351232208</v>
      </c>
      <c r="BV37" s="33">
        <f t="shared" si="22"/>
        <v>0</v>
      </c>
      <c r="BW37" s="33">
        <f t="shared" si="23"/>
        <v>0.20645525351232208</v>
      </c>
      <c r="BX37" s="33">
        <f t="shared" si="24"/>
        <v>0</v>
      </c>
      <c r="BY37" s="33">
        <f t="shared" si="25"/>
        <v>5.0639967842644996E-2</v>
      </c>
      <c r="BZ37" s="33">
        <f t="shared" si="26"/>
        <v>0</v>
      </c>
      <c r="CA37" s="33">
        <f t="shared" si="27"/>
        <v>0</v>
      </c>
      <c r="CB37" s="59">
        <f t="shared" si="28"/>
        <v>25.635509874803638</v>
      </c>
      <c r="CD37" s="59">
        <f t="shared" si="2"/>
        <v>0</v>
      </c>
      <c r="CE37" s="59">
        <f t="shared" si="3"/>
        <v>0</v>
      </c>
      <c r="CF37" s="59">
        <f t="shared" si="4"/>
        <v>0</v>
      </c>
      <c r="CG37" s="59">
        <f t="shared" si="5"/>
        <v>0</v>
      </c>
      <c r="CH37" s="59">
        <f t="shared" si="6"/>
        <v>0</v>
      </c>
      <c r="CI37" s="59">
        <f t="shared" si="7"/>
        <v>0</v>
      </c>
      <c r="CK37" s="59">
        <f t="shared" si="8"/>
        <v>5.0016682725696551E-2</v>
      </c>
      <c r="CL37" s="59">
        <f t="shared" si="9"/>
        <v>0.24540907492974146</v>
      </c>
      <c r="CM37" s="59">
        <v>0</v>
      </c>
      <c r="CN37" s="59">
        <f t="shared" si="29"/>
        <v>0.1343572858443631</v>
      </c>
      <c r="CO37" s="59">
        <f t="shared" si="10"/>
        <v>9.7480345693595039E-2</v>
      </c>
      <c r="CP37" s="59">
        <f t="shared" si="11"/>
        <v>0.17918757852012873</v>
      </c>
      <c r="CQ37" s="59">
        <v>0</v>
      </c>
      <c r="CR37" s="59">
        <f t="shared" si="30"/>
        <v>0.14773340366107313</v>
      </c>
      <c r="CS37" s="59">
        <f t="shared" si="12"/>
        <v>3.7995585779300463E-2</v>
      </c>
      <c r="CT37" s="59">
        <f t="shared" si="13"/>
        <v>5.843073212612887E-2</v>
      </c>
      <c r="CU37" s="59">
        <v>0</v>
      </c>
      <c r="CV37" s="59">
        <f t="shared" si="31"/>
        <v>0.14613364245924498</v>
      </c>
      <c r="CW37" s="59">
        <f t="shared" si="32"/>
        <v>7.7907642834838739E-3</v>
      </c>
      <c r="CX37" s="59">
        <f t="shared" si="14"/>
        <v>4.2849203559161116E-2</v>
      </c>
      <c r="CY37" s="59">
        <v>0</v>
      </c>
      <c r="CZ37" s="57">
        <f t="shared" si="33"/>
        <v>3.9849764496940582E-2</v>
      </c>
    </row>
    <row r="38" spans="1:104" ht="14">
      <c r="A38" s="179">
        <v>2044</v>
      </c>
      <c r="B38" s="56">
        <v>0.29962392032070101</v>
      </c>
      <c r="C38" s="56">
        <v>0.14538876663262301</v>
      </c>
      <c r="D38" s="56">
        <v>0.55792040335578796</v>
      </c>
      <c r="E38" s="56">
        <v>0.32127190787476001</v>
      </c>
      <c r="F38" s="56"/>
      <c r="G38" s="56">
        <v>0</v>
      </c>
      <c r="H38" s="56">
        <v>0</v>
      </c>
      <c r="I38" s="56">
        <v>0</v>
      </c>
      <c r="J38" s="56">
        <v>0</v>
      </c>
      <c r="K38" s="56"/>
      <c r="L38" s="56">
        <v>0.38227879489192901</v>
      </c>
      <c r="M38" s="56">
        <v>0.13436154392123401</v>
      </c>
      <c r="N38" s="56">
        <v>0.48559738810596398</v>
      </c>
      <c r="O38" s="56">
        <v>0.44041029700816903</v>
      </c>
      <c r="P38" s="56"/>
      <c r="Q38" s="56">
        <v>0</v>
      </c>
      <c r="R38" s="56">
        <v>0</v>
      </c>
      <c r="S38" s="56">
        <v>0</v>
      </c>
      <c r="T38" s="56">
        <v>0</v>
      </c>
      <c r="U38" s="56"/>
      <c r="V38" s="56">
        <v>0.39261065421333202</v>
      </c>
      <c r="W38" s="56">
        <v>5.8494049700593201E-2</v>
      </c>
      <c r="X38" s="56">
        <v>0.17564160846385901</v>
      </c>
      <c r="Y38" s="56">
        <v>0.28433415997070299</v>
      </c>
      <c r="Z38" s="56"/>
      <c r="AA38" s="56">
        <v>0</v>
      </c>
      <c r="AB38" s="56">
        <v>0</v>
      </c>
      <c r="AC38" s="56">
        <v>0</v>
      </c>
      <c r="AD38" s="56">
        <v>0</v>
      </c>
      <c r="AE38" s="56"/>
      <c r="AF38" s="56">
        <v>0.19630532710666601</v>
      </c>
      <c r="AG38" s="56">
        <v>0.11870036953834601</v>
      </c>
      <c r="AH38" s="56">
        <v>0.103318593214035</v>
      </c>
      <c r="AI38" s="56">
        <v>9.5118674552193097E-2</v>
      </c>
      <c r="AJ38" s="56"/>
      <c r="AK38" s="56">
        <v>0</v>
      </c>
      <c r="AL38" s="56">
        <v>0</v>
      </c>
      <c r="AM38" s="56">
        <v>0</v>
      </c>
      <c r="AN38" s="56">
        <v>0</v>
      </c>
      <c r="AO38" s="56"/>
      <c r="AP38" s="56"/>
      <c r="AQ38" s="56">
        <v>0</v>
      </c>
      <c r="AR38" s="56">
        <v>0</v>
      </c>
      <c r="AS38" s="56">
        <v>0</v>
      </c>
      <c r="AT38" s="56">
        <v>50.512460222341602</v>
      </c>
      <c r="AU38" s="25"/>
      <c r="AV38" s="25"/>
      <c r="AW38" s="25"/>
      <c r="AY38" s="58"/>
      <c r="AZ38" s="58"/>
      <c r="BA38" s="58"/>
      <c r="BB38" s="58"/>
      <c r="BC38" s="58"/>
      <c r="BD38" s="58"/>
      <c r="BF38" s="54">
        <f t="shared" si="15"/>
        <v>0.14538876663262301</v>
      </c>
      <c r="BG38" s="54">
        <f t="shared" si="15"/>
        <v>0.55792040335578796</v>
      </c>
      <c r="BH38" s="54">
        <f t="shared" si="15"/>
        <v>0.32127190787476001</v>
      </c>
      <c r="BI38" s="54">
        <f t="shared" si="16"/>
        <v>0.13436154392123401</v>
      </c>
      <c r="BJ38" s="54">
        <f t="shared" si="16"/>
        <v>0.48559738810596398</v>
      </c>
      <c r="BK38" s="54">
        <f t="shared" si="16"/>
        <v>0.44041029700816903</v>
      </c>
      <c r="BL38" s="54">
        <f t="shared" si="17"/>
        <v>5.8494049700593201E-2</v>
      </c>
      <c r="BM38" s="54">
        <f t="shared" si="17"/>
        <v>0.17564160846385901</v>
      </c>
      <c r="BN38" s="54">
        <f t="shared" si="17"/>
        <v>0.28433415997070299</v>
      </c>
      <c r="BO38" s="33">
        <f t="shared" si="18"/>
        <v>0.19630532710666601</v>
      </c>
      <c r="BP38" s="33">
        <f t="shared" si="18"/>
        <v>0.11870036953834601</v>
      </c>
      <c r="BQ38" s="33">
        <f t="shared" si="18"/>
        <v>0.103318593214035</v>
      </c>
      <c r="BS38" s="33">
        <f t="shared" si="19"/>
        <v>0.10967580787428736</v>
      </c>
      <c r="BT38" s="33">
        <f t="shared" si="20"/>
        <v>0</v>
      </c>
      <c r="BU38" s="33">
        <f t="shared" si="21"/>
        <v>0.13993120314995289</v>
      </c>
      <c r="BV38" s="33">
        <f t="shared" si="22"/>
        <v>0</v>
      </c>
      <c r="BW38" s="33">
        <f t="shared" si="23"/>
        <v>0.1437131275594109</v>
      </c>
      <c r="BX38" s="33">
        <f t="shared" si="24"/>
        <v>0</v>
      </c>
      <c r="BY38" s="33">
        <f t="shared" si="25"/>
        <v>7.1856563779705451E-2</v>
      </c>
      <c r="BZ38" s="33">
        <f t="shared" si="26"/>
        <v>0</v>
      </c>
      <c r="CA38" s="33">
        <f t="shared" si="27"/>
        <v>0</v>
      </c>
      <c r="CB38" s="59">
        <f t="shared" si="28"/>
        <v>18.489828437841059</v>
      </c>
      <c r="CD38" s="59">
        <f t="shared" si="2"/>
        <v>0</v>
      </c>
      <c r="CE38" s="59">
        <f t="shared" si="3"/>
        <v>0</v>
      </c>
      <c r="CF38" s="59">
        <f t="shared" si="4"/>
        <v>0</v>
      </c>
      <c r="CG38" s="59">
        <f t="shared" si="5"/>
        <v>0</v>
      </c>
      <c r="CH38" s="59">
        <f t="shared" si="6"/>
        <v>0</v>
      </c>
      <c r="CI38" s="59">
        <f t="shared" si="7"/>
        <v>0</v>
      </c>
      <c r="CK38" s="59">
        <f t="shared" si="8"/>
        <v>5.3218816505744386E-2</v>
      </c>
      <c r="CL38" s="59">
        <f t="shared" si="9"/>
        <v>0.20422391811074195</v>
      </c>
      <c r="CM38" s="59">
        <v>0</v>
      </c>
      <c r="CN38" s="59">
        <f t="shared" si="29"/>
        <v>0.11759994330814279</v>
      </c>
      <c r="CO38" s="59">
        <f t="shared" si="10"/>
        <v>4.9182357873914249E-2</v>
      </c>
      <c r="CP38" s="59">
        <f t="shared" si="11"/>
        <v>0.17775044724453481</v>
      </c>
      <c r="CQ38" s="59">
        <v>0</v>
      </c>
      <c r="CR38" s="59">
        <f t="shared" si="30"/>
        <v>0.16120994301398098</v>
      </c>
      <c r="CS38" s="59">
        <f t="shared" si="12"/>
        <v>2.1411448558194563E-2</v>
      </c>
      <c r="CT38" s="59">
        <f t="shared" si="13"/>
        <v>6.4292714960789074E-2</v>
      </c>
      <c r="CU38" s="59">
        <v>0</v>
      </c>
      <c r="CV38" s="59">
        <f t="shared" si="31"/>
        <v>0.10407906907988337</v>
      </c>
      <c r="CW38" s="59">
        <f t="shared" si="32"/>
        <v>4.3449664867078026E-2</v>
      </c>
      <c r="CX38" s="59">
        <f t="shared" si="14"/>
        <v>3.7819244094581914E-2</v>
      </c>
      <c r="CY38" s="59">
        <v>0</v>
      </c>
      <c r="CZ38" s="57">
        <f t="shared" si="33"/>
        <v>3.4817705690110202E-2</v>
      </c>
    </row>
    <row r="39" spans="1:104" ht="14">
      <c r="A39" s="179">
        <v>2045</v>
      </c>
      <c r="B39" s="56">
        <v>0.29962392032070101</v>
      </c>
      <c r="C39" s="56">
        <v>0.18182919970237699</v>
      </c>
      <c r="D39" s="56">
        <v>0.36161507624912198</v>
      </c>
      <c r="E39" s="56">
        <v>0.27891511159542998</v>
      </c>
      <c r="F39" s="56"/>
      <c r="G39" s="56">
        <v>0</v>
      </c>
      <c r="H39" s="56">
        <v>0</v>
      </c>
      <c r="I39" s="56">
        <v>0</v>
      </c>
      <c r="J39" s="56">
        <v>0</v>
      </c>
      <c r="K39" s="56"/>
      <c r="L39" s="56">
        <v>0.27896020167789398</v>
      </c>
      <c r="M39" s="56">
        <v>7.6880178714485298E-2</v>
      </c>
      <c r="N39" s="56">
        <v>0.39261065421333202</v>
      </c>
      <c r="O39" s="56">
        <v>0.30567283855136301</v>
      </c>
      <c r="P39" s="56"/>
      <c r="Q39" s="56">
        <v>0</v>
      </c>
      <c r="R39" s="56">
        <v>0</v>
      </c>
      <c r="S39" s="56">
        <v>0</v>
      </c>
      <c r="T39" s="56">
        <v>0</v>
      </c>
      <c r="U39" s="56"/>
      <c r="V39" s="56">
        <v>0.26862834235649002</v>
      </c>
      <c r="W39" s="56">
        <v>1.9582126007455201E-2</v>
      </c>
      <c r="X39" s="56">
        <v>6.1991155928420902E-2</v>
      </c>
      <c r="Y39" s="56">
        <v>0.37752655072285801</v>
      </c>
      <c r="Z39" s="56"/>
      <c r="AA39" s="56">
        <v>0</v>
      </c>
      <c r="AB39" s="56">
        <v>0</v>
      </c>
      <c r="AC39" s="56">
        <v>0</v>
      </c>
      <c r="AD39" s="56">
        <v>0</v>
      </c>
      <c r="AE39" s="56"/>
      <c r="AF39" s="56">
        <v>0.19630532710666601</v>
      </c>
      <c r="AG39" s="56">
        <v>5.0942643342447698E-2</v>
      </c>
      <c r="AH39" s="56">
        <v>0.165309749142456</v>
      </c>
      <c r="AI39" s="56">
        <v>0.101105457077628</v>
      </c>
      <c r="AJ39" s="56"/>
      <c r="AK39" s="56">
        <v>0</v>
      </c>
      <c r="AL39" s="56">
        <v>0</v>
      </c>
      <c r="AM39" s="56">
        <v>0</v>
      </c>
      <c r="AN39" s="56">
        <v>0</v>
      </c>
      <c r="AO39" s="56"/>
      <c r="AP39" s="56"/>
      <c r="AQ39" s="56">
        <v>0</v>
      </c>
      <c r="AR39" s="56">
        <v>0</v>
      </c>
      <c r="AS39" s="56">
        <v>0</v>
      </c>
      <c r="AT39" s="56">
        <v>36.729759887589402</v>
      </c>
      <c r="AU39" s="25"/>
      <c r="AV39" s="25"/>
      <c r="AW39" s="25"/>
      <c r="AY39" s="58"/>
      <c r="AZ39" s="58"/>
      <c r="BA39" s="58"/>
      <c r="BB39" s="58"/>
      <c r="BC39" s="58"/>
      <c r="BD39" s="58"/>
      <c r="BF39" s="54">
        <f t="shared" si="15"/>
        <v>0.18182919970237699</v>
      </c>
      <c r="BG39" s="54">
        <f t="shared" si="15"/>
        <v>0.36161507624912198</v>
      </c>
      <c r="BH39" s="54">
        <f t="shared" si="15"/>
        <v>0.27891511159542998</v>
      </c>
      <c r="BI39" s="54">
        <f t="shared" si="16"/>
        <v>7.6880178714485298E-2</v>
      </c>
      <c r="BJ39" s="54">
        <f t="shared" si="16"/>
        <v>0.39261065421333202</v>
      </c>
      <c r="BK39" s="54">
        <f t="shared" si="16"/>
        <v>0.30567283855136301</v>
      </c>
      <c r="BL39" s="54">
        <f t="shared" si="17"/>
        <v>1.9582126007455201E-2</v>
      </c>
      <c r="BM39" s="54">
        <f t="shared" si="17"/>
        <v>6.1991155928420902E-2</v>
      </c>
      <c r="BN39" s="54">
        <f t="shared" si="17"/>
        <v>0.37752655072285801</v>
      </c>
      <c r="BO39" s="33">
        <f t="shared" si="18"/>
        <v>0.19630532710666601</v>
      </c>
      <c r="BP39" s="33">
        <f t="shared" si="18"/>
        <v>5.0942643342447698E-2</v>
      </c>
      <c r="BQ39" s="33">
        <f t="shared" si="18"/>
        <v>0.165309749142456</v>
      </c>
      <c r="BS39" s="33">
        <f t="shared" si="19"/>
        <v>0.10648136686824017</v>
      </c>
      <c r="BT39" s="33">
        <f t="shared" si="20"/>
        <v>0</v>
      </c>
      <c r="BU39" s="33">
        <f t="shared" si="21"/>
        <v>9.9137824325602905E-2</v>
      </c>
      <c r="BV39" s="33">
        <f t="shared" si="22"/>
        <v>0</v>
      </c>
      <c r="BW39" s="33">
        <f t="shared" si="23"/>
        <v>9.54660530542841E-2</v>
      </c>
      <c r="BX39" s="33">
        <f t="shared" si="24"/>
        <v>0</v>
      </c>
      <c r="BY39" s="33">
        <f t="shared" si="25"/>
        <v>6.9763654155053853E-2</v>
      </c>
      <c r="BZ39" s="33">
        <f t="shared" si="26"/>
        <v>0</v>
      </c>
      <c r="CA39" s="33">
        <f t="shared" si="27"/>
        <v>0</v>
      </c>
      <c r="CB39" s="59">
        <f t="shared" si="28"/>
        <v>13.053146869537725</v>
      </c>
      <c r="CD39" s="59">
        <f t="shared" si="2"/>
        <v>0</v>
      </c>
      <c r="CE39" s="59">
        <f t="shared" si="3"/>
        <v>0</v>
      </c>
      <c r="CF39" s="59">
        <f t="shared" si="4"/>
        <v>0</v>
      </c>
      <c r="CG39" s="59">
        <f t="shared" si="5"/>
        <v>0</v>
      </c>
      <c r="CH39" s="59">
        <f t="shared" si="6"/>
        <v>0</v>
      </c>
      <c r="CI39" s="59">
        <f t="shared" si="7"/>
        <v>0</v>
      </c>
      <c r="CK39" s="59">
        <f t="shared" si="8"/>
        <v>6.4619078811010505E-2</v>
      </c>
      <c r="CL39" s="59">
        <f t="shared" si="9"/>
        <v>0.12851199449615197</v>
      </c>
      <c r="CM39" s="59">
        <v>0</v>
      </c>
      <c r="CN39" s="59">
        <f t="shared" si="29"/>
        <v>9.9121800058889376E-2</v>
      </c>
      <c r="CO39" s="59">
        <f t="shared" si="10"/>
        <v>2.7321939135669826E-2</v>
      </c>
      <c r="CP39" s="59">
        <f t="shared" si="11"/>
        <v>0.13952730831010771</v>
      </c>
      <c r="CQ39" s="59">
        <v>0</v>
      </c>
      <c r="CR39" s="59">
        <f t="shared" si="30"/>
        <v>0.10863105198211793</v>
      </c>
      <c r="CS39" s="59">
        <f t="shared" si="12"/>
        <v>6.959162476841415E-3</v>
      </c>
      <c r="CT39" s="59">
        <f t="shared" si="13"/>
        <v>2.2030627627911761E-2</v>
      </c>
      <c r="CU39" s="59">
        <v>0</v>
      </c>
      <c r="CV39" s="59">
        <f t="shared" si="31"/>
        <v>0.1341666683587697</v>
      </c>
      <c r="CW39" s="59">
        <f t="shared" si="32"/>
        <v>1.8104169684379876E-2</v>
      </c>
      <c r="CX39" s="59">
        <f t="shared" si="14"/>
        <v>5.8748340341098125E-2</v>
      </c>
      <c r="CY39" s="59">
        <v>0</v>
      </c>
      <c r="CZ39" s="57">
        <f t="shared" si="33"/>
        <v>3.5931200873217481E-2</v>
      </c>
    </row>
    <row r="40" spans="1:104" ht="14">
      <c r="A40" s="179">
        <v>2046</v>
      </c>
      <c r="B40" s="56">
        <v>0.165309749142456</v>
      </c>
      <c r="C40" s="56">
        <v>0.103318593214035</v>
      </c>
      <c r="D40" s="56">
        <v>0.35128321692771802</v>
      </c>
      <c r="E40" s="56">
        <v>0.18539070040519701</v>
      </c>
      <c r="F40" s="56"/>
      <c r="G40" s="56">
        <v>0</v>
      </c>
      <c r="H40" s="56">
        <v>0</v>
      </c>
      <c r="I40" s="56">
        <v>0</v>
      </c>
      <c r="J40" s="56">
        <v>0</v>
      </c>
      <c r="K40" s="56"/>
      <c r="L40" s="56">
        <v>0.15497788982105201</v>
      </c>
      <c r="M40" s="56">
        <v>5.3864190494735398E-2</v>
      </c>
      <c r="N40" s="56">
        <v>0.26862834235649002</v>
      </c>
      <c r="O40" s="56">
        <v>0.26630664379820601</v>
      </c>
      <c r="P40" s="56"/>
      <c r="Q40" s="56">
        <v>0</v>
      </c>
      <c r="R40" s="56">
        <v>0</v>
      </c>
      <c r="S40" s="56">
        <v>0</v>
      </c>
      <c r="T40" s="56">
        <v>0</v>
      </c>
      <c r="U40" s="56"/>
      <c r="V40" s="56">
        <v>0.165309749142456</v>
      </c>
      <c r="W40" s="56">
        <v>1.03318593214035E-2</v>
      </c>
      <c r="X40" s="56">
        <v>4.1327437285613902E-2</v>
      </c>
      <c r="Y40" s="56">
        <v>0.13034551817791801</v>
      </c>
      <c r="Z40" s="56"/>
      <c r="AA40" s="56">
        <v>0</v>
      </c>
      <c r="AB40" s="56">
        <v>0</v>
      </c>
      <c r="AC40" s="56">
        <v>0</v>
      </c>
      <c r="AD40" s="56">
        <v>0</v>
      </c>
      <c r="AE40" s="56"/>
      <c r="AF40" s="56">
        <v>5.1659296607017402E-2</v>
      </c>
      <c r="AG40" s="56">
        <v>2.33335444087267E-2</v>
      </c>
      <c r="AH40" s="56">
        <v>8.2654874571227804E-2</v>
      </c>
      <c r="AI40" s="56">
        <v>0.191116468929063</v>
      </c>
      <c r="AJ40" s="56"/>
      <c r="AK40" s="56">
        <v>0</v>
      </c>
      <c r="AL40" s="56">
        <v>0</v>
      </c>
      <c r="AM40" s="56">
        <v>0</v>
      </c>
      <c r="AN40" s="56">
        <v>0</v>
      </c>
      <c r="AO40" s="56"/>
      <c r="AP40" s="56"/>
      <c r="AQ40" s="56">
        <v>0</v>
      </c>
      <c r="AR40" s="56">
        <v>0</v>
      </c>
      <c r="AS40" s="56">
        <v>0</v>
      </c>
      <c r="AT40" s="56">
        <v>25.9329668967227</v>
      </c>
      <c r="AU40" s="25"/>
      <c r="AV40" s="25"/>
      <c r="AW40" s="25"/>
      <c r="AY40" s="58"/>
      <c r="AZ40" s="58"/>
      <c r="BA40" s="58"/>
      <c r="BB40" s="58"/>
      <c r="BC40" s="58"/>
      <c r="BD40" s="58"/>
      <c r="BF40" s="54">
        <f t="shared" si="15"/>
        <v>0.103318593214035</v>
      </c>
      <c r="BG40" s="54">
        <f t="shared" si="15"/>
        <v>0.35128321692771802</v>
      </c>
      <c r="BH40" s="54">
        <f t="shared" si="15"/>
        <v>0.18539070040519701</v>
      </c>
      <c r="BI40" s="54">
        <f t="shared" si="16"/>
        <v>5.3864190494735398E-2</v>
      </c>
      <c r="BJ40" s="54">
        <f t="shared" si="16"/>
        <v>0.26862834235649002</v>
      </c>
      <c r="BK40" s="54">
        <f t="shared" si="16"/>
        <v>0.26630664379820601</v>
      </c>
      <c r="BL40" s="54">
        <f t="shared" si="17"/>
        <v>1.03318593214035E-2</v>
      </c>
      <c r="BM40" s="54">
        <f t="shared" si="17"/>
        <v>4.1327437285613902E-2</v>
      </c>
      <c r="BN40" s="54">
        <f t="shared" si="17"/>
        <v>0.13034551817791801</v>
      </c>
      <c r="BO40" s="33">
        <f t="shared" si="18"/>
        <v>5.1659296607017402E-2</v>
      </c>
      <c r="BP40" s="33">
        <f t="shared" si="18"/>
        <v>2.33335444087267E-2</v>
      </c>
      <c r="BQ40" s="33">
        <f t="shared" si="18"/>
        <v>8.2654874571227804E-2</v>
      </c>
      <c r="BS40" s="33">
        <f t="shared" si="19"/>
        <v>5.70372236321341E-2</v>
      </c>
      <c r="BT40" s="33">
        <f t="shared" si="20"/>
        <v>0</v>
      </c>
      <c r="BU40" s="33">
        <f t="shared" si="21"/>
        <v>5.3472397155125549E-2</v>
      </c>
      <c r="BV40" s="33">
        <f t="shared" si="22"/>
        <v>0</v>
      </c>
      <c r="BW40" s="33">
        <f t="shared" si="23"/>
        <v>5.70372236321341E-2</v>
      </c>
      <c r="BX40" s="33">
        <f t="shared" si="24"/>
        <v>0</v>
      </c>
      <c r="BY40" s="33">
        <f t="shared" si="25"/>
        <v>1.7824132385041873E-2</v>
      </c>
      <c r="BZ40" s="33">
        <f t="shared" si="26"/>
        <v>0</v>
      </c>
      <c r="CA40" s="33">
        <f t="shared" si="27"/>
        <v>0</v>
      </c>
      <c r="CB40" s="59">
        <f t="shared" si="28"/>
        <v>8.9477144572910081</v>
      </c>
      <c r="CD40" s="59">
        <f t="shared" si="2"/>
        <v>0</v>
      </c>
      <c r="CE40" s="59">
        <f t="shared" si="3"/>
        <v>0</v>
      </c>
      <c r="CF40" s="59">
        <f t="shared" si="4"/>
        <v>0</v>
      </c>
      <c r="CG40" s="59">
        <f t="shared" si="5"/>
        <v>0</v>
      </c>
      <c r="CH40" s="59">
        <f t="shared" si="6"/>
        <v>0</v>
      </c>
      <c r="CI40" s="59">
        <f t="shared" si="7"/>
        <v>0</v>
      </c>
      <c r="CK40" s="59">
        <f t="shared" si="8"/>
        <v>3.5648264770083808E-2</v>
      </c>
      <c r="CL40" s="59">
        <f t="shared" si="9"/>
        <v>0.12120410021828462</v>
      </c>
      <c r="CM40" s="59">
        <v>0</v>
      </c>
      <c r="CN40" s="59">
        <f t="shared" si="29"/>
        <v>6.3965802943762765E-2</v>
      </c>
      <c r="CO40" s="59">
        <f t="shared" si="10"/>
        <v>1.8584892270113878E-2</v>
      </c>
      <c r="CP40" s="59">
        <f t="shared" si="11"/>
        <v>9.2685488402217575E-2</v>
      </c>
      <c r="CQ40" s="59">
        <v>0</v>
      </c>
      <c r="CR40" s="59">
        <f t="shared" si="30"/>
        <v>9.1884427118402223E-2</v>
      </c>
      <c r="CS40" s="59">
        <f t="shared" si="12"/>
        <v>3.5648264770083813E-3</v>
      </c>
      <c r="CT40" s="59">
        <f t="shared" si="13"/>
        <v>1.425930590803349E-2</v>
      </c>
      <c r="CU40" s="59">
        <v>0</v>
      </c>
      <c r="CV40" s="59">
        <f t="shared" si="31"/>
        <v>4.4973430232197464E-2</v>
      </c>
      <c r="CW40" s="59">
        <f t="shared" si="32"/>
        <v>8.0508294125108612E-3</v>
      </c>
      <c r="CX40" s="59">
        <f t="shared" si="14"/>
        <v>2.8518611816066981E-2</v>
      </c>
      <c r="CY40" s="59">
        <v>0</v>
      </c>
      <c r="CZ40" s="57">
        <f t="shared" si="33"/>
        <v>6.5941378742865486E-2</v>
      </c>
    </row>
    <row r="41" spans="1:104" ht="14">
      <c r="A41" s="179">
        <v>2047</v>
      </c>
      <c r="B41" s="56">
        <v>0.144646030499649</v>
      </c>
      <c r="C41" s="56">
        <v>4.6991322915275399E-2</v>
      </c>
      <c r="D41" s="56">
        <v>0.247964623713683</v>
      </c>
      <c r="E41" s="56">
        <v>0.136557706889571</v>
      </c>
      <c r="F41" s="56"/>
      <c r="G41" s="56">
        <v>0</v>
      </c>
      <c r="H41" s="56">
        <v>0</v>
      </c>
      <c r="I41" s="56">
        <v>0</v>
      </c>
      <c r="J41" s="56">
        <v>0</v>
      </c>
      <c r="K41" s="56"/>
      <c r="L41" s="56">
        <v>0.103318593214035</v>
      </c>
      <c r="M41" s="56">
        <v>4.5761312874940903E-2</v>
      </c>
      <c r="N41" s="56">
        <v>0.19630532710666601</v>
      </c>
      <c r="O41" s="56">
        <v>0.14631985432485101</v>
      </c>
      <c r="P41" s="56"/>
      <c r="Q41" s="56">
        <v>0</v>
      </c>
      <c r="R41" s="56">
        <v>0</v>
      </c>
      <c r="S41" s="56">
        <v>0</v>
      </c>
      <c r="T41" s="56">
        <v>0</v>
      </c>
      <c r="U41" s="56"/>
      <c r="V41" s="56">
        <v>0.19630532710666601</v>
      </c>
      <c r="W41" s="56">
        <v>3.5573453715832197E-2</v>
      </c>
      <c r="X41" s="56">
        <v>2.0663718642807E-2</v>
      </c>
      <c r="Y41" s="56">
        <v>5.8478984552926598E-2</v>
      </c>
      <c r="Z41" s="56"/>
      <c r="AA41" s="56">
        <v>0</v>
      </c>
      <c r="AB41" s="56">
        <v>0</v>
      </c>
      <c r="AC41" s="56">
        <v>0</v>
      </c>
      <c r="AD41" s="56">
        <v>0</v>
      </c>
      <c r="AE41" s="56"/>
      <c r="AF41" s="56">
        <v>6.1991155928420902E-2</v>
      </c>
      <c r="AG41" s="56">
        <v>2.0663718642807E-2</v>
      </c>
      <c r="AH41" s="56">
        <v>4.1327437285613902E-2</v>
      </c>
      <c r="AI41" s="56">
        <v>7.2381671757796404E-2</v>
      </c>
      <c r="AJ41" s="56"/>
      <c r="AK41" s="56">
        <v>0</v>
      </c>
      <c r="AL41" s="56">
        <v>0</v>
      </c>
      <c r="AM41" s="56">
        <v>0</v>
      </c>
      <c r="AN41" s="56">
        <v>0</v>
      </c>
      <c r="AO41" s="56"/>
      <c r="AP41" s="56"/>
      <c r="AQ41" s="56">
        <v>0</v>
      </c>
      <c r="AR41" s="56">
        <v>0</v>
      </c>
      <c r="AS41" s="56">
        <v>0</v>
      </c>
      <c r="AT41" s="56">
        <v>18.0394263751705</v>
      </c>
      <c r="AU41" s="25"/>
      <c r="AV41" s="25"/>
      <c r="AW41" s="25"/>
      <c r="AY41" s="58"/>
      <c r="AZ41" s="58"/>
      <c r="BA41" s="58"/>
      <c r="BB41" s="58"/>
      <c r="BC41" s="58"/>
      <c r="BD41" s="58"/>
      <c r="BF41" s="54">
        <f>C41+H41</f>
        <v>4.6991322915275399E-2</v>
      </c>
      <c r="BG41" s="54">
        <f t="shared" si="15"/>
        <v>0.247964623713683</v>
      </c>
      <c r="BH41" s="54">
        <f t="shared" si="15"/>
        <v>0.136557706889571</v>
      </c>
      <c r="BI41" s="54">
        <f t="shared" si="16"/>
        <v>4.5761312874940903E-2</v>
      </c>
      <c r="BJ41" s="54">
        <f t="shared" si="16"/>
        <v>0.19630532710666601</v>
      </c>
      <c r="BK41" s="54">
        <f t="shared" si="16"/>
        <v>0.14631985432485101</v>
      </c>
      <c r="BL41" s="54">
        <f t="shared" si="17"/>
        <v>3.5573453715832197E-2</v>
      </c>
      <c r="BM41" s="54">
        <f t="shared" si="17"/>
        <v>2.0663718642807E-2</v>
      </c>
      <c r="BN41" s="54">
        <f t="shared" si="17"/>
        <v>5.8478984552926598E-2</v>
      </c>
      <c r="BO41" s="33">
        <f t="shared" si="18"/>
        <v>6.1991155928420902E-2</v>
      </c>
      <c r="BP41" s="33">
        <f t="shared" si="18"/>
        <v>2.0663718642807E-2</v>
      </c>
      <c r="BQ41" s="33">
        <f t="shared" si="18"/>
        <v>4.1327437285613902E-2</v>
      </c>
      <c r="BS41" s="33">
        <f t="shared" si="19"/>
        <v>4.8453952114677026E-2</v>
      </c>
      <c r="BT41" s="33">
        <f t="shared" si="20"/>
        <v>0</v>
      </c>
      <c r="BU41" s="33">
        <f t="shared" si="21"/>
        <v>3.4609965796197871E-2</v>
      </c>
      <c r="BV41" s="33">
        <f t="shared" si="22"/>
        <v>0</v>
      </c>
      <c r="BW41" s="33">
        <f t="shared" si="23"/>
        <v>6.5758935012775799E-2</v>
      </c>
      <c r="BX41" s="33">
        <f t="shared" si="24"/>
        <v>0</v>
      </c>
      <c r="BY41" s="33">
        <f t="shared" si="25"/>
        <v>2.0765979477718691E-2</v>
      </c>
      <c r="BZ41" s="33">
        <f t="shared" si="26"/>
        <v>0</v>
      </c>
      <c r="CA41" s="33">
        <f t="shared" si="27"/>
        <v>0</v>
      </c>
      <c r="CB41" s="59">
        <f t="shared" si="28"/>
        <v>6.0429000280161453</v>
      </c>
      <c r="CD41" s="59">
        <f t="shared" si="2"/>
        <v>0</v>
      </c>
      <c r="CE41" s="59">
        <f t="shared" si="3"/>
        <v>0</v>
      </c>
      <c r="CF41" s="59">
        <f t="shared" si="4"/>
        <v>0</v>
      </c>
      <c r="CG41" s="59">
        <f t="shared" si="5"/>
        <v>0</v>
      </c>
      <c r="CH41" s="59">
        <f t="shared" si="6"/>
        <v>0</v>
      </c>
      <c r="CI41" s="59">
        <f t="shared" si="7"/>
        <v>0</v>
      </c>
      <c r="CK41" s="59">
        <f t="shared" si="8"/>
        <v>1.5741291361242055E-2</v>
      </c>
      <c r="CL41" s="59">
        <f t="shared" si="9"/>
        <v>8.3063917910874557E-2</v>
      </c>
      <c r="CM41" s="59">
        <v>0</v>
      </c>
      <c r="CN41" s="59">
        <f t="shared" si="29"/>
        <v>4.5744501716785312E-2</v>
      </c>
      <c r="CO41" s="59">
        <f t="shared" si="10"/>
        <v>1.5329258985454982E-2</v>
      </c>
      <c r="CP41" s="59">
        <f t="shared" si="11"/>
        <v>6.5758935012775799E-2</v>
      </c>
      <c r="CQ41" s="59">
        <v>0</v>
      </c>
      <c r="CR41" s="59">
        <f t="shared" si="30"/>
        <v>4.9014654535577129E-2</v>
      </c>
      <c r="CS41" s="59">
        <f t="shared" si="12"/>
        <v>1.1916500003121727E-2</v>
      </c>
      <c r="CT41" s="59">
        <f t="shared" si="13"/>
        <v>6.9219931592395751E-3</v>
      </c>
      <c r="CU41" s="59">
        <v>0</v>
      </c>
      <c r="CV41" s="59">
        <f t="shared" si="31"/>
        <v>1.9589461995290072E-2</v>
      </c>
      <c r="CW41" s="59">
        <f t="shared" si="32"/>
        <v>6.9219931592395751E-3</v>
      </c>
      <c r="CX41" s="59">
        <f t="shared" si="14"/>
        <v>1.3843986318479117E-2</v>
      </c>
      <c r="CY41" s="59">
        <v>0</v>
      </c>
      <c r="CZ41" s="57">
        <f t="shared" si="33"/>
        <v>2.4246624986650069E-2</v>
      </c>
    </row>
    <row r="42" spans="1:104" ht="14">
      <c r="A42" s="179">
        <v>2048</v>
      </c>
      <c r="B42" s="56">
        <v>0.15497788982105201</v>
      </c>
      <c r="C42" s="56">
        <v>6.25831288285396E-2</v>
      </c>
      <c r="D42" s="56">
        <v>0.185973467785263</v>
      </c>
      <c r="E42" s="56">
        <v>0.170743247670058</v>
      </c>
      <c r="F42" s="56"/>
      <c r="G42" s="56">
        <v>0</v>
      </c>
      <c r="H42" s="56">
        <v>0</v>
      </c>
      <c r="I42" s="56">
        <v>0</v>
      </c>
      <c r="J42" s="56">
        <v>0</v>
      </c>
      <c r="K42" s="56"/>
      <c r="L42" s="56">
        <v>0.15497788982105201</v>
      </c>
      <c r="M42" s="56">
        <v>4.35570749934042E-2</v>
      </c>
      <c r="N42" s="56">
        <v>0.123982311856842</v>
      </c>
      <c r="O42" s="56">
        <v>0.139593668705501</v>
      </c>
      <c r="P42" s="56"/>
      <c r="Q42" s="56">
        <v>0</v>
      </c>
      <c r="R42" s="56">
        <v>0</v>
      </c>
      <c r="S42" s="56">
        <v>0</v>
      </c>
      <c r="T42" s="56">
        <v>0</v>
      </c>
      <c r="U42" s="56"/>
      <c r="V42" s="56">
        <v>0.123982311856842</v>
      </c>
      <c r="W42" s="56">
        <v>3.92453782634401E-2</v>
      </c>
      <c r="X42" s="56">
        <v>4.1327437285613902E-2</v>
      </c>
      <c r="Y42" s="56">
        <v>8.8931692404553606E-2</v>
      </c>
      <c r="Z42" s="56"/>
      <c r="AA42" s="56">
        <v>0</v>
      </c>
      <c r="AB42" s="56">
        <v>0</v>
      </c>
      <c r="AC42" s="56">
        <v>0</v>
      </c>
      <c r="AD42" s="56">
        <v>0</v>
      </c>
      <c r="AE42" s="56"/>
      <c r="AF42" s="56">
        <v>6.1991155928420902E-2</v>
      </c>
      <c r="AG42" s="56">
        <v>1.03318593214035E-2</v>
      </c>
      <c r="AH42" s="56">
        <v>2.0663718642807E-2</v>
      </c>
      <c r="AI42" s="56">
        <v>5.7700348313461498E-2</v>
      </c>
      <c r="AJ42" s="56"/>
      <c r="AK42" s="56">
        <v>0</v>
      </c>
      <c r="AL42" s="56">
        <v>0</v>
      </c>
      <c r="AM42" s="56">
        <v>0</v>
      </c>
      <c r="AN42" s="56">
        <v>0</v>
      </c>
      <c r="AO42" s="56"/>
      <c r="AP42" s="56"/>
      <c r="AQ42" s="56">
        <v>0</v>
      </c>
      <c r="AR42" s="56">
        <v>0</v>
      </c>
      <c r="AS42" s="56">
        <v>0</v>
      </c>
      <c r="AT42" s="56">
        <v>12.129602843327699</v>
      </c>
      <c r="AU42" s="25"/>
      <c r="AV42" s="25"/>
      <c r="AW42" s="25"/>
      <c r="AY42" s="58"/>
      <c r="AZ42" s="58"/>
      <c r="BA42" s="58"/>
      <c r="BB42" s="58"/>
      <c r="BC42" s="58"/>
      <c r="BD42" s="58"/>
      <c r="BF42" s="54">
        <f t="shared" si="15"/>
        <v>6.25831288285396E-2</v>
      </c>
      <c r="BG42" s="54">
        <f t="shared" si="15"/>
        <v>0.185973467785263</v>
      </c>
      <c r="BH42" s="54">
        <f t="shared" si="15"/>
        <v>0.170743247670058</v>
      </c>
      <c r="BI42" s="54">
        <f t="shared" si="16"/>
        <v>4.35570749934042E-2</v>
      </c>
      <c r="BJ42" s="54">
        <f t="shared" si="16"/>
        <v>0.123982311856842</v>
      </c>
      <c r="BK42" s="54">
        <f t="shared" si="16"/>
        <v>0.139593668705501</v>
      </c>
      <c r="BL42" s="54">
        <f t="shared" si="17"/>
        <v>3.92453782634401E-2</v>
      </c>
      <c r="BM42" s="54">
        <f t="shared" si="17"/>
        <v>4.1327437285613902E-2</v>
      </c>
      <c r="BN42" s="54">
        <f t="shared" si="17"/>
        <v>8.8931692404553606E-2</v>
      </c>
      <c r="BO42" s="33">
        <f t="shared" si="18"/>
        <v>6.1991155928420902E-2</v>
      </c>
      <c r="BP42" s="33">
        <f t="shared" si="18"/>
        <v>1.03318593214035E-2</v>
      </c>
      <c r="BQ42" s="33">
        <f t="shared" si="18"/>
        <v>2.0663718642807E-2</v>
      </c>
      <c r="BS42" s="33">
        <f t="shared" si="19"/>
        <v>5.0402862809996743E-2</v>
      </c>
      <c r="BT42" s="33">
        <f t="shared" si="20"/>
        <v>0</v>
      </c>
      <c r="BU42" s="33">
        <f t="shared" si="21"/>
        <v>5.0402862809996743E-2</v>
      </c>
      <c r="BV42" s="33">
        <f t="shared" si="22"/>
        <v>0</v>
      </c>
      <c r="BW42" s="33">
        <f t="shared" si="23"/>
        <v>4.0322290247997522E-2</v>
      </c>
      <c r="BX42" s="33">
        <f t="shared" si="24"/>
        <v>0</v>
      </c>
      <c r="BY42" s="33">
        <f t="shared" si="25"/>
        <v>2.016114512399873E-2</v>
      </c>
      <c r="BZ42" s="33">
        <f t="shared" si="26"/>
        <v>0</v>
      </c>
      <c r="CA42" s="33">
        <f t="shared" si="27"/>
        <v>0</v>
      </c>
      <c r="CB42" s="59">
        <f t="shared" si="28"/>
        <v>3.9448640625957543</v>
      </c>
      <c r="CD42" s="59">
        <f t="shared" si="2"/>
        <v>0</v>
      </c>
      <c r="CE42" s="59">
        <f t="shared" si="3"/>
        <v>0</v>
      </c>
      <c r="CF42" s="59">
        <f t="shared" si="4"/>
        <v>0</v>
      </c>
      <c r="CG42" s="59">
        <f t="shared" si="5"/>
        <v>0</v>
      </c>
      <c r="CH42" s="59">
        <f t="shared" si="6"/>
        <v>0</v>
      </c>
      <c r="CI42" s="59">
        <f t="shared" si="7"/>
        <v>0</v>
      </c>
      <c r="CK42" s="59">
        <f t="shared" si="8"/>
        <v>2.0353670192615747E-2</v>
      </c>
      <c r="CL42" s="59">
        <f t="shared" si="9"/>
        <v>6.0483435371996283E-2</v>
      </c>
      <c r="CM42" s="59">
        <v>0</v>
      </c>
      <c r="CN42" s="59">
        <f t="shared" si="29"/>
        <v>5.553016948407441E-2</v>
      </c>
      <c r="CO42" s="59">
        <f t="shared" si="10"/>
        <v>1.4165899908898301E-2</v>
      </c>
      <c r="CP42" s="59">
        <f t="shared" si="11"/>
        <v>4.0322290247997522E-2</v>
      </c>
      <c r="CQ42" s="59">
        <v>0</v>
      </c>
      <c r="CR42" s="59">
        <f t="shared" si="30"/>
        <v>4.5399511769270144E-2</v>
      </c>
      <c r="CS42" s="59">
        <f t="shared" si="12"/>
        <v>1.276362337119588E-2</v>
      </c>
      <c r="CT42" s="59">
        <f t="shared" si="13"/>
        <v>1.3440763415999141E-2</v>
      </c>
      <c r="CU42" s="59">
        <v>0</v>
      </c>
      <c r="CV42" s="59">
        <f t="shared" si="31"/>
        <v>2.8922912145101742E-2</v>
      </c>
      <c r="CW42" s="59">
        <f t="shared" si="32"/>
        <v>3.3601908539997935E-3</v>
      </c>
      <c r="CX42" s="59">
        <f t="shared" si="14"/>
        <v>6.720381707999587E-3</v>
      </c>
      <c r="CY42" s="59">
        <v>0</v>
      </c>
      <c r="CZ42" s="57">
        <f t="shared" si="33"/>
        <v>1.8765662272795844E-2</v>
      </c>
    </row>
    <row r="43" spans="1:104" ht="14">
      <c r="A43" s="179">
        <v>2049</v>
      </c>
      <c r="B43" s="56">
        <v>6.1991155928420902E-2</v>
      </c>
      <c r="C43" s="56">
        <v>0</v>
      </c>
      <c r="D43" s="56">
        <v>0.103318593214035</v>
      </c>
      <c r="E43" s="56">
        <v>0.18091142012966199</v>
      </c>
      <c r="F43" s="56"/>
      <c r="G43" s="56">
        <v>0</v>
      </c>
      <c r="H43" s="56">
        <v>0</v>
      </c>
      <c r="I43" s="56">
        <v>0</v>
      </c>
      <c r="J43" s="56">
        <v>0</v>
      </c>
      <c r="K43" s="56"/>
      <c r="L43" s="56">
        <v>0.103318593214035</v>
      </c>
      <c r="M43" s="56">
        <v>0</v>
      </c>
      <c r="N43" s="56">
        <v>8.2654874571227804E-2</v>
      </c>
      <c r="O43" s="56">
        <v>0.112382227642797</v>
      </c>
      <c r="P43" s="56"/>
      <c r="Q43" s="56">
        <v>0</v>
      </c>
      <c r="R43" s="56">
        <v>0</v>
      </c>
      <c r="S43" s="56">
        <v>0</v>
      </c>
      <c r="T43" s="56">
        <v>0</v>
      </c>
      <c r="U43" s="56"/>
      <c r="V43" s="56">
        <v>9.2986733892631304E-2</v>
      </c>
      <c r="W43" s="56">
        <v>0</v>
      </c>
      <c r="X43" s="56">
        <v>5.1659296607017402E-2</v>
      </c>
      <c r="Y43" s="56">
        <v>8.0397461798559403E-2</v>
      </c>
      <c r="Z43" s="56"/>
      <c r="AA43" s="56">
        <v>0</v>
      </c>
      <c r="AB43" s="56">
        <v>0</v>
      </c>
      <c r="AC43" s="56">
        <v>0</v>
      </c>
      <c r="AD43" s="56">
        <v>0</v>
      </c>
      <c r="AE43" s="56"/>
      <c r="AF43" s="56">
        <v>4.1327437285613902E-2</v>
      </c>
      <c r="AG43" s="56">
        <v>0</v>
      </c>
      <c r="AH43" s="56">
        <v>2.0663718642807E-2</v>
      </c>
      <c r="AI43" s="56">
        <v>4.1353540702479298E-2</v>
      </c>
      <c r="AJ43" s="56"/>
      <c r="AK43" s="56">
        <v>0</v>
      </c>
      <c r="AL43" s="56">
        <v>0</v>
      </c>
      <c r="AM43" s="56">
        <v>0</v>
      </c>
      <c r="AN43" s="56">
        <v>0</v>
      </c>
      <c r="AO43" s="56"/>
      <c r="AP43" s="56"/>
      <c r="AQ43" s="56">
        <v>0</v>
      </c>
      <c r="AR43" s="56">
        <v>0</v>
      </c>
      <c r="AS43" s="56">
        <v>0</v>
      </c>
      <c r="AT43" s="56">
        <v>7.7075670537669998</v>
      </c>
      <c r="AU43" s="25"/>
      <c r="AV43" s="25"/>
      <c r="AW43" s="25"/>
      <c r="AY43" s="58"/>
      <c r="AZ43" s="58"/>
      <c r="BA43" s="58"/>
      <c r="BB43" s="58"/>
      <c r="BC43" s="58"/>
      <c r="BD43" s="58"/>
      <c r="BF43" s="54">
        <f t="shared" si="15"/>
        <v>0</v>
      </c>
      <c r="BG43" s="54">
        <f t="shared" si="15"/>
        <v>0.103318593214035</v>
      </c>
      <c r="BH43" s="54">
        <f t="shared" si="15"/>
        <v>0.18091142012966199</v>
      </c>
      <c r="BI43" s="54">
        <f t="shared" si="16"/>
        <v>0</v>
      </c>
      <c r="BJ43" s="54">
        <f t="shared" si="16"/>
        <v>8.2654874571227804E-2</v>
      </c>
      <c r="BK43" s="54">
        <f t="shared" si="16"/>
        <v>0.112382227642797</v>
      </c>
      <c r="BL43" s="54">
        <f t="shared" si="17"/>
        <v>0</v>
      </c>
      <c r="BM43" s="54">
        <f t="shared" si="17"/>
        <v>5.1659296607017402E-2</v>
      </c>
      <c r="BN43" s="54">
        <f t="shared" si="17"/>
        <v>8.0397461798559403E-2</v>
      </c>
      <c r="BO43" s="33">
        <f t="shared" si="18"/>
        <v>4.1327437285613902E-2</v>
      </c>
      <c r="BP43" s="33">
        <f t="shared" si="18"/>
        <v>0</v>
      </c>
      <c r="BQ43" s="33">
        <f t="shared" si="18"/>
        <v>2.0663718642807E-2</v>
      </c>
      <c r="BS43" s="33">
        <f t="shared" si="19"/>
        <v>1.9573927304853137E-2</v>
      </c>
      <c r="BT43" s="33">
        <f t="shared" si="20"/>
        <v>0</v>
      </c>
      <c r="BU43" s="33">
        <f t="shared" si="21"/>
        <v>3.2623212174755278E-2</v>
      </c>
      <c r="BV43" s="33">
        <f t="shared" si="22"/>
        <v>0</v>
      </c>
      <c r="BW43" s="33">
        <f t="shared" si="23"/>
        <v>2.936089095727969E-2</v>
      </c>
      <c r="BX43" s="33">
        <f t="shared" si="24"/>
        <v>0</v>
      </c>
      <c r="BY43" s="33">
        <f t="shared" si="25"/>
        <v>1.304928486990208E-2</v>
      </c>
      <c r="BZ43" s="33">
        <f t="shared" si="26"/>
        <v>0</v>
      </c>
      <c r="CA43" s="33">
        <f t="shared" si="27"/>
        <v>0</v>
      </c>
      <c r="CB43" s="59">
        <f t="shared" si="28"/>
        <v>2.43369162823674</v>
      </c>
      <c r="CD43" s="59">
        <f t="shared" si="2"/>
        <v>0</v>
      </c>
      <c r="CE43" s="59">
        <f t="shared" si="3"/>
        <v>0</v>
      </c>
      <c r="CF43" s="59">
        <f t="shared" si="4"/>
        <v>0</v>
      </c>
      <c r="CG43" s="59">
        <f t="shared" si="5"/>
        <v>0</v>
      </c>
      <c r="CH43" s="59">
        <f t="shared" si="6"/>
        <v>0</v>
      </c>
      <c r="CI43" s="59">
        <f t="shared" si="7"/>
        <v>0</v>
      </c>
      <c r="CK43" s="59">
        <f t="shared" si="8"/>
        <v>0</v>
      </c>
      <c r="CL43" s="59">
        <f t="shared" si="9"/>
        <v>3.2623212174755278E-2</v>
      </c>
      <c r="CM43" s="59">
        <v>0</v>
      </c>
      <c r="CN43" s="59">
        <f t="shared" si="29"/>
        <v>5.7123422417297579E-2</v>
      </c>
      <c r="CO43" s="59">
        <f t="shared" si="10"/>
        <v>0</v>
      </c>
      <c r="CP43" s="59">
        <f t="shared" si="11"/>
        <v>2.6098569739804161E-2</v>
      </c>
      <c r="CQ43" s="59">
        <v>0</v>
      </c>
      <c r="CR43" s="59">
        <f t="shared" si="30"/>
        <v>3.5485086885257561E-2</v>
      </c>
      <c r="CS43" s="59">
        <f t="shared" si="12"/>
        <v>0</v>
      </c>
      <c r="CT43" s="59">
        <f t="shared" si="13"/>
        <v>1.6311606087377608E-2</v>
      </c>
      <c r="CU43" s="59">
        <v>0</v>
      </c>
      <c r="CV43" s="59">
        <f t="shared" si="31"/>
        <v>2.5385783652055148E-2</v>
      </c>
      <c r="CW43" s="59">
        <f t="shared" si="32"/>
        <v>0</v>
      </c>
      <c r="CX43" s="59">
        <f t="shared" si="14"/>
        <v>6.5246424349510558E-3</v>
      </c>
      <c r="CY43" s="59">
        <v>0</v>
      </c>
      <c r="CZ43" s="57">
        <f t="shared" si="33"/>
        <v>1.3057527116339968E-2</v>
      </c>
    </row>
    <row r="44" spans="1:104" ht="14">
      <c r="A44" s="179">
        <v>2050</v>
      </c>
      <c r="B44" s="56">
        <v>0</v>
      </c>
      <c r="C44" s="56">
        <v>0</v>
      </c>
      <c r="D44" s="56">
        <v>0</v>
      </c>
      <c r="E44" s="56">
        <v>0.144646030499649</v>
      </c>
      <c r="F44" s="56"/>
      <c r="G44" s="56">
        <v>0</v>
      </c>
      <c r="H44" s="56">
        <v>0</v>
      </c>
      <c r="I44" s="56">
        <v>0</v>
      </c>
      <c r="J44" s="56">
        <v>0</v>
      </c>
      <c r="K44" s="56"/>
      <c r="L44" s="56">
        <v>0</v>
      </c>
      <c r="M44" s="56">
        <v>0</v>
      </c>
      <c r="N44" s="56">
        <v>0</v>
      </c>
      <c r="O44" s="56">
        <v>0.15497788982105201</v>
      </c>
      <c r="P44" s="56"/>
      <c r="Q44" s="56">
        <v>0</v>
      </c>
      <c r="R44" s="56">
        <v>0</v>
      </c>
      <c r="S44" s="56">
        <v>0</v>
      </c>
      <c r="T44" s="56">
        <v>0</v>
      </c>
      <c r="U44" s="56"/>
      <c r="V44" s="56">
        <v>0</v>
      </c>
      <c r="W44" s="56">
        <v>0</v>
      </c>
      <c r="X44" s="56">
        <v>0</v>
      </c>
      <c r="Y44" s="56">
        <v>7.2323015249824402E-2</v>
      </c>
      <c r="Z44" s="56"/>
      <c r="AA44" s="56">
        <v>0</v>
      </c>
      <c r="AB44" s="56">
        <v>0</v>
      </c>
      <c r="AC44" s="56">
        <v>0</v>
      </c>
      <c r="AD44" s="56">
        <v>0</v>
      </c>
      <c r="AE44" s="56"/>
      <c r="AF44" s="56">
        <v>0</v>
      </c>
      <c r="AG44" s="56">
        <v>0</v>
      </c>
      <c r="AH44" s="56">
        <v>0</v>
      </c>
      <c r="AI44" s="56">
        <v>5.1659296607017402E-2</v>
      </c>
      <c r="AJ44" s="56"/>
      <c r="AK44" s="56">
        <v>0</v>
      </c>
      <c r="AL44" s="56">
        <v>0</v>
      </c>
      <c r="AM44" s="56">
        <v>0</v>
      </c>
      <c r="AN44" s="56">
        <v>0</v>
      </c>
      <c r="AO44" s="56"/>
      <c r="AP44" s="56"/>
      <c r="AQ44" s="56">
        <v>0</v>
      </c>
      <c r="AR44" s="56">
        <v>0</v>
      </c>
      <c r="AS44" s="56">
        <v>0</v>
      </c>
      <c r="AT44" s="56">
        <v>4.9179650369880603</v>
      </c>
      <c r="AU44" s="25"/>
      <c r="AV44" s="25"/>
      <c r="AW44" s="25"/>
      <c r="AY44" s="58"/>
      <c r="AZ44" s="58"/>
      <c r="BA44" s="58"/>
      <c r="BB44" s="58"/>
      <c r="BC44" s="58"/>
      <c r="BD44" s="58"/>
      <c r="BF44" s="54">
        <f t="shared" si="15"/>
        <v>0</v>
      </c>
      <c r="BG44" s="54">
        <f t="shared" si="15"/>
        <v>0</v>
      </c>
      <c r="BH44" s="54">
        <f t="shared" si="15"/>
        <v>0.144646030499649</v>
      </c>
      <c r="BI44" s="54">
        <f t="shared" si="16"/>
        <v>0</v>
      </c>
      <c r="BJ44" s="54">
        <f t="shared" si="16"/>
        <v>0</v>
      </c>
      <c r="BK44" s="54">
        <f t="shared" si="16"/>
        <v>0.15497788982105201</v>
      </c>
      <c r="BL44" s="54">
        <f t="shared" si="17"/>
        <v>0</v>
      </c>
      <c r="BM44" s="54">
        <f t="shared" si="17"/>
        <v>0</v>
      </c>
      <c r="BN44" s="54">
        <f t="shared" si="17"/>
        <v>7.2323015249824402E-2</v>
      </c>
      <c r="BO44" s="33">
        <f t="shared" si="18"/>
        <v>0</v>
      </c>
      <c r="BP44" s="33">
        <f t="shared" si="18"/>
        <v>0</v>
      </c>
      <c r="BQ44" s="33">
        <f t="shared" si="18"/>
        <v>0</v>
      </c>
      <c r="BS44" s="33">
        <f t="shared" si="19"/>
        <v>0</v>
      </c>
      <c r="BT44" s="33">
        <f t="shared" si="20"/>
        <v>0</v>
      </c>
      <c r="BU44" s="33">
        <f t="shared" si="21"/>
        <v>0</v>
      </c>
      <c r="BV44" s="33">
        <f t="shared" si="22"/>
        <v>0</v>
      </c>
      <c r="BW44" s="33">
        <f t="shared" si="23"/>
        <v>0</v>
      </c>
      <c r="BX44" s="33">
        <f t="shared" si="24"/>
        <v>0</v>
      </c>
      <c r="BY44" s="33">
        <f t="shared" si="25"/>
        <v>0</v>
      </c>
      <c r="BZ44" s="33">
        <f t="shared" si="26"/>
        <v>0</v>
      </c>
      <c r="CA44" s="33">
        <f t="shared" si="27"/>
        <v>0</v>
      </c>
      <c r="CB44" s="59">
        <f t="shared" si="28"/>
        <v>1.5076358247750963</v>
      </c>
      <c r="CD44" s="59">
        <f t="shared" si="2"/>
        <v>0</v>
      </c>
      <c r="CE44" s="59">
        <f t="shared" si="3"/>
        <v>0</v>
      </c>
      <c r="CF44" s="59">
        <f t="shared" si="4"/>
        <v>0</v>
      </c>
      <c r="CG44" s="59">
        <f t="shared" si="5"/>
        <v>0</v>
      </c>
      <c r="CH44" s="59">
        <f t="shared" si="6"/>
        <v>0</v>
      </c>
      <c r="CI44" s="59">
        <f t="shared" si="7"/>
        <v>0</v>
      </c>
      <c r="CK44" s="59">
        <f t="shared" si="8"/>
        <v>0</v>
      </c>
      <c r="CL44" s="59">
        <f t="shared" si="9"/>
        <v>0</v>
      </c>
      <c r="CM44" s="59">
        <v>0</v>
      </c>
      <c r="CN44" s="59">
        <f t="shared" si="29"/>
        <v>4.4342230140444056E-2</v>
      </c>
      <c r="CO44" s="59">
        <f t="shared" si="10"/>
        <v>0</v>
      </c>
      <c r="CP44" s="59">
        <f t="shared" si="11"/>
        <v>0</v>
      </c>
      <c r="CQ44" s="59">
        <v>0</v>
      </c>
      <c r="CR44" s="59">
        <f t="shared" si="30"/>
        <v>4.7509532293332768E-2</v>
      </c>
      <c r="CS44" s="59">
        <f t="shared" si="12"/>
        <v>0</v>
      </c>
      <c r="CT44" s="59">
        <f t="shared" si="13"/>
        <v>0</v>
      </c>
      <c r="CU44" s="59">
        <v>0</v>
      </c>
      <c r="CV44" s="59">
        <f t="shared" si="31"/>
        <v>2.2171115070222E-2</v>
      </c>
      <c r="CW44" s="59">
        <f t="shared" si="32"/>
        <v>0</v>
      </c>
      <c r="CX44" s="59">
        <f t="shared" si="14"/>
        <v>0</v>
      </c>
      <c r="CY44" s="59">
        <v>0</v>
      </c>
      <c r="CZ44" s="57">
        <f t="shared" si="33"/>
        <v>1.5836510764444277E-2</v>
      </c>
    </row>
    <row r="45" spans="1:104" s="35" customFormat="1">
      <c r="A45" s="161" t="s">
        <v>36</v>
      </c>
      <c r="B45" s="162">
        <f>SUM(B4:B44)</f>
        <v>4.6493366946315682</v>
      </c>
      <c r="C45" s="197">
        <f t="shared" ref="C45:AU45" si="34">SUM(C4:C44)</f>
        <v>2.3551858583719225</v>
      </c>
      <c r="D45" s="197">
        <f t="shared" si="34"/>
        <v>5.5378765962722651</v>
      </c>
      <c r="E45" s="197">
        <f t="shared" si="34"/>
        <v>3.1517989113442502</v>
      </c>
      <c r="F45" s="197">
        <f t="shared" si="34"/>
        <v>0</v>
      </c>
      <c r="G45" s="197">
        <f t="shared" si="34"/>
        <v>124.70554200933999</v>
      </c>
      <c r="H45" s="197">
        <f t="shared" si="34"/>
        <v>115.89055097979181</v>
      </c>
      <c r="I45" s="197">
        <f t="shared" si="34"/>
        <v>366.77067405050224</v>
      </c>
      <c r="J45" s="197">
        <f t="shared" si="34"/>
        <v>51.920948056241258</v>
      </c>
      <c r="K45" s="197">
        <f t="shared" si="34"/>
        <v>0</v>
      </c>
      <c r="L45" s="197">
        <f t="shared" si="34"/>
        <v>5.5998677522006881</v>
      </c>
      <c r="M45" s="197">
        <f t="shared" si="34"/>
        <v>2.3917096056779066</v>
      </c>
      <c r="N45" s="197">
        <f t="shared" si="34"/>
        <v>5.1039385047733195</v>
      </c>
      <c r="O45" s="197">
        <f t="shared" si="34"/>
        <v>4.109854446318387</v>
      </c>
      <c r="P45" s="197">
        <f t="shared" si="34"/>
        <v>0</v>
      </c>
      <c r="Q45" s="197">
        <f t="shared" si="34"/>
        <v>12.573872794148034</v>
      </c>
      <c r="R45" s="197">
        <f t="shared" si="34"/>
        <v>11.572389672853783</v>
      </c>
      <c r="S45" s="197">
        <f t="shared" si="34"/>
        <v>32.183741786171829</v>
      </c>
      <c r="T45" s="197">
        <f t="shared" si="34"/>
        <v>7.330757213679437</v>
      </c>
      <c r="U45" s="197">
        <f t="shared" si="34"/>
        <v>0</v>
      </c>
      <c r="V45" s="197">
        <f t="shared" si="34"/>
        <v>6.1164607182708615</v>
      </c>
      <c r="W45" s="197">
        <f t="shared" si="34"/>
        <v>0.9635710517312861</v>
      </c>
      <c r="X45" s="197">
        <f t="shared" si="34"/>
        <v>1.5911063354961352</v>
      </c>
      <c r="Y45" s="197">
        <f t="shared" si="34"/>
        <v>3.7189185954836357</v>
      </c>
      <c r="Z45" s="197">
        <f t="shared" si="34"/>
        <v>0</v>
      </c>
      <c r="AA45" s="197">
        <f t="shared" si="34"/>
        <v>1.4257965863536806</v>
      </c>
      <c r="AB45" s="197">
        <f t="shared" si="34"/>
        <v>1.3158763074341406</v>
      </c>
      <c r="AC45" s="197">
        <f t="shared" si="34"/>
        <v>3.0375666404926238</v>
      </c>
      <c r="AD45" s="197">
        <f t="shared" si="34"/>
        <v>1.1392707763242604</v>
      </c>
      <c r="AE45" s="197">
        <f t="shared" si="34"/>
        <v>0</v>
      </c>
      <c r="AF45" s="197">
        <f t="shared" si="34"/>
        <v>1.9630532710666611</v>
      </c>
      <c r="AG45" s="197">
        <f t="shared" si="34"/>
        <v>0.69497282601563615</v>
      </c>
      <c r="AH45" s="197">
        <f t="shared" si="34"/>
        <v>1.4257965863536801</v>
      </c>
      <c r="AI45" s="197">
        <f t="shared" si="34"/>
        <v>1.3695586530620365</v>
      </c>
      <c r="AJ45" s="197">
        <f t="shared" si="34"/>
        <v>0</v>
      </c>
      <c r="AK45" s="197">
        <f t="shared" si="34"/>
        <v>0</v>
      </c>
      <c r="AL45" s="197">
        <f t="shared" si="34"/>
        <v>0</v>
      </c>
      <c r="AM45" s="197">
        <f t="shared" si="34"/>
        <v>0</v>
      </c>
      <c r="AN45" s="197">
        <f t="shared" si="34"/>
        <v>0</v>
      </c>
      <c r="AO45" s="197">
        <f t="shared" si="34"/>
        <v>0</v>
      </c>
      <c r="AP45" s="197">
        <f t="shared" si="34"/>
        <v>0</v>
      </c>
      <c r="AQ45" s="197">
        <f t="shared" si="34"/>
        <v>6005.3519031284886</v>
      </c>
      <c r="AR45" s="197">
        <f t="shared" si="34"/>
        <v>0</v>
      </c>
      <c r="AS45" s="197">
        <f t="shared" si="34"/>
        <v>0</v>
      </c>
      <c r="AT45" s="197">
        <f t="shared" si="34"/>
        <v>19779.476794643953</v>
      </c>
      <c r="AU45" s="197">
        <f t="shared" si="34"/>
        <v>0</v>
      </c>
      <c r="AV45" s="197">
        <f t="shared" ref="AV45" si="35">SUM(AV4:AV44)</f>
        <v>0</v>
      </c>
      <c r="AW45" s="197">
        <f t="shared" ref="AW45" si="36">SUM(AW4:AW44)</f>
        <v>0</v>
      </c>
      <c r="AX45" s="197">
        <f t="shared" ref="AX45" si="37">SUM(AX4:AX44)</f>
        <v>0</v>
      </c>
      <c r="AY45" s="197">
        <f t="shared" ref="AY45" si="38">SUM(AY4:AY44)</f>
        <v>0</v>
      </c>
      <c r="AZ45" s="197">
        <f t="shared" ref="AZ45" si="39">SUM(AZ4:AZ44)</f>
        <v>0</v>
      </c>
      <c r="BA45" s="197">
        <f t="shared" ref="BA45" si="40">SUM(BA4:BA44)</f>
        <v>0</v>
      </c>
      <c r="BB45" s="197">
        <f t="shared" ref="BB45" si="41">SUM(BB4:BB44)</f>
        <v>0</v>
      </c>
      <c r="BC45" s="197">
        <f t="shared" ref="BC45" si="42">SUM(BC4:BC44)</f>
        <v>0</v>
      </c>
      <c r="BD45" s="197">
        <f t="shared" ref="BD45" si="43">SUM(BD4:BD44)</f>
        <v>0</v>
      </c>
      <c r="BE45" s="197">
        <f t="shared" ref="BE45" si="44">SUM(BE4:BE44)</f>
        <v>0</v>
      </c>
      <c r="BF45" s="197">
        <f t="shared" ref="BF45" si="45">SUM(BF4:BF44)</f>
        <v>118.24573683816368</v>
      </c>
      <c r="BG45" s="197">
        <f t="shared" ref="BG45" si="46">SUM(BG4:BG44)</f>
        <v>372.30855064677445</v>
      </c>
      <c r="BH45" s="197">
        <f t="shared" ref="BH45" si="47">SUM(BH4:BH44)</f>
        <v>55.072746967585502</v>
      </c>
      <c r="BI45" s="197">
        <f t="shared" ref="BI45" si="48">SUM(BI4:BI44)</f>
        <v>13.964099278531684</v>
      </c>
      <c r="BJ45" s="197">
        <f t="shared" ref="BJ45" si="49">SUM(BJ4:BJ44)</f>
        <v>37.287680290945154</v>
      </c>
      <c r="BK45" s="197">
        <f t="shared" ref="BK45" si="50">SUM(BK4:BK44)</f>
        <v>11.440611659997824</v>
      </c>
      <c r="BL45" s="197">
        <f t="shared" ref="BL45" si="51">SUM(BL4:BL44)</f>
        <v>2.2794473591654265</v>
      </c>
      <c r="BM45" s="197">
        <f t="shared" ref="BM45" si="52">SUM(BM4:BM44)</f>
        <v>4.628672975988759</v>
      </c>
      <c r="BN45" s="197">
        <f t="shared" ref="BN45" si="53">SUM(BN4:BN44)</f>
        <v>4.8581893718078941</v>
      </c>
      <c r="BO45" s="197">
        <f t="shared" ref="BO45" si="54">SUM(BO4:BO44)</f>
        <v>1.9630532710666611</v>
      </c>
      <c r="BP45" s="197">
        <f t="shared" ref="BP45" si="55">SUM(BP4:BP44)</f>
        <v>0.69497282601563615</v>
      </c>
      <c r="BQ45" s="197">
        <f t="shared" ref="BQ45" si="56">SUM(BQ4:BQ44)</f>
        <v>1.4257965863536801</v>
      </c>
      <c r="BR45" s="197">
        <f t="shared" ref="BR45" si="57">SUM(BR4:BR44)</f>
        <v>0</v>
      </c>
      <c r="BS45" s="197">
        <f t="shared" ref="BS45" si="58">SUM(BS4:BS44)</f>
        <v>2.0841316492574227</v>
      </c>
      <c r="BT45" s="197">
        <f t="shared" ref="BT45" si="59">SUM(BT4:BT44)</f>
        <v>93.912726207611115</v>
      </c>
      <c r="BU45" s="197">
        <f t="shared" ref="BU45" si="60">SUM(BU4:BU44)</f>
        <v>2.5578235501917903</v>
      </c>
      <c r="BV45" s="197">
        <f t="shared" ref="BV45" si="61">SUM(BV4:BV44)</f>
        <v>9.4083736183560251</v>
      </c>
      <c r="BW45" s="197">
        <f t="shared" ref="BW45" si="62">SUM(BW4:BW44)</f>
        <v>2.8391040606307958</v>
      </c>
      <c r="BX45" s="197">
        <f t="shared" ref="BX45" si="63">SUM(BX4:BX44)</f>
        <v>1.0639679815040402</v>
      </c>
      <c r="BY45" s="197">
        <f t="shared" ref="BY45" si="64">SUM(BY4:BY44)</f>
        <v>0.8918329338092007</v>
      </c>
      <c r="BZ45" s="197">
        <f t="shared" ref="BZ45" si="65">SUM(BZ4:BZ44)</f>
        <v>0</v>
      </c>
      <c r="CA45" s="197">
        <f t="shared" ref="CA45" si="66">SUM(CA4:CA44)</f>
        <v>0</v>
      </c>
      <c r="CB45" s="197">
        <f t="shared" ref="CB45" si="67">SUM(CB4:CB44)</f>
        <v>14440.248752022922</v>
      </c>
      <c r="CC45" s="197">
        <f t="shared" ref="CC45" si="68">SUM(CC4:CC44)</f>
        <v>0</v>
      </c>
      <c r="CD45" s="197">
        <f t="shared" ref="CD45" si="69">SUM(CD4:CD44)</f>
        <v>4677.5646947928608</v>
      </c>
      <c r="CE45" s="197">
        <f t="shared" ref="CE45" si="70">SUM(CE4:CE44)</f>
        <v>0</v>
      </c>
      <c r="CF45" s="197">
        <f t="shared" ref="CF45" si="71">SUM(CF4:CF44)</f>
        <v>0</v>
      </c>
      <c r="CG45" s="197">
        <f t="shared" ref="CG45" si="72">SUM(CG4:CG44)</f>
        <v>0</v>
      </c>
      <c r="CH45" s="197">
        <f t="shared" ref="CH45" si="73">SUM(CH4:CH44)</f>
        <v>0</v>
      </c>
      <c r="CI45" s="197">
        <f t="shared" ref="CI45" si="74">SUM(CI4:CI44)</f>
        <v>0</v>
      </c>
      <c r="CJ45" s="197">
        <f t="shared" ref="CJ45" si="75">SUM(CJ4:CJ44)</f>
        <v>0</v>
      </c>
      <c r="CK45" s="197">
        <f t="shared" ref="CK45" si="76">SUM(CK4:CK44)</f>
        <v>88.896130168327531</v>
      </c>
      <c r="CL45" s="197">
        <f t="shared" ref="CL45" si="77">SUM(CL4:CL44)</f>
        <v>266.24802390374731</v>
      </c>
      <c r="CM45" s="197">
        <f t="shared" ref="CM45:CN45" si="78">SUM(CM4:CM44)</f>
        <v>0</v>
      </c>
      <c r="CN45" s="197">
        <f t="shared" si="78"/>
        <v>35.729108138903172</v>
      </c>
      <c r="CO45" s="197">
        <f t="shared" ref="CO45" si="79">SUM(CO4:CO44)</f>
        <v>9.8798059487360668</v>
      </c>
      <c r="CP45" s="197">
        <f t="shared" ref="CP45" si="80">SUM(CP4:CP44)</f>
        <v>25.635918635311377</v>
      </c>
      <c r="CQ45" s="197">
        <f t="shared" ref="CQ45" si="81">SUM(CQ4:CQ44)</f>
        <v>0</v>
      </c>
      <c r="CR45" s="197">
        <f t="shared" ref="CR45" si="82">SUM(CR4:CR44)</f>
        <v>6.6721743482002802</v>
      </c>
      <c r="CS45" s="197">
        <f t="shared" ref="CS45" si="83">SUM(CS4:CS44)</f>
        <v>1.4641650681991298</v>
      </c>
      <c r="CT45" s="197">
        <f t="shared" ref="CT45" si="84">SUM(CT4:CT44)</f>
        <v>2.9949264149900219</v>
      </c>
      <c r="CU45" s="197">
        <f t="shared" ref="CU45" si="85">SUM(CU4:CU44)</f>
        <v>0</v>
      </c>
      <c r="CV45" s="197">
        <f t="shared" ref="CV45" si="86">SUM(CV4:CV44)</f>
        <v>2.466035020454953</v>
      </c>
      <c r="CW45" s="197">
        <f t="shared" ref="CW45" si="87">SUM(CW4:CW44)</f>
        <v>0.33476536718578415</v>
      </c>
      <c r="CX45" s="197">
        <f t="shared" ref="CX45" si="88">SUM(CX4:CX44)</f>
        <v>0.70810288227123674</v>
      </c>
      <c r="CY45" s="197">
        <f t="shared" ref="CY45" si="89">SUM(CY4:CY44)</f>
        <v>0</v>
      </c>
      <c r="CZ45" s="197">
        <f t="shared" ref="CZ45" si="90">SUM(CZ4:CZ44)</f>
        <v>0.58704861742062009</v>
      </c>
    </row>
    <row r="46" spans="1:104">
      <c r="G46" s="55"/>
      <c r="H46" s="55"/>
      <c r="I46" s="55"/>
      <c r="J46" s="55"/>
      <c r="K46" s="55"/>
    </row>
    <row r="47" spans="1:104" s="40" customFormat="1">
      <c r="E47" s="7"/>
      <c r="G47" s="55"/>
      <c r="H47" s="55"/>
      <c r="I47" s="55"/>
      <c r="J47" s="55"/>
      <c r="K47" s="55"/>
      <c r="AX47" s="45"/>
      <c r="AY47" s="48"/>
      <c r="AZ47" s="41"/>
      <c r="BA47" s="44"/>
      <c r="BB47" s="45"/>
      <c r="BC47" s="41"/>
      <c r="BD47" s="43"/>
    </row>
    <row r="48" spans="1:104" s="39" customFormat="1">
      <c r="E48" s="8"/>
      <c r="G48" s="55"/>
      <c r="H48" s="55"/>
      <c r="I48" s="55"/>
      <c r="J48" s="55"/>
      <c r="K48" s="55"/>
      <c r="AY48" s="49"/>
      <c r="AZ48" s="42"/>
      <c r="BA48" s="46"/>
      <c r="BC48" s="42"/>
      <c r="BD48" s="47"/>
    </row>
    <row r="49" spans="3:35">
      <c r="G49" s="55"/>
      <c r="H49" s="55"/>
      <c r="I49" s="55"/>
      <c r="J49" s="55"/>
      <c r="K49" s="55"/>
    </row>
    <row r="50" spans="3:35">
      <c r="G50" s="55"/>
      <c r="H50" s="55"/>
      <c r="I50" s="55"/>
      <c r="J50" s="55"/>
      <c r="K50" s="55"/>
    </row>
    <row r="51" spans="3:35">
      <c r="G51" s="55"/>
      <c r="H51" s="55"/>
      <c r="I51" s="55"/>
      <c r="J51" s="55"/>
      <c r="K51" s="55"/>
    </row>
    <row r="52" spans="3:35">
      <c r="G52" s="55"/>
      <c r="H52" s="55"/>
      <c r="I52" s="55"/>
      <c r="J52" s="55"/>
      <c r="K52" s="55"/>
    </row>
    <row r="53" spans="3:35">
      <c r="G53" s="55"/>
      <c r="H53" s="55"/>
      <c r="I53" s="55"/>
      <c r="J53" s="55"/>
      <c r="K53" s="55"/>
    </row>
    <row r="57" spans="3:35">
      <c r="W57" s="6"/>
      <c r="X57" s="6"/>
      <c r="Y57" s="6"/>
    </row>
    <row r="58" spans="3:35">
      <c r="I58" s="6"/>
      <c r="J58" s="6"/>
      <c r="K58" s="6"/>
      <c r="W58" s="6"/>
      <c r="X58" s="6"/>
      <c r="Y58" s="6"/>
    </row>
    <row r="60" spans="3:35">
      <c r="C60" s="6"/>
      <c r="D60" s="6"/>
      <c r="H60" s="6"/>
      <c r="I60" s="6"/>
      <c r="J60" s="6"/>
      <c r="K60" s="6"/>
      <c r="M60" s="6"/>
      <c r="N60" s="6"/>
      <c r="O60" s="6"/>
      <c r="W60" s="6"/>
      <c r="X60" s="6"/>
      <c r="Y60" s="6"/>
      <c r="AG60" s="6"/>
      <c r="AH60" s="6"/>
      <c r="AI60" s="6"/>
    </row>
  </sheetData>
  <mergeCells count="8">
    <mergeCell ref="AF2:AJ2"/>
    <mergeCell ref="AK2:AO2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CZ60"/>
  <sheetViews>
    <sheetView topLeftCell="A3" workbookViewId="0">
      <selection activeCell="AQ4" sqref="AQ4"/>
    </sheetView>
  </sheetViews>
  <sheetFormatPr baseColWidth="10" defaultColWidth="8.83203125" defaultRowHeight="11" x14ac:dyDescent="0"/>
  <cols>
    <col min="1" max="2" width="10.1640625" style="9" customWidth="1"/>
    <col min="3" max="3" width="14.1640625" style="9" customWidth="1"/>
    <col min="4" max="4" width="14.83203125" style="9" customWidth="1"/>
    <col min="5" max="5" width="25.6640625" style="6" customWidth="1"/>
    <col min="6" max="6" width="10" style="9" customWidth="1"/>
    <col min="7" max="7" width="10.1640625" style="9" customWidth="1"/>
    <col min="8" max="8" width="14.1640625" style="9" customWidth="1"/>
    <col min="9" max="9" width="14.83203125" style="9" customWidth="1"/>
    <col min="10" max="10" width="14.1640625" style="9" customWidth="1"/>
    <col min="11" max="11" width="10" style="9" customWidth="1"/>
    <col min="12" max="12" width="10.1640625" style="9" customWidth="1"/>
    <col min="13" max="13" width="14.1640625" style="9" customWidth="1"/>
    <col min="14" max="14" width="14.83203125" style="9" customWidth="1"/>
    <col min="15" max="15" width="14.1640625" style="9" customWidth="1"/>
    <col min="16" max="16" width="10" style="9" customWidth="1"/>
    <col min="17" max="17" width="10.1640625" style="9" customWidth="1"/>
    <col min="18" max="18" width="14.1640625" style="9" customWidth="1"/>
    <col min="19" max="19" width="14.83203125" style="9" customWidth="1"/>
    <col min="20" max="20" width="14.1640625" style="9" customWidth="1"/>
    <col min="21" max="21" width="10" style="9" customWidth="1"/>
    <col min="22" max="22" width="10.1640625" style="9" customWidth="1"/>
    <col min="23" max="23" width="14.1640625" style="9" customWidth="1"/>
    <col min="24" max="24" width="14.83203125" style="9" customWidth="1"/>
    <col min="25" max="25" width="14.1640625" style="9" customWidth="1"/>
    <col min="26" max="26" width="10" style="9" customWidth="1"/>
    <col min="27" max="27" width="10.1640625" style="9" customWidth="1"/>
    <col min="28" max="28" width="14.1640625" style="9" customWidth="1"/>
    <col min="29" max="29" width="14.83203125" style="9" customWidth="1"/>
    <col min="30" max="30" width="14.1640625" style="9" customWidth="1"/>
    <col min="31" max="31" width="10" style="9" customWidth="1"/>
    <col min="32" max="32" width="10.1640625" style="9" customWidth="1"/>
    <col min="33" max="33" width="14.1640625" style="9" customWidth="1"/>
    <col min="34" max="34" width="14.83203125" style="9" customWidth="1"/>
    <col min="35" max="35" width="14.1640625" style="9" customWidth="1"/>
    <col min="36" max="36" width="10" style="9" customWidth="1"/>
    <col min="37" max="37" width="10.1640625" style="9" customWidth="1"/>
    <col min="38" max="38" width="14.1640625" style="9" customWidth="1"/>
    <col min="39" max="39" width="14.83203125" style="9" customWidth="1"/>
    <col min="40" max="40" width="14.1640625" style="9" customWidth="1"/>
    <col min="41" max="41" width="10" style="9" customWidth="1"/>
    <col min="42" max="46" width="10.1640625" style="9" customWidth="1"/>
    <col min="47" max="47" width="11.6640625" style="9" bestFit="1" customWidth="1"/>
    <col min="48" max="48" width="13.83203125" style="9" bestFit="1" customWidth="1"/>
    <col min="49" max="49" width="20.5" style="9" bestFit="1" customWidth="1"/>
    <col min="50" max="50" width="11.6640625" style="9" customWidth="1"/>
    <col min="51" max="51" width="16.6640625" style="34" bestFit="1" customWidth="1"/>
    <col min="52" max="52" width="13.6640625" style="34" bestFit="1" customWidth="1"/>
    <col min="53" max="53" width="16.5" style="34" bestFit="1" customWidth="1"/>
    <col min="54" max="54" width="15.5" style="34" bestFit="1" customWidth="1"/>
    <col min="55" max="60" width="8.83203125" style="34"/>
    <col min="61" max="61" width="11.6640625" style="34" bestFit="1" customWidth="1"/>
    <col min="62" max="66" width="8.83203125" style="34"/>
    <col min="67" max="67" width="14.6640625" style="34" bestFit="1" customWidth="1"/>
    <col min="68" max="68" width="14.33203125" style="34" bestFit="1" customWidth="1"/>
    <col min="69" max="69" width="13.5" style="34" bestFit="1" customWidth="1"/>
    <col min="70" max="16384" width="8.83203125" style="9"/>
  </cols>
  <sheetData>
    <row r="1" spans="1:104" ht="14">
      <c r="A1" s="185" t="s">
        <v>0</v>
      </c>
      <c r="B1" s="185" t="s">
        <v>1</v>
      </c>
      <c r="C1" s="185" t="s">
        <v>3</v>
      </c>
      <c r="D1" s="185"/>
      <c r="E1" s="186"/>
      <c r="F1" s="185"/>
      <c r="G1" s="185" t="s">
        <v>2</v>
      </c>
      <c r="H1" s="187"/>
      <c r="I1" s="185"/>
      <c r="J1" s="185"/>
      <c r="K1" s="185"/>
      <c r="L1" s="187"/>
      <c r="M1" s="187"/>
      <c r="N1" s="185"/>
      <c r="O1" s="185"/>
      <c r="P1" s="185"/>
      <c r="Q1" s="187"/>
      <c r="R1" s="187"/>
      <c r="S1" s="185"/>
      <c r="T1" s="185"/>
      <c r="U1" s="185"/>
      <c r="V1" s="188"/>
      <c r="W1" s="187"/>
      <c r="X1" s="185"/>
      <c r="Y1" s="185"/>
      <c r="Z1" s="185"/>
      <c r="AA1" s="188"/>
      <c r="AB1" s="187"/>
      <c r="AC1" s="185"/>
      <c r="AD1" s="185"/>
      <c r="AE1" s="185"/>
      <c r="AF1" s="188"/>
      <c r="AG1" s="187"/>
      <c r="AH1" s="185"/>
      <c r="AI1" s="185"/>
      <c r="AJ1" s="185"/>
      <c r="AK1" s="188"/>
      <c r="AL1" s="187"/>
      <c r="AM1" s="185"/>
      <c r="AN1" s="185"/>
      <c r="AO1" s="185"/>
      <c r="AP1" s="185"/>
      <c r="AQ1" s="188"/>
      <c r="AR1" s="188"/>
      <c r="AS1" s="188"/>
      <c r="AT1" s="188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 t="s">
        <v>65</v>
      </c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61" t="s">
        <v>79</v>
      </c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7"/>
      <c r="CX1" s="57"/>
      <c r="CY1" s="57"/>
      <c r="CZ1" s="57"/>
    </row>
    <row r="2" spans="1:104" ht="11.25" customHeight="1">
      <c r="A2" s="189"/>
      <c r="B2" s="206" t="s">
        <v>43</v>
      </c>
      <c r="C2" s="207"/>
      <c r="D2" s="207"/>
      <c r="E2" s="207"/>
      <c r="F2" s="208"/>
      <c r="G2" s="209" t="s">
        <v>44</v>
      </c>
      <c r="H2" s="210"/>
      <c r="I2" s="210"/>
      <c r="J2" s="210"/>
      <c r="K2" s="211"/>
      <c r="L2" s="206" t="s">
        <v>43</v>
      </c>
      <c r="M2" s="207"/>
      <c r="N2" s="207"/>
      <c r="O2" s="207"/>
      <c r="P2" s="208"/>
      <c r="Q2" s="209" t="s">
        <v>44</v>
      </c>
      <c r="R2" s="210"/>
      <c r="S2" s="210"/>
      <c r="T2" s="210"/>
      <c r="U2" s="211"/>
      <c r="V2" s="206" t="s">
        <v>43</v>
      </c>
      <c r="W2" s="207"/>
      <c r="X2" s="207"/>
      <c r="Y2" s="207"/>
      <c r="Z2" s="208"/>
      <c r="AA2" s="209" t="s">
        <v>44</v>
      </c>
      <c r="AB2" s="210"/>
      <c r="AC2" s="210"/>
      <c r="AD2" s="210"/>
      <c r="AE2" s="211"/>
      <c r="AF2" s="206" t="s">
        <v>43</v>
      </c>
      <c r="AG2" s="207"/>
      <c r="AH2" s="207"/>
      <c r="AI2" s="207"/>
      <c r="AJ2" s="208"/>
      <c r="AK2" s="209" t="s">
        <v>44</v>
      </c>
      <c r="AL2" s="210"/>
      <c r="AM2" s="210"/>
      <c r="AN2" s="210"/>
      <c r="AO2" s="211"/>
      <c r="AP2" s="190"/>
      <c r="AQ2" s="190"/>
      <c r="AR2" s="190"/>
      <c r="AS2" s="190"/>
      <c r="AT2" s="190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 t="s">
        <v>66</v>
      </c>
      <c r="BT2" s="57"/>
      <c r="BU2" s="57" t="s">
        <v>69</v>
      </c>
      <c r="BV2" s="57"/>
      <c r="BW2" s="57" t="s">
        <v>70</v>
      </c>
      <c r="BX2" s="57"/>
      <c r="BY2" s="57" t="s">
        <v>88</v>
      </c>
      <c r="BZ2" s="57"/>
      <c r="CA2" s="57" t="s">
        <v>71</v>
      </c>
      <c r="CB2" s="57" t="s">
        <v>72</v>
      </c>
      <c r="CC2" s="57"/>
      <c r="CD2" s="57"/>
      <c r="CE2" s="57"/>
      <c r="CF2" s="57"/>
      <c r="CG2" s="57" t="s">
        <v>76</v>
      </c>
      <c r="CH2" s="57"/>
      <c r="CI2" s="57"/>
      <c r="CJ2" s="57"/>
      <c r="CK2" s="62" t="s">
        <v>66</v>
      </c>
      <c r="CL2" s="63" t="s">
        <v>66</v>
      </c>
      <c r="CM2" s="63" t="s">
        <v>66</v>
      </c>
      <c r="CN2" s="63" t="s">
        <v>66</v>
      </c>
      <c r="CO2" s="63" t="s">
        <v>69</v>
      </c>
      <c r="CP2" s="63" t="s">
        <v>69</v>
      </c>
      <c r="CQ2" s="63" t="s">
        <v>69</v>
      </c>
      <c r="CR2" s="63" t="s">
        <v>69</v>
      </c>
      <c r="CS2" s="63" t="s">
        <v>70</v>
      </c>
      <c r="CT2" s="63" t="s">
        <v>70</v>
      </c>
      <c r="CU2" s="63" t="s">
        <v>70</v>
      </c>
      <c r="CV2" s="63" t="s">
        <v>70</v>
      </c>
      <c r="CW2" s="57" t="s">
        <v>88</v>
      </c>
      <c r="CX2" s="57" t="s">
        <v>88</v>
      </c>
      <c r="CY2" s="57" t="s">
        <v>88</v>
      </c>
      <c r="CZ2" s="57" t="s">
        <v>88</v>
      </c>
    </row>
    <row r="3" spans="1:104" ht="56">
      <c r="A3" s="189" t="s">
        <v>4</v>
      </c>
      <c r="B3" s="191" t="s">
        <v>47</v>
      </c>
      <c r="C3" s="191" t="s">
        <v>48</v>
      </c>
      <c r="D3" s="191" t="s">
        <v>49</v>
      </c>
      <c r="E3" s="192" t="s">
        <v>50</v>
      </c>
      <c r="F3" s="191" t="s">
        <v>46</v>
      </c>
      <c r="G3" s="193" t="s">
        <v>5</v>
      </c>
      <c r="H3" s="193" t="s">
        <v>48</v>
      </c>
      <c r="I3" s="193" t="s">
        <v>49</v>
      </c>
      <c r="J3" s="193" t="s">
        <v>50</v>
      </c>
      <c r="K3" s="193" t="s">
        <v>46</v>
      </c>
      <c r="L3" s="191" t="s">
        <v>6</v>
      </c>
      <c r="M3" s="191" t="s">
        <v>48</v>
      </c>
      <c r="N3" s="191" t="s">
        <v>49</v>
      </c>
      <c r="O3" s="191" t="s">
        <v>50</v>
      </c>
      <c r="P3" s="191" t="s">
        <v>46</v>
      </c>
      <c r="Q3" s="193" t="s">
        <v>6</v>
      </c>
      <c r="R3" s="193" t="s">
        <v>48</v>
      </c>
      <c r="S3" s="193" t="s">
        <v>49</v>
      </c>
      <c r="T3" s="193" t="s">
        <v>50</v>
      </c>
      <c r="U3" s="193" t="s">
        <v>46</v>
      </c>
      <c r="V3" s="191" t="s">
        <v>7</v>
      </c>
      <c r="W3" s="191" t="s">
        <v>48</v>
      </c>
      <c r="X3" s="191" t="s">
        <v>49</v>
      </c>
      <c r="Y3" s="191" t="s">
        <v>50</v>
      </c>
      <c r="Z3" s="191" t="s">
        <v>46</v>
      </c>
      <c r="AA3" s="193" t="s">
        <v>7</v>
      </c>
      <c r="AB3" s="193" t="s">
        <v>48</v>
      </c>
      <c r="AC3" s="193" t="s">
        <v>49</v>
      </c>
      <c r="AD3" s="193" t="s">
        <v>50</v>
      </c>
      <c r="AE3" s="193" t="s">
        <v>46</v>
      </c>
      <c r="AF3" s="191" t="s">
        <v>51</v>
      </c>
      <c r="AG3" s="191" t="s">
        <v>48</v>
      </c>
      <c r="AH3" s="191" t="s">
        <v>49</v>
      </c>
      <c r="AI3" s="191" t="s">
        <v>50</v>
      </c>
      <c r="AJ3" s="191" t="s">
        <v>46</v>
      </c>
      <c r="AK3" s="193" t="s">
        <v>51</v>
      </c>
      <c r="AL3" s="193" t="s">
        <v>48</v>
      </c>
      <c r="AM3" s="193" t="s">
        <v>49</v>
      </c>
      <c r="AN3" s="193" t="s">
        <v>50</v>
      </c>
      <c r="AO3" s="193" t="s">
        <v>46</v>
      </c>
      <c r="AP3" s="190" t="s">
        <v>42</v>
      </c>
      <c r="AQ3" s="190" t="s">
        <v>9</v>
      </c>
      <c r="AR3" s="190" t="s">
        <v>10</v>
      </c>
      <c r="AS3" s="190" t="s">
        <v>11</v>
      </c>
      <c r="AT3" s="190" t="s">
        <v>12</v>
      </c>
      <c r="AY3" s="57"/>
      <c r="AZ3" s="37">
        <v>0.03</v>
      </c>
      <c r="BA3" s="57"/>
      <c r="BB3" s="37">
        <v>0.03</v>
      </c>
      <c r="BC3" s="57"/>
      <c r="BD3" s="57"/>
      <c r="BE3" s="57"/>
      <c r="BF3" s="57" t="s">
        <v>52</v>
      </c>
      <c r="BG3" s="57" t="s">
        <v>53</v>
      </c>
      <c r="BH3" s="57" t="s">
        <v>54</v>
      </c>
      <c r="BI3" s="57" t="s">
        <v>55</v>
      </c>
      <c r="BJ3" s="57" t="s">
        <v>56</v>
      </c>
      <c r="BK3" s="57" t="s">
        <v>57</v>
      </c>
      <c r="BL3" s="57" t="s">
        <v>58</v>
      </c>
      <c r="BM3" s="57" t="s">
        <v>59</v>
      </c>
      <c r="BN3" s="57" t="s">
        <v>60</v>
      </c>
      <c r="BO3" s="57" t="s">
        <v>62</v>
      </c>
      <c r="BP3" s="57" t="s">
        <v>63</v>
      </c>
      <c r="BQ3" s="57" t="s">
        <v>64</v>
      </c>
      <c r="BR3" s="57"/>
      <c r="BS3" s="57" t="s">
        <v>67</v>
      </c>
      <c r="BT3" s="57" t="s">
        <v>68</v>
      </c>
      <c r="BU3" s="57" t="s">
        <v>67</v>
      </c>
      <c r="BV3" s="57" t="s">
        <v>68</v>
      </c>
      <c r="BW3" s="57" t="s">
        <v>67</v>
      </c>
      <c r="BX3" s="57" t="s">
        <v>68</v>
      </c>
      <c r="BY3" s="57" t="s">
        <v>67</v>
      </c>
      <c r="BZ3" s="57" t="s">
        <v>68</v>
      </c>
      <c r="CA3" s="57"/>
      <c r="CB3" s="57"/>
      <c r="CC3" s="57"/>
      <c r="CD3" s="57" t="s">
        <v>73</v>
      </c>
      <c r="CE3" s="57" t="s">
        <v>74</v>
      </c>
      <c r="CF3" s="57" t="s">
        <v>75</v>
      </c>
      <c r="CG3" s="57" t="s">
        <v>19</v>
      </c>
      <c r="CH3" s="57" t="s">
        <v>77</v>
      </c>
      <c r="CI3" s="57" t="s">
        <v>78</v>
      </c>
      <c r="CJ3" s="57"/>
      <c r="CK3" s="64" t="s">
        <v>80</v>
      </c>
      <c r="CL3" s="65" t="s">
        <v>81</v>
      </c>
      <c r="CM3" s="65" t="s">
        <v>82</v>
      </c>
      <c r="CN3" s="65" t="s">
        <v>83</v>
      </c>
      <c r="CO3" s="65" t="s">
        <v>80</v>
      </c>
      <c r="CP3" s="65" t="s">
        <v>81</v>
      </c>
      <c r="CQ3" s="65" t="s">
        <v>82</v>
      </c>
      <c r="CR3" s="65" t="s">
        <v>83</v>
      </c>
      <c r="CS3" s="65" t="s">
        <v>80</v>
      </c>
      <c r="CT3" s="65" t="s">
        <v>81</v>
      </c>
      <c r="CU3" s="65" t="s">
        <v>82</v>
      </c>
      <c r="CV3" s="65" t="s">
        <v>83</v>
      </c>
      <c r="CW3" s="65" t="s">
        <v>80</v>
      </c>
      <c r="CX3" s="65" t="s">
        <v>81</v>
      </c>
      <c r="CY3" s="65" t="s">
        <v>82</v>
      </c>
      <c r="CZ3" s="65" t="s">
        <v>83</v>
      </c>
    </row>
    <row r="4" spans="1:104" ht="14">
      <c r="A4" s="188">
        <v>2010</v>
      </c>
      <c r="B4" s="56">
        <v>0</v>
      </c>
      <c r="C4" s="56">
        <v>0</v>
      </c>
      <c r="D4" s="56">
        <v>0</v>
      </c>
      <c r="E4" s="56">
        <v>0</v>
      </c>
      <c r="F4" s="56"/>
      <c r="G4" s="56">
        <v>0</v>
      </c>
      <c r="H4" s="56">
        <v>0</v>
      </c>
      <c r="I4" s="56">
        <v>0</v>
      </c>
      <c r="J4" s="56">
        <v>0</v>
      </c>
      <c r="K4" s="56"/>
      <c r="L4" s="56">
        <v>0</v>
      </c>
      <c r="M4" s="56">
        <v>0</v>
      </c>
      <c r="N4" s="56">
        <v>0</v>
      </c>
      <c r="O4" s="56">
        <v>0</v>
      </c>
      <c r="P4" s="56"/>
      <c r="Q4" s="56">
        <v>0</v>
      </c>
      <c r="R4" s="56">
        <v>0</v>
      </c>
      <c r="S4" s="56">
        <v>0</v>
      </c>
      <c r="T4" s="56">
        <v>0</v>
      </c>
      <c r="U4" s="56"/>
      <c r="V4" s="56">
        <v>0</v>
      </c>
      <c r="W4" s="56">
        <v>0</v>
      </c>
      <c r="X4" s="56">
        <v>0</v>
      </c>
      <c r="Y4" s="56">
        <v>0</v>
      </c>
      <c r="Z4" s="56"/>
      <c r="AA4" s="56">
        <v>0</v>
      </c>
      <c r="AB4" s="56">
        <v>0</v>
      </c>
      <c r="AC4" s="56">
        <v>0</v>
      </c>
      <c r="AD4" s="56">
        <v>0</v>
      </c>
      <c r="AE4" s="56"/>
      <c r="AF4" s="56">
        <v>0</v>
      </c>
      <c r="AG4" s="56">
        <v>0</v>
      </c>
      <c r="AH4" s="56">
        <v>0</v>
      </c>
      <c r="AI4" s="56">
        <v>0</v>
      </c>
      <c r="AJ4" s="56"/>
      <c r="AK4" s="56">
        <v>0</v>
      </c>
      <c r="AL4" s="56">
        <v>0</v>
      </c>
      <c r="AM4" s="56">
        <v>0</v>
      </c>
      <c r="AN4" s="56">
        <v>0</v>
      </c>
      <c r="AO4" s="56"/>
      <c r="AP4" s="56"/>
      <c r="AQ4" s="56">
        <v>0</v>
      </c>
      <c r="AR4" s="56">
        <v>47.260288129637701</v>
      </c>
      <c r="AS4" s="56">
        <v>0</v>
      </c>
      <c r="AT4" s="56">
        <v>1000</v>
      </c>
      <c r="AU4" s="25"/>
      <c r="AV4" s="25"/>
      <c r="AW4" s="25"/>
      <c r="AY4" s="58"/>
      <c r="AZ4" s="58"/>
      <c r="BA4" s="58"/>
      <c r="BB4" s="58"/>
      <c r="BC4" s="58"/>
      <c r="BD4" s="58"/>
      <c r="BE4" s="57"/>
      <c r="BF4" s="54">
        <f>C4+H4</f>
        <v>0</v>
      </c>
      <c r="BG4" s="54">
        <f t="shared" ref="BG4:BH19" si="0">D4+I4</f>
        <v>0</v>
      </c>
      <c r="BH4" s="54">
        <f t="shared" si="0"/>
        <v>0</v>
      </c>
      <c r="BI4" s="54">
        <f>M4+R4</f>
        <v>0</v>
      </c>
      <c r="BJ4" s="54">
        <f t="shared" ref="BJ4:BK19" si="1">N4+S4</f>
        <v>0</v>
      </c>
      <c r="BK4" s="54">
        <f t="shared" si="1"/>
        <v>0</v>
      </c>
      <c r="BL4" s="54">
        <f>W4+AB4</f>
        <v>0</v>
      </c>
      <c r="BM4" s="54">
        <f>X4+AC4</f>
        <v>0</v>
      </c>
      <c r="BN4" s="54">
        <f>Y4+AD4</f>
        <v>0</v>
      </c>
      <c r="BO4" s="33">
        <f>AF4+AK4</f>
        <v>0</v>
      </c>
      <c r="BP4" s="33">
        <f>AG4+AL4</f>
        <v>0</v>
      </c>
      <c r="BQ4" s="33">
        <f>AH4+AM4</f>
        <v>0</v>
      </c>
      <c r="BR4" s="57"/>
      <c r="BS4" s="33">
        <f>(1/(1+$AZ$3))^($A4-$A$4)*B4</f>
        <v>0</v>
      </c>
      <c r="BT4" s="33">
        <f>(1/(1+$AZ$3))^($A4-$A$4)*G4</f>
        <v>0</v>
      </c>
      <c r="BU4" s="33">
        <f>(1/(1+$AZ$3))^($A4-$A$4)*L4</f>
        <v>0</v>
      </c>
      <c r="BV4" s="33">
        <f>(1/(1+$AZ$3))^($A4-$A$4)*Q4</f>
        <v>0</v>
      </c>
      <c r="BW4" s="33">
        <f>(1/(1+$AZ$3))^($A4-$A$4)*V4</f>
        <v>0</v>
      </c>
      <c r="BX4" s="33">
        <f>(1/(1+$AZ$3))^($A4-$A$4)*AA4</f>
        <v>0</v>
      </c>
      <c r="BY4" s="33">
        <f>(1/(1+$AZ$3))^($A4-$A$4)*AF4</f>
        <v>0</v>
      </c>
      <c r="BZ4" s="33">
        <f>(1/(1+$AZ$3))^($A4-$A$4)*AK4</f>
        <v>0</v>
      </c>
      <c r="CA4" s="33">
        <f>(1/(1+$AZ$3))^($A4-$A$4)*AP4</f>
        <v>0</v>
      </c>
      <c r="CB4" s="59">
        <f>(1/(1+$AZ$3))^($A4-$A$4)*AT4</f>
        <v>1000</v>
      </c>
      <c r="CC4" s="57"/>
      <c r="CD4" s="59">
        <f t="shared" ref="CD4:CD44" si="2">(1/(1+$AZ$3))^($A4-$A$4)*AQ4</f>
        <v>0</v>
      </c>
      <c r="CE4" s="59">
        <f t="shared" ref="CE4:CE44" si="3">(1/(1+$AZ$3))^($A4-$A$4)*AR4</f>
        <v>47.260288129637701</v>
      </c>
      <c r="CF4" s="59">
        <f t="shared" ref="CF4:CF44" si="4">(1/(1+$AZ$3))^($A4-$A$4)*AS4</f>
        <v>0</v>
      </c>
      <c r="CG4" s="59">
        <f t="shared" ref="CG4:CG44" si="5">(1/(1+$AZ$3))^($A4-$A$4)*AU4</f>
        <v>0</v>
      </c>
      <c r="CH4" s="59">
        <f t="shared" ref="CH4:CH44" si="6">(1/(1+$AZ$3))^($A4-$A$4)*AV4</f>
        <v>0</v>
      </c>
      <c r="CI4" s="59">
        <f t="shared" ref="CI4:CI44" si="7">(1/(1+$AZ$3))^($A4-$A$4)*AW4</f>
        <v>0</v>
      </c>
      <c r="CJ4" s="57"/>
      <c r="CK4" s="59">
        <f t="shared" ref="CK4:CK44" si="8">(1/(1+$AZ$3))^($A4-$A$4)*(C4+H4)</f>
        <v>0</v>
      </c>
      <c r="CL4" s="59">
        <f t="shared" ref="CL4:CL44" si="9">(1/(1+$AZ$3))^($A4-$A$4)*(D4+I4)</f>
        <v>0</v>
      </c>
      <c r="CM4" s="59">
        <v>0</v>
      </c>
      <c r="CN4" s="59">
        <f>(1/(1+$AZ$3))^($A4-$A$4)*(E4+J4)</f>
        <v>0</v>
      </c>
      <c r="CO4" s="59">
        <f t="shared" ref="CO4:CO44" si="10">(1/(1+$AZ$3))^($A4-$A$4)*(M4+R4)</f>
        <v>0</v>
      </c>
      <c r="CP4" s="59">
        <f t="shared" ref="CP4:CP44" si="11">(1/(1+$AZ$3))^($A4-$A$4)*(N4+S4)</f>
        <v>0</v>
      </c>
      <c r="CQ4" s="59">
        <v>0</v>
      </c>
      <c r="CR4" s="59">
        <f>(1/(1+$AZ$3))^($A4-$A$4)*(O4+T4)</f>
        <v>0</v>
      </c>
      <c r="CS4" s="59">
        <f t="shared" ref="CS4:CS44" si="12">(1/(1+$AZ$3))^($A4-$A$4)*(AB4+W4)</f>
        <v>0</v>
      </c>
      <c r="CT4" s="59">
        <f t="shared" ref="CT4:CT44" si="13">(1/(1+$AZ$3))^($A4-$A$4)*(AC4+X4)</f>
        <v>0</v>
      </c>
      <c r="CU4" s="59">
        <v>0</v>
      </c>
      <c r="CV4" s="59">
        <f>(1/(1+$AZ$3))^($A4-$A$4)*(AD4+Y4)</f>
        <v>0</v>
      </c>
      <c r="CW4" s="59">
        <f>(1/(1+$AZ$3))^($A4-$A$4)*(AG4+AL4)</f>
        <v>0</v>
      </c>
      <c r="CX4" s="59">
        <f t="shared" ref="CX4:CX44" si="14">(1/(1+$AZ$3))^($A4-$A$4)*(AH4+AM4)</f>
        <v>0</v>
      </c>
      <c r="CY4" s="59">
        <v>0</v>
      </c>
      <c r="CZ4" s="57">
        <f>(1/(1+$AZ$3))^($A4-$A$4)*(AI4+AN4)</f>
        <v>0</v>
      </c>
    </row>
    <row r="5" spans="1:104" ht="14">
      <c r="A5" s="188">
        <v>2011</v>
      </c>
      <c r="B5" s="56">
        <v>0</v>
      </c>
      <c r="C5" s="56">
        <v>0</v>
      </c>
      <c r="D5" s="56">
        <v>0</v>
      </c>
      <c r="E5" s="56">
        <v>0</v>
      </c>
      <c r="F5" s="56"/>
      <c r="G5" s="56">
        <v>0</v>
      </c>
      <c r="H5" s="56">
        <v>0</v>
      </c>
      <c r="I5" s="56">
        <v>0</v>
      </c>
      <c r="J5" s="56">
        <v>0</v>
      </c>
      <c r="K5" s="56"/>
      <c r="L5" s="56">
        <v>0</v>
      </c>
      <c r="M5" s="56">
        <v>0</v>
      </c>
      <c r="N5" s="56">
        <v>0</v>
      </c>
      <c r="O5" s="56">
        <v>0</v>
      </c>
      <c r="P5" s="56"/>
      <c r="Q5" s="56">
        <v>0</v>
      </c>
      <c r="R5" s="56">
        <v>0</v>
      </c>
      <c r="S5" s="56">
        <v>0</v>
      </c>
      <c r="T5" s="56">
        <v>0</v>
      </c>
      <c r="U5" s="56"/>
      <c r="V5" s="56">
        <v>0</v>
      </c>
      <c r="W5" s="56">
        <v>0</v>
      </c>
      <c r="X5" s="56">
        <v>0</v>
      </c>
      <c r="Y5" s="56">
        <v>0</v>
      </c>
      <c r="Z5" s="56"/>
      <c r="AA5" s="56">
        <v>0</v>
      </c>
      <c r="AB5" s="56">
        <v>0</v>
      </c>
      <c r="AC5" s="56">
        <v>0</v>
      </c>
      <c r="AD5" s="56">
        <v>0</v>
      </c>
      <c r="AE5" s="56"/>
      <c r="AF5" s="56">
        <v>0</v>
      </c>
      <c r="AG5" s="56">
        <v>0</v>
      </c>
      <c r="AH5" s="56">
        <v>0</v>
      </c>
      <c r="AI5" s="56">
        <v>0</v>
      </c>
      <c r="AJ5" s="56"/>
      <c r="AK5" s="56">
        <v>0</v>
      </c>
      <c r="AL5" s="56">
        <v>0</v>
      </c>
      <c r="AM5" s="56">
        <v>0</v>
      </c>
      <c r="AN5" s="56">
        <v>0</v>
      </c>
      <c r="AO5" s="56"/>
      <c r="AP5" s="56"/>
      <c r="AQ5" s="56">
        <v>0</v>
      </c>
      <c r="AR5" s="56">
        <v>0</v>
      </c>
      <c r="AS5" s="56">
        <v>0</v>
      </c>
      <c r="AT5" s="56">
        <v>975.81695293607004</v>
      </c>
      <c r="AU5" s="25"/>
      <c r="AV5" s="25"/>
      <c r="AW5" s="25"/>
      <c r="AY5" s="58"/>
      <c r="AZ5" s="58"/>
      <c r="BA5" s="58"/>
      <c r="BB5" s="58"/>
      <c r="BC5" s="58"/>
      <c r="BD5" s="58"/>
      <c r="BE5" s="57"/>
      <c r="BF5" s="54">
        <f t="shared" ref="BF5:BH44" si="15">C5+H5</f>
        <v>0</v>
      </c>
      <c r="BG5" s="54">
        <f t="shared" si="0"/>
        <v>0</v>
      </c>
      <c r="BH5" s="54">
        <f t="shared" si="0"/>
        <v>0</v>
      </c>
      <c r="BI5" s="54">
        <f t="shared" ref="BI5:BK44" si="16">M5+R5</f>
        <v>0</v>
      </c>
      <c r="BJ5" s="54">
        <f t="shared" si="1"/>
        <v>0</v>
      </c>
      <c r="BK5" s="54">
        <f t="shared" si="1"/>
        <v>0</v>
      </c>
      <c r="BL5" s="54">
        <f t="shared" ref="BL5:BN44" si="17">W5+AB5</f>
        <v>0</v>
      </c>
      <c r="BM5" s="54">
        <f t="shared" si="17"/>
        <v>0</v>
      </c>
      <c r="BN5" s="54">
        <f t="shared" si="17"/>
        <v>0</v>
      </c>
      <c r="BO5" s="33">
        <f t="shared" ref="BO5:BQ44" si="18">AF5+AK5</f>
        <v>0</v>
      </c>
      <c r="BP5" s="33">
        <f t="shared" si="18"/>
        <v>0</v>
      </c>
      <c r="BQ5" s="33">
        <f t="shared" si="18"/>
        <v>0</v>
      </c>
      <c r="BR5" s="57"/>
      <c r="BS5" s="33">
        <f t="shared" ref="BS5:BS44" si="19">(1/(1+$AZ$3))^($A5-$A$4)*B5</f>
        <v>0</v>
      </c>
      <c r="BT5" s="33">
        <f t="shared" ref="BT5:BT44" si="20">(1/(1+$AZ$3))^($A5-$A$4)*G5</f>
        <v>0</v>
      </c>
      <c r="BU5" s="33">
        <f t="shared" ref="BU5:BU44" si="21">(1/(1+$AZ$3))^($A5-$A$4)*L5</f>
        <v>0</v>
      </c>
      <c r="BV5" s="33">
        <f t="shared" ref="BV5:BV44" si="22">(1/(1+$AZ$3))^($A5-$A$4)*Q5</f>
        <v>0</v>
      </c>
      <c r="BW5" s="33">
        <f t="shared" ref="BW5:BW44" si="23">(1/(1+$AZ$3))^($A5-$A$4)*V5</f>
        <v>0</v>
      </c>
      <c r="BX5" s="33">
        <f t="shared" ref="BX5:BX44" si="24">(1/(1+$AZ$3))^($A5-$A$4)*AA5</f>
        <v>0</v>
      </c>
      <c r="BY5" s="33">
        <f t="shared" ref="BY5:BY44" si="25">(1/(1+$AZ$3))^($A5-$A$4)*AF5</f>
        <v>0</v>
      </c>
      <c r="BZ5" s="33">
        <f t="shared" ref="BZ5:BZ44" si="26">(1/(1+$AZ$3))^($A5-$A$4)*AK5</f>
        <v>0</v>
      </c>
      <c r="CA5" s="33">
        <f t="shared" ref="CA5:CA44" si="27">(1/(1+$AZ$3))^($A5-$A$4)*AP5</f>
        <v>0</v>
      </c>
      <c r="CB5" s="59">
        <f t="shared" ref="CB5:CB44" si="28">(1/(1+$AZ$3))^($A5-$A$4)*AT5</f>
        <v>947.39509993793206</v>
      </c>
      <c r="CC5" s="57"/>
      <c r="CD5" s="59">
        <f t="shared" si="2"/>
        <v>0</v>
      </c>
      <c r="CE5" s="59">
        <f t="shared" si="3"/>
        <v>0</v>
      </c>
      <c r="CF5" s="59">
        <f t="shared" si="4"/>
        <v>0</v>
      </c>
      <c r="CG5" s="59">
        <f t="shared" si="5"/>
        <v>0</v>
      </c>
      <c r="CH5" s="59">
        <f t="shared" si="6"/>
        <v>0</v>
      </c>
      <c r="CI5" s="59">
        <f t="shared" si="7"/>
        <v>0</v>
      </c>
      <c r="CJ5" s="57"/>
      <c r="CK5" s="59">
        <f t="shared" si="8"/>
        <v>0</v>
      </c>
      <c r="CL5" s="59">
        <f t="shared" si="9"/>
        <v>0</v>
      </c>
      <c r="CM5" s="59">
        <v>0</v>
      </c>
      <c r="CN5" s="59">
        <f t="shared" ref="CN5:CN44" si="29">(1/(1+$AZ$3))^($A5-$A$4)*(E5+J5)</f>
        <v>0</v>
      </c>
      <c r="CO5" s="59">
        <f t="shared" si="10"/>
        <v>0</v>
      </c>
      <c r="CP5" s="59">
        <f t="shared" si="11"/>
        <v>0</v>
      </c>
      <c r="CQ5" s="59">
        <v>0</v>
      </c>
      <c r="CR5" s="59">
        <f t="shared" ref="CR5:CR44" si="30">(1/(1+$AZ$3))^($A5-$A$4)*(O5+T5)</f>
        <v>0</v>
      </c>
      <c r="CS5" s="59">
        <f t="shared" si="12"/>
        <v>0</v>
      </c>
      <c r="CT5" s="59">
        <f t="shared" si="13"/>
        <v>0</v>
      </c>
      <c r="CU5" s="59">
        <v>0</v>
      </c>
      <c r="CV5" s="59">
        <f t="shared" ref="CV5:CV44" si="31">(1/(1+$AZ$3))^($A5-$A$4)*(AD5+Y5)</f>
        <v>0</v>
      </c>
      <c r="CW5" s="59">
        <f t="shared" ref="CW5:CW44" si="32">(1/(1+$AZ$3))^($A5-$A$4)*(AG5+AL5)</f>
        <v>0</v>
      </c>
      <c r="CX5" s="59">
        <f t="shared" si="14"/>
        <v>0</v>
      </c>
      <c r="CY5" s="59">
        <v>0</v>
      </c>
      <c r="CZ5" s="57">
        <f t="shared" ref="CZ5:CZ44" si="33">(1/(1+$AZ$3))^($A5-$A$4)*(AI5+AN5)</f>
        <v>0</v>
      </c>
    </row>
    <row r="6" spans="1:104" ht="14">
      <c r="A6" s="188">
        <v>2012</v>
      </c>
      <c r="B6" s="56">
        <v>3.1003906492218E-2</v>
      </c>
      <c r="C6" s="56">
        <v>3.1003906492218E-2</v>
      </c>
      <c r="D6" s="56">
        <v>0</v>
      </c>
      <c r="E6" s="56">
        <v>0</v>
      </c>
      <c r="F6" s="56"/>
      <c r="G6" s="56">
        <v>0.34104297141439799</v>
      </c>
      <c r="H6" s="56">
        <v>0.330708335916992</v>
      </c>
      <c r="I6" s="56">
        <v>0</v>
      </c>
      <c r="J6" s="56">
        <v>0</v>
      </c>
      <c r="K6" s="56"/>
      <c r="L6" s="56">
        <v>2.0669270994812E-2</v>
      </c>
      <c r="M6" s="56">
        <v>1.0334635497406E-2</v>
      </c>
      <c r="N6" s="56">
        <v>0</v>
      </c>
      <c r="O6" s="56">
        <v>0</v>
      </c>
      <c r="P6" s="56"/>
      <c r="Q6" s="56">
        <v>2.0669270994812E-2</v>
      </c>
      <c r="R6" s="56">
        <v>2.0669270994812E-2</v>
      </c>
      <c r="S6" s="56">
        <v>0</v>
      </c>
      <c r="T6" s="56">
        <v>0</v>
      </c>
      <c r="U6" s="56"/>
      <c r="V6" s="56">
        <v>3.1003906492218E-2</v>
      </c>
      <c r="W6" s="56">
        <v>3.58028459231106E-3</v>
      </c>
      <c r="X6" s="56">
        <v>0</v>
      </c>
      <c r="Y6" s="56">
        <v>3.8954707414967701E-3</v>
      </c>
      <c r="Z6" s="56"/>
      <c r="AA6" s="56">
        <v>0</v>
      </c>
      <c r="AB6" s="56">
        <v>0</v>
      </c>
      <c r="AC6" s="56">
        <v>0</v>
      </c>
      <c r="AD6" s="56">
        <v>0</v>
      </c>
      <c r="AE6" s="56"/>
      <c r="AF6" s="56">
        <v>2.0669270994812E-2</v>
      </c>
      <c r="AG6" s="56">
        <v>1.0334635497406E-2</v>
      </c>
      <c r="AH6" s="56">
        <v>0</v>
      </c>
      <c r="AI6" s="56">
        <v>0</v>
      </c>
      <c r="AJ6" s="56"/>
      <c r="AK6" s="56">
        <v>0</v>
      </c>
      <c r="AL6" s="56">
        <v>0</v>
      </c>
      <c r="AM6" s="56">
        <v>0</v>
      </c>
      <c r="AN6" s="56">
        <v>0</v>
      </c>
      <c r="AO6" s="56"/>
      <c r="AP6" s="56"/>
      <c r="AQ6" s="56">
        <v>369.29786486430601</v>
      </c>
      <c r="AR6" s="56">
        <v>0</v>
      </c>
      <c r="AS6" s="56">
        <v>0</v>
      </c>
      <c r="AT6" s="56">
        <v>962.56795022839503</v>
      </c>
      <c r="AU6" s="25"/>
      <c r="AV6" s="25"/>
      <c r="AW6" s="25"/>
      <c r="AY6" s="58"/>
      <c r="AZ6" s="58"/>
      <c r="BA6" s="58"/>
      <c r="BB6" s="58"/>
      <c r="BC6" s="58"/>
      <c r="BD6" s="58"/>
      <c r="BE6" s="57"/>
      <c r="BF6" s="54">
        <f t="shared" si="15"/>
        <v>0.36171224240921002</v>
      </c>
      <c r="BG6" s="54">
        <f t="shared" si="0"/>
        <v>0</v>
      </c>
      <c r="BH6" s="54">
        <f>E6+J6</f>
        <v>0</v>
      </c>
      <c r="BI6" s="54">
        <f t="shared" si="16"/>
        <v>3.1003906492218E-2</v>
      </c>
      <c r="BJ6" s="54">
        <f t="shared" si="1"/>
        <v>0</v>
      </c>
      <c r="BK6" s="54">
        <f>O6+T6</f>
        <v>0</v>
      </c>
      <c r="BL6" s="54">
        <f t="shared" si="17"/>
        <v>3.58028459231106E-3</v>
      </c>
      <c r="BM6" s="54">
        <f t="shared" si="17"/>
        <v>0</v>
      </c>
      <c r="BN6" s="54">
        <f t="shared" si="17"/>
        <v>3.8954707414967701E-3</v>
      </c>
      <c r="BO6" s="33">
        <f t="shared" si="18"/>
        <v>2.0669270994812E-2</v>
      </c>
      <c r="BP6" s="33">
        <f t="shared" si="18"/>
        <v>1.0334635497406E-2</v>
      </c>
      <c r="BQ6" s="33">
        <f t="shared" si="18"/>
        <v>0</v>
      </c>
      <c r="BR6" s="57"/>
      <c r="BS6" s="33">
        <f t="shared" si="19"/>
        <v>2.9224155426730136E-2</v>
      </c>
      <c r="BT6" s="33">
        <f t="shared" si="20"/>
        <v>0.32146570969403149</v>
      </c>
      <c r="BU6" s="33">
        <f t="shared" si="21"/>
        <v>1.9482770284486757E-2</v>
      </c>
      <c r="BV6" s="33">
        <f t="shared" si="22"/>
        <v>1.9482770284486757E-2</v>
      </c>
      <c r="BW6" s="33">
        <f t="shared" si="23"/>
        <v>2.9224155426730136E-2</v>
      </c>
      <c r="BX6" s="33">
        <f t="shared" si="24"/>
        <v>0</v>
      </c>
      <c r="BY6" s="33">
        <f t="shared" si="25"/>
        <v>1.9482770284486757E-2</v>
      </c>
      <c r="BZ6" s="33">
        <f t="shared" si="26"/>
        <v>0</v>
      </c>
      <c r="CA6" s="33">
        <f t="shared" si="27"/>
        <v>0</v>
      </c>
      <c r="CB6" s="59">
        <f t="shared" si="28"/>
        <v>907.3126121485484</v>
      </c>
      <c r="CC6" s="57"/>
      <c r="CD6" s="59">
        <f t="shared" si="2"/>
        <v>348.0986566729249</v>
      </c>
      <c r="CE6" s="59">
        <f t="shared" si="3"/>
        <v>0</v>
      </c>
      <c r="CF6" s="59">
        <f t="shared" si="4"/>
        <v>0</v>
      </c>
      <c r="CG6" s="59">
        <f t="shared" si="5"/>
        <v>0</v>
      </c>
      <c r="CH6" s="59">
        <f t="shared" si="6"/>
        <v>0</v>
      </c>
      <c r="CI6" s="59">
        <f t="shared" si="7"/>
        <v>0</v>
      </c>
      <c r="CJ6" s="57"/>
      <c r="CK6" s="59">
        <f t="shared" si="8"/>
        <v>0.34094847997851824</v>
      </c>
      <c r="CL6" s="59">
        <f t="shared" si="9"/>
        <v>0</v>
      </c>
      <c r="CM6" s="59">
        <v>0</v>
      </c>
      <c r="CN6" s="59">
        <f t="shared" si="29"/>
        <v>0</v>
      </c>
      <c r="CO6" s="59">
        <f t="shared" si="10"/>
        <v>2.9224155426730136E-2</v>
      </c>
      <c r="CP6" s="59">
        <f t="shared" si="11"/>
        <v>0</v>
      </c>
      <c r="CQ6" s="59">
        <v>0</v>
      </c>
      <c r="CR6" s="59">
        <f t="shared" si="30"/>
        <v>0</v>
      </c>
      <c r="CS6" s="59">
        <f t="shared" si="12"/>
        <v>3.3747616102470165E-3</v>
      </c>
      <c r="CT6" s="59">
        <f t="shared" si="13"/>
        <v>0</v>
      </c>
      <c r="CU6" s="59">
        <v>0</v>
      </c>
      <c r="CV6" s="59">
        <f t="shared" si="31"/>
        <v>3.6718547850850881E-3</v>
      </c>
      <c r="CW6" s="59">
        <f t="shared" si="32"/>
        <v>9.7413851422433785E-3</v>
      </c>
      <c r="CX6" s="59">
        <f t="shared" si="14"/>
        <v>0</v>
      </c>
      <c r="CY6" s="59">
        <v>0</v>
      </c>
      <c r="CZ6" s="57">
        <f t="shared" si="33"/>
        <v>0</v>
      </c>
    </row>
    <row r="7" spans="1:104" ht="14">
      <c r="A7" s="188">
        <v>2013</v>
      </c>
      <c r="B7" s="56">
        <v>1.0334635497406E-2</v>
      </c>
      <c r="C7" s="56">
        <v>1.0334635497406E-2</v>
      </c>
      <c r="D7" s="56">
        <v>3.1003906492218E-2</v>
      </c>
      <c r="E7" s="56">
        <v>0</v>
      </c>
      <c r="F7" s="56"/>
      <c r="G7" s="56">
        <v>7.5442839131063799</v>
      </c>
      <c r="H7" s="56">
        <v>7.3337711070591904</v>
      </c>
      <c r="I7" s="56">
        <v>0.330708335916992</v>
      </c>
      <c r="J7" s="56">
        <v>5.47760788608272E-2</v>
      </c>
      <c r="K7" s="56"/>
      <c r="L7" s="56">
        <v>2.0669270994812E-2</v>
      </c>
      <c r="M7" s="56">
        <v>2.0669270994812E-2</v>
      </c>
      <c r="N7" s="56">
        <v>1.0334635497406E-2</v>
      </c>
      <c r="O7" s="56">
        <v>1.0334635497406E-2</v>
      </c>
      <c r="P7" s="56"/>
      <c r="Q7" s="56">
        <v>0.68208594282879598</v>
      </c>
      <c r="R7" s="56">
        <v>0.65640700721457401</v>
      </c>
      <c r="S7" s="56">
        <v>2.0669270994812E-2</v>
      </c>
      <c r="T7" s="56">
        <v>1.76119769083618E-4</v>
      </c>
      <c r="U7" s="56"/>
      <c r="V7" s="56">
        <v>7.2342448481842E-2</v>
      </c>
      <c r="W7" s="56">
        <v>1.1909650211344099E-2</v>
      </c>
      <c r="X7" s="56">
        <v>0</v>
      </c>
      <c r="Y7" s="56">
        <v>1.6615086014139101E-2</v>
      </c>
      <c r="Z7" s="56"/>
      <c r="AA7" s="56">
        <v>0.124015625968872</v>
      </c>
      <c r="AB7" s="56">
        <v>0.124015625968872</v>
      </c>
      <c r="AC7" s="56">
        <v>0</v>
      </c>
      <c r="AD7" s="56">
        <v>0</v>
      </c>
      <c r="AE7" s="56"/>
      <c r="AF7" s="56">
        <v>0</v>
      </c>
      <c r="AG7" s="56">
        <v>0</v>
      </c>
      <c r="AH7" s="56">
        <v>1.0334635497406E-2</v>
      </c>
      <c r="AI7" s="56">
        <v>1.0334635497406E-2</v>
      </c>
      <c r="AJ7" s="56"/>
      <c r="AK7" s="56">
        <v>0</v>
      </c>
      <c r="AL7" s="56">
        <v>0</v>
      </c>
      <c r="AM7" s="56">
        <v>0</v>
      </c>
      <c r="AN7" s="56">
        <v>0</v>
      </c>
      <c r="AO7" s="56"/>
      <c r="AP7" s="56"/>
      <c r="AQ7" s="56">
        <v>1145.5736756164599</v>
      </c>
      <c r="AR7" s="56">
        <v>35.396126578615601</v>
      </c>
      <c r="AS7" s="56">
        <v>4.5265703478638297</v>
      </c>
      <c r="AT7" s="56">
        <v>948.99857382030098</v>
      </c>
      <c r="AU7" s="25"/>
      <c r="AV7" s="25"/>
      <c r="AW7" s="25"/>
      <c r="AY7" s="58"/>
      <c r="AZ7" s="58"/>
      <c r="BA7" s="58"/>
      <c r="BB7" s="58"/>
      <c r="BC7" s="58"/>
      <c r="BD7" s="58"/>
      <c r="BE7" s="57"/>
      <c r="BF7" s="54">
        <f t="shared" si="15"/>
        <v>7.3441057425565965</v>
      </c>
      <c r="BG7" s="54">
        <f t="shared" si="0"/>
        <v>0.36171224240921002</v>
      </c>
      <c r="BH7" s="54">
        <f t="shared" si="0"/>
        <v>5.47760788608272E-2</v>
      </c>
      <c r="BI7" s="54">
        <f t="shared" si="16"/>
        <v>0.67707627820938598</v>
      </c>
      <c r="BJ7" s="54">
        <f t="shared" si="1"/>
        <v>3.1003906492218E-2</v>
      </c>
      <c r="BK7" s="54">
        <f t="shared" si="1"/>
        <v>1.0510755266489619E-2</v>
      </c>
      <c r="BL7" s="54">
        <f t="shared" si="17"/>
        <v>0.1359252761802161</v>
      </c>
      <c r="BM7" s="54">
        <f t="shared" si="17"/>
        <v>0</v>
      </c>
      <c r="BN7" s="54">
        <f t="shared" si="17"/>
        <v>1.6615086014139101E-2</v>
      </c>
      <c r="BO7" s="33">
        <f t="shared" si="18"/>
        <v>0</v>
      </c>
      <c r="BP7" s="33">
        <f t="shared" si="18"/>
        <v>0</v>
      </c>
      <c r="BQ7" s="33">
        <f t="shared" si="18"/>
        <v>1.0334635497406E-2</v>
      </c>
      <c r="BR7" s="57"/>
      <c r="BS7" s="33">
        <f t="shared" si="19"/>
        <v>9.4576554779061926E-3</v>
      </c>
      <c r="BT7" s="33">
        <f t="shared" si="20"/>
        <v>6.9040884988715208</v>
      </c>
      <c r="BU7" s="33">
        <f t="shared" si="21"/>
        <v>1.8915310955812385E-2</v>
      </c>
      <c r="BV7" s="33">
        <f t="shared" si="22"/>
        <v>0.62420526154180866</v>
      </c>
      <c r="BW7" s="33">
        <f t="shared" si="23"/>
        <v>6.6203588345343345E-2</v>
      </c>
      <c r="BX7" s="33">
        <f t="shared" si="24"/>
        <v>0.11349186573487431</v>
      </c>
      <c r="BY7" s="33">
        <f t="shared" si="25"/>
        <v>0</v>
      </c>
      <c r="BZ7" s="33">
        <f t="shared" si="26"/>
        <v>0</v>
      </c>
      <c r="CA7" s="33">
        <f t="shared" si="27"/>
        <v>0</v>
      </c>
      <c r="CB7" s="59">
        <f t="shared" si="28"/>
        <v>868.46812956969222</v>
      </c>
      <c r="CC7" s="57"/>
      <c r="CD7" s="59">
        <f t="shared" si="2"/>
        <v>1048.3621944149454</v>
      </c>
      <c r="CE7" s="59">
        <f t="shared" si="3"/>
        <v>32.392470011828756</v>
      </c>
      <c r="CF7" s="59">
        <f t="shared" si="4"/>
        <v>4.1424530993229141</v>
      </c>
      <c r="CG7" s="59">
        <f t="shared" si="5"/>
        <v>0</v>
      </c>
      <c r="CH7" s="59">
        <f t="shared" si="6"/>
        <v>0</v>
      </c>
      <c r="CI7" s="59">
        <f t="shared" si="7"/>
        <v>0</v>
      </c>
      <c r="CJ7" s="57"/>
      <c r="CK7" s="59">
        <f t="shared" si="8"/>
        <v>6.7208971157083122</v>
      </c>
      <c r="CL7" s="59">
        <f t="shared" si="9"/>
        <v>0.33101794172671678</v>
      </c>
      <c r="CM7" s="59">
        <v>0</v>
      </c>
      <c r="CN7" s="59">
        <f t="shared" si="29"/>
        <v>5.0127871701556935E-2</v>
      </c>
      <c r="CO7" s="59">
        <f t="shared" si="10"/>
        <v>0.61962070874919906</v>
      </c>
      <c r="CP7" s="59">
        <f t="shared" si="11"/>
        <v>2.8372966433718578E-2</v>
      </c>
      <c r="CQ7" s="59">
        <v>0</v>
      </c>
      <c r="CR7" s="59">
        <f t="shared" si="30"/>
        <v>9.6188300156302715E-3</v>
      </c>
      <c r="CS7" s="59">
        <f t="shared" si="12"/>
        <v>0.12439088279159946</v>
      </c>
      <c r="CT7" s="59">
        <f t="shared" si="13"/>
        <v>0</v>
      </c>
      <c r="CU7" s="59">
        <v>0</v>
      </c>
      <c r="CV7" s="59">
        <f t="shared" si="31"/>
        <v>1.5205157385274731E-2</v>
      </c>
      <c r="CW7" s="59">
        <f t="shared" si="32"/>
        <v>0</v>
      </c>
      <c r="CX7" s="59">
        <f t="shared" si="14"/>
        <v>9.4576554779061926E-3</v>
      </c>
      <c r="CY7" s="59">
        <v>0</v>
      </c>
      <c r="CZ7" s="57">
        <f t="shared" si="33"/>
        <v>9.4576554779061926E-3</v>
      </c>
    </row>
    <row r="8" spans="1:104" ht="14">
      <c r="A8" s="188">
        <v>2014</v>
      </c>
      <c r="B8" s="56">
        <v>1.0334635497406E-2</v>
      </c>
      <c r="C8" s="56">
        <v>0</v>
      </c>
      <c r="D8" s="56">
        <v>4.1338541989624E-2</v>
      </c>
      <c r="E8" s="56">
        <v>0</v>
      </c>
      <c r="F8" s="56"/>
      <c r="G8" s="56">
        <v>0.83710547528988699</v>
      </c>
      <c r="H8" s="56">
        <v>0.81816075247863795</v>
      </c>
      <c r="I8" s="56">
        <v>7.53394927760898</v>
      </c>
      <c r="J8" s="56">
        <v>0.249442325022914</v>
      </c>
      <c r="K8" s="56"/>
      <c r="L8" s="56">
        <v>3.1003906492218E-2</v>
      </c>
      <c r="M8" s="56">
        <v>1.0334635497406E-2</v>
      </c>
      <c r="N8" s="56">
        <v>3.1003906492218E-2</v>
      </c>
      <c r="O8" s="56">
        <v>3.4053562477979601E-3</v>
      </c>
      <c r="P8" s="56"/>
      <c r="Q8" s="56">
        <v>7.2342448481842E-2</v>
      </c>
      <c r="R8" s="56">
        <v>7.2342448481842E-2</v>
      </c>
      <c r="S8" s="56">
        <v>0.65108203633657802</v>
      </c>
      <c r="T8" s="56">
        <v>4.1338541989624E-2</v>
      </c>
      <c r="U8" s="56"/>
      <c r="V8" s="56">
        <v>2.0669270994812E-2</v>
      </c>
      <c r="W8" s="56">
        <v>1.0334635497406E-2</v>
      </c>
      <c r="X8" s="56">
        <v>1.0334635497406E-2</v>
      </c>
      <c r="Y8" s="56">
        <v>4.2460446160165199E-2</v>
      </c>
      <c r="Z8" s="56"/>
      <c r="AA8" s="56">
        <v>0</v>
      </c>
      <c r="AB8" s="56">
        <v>0</v>
      </c>
      <c r="AC8" s="56">
        <v>0.124015625968872</v>
      </c>
      <c r="AD8" s="56">
        <v>0</v>
      </c>
      <c r="AE8" s="56"/>
      <c r="AF8" s="56">
        <v>1.0334635497406E-2</v>
      </c>
      <c r="AG8" s="56">
        <v>0</v>
      </c>
      <c r="AH8" s="56">
        <v>0</v>
      </c>
      <c r="AI8" s="56">
        <v>1.2558392578859E-2</v>
      </c>
      <c r="AJ8" s="56"/>
      <c r="AK8" s="56">
        <v>0</v>
      </c>
      <c r="AL8" s="56">
        <v>0</v>
      </c>
      <c r="AM8" s="56">
        <v>0</v>
      </c>
      <c r="AN8" s="56">
        <v>0</v>
      </c>
      <c r="AO8" s="56"/>
      <c r="AP8" s="56"/>
      <c r="AQ8" s="56">
        <v>76.910357371695497</v>
      </c>
      <c r="AR8" s="56">
        <v>0</v>
      </c>
      <c r="AS8" s="56">
        <v>4.1131849279675903</v>
      </c>
      <c r="AT8" s="56">
        <v>934.57142266592302</v>
      </c>
      <c r="AU8" s="25"/>
      <c r="AV8" s="25"/>
      <c r="AW8" s="25"/>
      <c r="AY8" s="58"/>
      <c r="AZ8" s="58"/>
      <c r="BA8" s="58"/>
      <c r="BB8" s="58"/>
      <c r="BC8" s="58"/>
      <c r="BD8" s="58"/>
      <c r="BE8" s="57"/>
      <c r="BF8" s="54">
        <f t="shared" si="15"/>
        <v>0.81816075247863795</v>
      </c>
      <c r="BG8" s="54">
        <f t="shared" si="0"/>
        <v>7.5752878195986044</v>
      </c>
      <c r="BH8" s="54">
        <f t="shared" si="0"/>
        <v>0.249442325022914</v>
      </c>
      <c r="BI8" s="54">
        <f t="shared" si="16"/>
        <v>8.2677083979248001E-2</v>
      </c>
      <c r="BJ8" s="54">
        <f t="shared" si="1"/>
        <v>0.68208594282879598</v>
      </c>
      <c r="BK8" s="54">
        <f t="shared" si="1"/>
        <v>4.4743898237421961E-2</v>
      </c>
      <c r="BL8" s="54">
        <f t="shared" si="17"/>
        <v>1.0334635497406E-2</v>
      </c>
      <c r="BM8" s="54">
        <f t="shared" si="17"/>
        <v>0.13435026146627799</v>
      </c>
      <c r="BN8" s="54">
        <f t="shared" si="17"/>
        <v>4.2460446160165199E-2</v>
      </c>
      <c r="BO8" s="33">
        <f t="shared" si="18"/>
        <v>1.0334635497406E-2</v>
      </c>
      <c r="BP8" s="33">
        <f t="shared" si="18"/>
        <v>0</v>
      </c>
      <c r="BQ8" s="33">
        <f t="shared" si="18"/>
        <v>0</v>
      </c>
      <c r="BR8" s="57"/>
      <c r="BS8" s="33">
        <f t="shared" si="19"/>
        <v>9.1821897843749438E-3</v>
      </c>
      <c r="BT8" s="33">
        <f t="shared" si="20"/>
        <v>0.74375737253437135</v>
      </c>
      <c r="BU8" s="33">
        <f t="shared" si="21"/>
        <v>2.7546569353124831E-2</v>
      </c>
      <c r="BV8" s="33">
        <f t="shared" si="22"/>
        <v>6.4275328490624603E-2</v>
      </c>
      <c r="BW8" s="33">
        <f t="shared" si="23"/>
        <v>1.8364379568749888E-2</v>
      </c>
      <c r="BX8" s="33">
        <f t="shared" si="24"/>
        <v>0</v>
      </c>
      <c r="BY8" s="33">
        <f t="shared" si="25"/>
        <v>9.1821897843749438E-3</v>
      </c>
      <c r="BZ8" s="33">
        <f t="shared" si="26"/>
        <v>0</v>
      </c>
      <c r="CA8" s="33">
        <f t="shared" si="27"/>
        <v>0</v>
      </c>
      <c r="CB8" s="59">
        <f t="shared" si="28"/>
        <v>830.35460439081146</v>
      </c>
      <c r="CC8" s="57"/>
      <c r="CD8" s="59">
        <f t="shared" si="2"/>
        <v>68.333856375318376</v>
      </c>
      <c r="CE8" s="59">
        <f t="shared" si="3"/>
        <v>0</v>
      </c>
      <c r="CF8" s="59">
        <f t="shared" si="4"/>
        <v>3.6545115341812298</v>
      </c>
      <c r="CG8" s="59">
        <f t="shared" si="5"/>
        <v>0</v>
      </c>
      <c r="CH8" s="59">
        <f t="shared" si="6"/>
        <v>0</v>
      </c>
      <c r="CI8" s="59">
        <f t="shared" si="7"/>
        <v>0</v>
      </c>
      <c r="CJ8" s="57"/>
      <c r="CK8" s="59">
        <f t="shared" si="8"/>
        <v>0.72692523169022372</v>
      </c>
      <c r="CL8" s="59">
        <f t="shared" si="9"/>
        <v>6.7305451119468396</v>
      </c>
      <c r="CM8" s="59">
        <v>0</v>
      </c>
      <c r="CN8" s="59">
        <f t="shared" si="29"/>
        <v>0.22162627498483464</v>
      </c>
      <c r="CO8" s="59">
        <f t="shared" si="10"/>
        <v>7.345751827499955E-2</v>
      </c>
      <c r="CP8" s="59">
        <f t="shared" si="11"/>
        <v>0.60602452576874632</v>
      </c>
      <c r="CQ8" s="59">
        <v>0</v>
      </c>
      <c r="CR8" s="59">
        <f t="shared" si="30"/>
        <v>3.9754374057207033E-2</v>
      </c>
      <c r="CS8" s="59">
        <f t="shared" si="12"/>
        <v>9.1821897843749438E-3</v>
      </c>
      <c r="CT8" s="59">
        <f t="shared" si="13"/>
        <v>0.11936846719687426</v>
      </c>
      <c r="CU8" s="59">
        <v>0</v>
      </c>
      <c r="CV8" s="59">
        <f t="shared" si="31"/>
        <v>3.7725556462028229E-2</v>
      </c>
      <c r="CW8" s="59">
        <f t="shared" si="32"/>
        <v>0</v>
      </c>
      <c r="CX8" s="59">
        <f t="shared" si="14"/>
        <v>0</v>
      </c>
      <c r="CY8" s="59">
        <v>0</v>
      </c>
      <c r="CZ8" s="57">
        <f t="shared" si="33"/>
        <v>1.1157969148956729E-2</v>
      </c>
    </row>
    <row r="9" spans="1:104" ht="14">
      <c r="A9" s="188">
        <v>2015</v>
      </c>
      <c r="B9" s="56">
        <v>8.2677083979248098E-2</v>
      </c>
      <c r="C9" s="56">
        <v>7.2342448481842E-2</v>
      </c>
      <c r="D9" s="56">
        <v>3.1003906492218E-2</v>
      </c>
      <c r="E9" s="56">
        <v>2.11965526625458E-2</v>
      </c>
      <c r="F9" s="56"/>
      <c r="G9" s="56">
        <v>0.79576693330026205</v>
      </c>
      <c r="H9" s="56">
        <v>0.765249477896213</v>
      </c>
      <c r="I9" s="56">
        <v>7.8439883425311603</v>
      </c>
      <c r="J9" s="56">
        <v>0.51673177487029998</v>
      </c>
      <c r="K9" s="56"/>
      <c r="L9" s="56">
        <v>0.248031251937744</v>
      </c>
      <c r="M9" s="56">
        <v>0.14697345024556699</v>
      </c>
      <c r="N9" s="56">
        <v>4.1338541989624E-2</v>
      </c>
      <c r="O9" s="56">
        <v>2.2628069916110698E-2</v>
      </c>
      <c r="P9" s="56"/>
      <c r="Q9" s="56">
        <v>9.3011719476654098E-2</v>
      </c>
      <c r="R9" s="56">
        <v>9.3011719476654098E-2</v>
      </c>
      <c r="S9" s="56">
        <v>0.68208594282879598</v>
      </c>
      <c r="T9" s="56">
        <v>4.1338541989624E-2</v>
      </c>
      <c r="U9" s="56"/>
      <c r="V9" s="56">
        <v>0.19635807445071399</v>
      </c>
      <c r="W9" s="56">
        <v>8.3702471404108497E-2</v>
      </c>
      <c r="X9" s="56">
        <v>1.0334635497406E-2</v>
      </c>
      <c r="Y9" s="56">
        <v>2.0357888120998799E-2</v>
      </c>
      <c r="Z9" s="56"/>
      <c r="AA9" s="56">
        <v>0</v>
      </c>
      <c r="AB9" s="56">
        <v>0</v>
      </c>
      <c r="AC9" s="56">
        <v>9.3011719476654098E-2</v>
      </c>
      <c r="AD9" s="56">
        <v>3.1003906492218E-2</v>
      </c>
      <c r="AE9" s="56"/>
      <c r="AF9" s="56">
        <v>4.1338541989624E-2</v>
      </c>
      <c r="AG9" s="56">
        <v>2.0669270994812E-2</v>
      </c>
      <c r="AH9" s="56">
        <v>0</v>
      </c>
      <c r="AI9" s="56">
        <v>2.4622668857990598E-3</v>
      </c>
      <c r="AJ9" s="56"/>
      <c r="AK9" s="56">
        <v>0</v>
      </c>
      <c r="AL9" s="56">
        <v>0</v>
      </c>
      <c r="AM9" s="56">
        <v>0</v>
      </c>
      <c r="AN9" s="56">
        <v>0</v>
      </c>
      <c r="AO9" s="56"/>
      <c r="AP9" s="56"/>
      <c r="AQ9" s="56">
        <v>211.48798081891599</v>
      </c>
      <c r="AR9" s="56">
        <v>0</v>
      </c>
      <c r="AS9" s="56">
        <v>3.4517682561336098</v>
      </c>
      <c r="AT9" s="56">
        <v>918.90411525185505</v>
      </c>
      <c r="AU9" s="25"/>
      <c r="AV9" s="25"/>
      <c r="AW9" s="25"/>
      <c r="AY9" s="58"/>
      <c r="AZ9" s="58"/>
      <c r="BA9" s="58"/>
      <c r="BB9" s="58"/>
      <c r="BC9" s="58"/>
      <c r="BD9" s="58"/>
      <c r="BE9" s="57"/>
      <c r="BF9" s="54">
        <f t="shared" si="15"/>
        <v>0.83759192637805502</v>
      </c>
      <c r="BG9" s="54">
        <f t="shared" si="0"/>
        <v>7.8749922490233786</v>
      </c>
      <c r="BH9" s="54">
        <f t="shared" si="0"/>
        <v>0.53792832753284581</v>
      </c>
      <c r="BI9" s="54">
        <f t="shared" si="16"/>
        <v>0.23998516972222109</v>
      </c>
      <c r="BJ9" s="54">
        <f t="shared" si="1"/>
        <v>0.72342448481841992</v>
      </c>
      <c r="BK9" s="54">
        <f t="shared" si="1"/>
        <v>6.3966611905734702E-2</v>
      </c>
      <c r="BL9" s="54">
        <f t="shared" si="17"/>
        <v>8.3702471404108497E-2</v>
      </c>
      <c r="BM9" s="54">
        <f t="shared" si="17"/>
        <v>0.1033463549740601</v>
      </c>
      <c r="BN9" s="54">
        <f t="shared" si="17"/>
        <v>5.1361794613216799E-2</v>
      </c>
      <c r="BO9" s="33">
        <f t="shared" si="18"/>
        <v>4.1338541989624E-2</v>
      </c>
      <c r="BP9" s="33">
        <f t="shared" si="18"/>
        <v>2.0669270994812E-2</v>
      </c>
      <c r="BQ9" s="33">
        <f t="shared" si="18"/>
        <v>0</v>
      </c>
      <c r="BR9" s="57"/>
      <c r="BS9" s="33">
        <f t="shared" si="19"/>
        <v>7.1317978907766644E-2</v>
      </c>
      <c r="BT9" s="33">
        <f t="shared" si="20"/>
        <v>0.68643554698725318</v>
      </c>
      <c r="BU9" s="33">
        <f t="shared" si="21"/>
        <v>0.21395393672329968</v>
      </c>
      <c r="BV9" s="33">
        <f t="shared" si="22"/>
        <v>8.0232726271237467E-2</v>
      </c>
      <c r="BW9" s="33">
        <f t="shared" si="23"/>
        <v>0.16938019990594555</v>
      </c>
      <c r="BX9" s="33">
        <f t="shared" si="24"/>
        <v>0</v>
      </c>
      <c r="BY9" s="33">
        <f t="shared" si="25"/>
        <v>3.565898945388328E-2</v>
      </c>
      <c r="BZ9" s="33">
        <f t="shared" si="26"/>
        <v>0</v>
      </c>
      <c r="CA9" s="33">
        <f t="shared" si="27"/>
        <v>0</v>
      </c>
      <c r="CB9" s="59">
        <f t="shared" si="28"/>
        <v>792.65476182300836</v>
      </c>
      <c r="CC9" s="57"/>
      <c r="CD9" s="59">
        <f t="shared" si="2"/>
        <v>182.4313900460665</v>
      </c>
      <c r="CE9" s="59">
        <f t="shared" si="3"/>
        <v>0</v>
      </c>
      <c r="CF9" s="59">
        <f t="shared" si="4"/>
        <v>2.977525619399259</v>
      </c>
      <c r="CG9" s="59">
        <f t="shared" si="5"/>
        <v>0</v>
      </c>
      <c r="CH9" s="59">
        <f t="shared" si="6"/>
        <v>0</v>
      </c>
      <c r="CI9" s="59">
        <f t="shared" si="7"/>
        <v>0</v>
      </c>
      <c r="CJ9" s="57"/>
      <c r="CK9" s="59">
        <f t="shared" si="8"/>
        <v>0.72251415342296421</v>
      </c>
      <c r="CL9" s="59">
        <f t="shared" si="9"/>
        <v>6.7930374909647702</v>
      </c>
      <c r="CM9" s="59">
        <v>0</v>
      </c>
      <c r="CN9" s="59">
        <f t="shared" si="29"/>
        <v>0.46402170069891452</v>
      </c>
      <c r="CO9" s="59">
        <f t="shared" si="10"/>
        <v>0.2070133155243124</v>
      </c>
      <c r="CP9" s="59">
        <f t="shared" si="11"/>
        <v>0.62403231544295734</v>
      </c>
      <c r="CQ9" s="59">
        <v>0</v>
      </c>
      <c r="CR9" s="59">
        <f t="shared" si="30"/>
        <v>5.5178161337179406E-2</v>
      </c>
      <c r="CS9" s="59">
        <f t="shared" si="12"/>
        <v>7.2202487107848282E-2</v>
      </c>
      <c r="CT9" s="59">
        <f t="shared" si="13"/>
        <v>8.9147473634708277E-2</v>
      </c>
      <c r="CU9" s="59">
        <v>0</v>
      </c>
      <c r="CV9" s="59">
        <f t="shared" si="31"/>
        <v>4.4305135215096048E-2</v>
      </c>
      <c r="CW9" s="59">
        <f t="shared" si="32"/>
        <v>1.782949472694164E-2</v>
      </c>
      <c r="CX9" s="59">
        <f t="shared" si="14"/>
        <v>0</v>
      </c>
      <c r="CY9" s="59">
        <v>0</v>
      </c>
      <c r="CZ9" s="57">
        <f t="shared" si="33"/>
        <v>2.1239730451885082E-3</v>
      </c>
    </row>
    <row r="10" spans="1:104" ht="14">
      <c r="A10" s="188">
        <v>2016</v>
      </c>
      <c r="B10" s="56">
        <v>0.19635807445071399</v>
      </c>
      <c r="C10" s="56">
        <v>0.144684896963684</v>
      </c>
      <c r="D10" s="56">
        <v>0.10334635497406</v>
      </c>
      <c r="E10" s="56">
        <v>6.5951653940953701E-3</v>
      </c>
      <c r="F10" s="56"/>
      <c r="G10" s="56">
        <v>6.7071784378165002</v>
      </c>
      <c r="H10" s="56">
        <v>6.4277532880277803</v>
      </c>
      <c r="I10" s="56">
        <v>7.8233190715363499</v>
      </c>
      <c r="J10" s="56">
        <v>0.86573635769163804</v>
      </c>
      <c r="K10" s="56"/>
      <c r="L10" s="56">
        <v>0.26870052293255597</v>
      </c>
      <c r="M10" s="56">
        <v>0.14552375636822401</v>
      </c>
      <c r="N10" s="56">
        <v>0.17568880345590199</v>
      </c>
      <c r="O10" s="56">
        <v>0.104431749781128</v>
      </c>
      <c r="P10" s="56"/>
      <c r="Q10" s="56">
        <v>0.73375912031582602</v>
      </c>
      <c r="R10" s="56">
        <v>0.68954798040628196</v>
      </c>
      <c r="S10" s="56">
        <v>0.59940885884954798</v>
      </c>
      <c r="T10" s="56">
        <v>0.18844575144731401</v>
      </c>
      <c r="U10" s="56"/>
      <c r="V10" s="56">
        <v>0.59940885884954798</v>
      </c>
      <c r="W10" s="56">
        <v>0.15699025084427901</v>
      </c>
      <c r="X10" s="56">
        <v>7.2342448481842E-2</v>
      </c>
      <c r="Y10" s="56">
        <v>0.13640177666327699</v>
      </c>
      <c r="Z10" s="56"/>
      <c r="AA10" s="56">
        <v>8.2677083979248098E-2</v>
      </c>
      <c r="AB10" s="56">
        <v>7.9398782983541194E-2</v>
      </c>
      <c r="AC10" s="56">
        <v>5.167317748703E-2</v>
      </c>
      <c r="AD10" s="56">
        <v>4.1338541989624E-2</v>
      </c>
      <c r="AE10" s="56"/>
      <c r="AF10" s="56">
        <v>3.1003906492218E-2</v>
      </c>
      <c r="AG10" s="56">
        <v>0</v>
      </c>
      <c r="AH10" s="56">
        <v>2.0669270994812E-2</v>
      </c>
      <c r="AI10" s="56">
        <v>2.02079501563329E-2</v>
      </c>
      <c r="AJ10" s="56"/>
      <c r="AK10" s="56">
        <v>0</v>
      </c>
      <c r="AL10" s="56">
        <v>0</v>
      </c>
      <c r="AM10" s="56">
        <v>0</v>
      </c>
      <c r="AN10" s="56">
        <v>0</v>
      </c>
      <c r="AO10" s="56"/>
      <c r="AP10" s="56"/>
      <c r="AQ10" s="56">
        <v>1071.23664248362</v>
      </c>
      <c r="AR10" s="56">
        <v>30.4044976333685</v>
      </c>
      <c r="AS10" s="56">
        <v>6.0044232239928901</v>
      </c>
      <c r="AT10" s="56">
        <v>901.83129741014</v>
      </c>
      <c r="AU10" s="25"/>
      <c r="AV10" s="25"/>
      <c r="AW10" s="25"/>
      <c r="AY10" s="58"/>
      <c r="AZ10" s="58"/>
      <c r="BA10" s="58"/>
      <c r="BB10" s="58"/>
      <c r="BC10" s="58"/>
      <c r="BD10" s="58"/>
      <c r="BE10" s="57"/>
      <c r="BF10" s="54">
        <f t="shared" si="15"/>
        <v>6.5724381849914639</v>
      </c>
      <c r="BG10" s="54">
        <f t="shared" si="0"/>
        <v>7.92666542651041</v>
      </c>
      <c r="BH10" s="54">
        <f t="shared" si="0"/>
        <v>0.87233152308573336</v>
      </c>
      <c r="BI10" s="54">
        <f t="shared" si="16"/>
        <v>0.83507173677450597</v>
      </c>
      <c r="BJ10" s="54">
        <f t="shared" si="1"/>
        <v>0.77509766230544996</v>
      </c>
      <c r="BK10" s="54">
        <f t="shared" si="1"/>
        <v>0.29287750122844203</v>
      </c>
      <c r="BL10" s="54">
        <f t="shared" si="17"/>
        <v>0.2363890338278202</v>
      </c>
      <c r="BM10" s="54">
        <f t="shared" si="17"/>
        <v>0.124015625968872</v>
      </c>
      <c r="BN10" s="54">
        <f t="shared" si="17"/>
        <v>0.17774031865290099</v>
      </c>
      <c r="BO10" s="33">
        <f t="shared" si="18"/>
        <v>3.1003906492218E-2</v>
      </c>
      <c r="BP10" s="33">
        <f t="shared" si="18"/>
        <v>0</v>
      </c>
      <c r="BQ10" s="33">
        <f t="shared" si="18"/>
        <v>2.0669270994812E-2</v>
      </c>
      <c r="BR10" s="57"/>
      <c r="BS10" s="33">
        <f t="shared" si="19"/>
        <v>0.16444679602518986</v>
      </c>
      <c r="BT10" s="33">
        <f t="shared" si="20"/>
        <v>5.6171563484393854</v>
      </c>
      <c r="BU10" s="33">
        <f t="shared" si="21"/>
        <v>0.22503245771868086</v>
      </c>
      <c r="BV10" s="33">
        <f t="shared" si="22"/>
        <v>0.61451171146255168</v>
      </c>
      <c r="BW10" s="33">
        <f t="shared" si="23"/>
        <v>0.50199548260321114</v>
      </c>
      <c r="BX10" s="33">
        <f t="shared" si="24"/>
        <v>6.9240756221132654E-2</v>
      </c>
      <c r="BY10" s="33">
        <f t="shared" si="25"/>
        <v>2.5965283582924718E-2</v>
      </c>
      <c r="BZ10" s="33">
        <f t="shared" si="26"/>
        <v>0</v>
      </c>
      <c r="CA10" s="33">
        <f t="shared" si="27"/>
        <v>0</v>
      </c>
      <c r="CB10" s="59">
        <f t="shared" si="28"/>
        <v>755.26951376558668</v>
      </c>
      <c r="CC10" s="57"/>
      <c r="CD10" s="59">
        <f t="shared" si="2"/>
        <v>897.1438232626881</v>
      </c>
      <c r="CE10" s="59">
        <f t="shared" si="3"/>
        <v>25.463288100321545</v>
      </c>
      <c r="CF10" s="59">
        <f t="shared" si="4"/>
        <v>5.0286099205597568</v>
      </c>
      <c r="CG10" s="59">
        <f t="shared" si="5"/>
        <v>0</v>
      </c>
      <c r="CH10" s="59">
        <f t="shared" si="6"/>
        <v>0</v>
      </c>
      <c r="CI10" s="59">
        <f t="shared" si="7"/>
        <v>0</v>
      </c>
      <c r="CJ10" s="57"/>
      <c r="CK10" s="59">
        <f t="shared" si="8"/>
        <v>5.5043135079568426</v>
      </c>
      <c r="CL10" s="59">
        <f t="shared" si="9"/>
        <v>6.6384575027010921</v>
      </c>
      <c r="CM10" s="59">
        <v>0</v>
      </c>
      <c r="CN10" s="59">
        <f t="shared" si="29"/>
        <v>0.73056391719317548</v>
      </c>
      <c r="CO10" s="59">
        <f t="shared" si="10"/>
        <v>0.69935943275012535</v>
      </c>
      <c r="CP10" s="59">
        <f t="shared" si="11"/>
        <v>0.64913208957311785</v>
      </c>
      <c r="CQ10" s="59">
        <v>0</v>
      </c>
      <c r="CR10" s="59">
        <f t="shared" si="30"/>
        <v>0.24528029641566784</v>
      </c>
      <c r="CS10" s="59">
        <f t="shared" si="12"/>
        <v>0.19797209428345922</v>
      </c>
      <c r="CT10" s="59">
        <f t="shared" si="13"/>
        <v>0.10386113433169887</v>
      </c>
      <c r="CU10" s="59">
        <v>0</v>
      </c>
      <c r="CV10" s="59">
        <f t="shared" si="31"/>
        <v>0.14885471864974065</v>
      </c>
      <c r="CW10" s="59">
        <f t="shared" si="32"/>
        <v>0</v>
      </c>
      <c r="CX10" s="59">
        <f t="shared" si="14"/>
        <v>1.7310189055283146E-2</v>
      </c>
      <c r="CY10" s="59">
        <v>0</v>
      </c>
      <c r="CZ10" s="57">
        <f t="shared" si="33"/>
        <v>1.6923840115776797E-2</v>
      </c>
    </row>
    <row r="11" spans="1:104" ht="14">
      <c r="A11" s="188">
        <v>2017</v>
      </c>
      <c r="B11" s="56">
        <v>0.25836588743514999</v>
      </c>
      <c r="C11" s="56">
        <v>0.201343464409517</v>
      </c>
      <c r="D11" s="56">
        <v>0.19635807445071399</v>
      </c>
      <c r="E11" s="56">
        <v>7.4265084190895406E-2</v>
      </c>
      <c r="F11" s="56"/>
      <c r="G11" s="56">
        <v>0.88877865277691603</v>
      </c>
      <c r="H11" s="56">
        <v>0.86477595728658496</v>
      </c>
      <c r="I11" s="56">
        <v>13.0526446332238</v>
      </c>
      <c r="J11" s="56">
        <v>1.13364780276424</v>
      </c>
      <c r="K11" s="56"/>
      <c r="L11" s="56">
        <v>0.39271614890142797</v>
      </c>
      <c r="M11" s="56">
        <v>0.24081276908003599</v>
      </c>
      <c r="N11" s="56">
        <v>0.26870052293255597</v>
      </c>
      <c r="O11" s="56">
        <v>0.150593624775399</v>
      </c>
      <c r="P11" s="56"/>
      <c r="Q11" s="56">
        <v>8.2677083979248098E-2</v>
      </c>
      <c r="R11" s="56">
        <v>7.7237432184202703E-2</v>
      </c>
      <c r="S11" s="56">
        <v>1.13680990471466</v>
      </c>
      <c r="T11" s="56">
        <v>0.15501953246108999</v>
      </c>
      <c r="U11" s="56"/>
      <c r="V11" s="56">
        <v>0.51673177487029998</v>
      </c>
      <c r="W11" s="56">
        <v>0.12555507132837301</v>
      </c>
      <c r="X11" s="56">
        <v>0.186023438953308</v>
      </c>
      <c r="Y11" s="56">
        <v>0.37916642334476802</v>
      </c>
      <c r="Z11" s="56"/>
      <c r="AA11" s="56">
        <v>0</v>
      </c>
      <c r="AB11" s="56">
        <v>0</v>
      </c>
      <c r="AC11" s="56">
        <v>0.113680990471466</v>
      </c>
      <c r="AD11" s="56">
        <v>2.0669270994812E-2</v>
      </c>
      <c r="AE11" s="56"/>
      <c r="AF11" s="56">
        <v>0.10334635497406</v>
      </c>
      <c r="AG11" s="56">
        <v>5.7560007505873201E-2</v>
      </c>
      <c r="AH11" s="56">
        <v>1.0334635497406E-2</v>
      </c>
      <c r="AI11" s="56">
        <v>2.94798967446314E-2</v>
      </c>
      <c r="AJ11" s="56"/>
      <c r="AK11" s="56">
        <v>0</v>
      </c>
      <c r="AL11" s="56">
        <v>0</v>
      </c>
      <c r="AM11" s="56">
        <v>0</v>
      </c>
      <c r="AN11" s="56">
        <v>0</v>
      </c>
      <c r="AO11" s="56"/>
      <c r="AP11" s="56"/>
      <c r="AQ11" s="56">
        <v>97.806990347450395</v>
      </c>
      <c r="AR11" s="56">
        <v>0</v>
      </c>
      <c r="AS11" s="56">
        <v>5.90107686901883</v>
      </c>
      <c r="AT11" s="56">
        <v>882.42285194601197</v>
      </c>
      <c r="AU11" s="25"/>
      <c r="AV11" s="25"/>
      <c r="AW11" s="25"/>
      <c r="AY11" s="58"/>
      <c r="AZ11" s="58"/>
      <c r="BA11" s="58"/>
      <c r="BB11" s="58"/>
      <c r="BC11" s="58"/>
      <c r="BD11" s="58"/>
      <c r="BE11" s="57"/>
      <c r="BF11" s="54">
        <f t="shared" si="15"/>
        <v>1.0661194216961021</v>
      </c>
      <c r="BG11" s="54">
        <f t="shared" si="0"/>
        <v>13.249002707674514</v>
      </c>
      <c r="BH11" s="54">
        <f t="shared" si="0"/>
        <v>1.2079128869551354</v>
      </c>
      <c r="BI11" s="54">
        <f t="shared" si="16"/>
        <v>0.31805020126423866</v>
      </c>
      <c r="BJ11" s="54">
        <f t="shared" si="1"/>
        <v>1.4055104276472159</v>
      </c>
      <c r="BK11" s="54">
        <f t="shared" si="1"/>
        <v>0.30561315723648896</v>
      </c>
      <c r="BL11" s="54">
        <f t="shared" si="17"/>
        <v>0.12555507132837301</v>
      </c>
      <c r="BM11" s="54">
        <f t="shared" si="17"/>
        <v>0.29970442942477399</v>
      </c>
      <c r="BN11" s="54">
        <f t="shared" si="17"/>
        <v>0.39983569433957999</v>
      </c>
      <c r="BO11" s="33">
        <f t="shared" si="18"/>
        <v>0.10334635497406</v>
      </c>
      <c r="BP11" s="33">
        <f t="shared" si="18"/>
        <v>5.7560007505873201E-2</v>
      </c>
      <c r="BQ11" s="33">
        <f t="shared" si="18"/>
        <v>1.0334635497406E-2</v>
      </c>
      <c r="BR11" s="57"/>
      <c r="BS11" s="33">
        <f t="shared" si="19"/>
        <v>0.21007510989421294</v>
      </c>
      <c r="BT11" s="33">
        <f t="shared" si="20"/>
        <v>0.72265837803609256</v>
      </c>
      <c r="BU11" s="33">
        <f t="shared" si="21"/>
        <v>0.31931416703920362</v>
      </c>
      <c r="BV11" s="33">
        <f t="shared" si="22"/>
        <v>6.7224035166148222E-2</v>
      </c>
      <c r="BW11" s="33">
        <f t="shared" si="23"/>
        <v>0.42015021978842587</v>
      </c>
      <c r="BX11" s="33">
        <f t="shared" si="24"/>
        <v>0</v>
      </c>
      <c r="BY11" s="33">
        <f t="shared" si="25"/>
        <v>8.403004395768518E-2</v>
      </c>
      <c r="BZ11" s="33">
        <f t="shared" si="26"/>
        <v>0</v>
      </c>
      <c r="CA11" s="33">
        <f t="shared" si="27"/>
        <v>0</v>
      </c>
      <c r="CB11" s="59">
        <f t="shared" si="28"/>
        <v>717.49053033269536</v>
      </c>
      <c r="CC11" s="57"/>
      <c r="CD11" s="59">
        <f t="shared" si="2"/>
        <v>79.526033601553252</v>
      </c>
      <c r="CE11" s="59">
        <f t="shared" si="3"/>
        <v>0</v>
      </c>
      <c r="CF11" s="59">
        <f t="shared" si="4"/>
        <v>4.7981155099838269</v>
      </c>
      <c r="CG11" s="59">
        <f t="shared" si="5"/>
        <v>0</v>
      </c>
      <c r="CH11" s="59">
        <f t="shared" si="6"/>
        <v>0</v>
      </c>
      <c r="CI11" s="59">
        <f t="shared" si="7"/>
        <v>0</v>
      </c>
      <c r="CJ11" s="57"/>
      <c r="CK11" s="59">
        <f t="shared" si="8"/>
        <v>0.86685265185938598</v>
      </c>
      <c r="CL11" s="59">
        <f t="shared" si="9"/>
        <v>10.772651635375256</v>
      </c>
      <c r="CM11" s="59">
        <v>0</v>
      </c>
      <c r="CN11" s="59">
        <f t="shared" si="29"/>
        <v>0.9821437148254647</v>
      </c>
      <c r="CO11" s="59">
        <f t="shared" si="10"/>
        <v>0.25860391882899764</v>
      </c>
      <c r="CP11" s="59">
        <f t="shared" si="11"/>
        <v>1.1428085978245182</v>
      </c>
      <c r="CQ11" s="59">
        <v>0</v>
      </c>
      <c r="CR11" s="59">
        <f t="shared" si="30"/>
        <v>0.24849146390383084</v>
      </c>
      <c r="CS11" s="59">
        <f t="shared" si="12"/>
        <v>0.10208776270320939</v>
      </c>
      <c r="CT11" s="59">
        <f t="shared" si="13"/>
        <v>0.24368712747728699</v>
      </c>
      <c r="CU11" s="59">
        <v>0</v>
      </c>
      <c r="CV11" s="59">
        <f t="shared" si="31"/>
        <v>0.32510300899958833</v>
      </c>
      <c r="CW11" s="59">
        <f t="shared" si="32"/>
        <v>4.6801553495885231E-2</v>
      </c>
      <c r="CX11" s="59">
        <f t="shared" si="14"/>
        <v>8.4030043957685173E-3</v>
      </c>
      <c r="CY11" s="59">
        <v>0</v>
      </c>
      <c r="CZ11" s="57">
        <f t="shared" si="33"/>
        <v>2.396985379833836E-2</v>
      </c>
    </row>
    <row r="12" spans="1:104" ht="14">
      <c r="A12" s="188">
        <v>2018</v>
      </c>
      <c r="B12" s="56">
        <v>0.29970442942477399</v>
      </c>
      <c r="C12" s="56">
        <v>0.26870052293255597</v>
      </c>
      <c r="D12" s="56">
        <v>0.34104297141439799</v>
      </c>
      <c r="E12" s="56">
        <v>9.3011719476654098E-2</v>
      </c>
      <c r="F12" s="56"/>
      <c r="G12" s="56">
        <v>1.52952605361609</v>
      </c>
      <c r="H12" s="56">
        <v>1.4639420585587399</v>
      </c>
      <c r="I12" s="56">
        <v>8.03001178148447</v>
      </c>
      <c r="J12" s="56">
        <v>0.60193016488594797</v>
      </c>
      <c r="K12" s="56"/>
      <c r="L12" s="56">
        <v>0.41338541989624</v>
      </c>
      <c r="M12" s="56">
        <v>0.22994106650821999</v>
      </c>
      <c r="N12" s="56">
        <v>0.372046877906616</v>
      </c>
      <c r="O12" s="56">
        <v>0.21057437992643399</v>
      </c>
      <c r="P12" s="56"/>
      <c r="Q12" s="56">
        <v>0.10334635497406</v>
      </c>
      <c r="R12" s="56">
        <v>9.3011719476654098E-2</v>
      </c>
      <c r="S12" s="56">
        <v>0.826770839792481</v>
      </c>
      <c r="T12" s="56">
        <v>8.2327443998503794E-2</v>
      </c>
      <c r="U12" s="56"/>
      <c r="V12" s="56">
        <v>0.52706641036770596</v>
      </c>
      <c r="W12" s="56">
        <v>0.157547089489878</v>
      </c>
      <c r="X12" s="56">
        <v>0.21702734544552599</v>
      </c>
      <c r="Y12" s="56">
        <v>0.299234861950049</v>
      </c>
      <c r="Z12" s="56"/>
      <c r="AA12" s="56">
        <v>2.0669270994812E-2</v>
      </c>
      <c r="AB12" s="56">
        <v>1.0782537397904799E-2</v>
      </c>
      <c r="AC12" s="56">
        <v>5.167317748703E-2</v>
      </c>
      <c r="AD12" s="56">
        <v>2.0669270994812E-2</v>
      </c>
      <c r="AE12" s="56"/>
      <c r="AF12" s="56">
        <v>0.144684896963684</v>
      </c>
      <c r="AG12" s="56">
        <v>5.6562290276437097E-2</v>
      </c>
      <c r="AH12" s="56">
        <v>5.167317748703E-2</v>
      </c>
      <c r="AI12" s="56">
        <v>3.8636251385526697E-2</v>
      </c>
      <c r="AJ12" s="56"/>
      <c r="AK12" s="56">
        <v>0</v>
      </c>
      <c r="AL12" s="56">
        <v>0</v>
      </c>
      <c r="AM12" s="56">
        <v>0</v>
      </c>
      <c r="AN12" s="56">
        <v>0</v>
      </c>
      <c r="AO12" s="56"/>
      <c r="AP12" s="56"/>
      <c r="AQ12" s="56">
        <v>215.766519914843</v>
      </c>
      <c r="AR12" s="56">
        <v>0</v>
      </c>
      <c r="AS12" s="56">
        <v>5.0329674872367196</v>
      </c>
      <c r="AT12" s="56">
        <v>862.23930881957801</v>
      </c>
      <c r="AU12" s="25"/>
      <c r="AV12" s="25"/>
      <c r="AW12" s="25"/>
      <c r="AY12" s="58"/>
      <c r="AZ12" s="58"/>
      <c r="BA12" s="58"/>
      <c r="BB12" s="58"/>
      <c r="BC12" s="58"/>
      <c r="BD12" s="58"/>
      <c r="BE12" s="57"/>
      <c r="BF12" s="54">
        <f t="shared" si="15"/>
        <v>1.7326425814912958</v>
      </c>
      <c r="BG12" s="54">
        <f t="shared" si="0"/>
        <v>8.3710547528988677</v>
      </c>
      <c r="BH12" s="54">
        <f t="shared" si="0"/>
        <v>0.69494188436260207</v>
      </c>
      <c r="BI12" s="54">
        <f t="shared" si="16"/>
        <v>0.32295278598487409</v>
      </c>
      <c r="BJ12" s="54">
        <f t="shared" si="1"/>
        <v>1.1988177176990971</v>
      </c>
      <c r="BK12" s="54">
        <f t="shared" si="1"/>
        <v>0.2929018239249378</v>
      </c>
      <c r="BL12" s="54">
        <f t="shared" si="17"/>
        <v>0.1683296268877828</v>
      </c>
      <c r="BM12" s="54">
        <f t="shared" si="17"/>
        <v>0.26870052293255597</v>
      </c>
      <c r="BN12" s="54">
        <f t="shared" si="17"/>
        <v>0.31990413294486097</v>
      </c>
      <c r="BO12" s="33">
        <f t="shared" si="18"/>
        <v>0.144684896963684</v>
      </c>
      <c r="BP12" s="33">
        <f t="shared" si="18"/>
        <v>5.6562290276437097E-2</v>
      </c>
      <c r="BQ12" s="33">
        <f t="shared" si="18"/>
        <v>5.167317748703E-2</v>
      </c>
      <c r="BR12" s="57"/>
      <c r="BS12" s="33">
        <f t="shared" si="19"/>
        <v>0.2365894441527058</v>
      </c>
      <c r="BT12" s="33">
        <f t="shared" si="20"/>
        <v>1.2074219908482933</v>
      </c>
      <c r="BU12" s="33">
        <f t="shared" si="21"/>
        <v>0.3263302677968356</v>
      </c>
      <c r="BV12" s="33">
        <f t="shared" si="22"/>
        <v>8.1582566949208901E-2</v>
      </c>
      <c r="BW12" s="33">
        <f t="shared" si="23"/>
        <v>0.41607109144096532</v>
      </c>
      <c r="BX12" s="33">
        <f t="shared" si="24"/>
        <v>1.6316513389841778E-2</v>
      </c>
      <c r="BY12" s="33">
        <f t="shared" si="25"/>
        <v>0.11421559372889245</v>
      </c>
      <c r="BZ12" s="33">
        <f t="shared" si="26"/>
        <v>0</v>
      </c>
      <c r="CA12" s="33">
        <f t="shared" si="27"/>
        <v>0</v>
      </c>
      <c r="CB12" s="59">
        <f t="shared" si="28"/>
        <v>680.65967257064017</v>
      </c>
      <c r="CC12" s="57"/>
      <c r="CD12" s="59">
        <f t="shared" si="2"/>
        <v>170.32808327655874</v>
      </c>
      <c r="CE12" s="59">
        <f t="shared" si="3"/>
        <v>0</v>
      </c>
      <c r="CF12" s="59">
        <f t="shared" si="4"/>
        <v>3.9730710104264713</v>
      </c>
      <c r="CG12" s="59">
        <f t="shared" si="5"/>
        <v>0</v>
      </c>
      <c r="CH12" s="59">
        <f t="shared" si="6"/>
        <v>0</v>
      </c>
      <c r="CI12" s="59">
        <f t="shared" si="7"/>
        <v>0</v>
      </c>
      <c r="CJ12" s="57"/>
      <c r="CK12" s="59">
        <f t="shared" si="8"/>
        <v>1.3677640535947646</v>
      </c>
      <c r="CL12" s="59">
        <f t="shared" si="9"/>
        <v>6.6081879228859268</v>
      </c>
      <c r="CM12" s="59">
        <v>0</v>
      </c>
      <c r="CN12" s="59">
        <f t="shared" si="29"/>
        <v>0.54859354082736533</v>
      </c>
      <c r="CO12" s="59">
        <f t="shared" si="10"/>
        <v>0.2549419115038718</v>
      </c>
      <c r="CP12" s="59">
        <f t="shared" si="11"/>
        <v>0.94635777661082399</v>
      </c>
      <c r="CQ12" s="59">
        <v>0</v>
      </c>
      <c r="CR12" s="59">
        <f t="shared" si="30"/>
        <v>0.23121940455374035</v>
      </c>
      <c r="CS12" s="59">
        <f t="shared" si="12"/>
        <v>0.13288096187383508</v>
      </c>
      <c r="CT12" s="59">
        <f t="shared" si="13"/>
        <v>0.2121146740679431</v>
      </c>
      <c r="CU12" s="59">
        <v>0</v>
      </c>
      <c r="CV12" s="59">
        <f t="shared" si="31"/>
        <v>0.25253527664186615</v>
      </c>
      <c r="CW12" s="59">
        <f t="shared" si="32"/>
        <v>4.4650794258164775E-2</v>
      </c>
      <c r="CX12" s="59">
        <f t="shared" si="14"/>
        <v>4.0791283474604451E-2</v>
      </c>
      <c r="CY12" s="59">
        <v>0</v>
      </c>
      <c r="CZ12" s="57">
        <f t="shared" si="33"/>
        <v>3.0499813623009363E-2</v>
      </c>
    </row>
    <row r="13" spans="1:104" ht="14">
      <c r="A13" s="188">
        <v>2019</v>
      </c>
      <c r="B13" s="56">
        <v>0.27903515842996202</v>
      </c>
      <c r="C13" s="56">
        <v>0.23654876706319899</v>
      </c>
      <c r="D13" s="56">
        <v>0.56840495235733002</v>
      </c>
      <c r="E13" s="56">
        <v>8.7423900375181995E-2</v>
      </c>
      <c r="F13" s="56"/>
      <c r="G13" s="56">
        <v>6.6038320828424402</v>
      </c>
      <c r="H13" s="56">
        <v>6.3243660057551399</v>
      </c>
      <c r="I13" s="56">
        <v>8.14369277195593</v>
      </c>
      <c r="J13" s="56">
        <v>0.81953470864233302</v>
      </c>
      <c r="K13" s="56"/>
      <c r="L13" s="56">
        <v>0.54773568136251805</v>
      </c>
      <c r="M13" s="56">
        <v>0.321683562501975</v>
      </c>
      <c r="N13" s="56">
        <v>0.496062503875488</v>
      </c>
      <c r="O13" s="56">
        <v>0.26550385887236999</v>
      </c>
      <c r="P13" s="56"/>
      <c r="Q13" s="56">
        <v>0.75442839131063799</v>
      </c>
      <c r="R13" s="56">
        <v>0.70785718954299104</v>
      </c>
      <c r="S13" s="56">
        <v>0.73375912031582602</v>
      </c>
      <c r="T13" s="56">
        <v>0.135569909585188</v>
      </c>
      <c r="U13" s="56"/>
      <c r="V13" s="56">
        <v>0.62007812984435995</v>
      </c>
      <c r="W13" s="56">
        <v>0.15030675042342601</v>
      </c>
      <c r="X13" s="56">
        <v>0.27903515842996202</v>
      </c>
      <c r="Y13" s="56">
        <v>0.32972352526943699</v>
      </c>
      <c r="Z13" s="56"/>
      <c r="AA13" s="56">
        <v>4.1338541989624E-2</v>
      </c>
      <c r="AB13" s="56">
        <v>4.0811433037366701E-2</v>
      </c>
      <c r="AC13" s="56">
        <v>3.1003906492218E-2</v>
      </c>
      <c r="AD13" s="56">
        <v>4.1338541989624E-2</v>
      </c>
      <c r="AE13" s="56"/>
      <c r="AF13" s="56">
        <v>0.15501953246108999</v>
      </c>
      <c r="AG13" s="56">
        <v>9.5862437920427604E-2</v>
      </c>
      <c r="AH13" s="56">
        <v>9.3011719476654098E-2</v>
      </c>
      <c r="AI13" s="56">
        <v>8.8836091313268306E-2</v>
      </c>
      <c r="AJ13" s="56"/>
      <c r="AK13" s="56">
        <v>0</v>
      </c>
      <c r="AL13" s="56">
        <v>0</v>
      </c>
      <c r="AM13" s="56">
        <v>0</v>
      </c>
      <c r="AN13" s="56">
        <v>0</v>
      </c>
      <c r="AO13" s="56"/>
      <c r="AP13" s="56"/>
      <c r="AQ13" s="56">
        <v>997.85039581653996</v>
      </c>
      <c r="AR13" s="56">
        <v>28.3169012628925</v>
      </c>
      <c r="AS13" s="56">
        <v>6.8001901572931498</v>
      </c>
      <c r="AT13" s="56">
        <v>839.30675265083403</v>
      </c>
      <c r="AU13" s="25"/>
      <c r="AV13" s="25"/>
      <c r="AW13" s="25"/>
      <c r="AY13" s="58"/>
      <c r="AZ13" s="58"/>
      <c r="BA13" s="58"/>
      <c r="BB13" s="58"/>
      <c r="BC13" s="58"/>
      <c r="BD13" s="58"/>
      <c r="BE13" s="57"/>
      <c r="BF13" s="54">
        <f t="shared" si="15"/>
        <v>6.5609147728183386</v>
      </c>
      <c r="BG13" s="54">
        <f t="shared" si="0"/>
        <v>8.71209772431326</v>
      </c>
      <c r="BH13" s="54">
        <f t="shared" si="0"/>
        <v>0.90695860901751502</v>
      </c>
      <c r="BI13" s="54">
        <f t="shared" si="16"/>
        <v>1.029540752044966</v>
      </c>
      <c r="BJ13" s="54">
        <f t="shared" si="1"/>
        <v>1.229821624191314</v>
      </c>
      <c r="BK13" s="54">
        <f t="shared" si="1"/>
        <v>0.40107376845755799</v>
      </c>
      <c r="BL13" s="54">
        <f t="shared" si="17"/>
        <v>0.19111818346079271</v>
      </c>
      <c r="BM13" s="54">
        <f t="shared" si="17"/>
        <v>0.31003906492218003</v>
      </c>
      <c r="BN13" s="54">
        <f t="shared" si="17"/>
        <v>0.37106206725906099</v>
      </c>
      <c r="BO13" s="33">
        <f t="shared" si="18"/>
        <v>0.15501953246108999</v>
      </c>
      <c r="BP13" s="33">
        <f t="shared" si="18"/>
        <v>9.5862437920427604E-2</v>
      </c>
      <c r="BQ13" s="33">
        <f t="shared" si="18"/>
        <v>9.3011719476654098E-2</v>
      </c>
      <c r="BR13" s="57"/>
      <c r="BS13" s="33">
        <f t="shared" si="19"/>
        <v>0.21385721433287772</v>
      </c>
      <c r="BT13" s="33">
        <f t="shared" si="20"/>
        <v>5.0612874058781099</v>
      </c>
      <c r="BU13" s="33">
        <f t="shared" si="21"/>
        <v>0.41979379109787107</v>
      </c>
      <c r="BV13" s="33">
        <f t="shared" si="22"/>
        <v>0.57820654245555825</v>
      </c>
      <c r="BW13" s="33">
        <f t="shared" si="23"/>
        <v>0.47523825407306153</v>
      </c>
      <c r="BX13" s="33">
        <f t="shared" si="24"/>
        <v>3.1682550271537435E-2</v>
      </c>
      <c r="BY13" s="33">
        <f t="shared" si="25"/>
        <v>0.11880956351826538</v>
      </c>
      <c r="BZ13" s="33">
        <f t="shared" si="26"/>
        <v>0</v>
      </c>
      <c r="CA13" s="33">
        <f t="shared" si="27"/>
        <v>0</v>
      </c>
      <c r="CB13" s="59">
        <f t="shared" si="28"/>
        <v>643.25873880059282</v>
      </c>
      <c r="CC13" s="57"/>
      <c r="CD13" s="59">
        <f t="shared" si="2"/>
        <v>764.76923972950715</v>
      </c>
      <c r="CE13" s="59">
        <f t="shared" si="3"/>
        <v>21.702546936003191</v>
      </c>
      <c r="CF13" s="59">
        <f t="shared" si="4"/>
        <v>5.2117795196679095</v>
      </c>
      <c r="CG13" s="59">
        <f t="shared" si="5"/>
        <v>0</v>
      </c>
      <c r="CH13" s="59">
        <f t="shared" si="6"/>
        <v>0</v>
      </c>
      <c r="CI13" s="59">
        <f t="shared" si="7"/>
        <v>0</v>
      </c>
      <c r="CJ13" s="57"/>
      <c r="CK13" s="59">
        <f t="shared" si="8"/>
        <v>5.0283948613684597</v>
      </c>
      <c r="CL13" s="59">
        <f t="shared" si="9"/>
        <v>6.6770974697265162</v>
      </c>
      <c r="CM13" s="59">
        <v>0</v>
      </c>
      <c r="CN13" s="59">
        <f t="shared" si="29"/>
        <v>0.69510825349412486</v>
      </c>
      <c r="CO13" s="59">
        <f t="shared" si="10"/>
        <v>0.78905725899690293</v>
      </c>
      <c r="CP13" s="59">
        <f t="shared" si="11"/>
        <v>0.94255587057823875</v>
      </c>
      <c r="CQ13" s="59">
        <v>0</v>
      </c>
      <c r="CR13" s="59">
        <f t="shared" si="30"/>
        <v>0.307389647049986</v>
      </c>
      <c r="CS13" s="59">
        <f t="shared" si="12"/>
        <v>0.14647617365947052</v>
      </c>
      <c r="CT13" s="59">
        <f t="shared" si="13"/>
        <v>0.23761912703653079</v>
      </c>
      <c r="CU13" s="59">
        <v>0</v>
      </c>
      <c r="CV13" s="59">
        <f t="shared" si="31"/>
        <v>0.28438817708536063</v>
      </c>
      <c r="CW13" s="59">
        <f t="shared" si="32"/>
        <v>7.3470576425467907E-2</v>
      </c>
      <c r="CX13" s="59">
        <f t="shared" si="14"/>
        <v>7.1285738110959312E-2</v>
      </c>
      <c r="CY13" s="59">
        <v>0</v>
      </c>
      <c r="CZ13" s="57">
        <f t="shared" si="33"/>
        <v>6.8085466818495144E-2</v>
      </c>
    </row>
    <row r="14" spans="1:104" ht="14">
      <c r="A14" s="188">
        <v>2020</v>
      </c>
      <c r="B14" s="56">
        <v>0.42372005539364599</v>
      </c>
      <c r="C14" s="56">
        <v>0.20385207676608499</v>
      </c>
      <c r="D14" s="56">
        <v>0.70275521382360895</v>
      </c>
      <c r="E14" s="56">
        <v>0.115707749058182</v>
      </c>
      <c r="F14" s="56"/>
      <c r="G14" s="56">
        <v>0.63041276534176605</v>
      </c>
      <c r="H14" s="56">
        <v>0.57377986896049904</v>
      </c>
      <c r="I14" s="56">
        <v>12.742605568301601</v>
      </c>
      <c r="J14" s="56">
        <v>1.34945115539768</v>
      </c>
      <c r="K14" s="56"/>
      <c r="L14" s="56">
        <v>0.68208594282879598</v>
      </c>
      <c r="M14" s="56">
        <v>0.29338285820571702</v>
      </c>
      <c r="N14" s="56">
        <v>0.64074740083917203</v>
      </c>
      <c r="O14" s="56">
        <v>0.32473348196729102</v>
      </c>
      <c r="P14" s="56"/>
      <c r="Q14" s="56">
        <v>7.2342448481842E-2</v>
      </c>
      <c r="R14" s="56">
        <v>5.95990090738047E-2</v>
      </c>
      <c r="S14" s="56">
        <v>1.1884830822016901</v>
      </c>
      <c r="T14" s="56">
        <v>0.186023438953308</v>
      </c>
      <c r="U14" s="56"/>
      <c r="V14" s="56">
        <v>0.42372005539364599</v>
      </c>
      <c r="W14" s="56">
        <v>9.6231572633712403E-2</v>
      </c>
      <c r="X14" s="56">
        <v>0.330708335916992</v>
      </c>
      <c r="Y14" s="56">
        <v>0.39783647391490301</v>
      </c>
      <c r="Z14" s="56"/>
      <c r="AA14" s="56">
        <v>1.0334635497406E-2</v>
      </c>
      <c r="AB14" s="56">
        <v>1.0334635497406E-2</v>
      </c>
      <c r="AC14" s="56">
        <v>5.167317748703E-2</v>
      </c>
      <c r="AD14" s="56">
        <v>2.0669270994812E-2</v>
      </c>
      <c r="AE14" s="56"/>
      <c r="AF14" s="56">
        <v>0.144684896963684</v>
      </c>
      <c r="AG14" s="56">
        <v>0.113680990471466</v>
      </c>
      <c r="AH14" s="56">
        <v>0.17568880345590199</v>
      </c>
      <c r="AI14" s="56">
        <v>6.2090662629655902E-2</v>
      </c>
      <c r="AJ14" s="56"/>
      <c r="AK14" s="56">
        <v>0</v>
      </c>
      <c r="AL14" s="56">
        <v>0</v>
      </c>
      <c r="AM14" s="56">
        <v>0</v>
      </c>
      <c r="AN14" s="56">
        <v>0</v>
      </c>
      <c r="AO14" s="56"/>
      <c r="AP14" s="56"/>
      <c r="AQ14" s="56">
        <v>107.273516463074</v>
      </c>
      <c r="AR14" s="56">
        <v>0</v>
      </c>
      <c r="AS14" s="56">
        <v>6.0974349434695396</v>
      </c>
      <c r="AT14" s="56">
        <v>816.40520038858199</v>
      </c>
      <c r="AU14" s="25"/>
      <c r="AV14" s="25"/>
      <c r="AW14" s="25"/>
      <c r="AY14" s="58"/>
      <c r="AZ14" s="58"/>
      <c r="BA14" s="58"/>
      <c r="BB14" s="58"/>
      <c r="BC14" s="58"/>
      <c r="BD14" s="58"/>
      <c r="BE14" s="57"/>
      <c r="BF14" s="54">
        <f t="shared" si="15"/>
        <v>0.77763194572658401</v>
      </c>
      <c r="BG14" s="54">
        <f t="shared" si="0"/>
        <v>13.44536078212521</v>
      </c>
      <c r="BH14" s="54">
        <f t="shared" si="0"/>
        <v>1.4651589044558619</v>
      </c>
      <c r="BI14" s="54">
        <f t="shared" si="16"/>
        <v>0.35298186727952174</v>
      </c>
      <c r="BJ14" s="54">
        <f t="shared" si="1"/>
        <v>1.8292304830408621</v>
      </c>
      <c r="BK14" s="54">
        <f t="shared" si="1"/>
        <v>0.51075692092059899</v>
      </c>
      <c r="BL14" s="54">
        <f t="shared" si="17"/>
        <v>0.1065662081311184</v>
      </c>
      <c r="BM14" s="54">
        <f t="shared" si="17"/>
        <v>0.38238151340402199</v>
      </c>
      <c r="BN14" s="54">
        <f t="shared" si="17"/>
        <v>0.41850574490971504</v>
      </c>
      <c r="BO14" s="33">
        <f t="shared" si="18"/>
        <v>0.144684896963684</v>
      </c>
      <c r="BP14" s="33">
        <f t="shared" si="18"/>
        <v>0.113680990471466</v>
      </c>
      <c r="BQ14" s="33">
        <f t="shared" si="18"/>
        <v>0.17568880345590199</v>
      </c>
      <c r="BR14" s="57"/>
      <c r="BS14" s="33">
        <f t="shared" si="19"/>
        <v>0.31528751483811523</v>
      </c>
      <c r="BT14" s="33">
        <f t="shared" si="20"/>
        <v>0.46908630256402517</v>
      </c>
      <c r="BU14" s="33">
        <f t="shared" si="21"/>
        <v>0.50753599949550254</v>
      </c>
      <c r="BV14" s="33">
        <f t="shared" si="22"/>
        <v>5.3829575704068461E-2</v>
      </c>
      <c r="BW14" s="33">
        <f t="shared" si="23"/>
        <v>0.31528751483811523</v>
      </c>
      <c r="BX14" s="33">
        <f t="shared" si="24"/>
        <v>7.6899393862954937E-3</v>
      </c>
      <c r="BY14" s="33">
        <f t="shared" si="25"/>
        <v>0.10765915140813692</v>
      </c>
      <c r="BZ14" s="33">
        <f t="shared" si="26"/>
        <v>0</v>
      </c>
      <c r="CA14" s="33">
        <f t="shared" si="27"/>
        <v>0</v>
      </c>
      <c r="CB14" s="59">
        <f t="shared" si="28"/>
        <v>607.48214169918526</v>
      </c>
      <c r="CC14" s="57"/>
      <c r="CD14" s="59">
        <f t="shared" si="2"/>
        <v>79.821570829747017</v>
      </c>
      <c r="CE14" s="59">
        <f t="shared" si="3"/>
        <v>0</v>
      </c>
      <c r="CF14" s="59">
        <f t="shared" si="4"/>
        <v>4.5370642379143415</v>
      </c>
      <c r="CG14" s="59">
        <f t="shared" si="5"/>
        <v>0</v>
      </c>
      <c r="CH14" s="59">
        <f t="shared" si="6"/>
        <v>0</v>
      </c>
      <c r="CI14" s="59">
        <f t="shared" si="7"/>
        <v>0</v>
      </c>
      <c r="CJ14" s="57"/>
      <c r="CK14" s="59">
        <f t="shared" si="8"/>
        <v>0.57863119884445147</v>
      </c>
      <c r="CL14" s="59">
        <f t="shared" si="9"/>
        <v>10.004611141570441</v>
      </c>
      <c r="CM14" s="59">
        <v>0</v>
      </c>
      <c r="CN14" s="59">
        <f t="shared" si="29"/>
        <v>1.090215825162359</v>
      </c>
      <c r="CO14" s="59">
        <f t="shared" si="10"/>
        <v>0.26265165951157554</v>
      </c>
      <c r="CP14" s="59">
        <f t="shared" si="11"/>
        <v>1.3611192713743026</v>
      </c>
      <c r="CQ14" s="59">
        <v>0</v>
      </c>
      <c r="CR14" s="59">
        <f t="shared" si="30"/>
        <v>0.38005111684840553</v>
      </c>
      <c r="CS14" s="59">
        <f t="shared" si="12"/>
        <v>7.9295267003983108E-2</v>
      </c>
      <c r="CT14" s="59">
        <f t="shared" si="13"/>
        <v>0.28452775729293328</v>
      </c>
      <c r="CU14" s="59">
        <v>0</v>
      </c>
      <c r="CV14" s="59">
        <f t="shared" si="31"/>
        <v>0.31140757813664005</v>
      </c>
      <c r="CW14" s="59">
        <f t="shared" si="32"/>
        <v>8.4589333249250429E-2</v>
      </c>
      <c r="CX14" s="59">
        <f t="shared" si="14"/>
        <v>0.1307289695670234</v>
      </c>
      <c r="CY14" s="59">
        <v>0</v>
      </c>
      <c r="CZ14" s="57">
        <f t="shared" si="33"/>
        <v>4.6201284234632448E-2</v>
      </c>
    </row>
    <row r="15" spans="1:104" ht="14">
      <c r="A15" s="188">
        <v>2021</v>
      </c>
      <c r="B15" s="56">
        <v>0.42372005539364599</v>
      </c>
      <c r="C15" s="56">
        <v>0.289369793927368</v>
      </c>
      <c r="D15" s="56">
        <v>0.76476302680804498</v>
      </c>
      <c r="E15" s="56">
        <v>0.25190985265250498</v>
      </c>
      <c r="F15" s="56"/>
      <c r="G15" s="56">
        <v>1.9429114735123301</v>
      </c>
      <c r="H15" s="56">
        <v>1.7605351537891101</v>
      </c>
      <c r="I15" s="56">
        <v>7.6579649035778496</v>
      </c>
      <c r="J15" s="56">
        <v>1.05133006921816</v>
      </c>
      <c r="K15" s="56"/>
      <c r="L15" s="56">
        <v>0.41338541989624</v>
      </c>
      <c r="M15" s="56">
        <v>0.22062943884512401</v>
      </c>
      <c r="N15" s="56">
        <v>0.69242057832620296</v>
      </c>
      <c r="O15" s="56">
        <v>0.413896132916384</v>
      </c>
      <c r="P15" s="56"/>
      <c r="Q15" s="56">
        <v>0.15501953246108999</v>
      </c>
      <c r="R15" s="56">
        <v>0.144684896963684</v>
      </c>
      <c r="S15" s="56">
        <v>0.71308984932101405</v>
      </c>
      <c r="T15" s="56">
        <v>0.19514476264397401</v>
      </c>
      <c r="U15" s="56"/>
      <c r="V15" s="56">
        <v>0.46505859738326999</v>
      </c>
      <c r="W15" s="56">
        <v>5.5750833625958701E-2</v>
      </c>
      <c r="X15" s="56">
        <v>0.29970442942477399</v>
      </c>
      <c r="Y15" s="56">
        <v>0.22650935395784899</v>
      </c>
      <c r="Z15" s="56"/>
      <c r="AA15" s="56">
        <v>5.167317748703E-2</v>
      </c>
      <c r="AB15" s="56">
        <v>4.42894382427894E-2</v>
      </c>
      <c r="AC15" s="56">
        <v>2.0669270994812E-2</v>
      </c>
      <c r="AD15" s="56">
        <v>3.1003906492218E-2</v>
      </c>
      <c r="AE15" s="56"/>
      <c r="AF15" s="56">
        <v>0.19635807445071399</v>
      </c>
      <c r="AG15" s="56">
        <v>6.05900677681592E-2</v>
      </c>
      <c r="AH15" s="56">
        <v>0.25836588743514999</v>
      </c>
      <c r="AI15" s="56">
        <v>7.9790514062034204E-2</v>
      </c>
      <c r="AJ15" s="56"/>
      <c r="AK15" s="56">
        <v>0</v>
      </c>
      <c r="AL15" s="56">
        <v>0</v>
      </c>
      <c r="AM15" s="56">
        <v>0</v>
      </c>
      <c r="AN15" s="56">
        <v>0</v>
      </c>
      <c r="AO15" s="56"/>
      <c r="AP15" s="56"/>
      <c r="AQ15" s="56">
        <v>221.45056943841601</v>
      </c>
      <c r="AR15" s="56">
        <v>0</v>
      </c>
      <c r="AS15" s="56">
        <v>5.6220417105888698</v>
      </c>
      <c r="AT15" s="56">
        <v>791.25069758789596</v>
      </c>
      <c r="AU15" s="25"/>
      <c r="AV15" s="25"/>
      <c r="AW15" s="25"/>
      <c r="AY15" s="58"/>
      <c r="AZ15" s="58"/>
      <c r="BA15" s="58"/>
      <c r="BB15" s="58"/>
      <c r="BC15" s="58"/>
      <c r="BD15" s="58"/>
      <c r="BE15" s="57"/>
      <c r="BF15" s="54">
        <f t="shared" si="15"/>
        <v>2.0499049477164779</v>
      </c>
      <c r="BG15" s="54">
        <f t="shared" si="0"/>
        <v>8.4227279303858946</v>
      </c>
      <c r="BH15" s="54">
        <f t="shared" si="0"/>
        <v>1.303239921870665</v>
      </c>
      <c r="BI15" s="54">
        <f t="shared" si="16"/>
        <v>0.36531433580880801</v>
      </c>
      <c r="BJ15" s="54">
        <f t="shared" si="1"/>
        <v>1.405510427647217</v>
      </c>
      <c r="BK15" s="54">
        <f t="shared" si="1"/>
        <v>0.60904089556035801</v>
      </c>
      <c r="BL15" s="54">
        <f t="shared" si="17"/>
        <v>0.1000402718687481</v>
      </c>
      <c r="BM15" s="54">
        <f t="shared" si="17"/>
        <v>0.32037370041958602</v>
      </c>
      <c r="BN15" s="54">
        <f t="shared" si="17"/>
        <v>0.25751326045006701</v>
      </c>
      <c r="BO15" s="33">
        <f t="shared" si="18"/>
        <v>0.19635807445071399</v>
      </c>
      <c r="BP15" s="33">
        <f t="shared" si="18"/>
        <v>6.05900677681592E-2</v>
      </c>
      <c r="BQ15" s="33">
        <f t="shared" si="18"/>
        <v>0.25836588743514999</v>
      </c>
      <c r="BR15" s="57"/>
      <c r="BS15" s="33">
        <f t="shared" si="19"/>
        <v>0.30610438333797596</v>
      </c>
      <c r="BT15" s="33">
        <f t="shared" si="20"/>
        <v>1.4036005870131596</v>
      </c>
      <c r="BU15" s="33">
        <f t="shared" si="21"/>
        <v>0.29863842276875707</v>
      </c>
      <c r="BV15" s="33">
        <f t="shared" si="22"/>
        <v>0.11198940853828389</v>
      </c>
      <c r="BW15" s="33">
        <f t="shared" si="23"/>
        <v>0.33596822561485168</v>
      </c>
      <c r="BX15" s="33">
        <f t="shared" si="24"/>
        <v>3.7329802846094634E-2</v>
      </c>
      <c r="BY15" s="33">
        <f t="shared" si="25"/>
        <v>0.14185325081515959</v>
      </c>
      <c r="BZ15" s="33">
        <f t="shared" si="26"/>
        <v>0</v>
      </c>
      <c r="CA15" s="33">
        <f t="shared" si="27"/>
        <v>0</v>
      </c>
      <c r="CB15" s="59">
        <f t="shared" si="28"/>
        <v>571.61633906110899</v>
      </c>
      <c r="CC15" s="57"/>
      <c r="CD15" s="59">
        <f t="shared" si="2"/>
        <v>159.98060307722332</v>
      </c>
      <c r="CE15" s="59">
        <f t="shared" si="3"/>
        <v>0</v>
      </c>
      <c r="CF15" s="59">
        <f t="shared" si="4"/>
        <v>4.0614825496550999</v>
      </c>
      <c r="CG15" s="59">
        <f t="shared" si="5"/>
        <v>0</v>
      </c>
      <c r="CH15" s="59">
        <f t="shared" si="6"/>
        <v>0</v>
      </c>
      <c r="CI15" s="59">
        <f t="shared" si="7"/>
        <v>0</v>
      </c>
      <c r="CJ15" s="57"/>
      <c r="CK15" s="59">
        <f t="shared" si="8"/>
        <v>1.4808949492354568</v>
      </c>
      <c r="CL15" s="59">
        <f t="shared" si="9"/>
        <v>6.0847578639134285</v>
      </c>
      <c r="CM15" s="59">
        <v>0</v>
      </c>
      <c r="CN15" s="59">
        <f t="shared" si="29"/>
        <v>0.94148824807227693</v>
      </c>
      <c r="CO15" s="59">
        <f t="shared" si="10"/>
        <v>0.26391084883482802</v>
      </c>
      <c r="CP15" s="59">
        <f t="shared" si="11"/>
        <v>1.0153706374137748</v>
      </c>
      <c r="CQ15" s="59">
        <v>0</v>
      </c>
      <c r="CR15" s="59">
        <f t="shared" si="30"/>
        <v>0.43998410127156723</v>
      </c>
      <c r="CS15" s="59">
        <f t="shared" si="12"/>
        <v>7.2271220914708237E-2</v>
      </c>
      <c r="CT15" s="59">
        <f t="shared" si="13"/>
        <v>0.23144477764578672</v>
      </c>
      <c r="CU15" s="59">
        <v>0</v>
      </c>
      <c r="CV15" s="59">
        <f t="shared" si="31"/>
        <v>0.18603305835544695</v>
      </c>
      <c r="CW15" s="59">
        <f t="shared" si="32"/>
        <v>4.3771554106279087E-2</v>
      </c>
      <c r="CX15" s="59">
        <f t="shared" si="14"/>
        <v>0.18664901423047314</v>
      </c>
      <c r="CY15" s="59">
        <v>0</v>
      </c>
      <c r="CZ15" s="57">
        <f t="shared" si="33"/>
        <v>5.764236502916624E-2</v>
      </c>
    </row>
    <row r="16" spans="1:104" ht="14">
      <c r="A16" s="188">
        <v>2022</v>
      </c>
      <c r="B16" s="56">
        <v>0.34104297141439799</v>
      </c>
      <c r="C16" s="56">
        <v>0.234954322766949</v>
      </c>
      <c r="D16" s="56">
        <v>0.76476302680804498</v>
      </c>
      <c r="E16" s="56">
        <v>0.22036359426129401</v>
      </c>
      <c r="F16" s="56"/>
      <c r="G16" s="56">
        <v>6.3351315599098799</v>
      </c>
      <c r="H16" s="56">
        <v>5.9072069163123402</v>
      </c>
      <c r="I16" s="56">
        <v>7.5856224550960096</v>
      </c>
      <c r="J16" s="56">
        <v>1.5598514859427299</v>
      </c>
      <c r="K16" s="56"/>
      <c r="L16" s="56">
        <v>0.48572786837808202</v>
      </c>
      <c r="M16" s="56">
        <v>0.28978293900317198</v>
      </c>
      <c r="N16" s="56">
        <v>0.65108203633657802</v>
      </c>
      <c r="O16" s="56">
        <v>0.30636728336214702</v>
      </c>
      <c r="P16" s="56"/>
      <c r="Q16" s="56">
        <v>0.65108203633657802</v>
      </c>
      <c r="R16" s="56">
        <v>0.61340253302425096</v>
      </c>
      <c r="S16" s="56">
        <v>0.70275521382360895</v>
      </c>
      <c r="T16" s="56">
        <v>0.124015625968872</v>
      </c>
      <c r="U16" s="56"/>
      <c r="V16" s="56">
        <v>0.72342448481842003</v>
      </c>
      <c r="W16" s="56">
        <v>0.10361756043737901</v>
      </c>
      <c r="X16" s="56">
        <v>0.17568880345590199</v>
      </c>
      <c r="Y16" s="56">
        <v>0.42676392117178602</v>
      </c>
      <c r="Z16" s="56"/>
      <c r="AA16" s="56">
        <v>6.2007812984436E-2</v>
      </c>
      <c r="AB16" s="56">
        <v>6.0899351367180797E-2</v>
      </c>
      <c r="AC16" s="56">
        <v>4.1338541989624E-2</v>
      </c>
      <c r="AD16" s="56">
        <v>3.1003906492218E-2</v>
      </c>
      <c r="AE16" s="56"/>
      <c r="AF16" s="56">
        <v>7.2342448481842E-2</v>
      </c>
      <c r="AG16" s="56">
        <v>4.1338541989624E-2</v>
      </c>
      <c r="AH16" s="56">
        <v>0.227361980942932</v>
      </c>
      <c r="AI16" s="56">
        <v>8.4819924125881893E-2</v>
      </c>
      <c r="AJ16" s="56"/>
      <c r="AK16" s="56">
        <v>0</v>
      </c>
      <c r="AL16" s="56">
        <v>0</v>
      </c>
      <c r="AM16" s="56">
        <v>0</v>
      </c>
      <c r="AN16" s="56">
        <v>0</v>
      </c>
      <c r="AO16" s="56"/>
      <c r="AP16" s="56"/>
      <c r="AQ16" s="56">
        <v>910.41937950848501</v>
      </c>
      <c r="AR16" s="56">
        <v>25.247514520162898</v>
      </c>
      <c r="AS16" s="56">
        <v>7.0482214092308997</v>
      </c>
      <c r="AT16" s="56">
        <v>765.25908931191998</v>
      </c>
      <c r="AU16" s="25"/>
      <c r="AV16" s="25"/>
      <c r="AW16" s="25"/>
      <c r="AY16" s="58"/>
      <c r="AZ16" s="58"/>
      <c r="BA16" s="58"/>
      <c r="BB16" s="58"/>
      <c r="BC16" s="58"/>
      <c r="BD16" s="58"/>
      <c r="BE16" s="57"/>
      <c r="BF16" s="54">
        <f t="shared" si="15"/>
        <v>6.1421612390792895</v>
      </c>
      <c r="BG16" s="54">
        <f t="shared" si="0"/>
        <v>8.3503854819040555</v>
      </c>
      <c r="BH16" s="54">
        <f t="shared" si="0"/>
        <v>1.780215080204024</v>
      </c>
      <c r="BI16" s="54">
        <f t="shared" si="16"/>
        <v>0.90318547202742294</v>
      </c>
      <c r="BJ16" s="54">
        <f t="shared" si="1"/>
        <v>1.353837250160187</v>
      </c>
      <c r="BK16" s="54">
        <f t="shared" si="1"/>
        <v>0.43038290933101903</v>
      </c>
      <c r="BL16" s="54">
        <f t="shared" si="17"/>
        <v>0.1645169118045598</v>
      </c>
      <c r="BM16" s="54">
        <f t="shared" si="17"/>
        <v>0.21702734544552599</v>
      </c>
      <c r="BN16" s="54">
        <f t="shared" si="17"/>
        <v>0.45776782766400403</v>
      </c>
      <c r="BO16" s="33">
        <f t="shared" si="18"/>
        <v>7.2342448481842E-2</v>
      </c>
      <c r="BP16" s="33">
        <f t="shared" si="18"/>
        <v>4.1338541989624E-2</v>
      </c>
      <c r="BQ16" s="33">
        <f t="shared" si="18"/>
        <v>0.227361980942932</v>
      </c>
      <c r="BR16" s="57"/>
      <c r="BS16" s="33">
        <f t="shared" si="19"/>
        <v>0.23920067843128598</v>
      </c>
      <c r="BT16" s="33">
        <f t="shared" si="20"/>
        <v>4.4433338144963139</v>
      </c>
      <c r="BU16" s="33">
        <f t="shared" si="21"/>
        <v>0.34067975412940732</v>
      </c>
      <c r="BV16" s="33">
        <f t="shared" si="22"/>
        <v>0.45665584064154602</v>
      </c>
      <c r="BW16" s="33">
        <f t="shared" si="23"/>
        <v>0.50739537849060667</v>
      </c>
      <c r="BX16" s="33">
        <f t="shared" si="24"/>
        <v>4.3491032442051998E-2</v>
      </c>
      <c r="BY16" s="33">
        <f t="shared" si="25"/>
        <v>5.0739537849060663E-2</v>
      </c>
      <c r="BZ16" s="33">
        <f t="shared" si="26"/>
        <v>0</v>
      </c>
      <c r="CA16" s="33">
        <f t="shared" si="27"/>
        <v>0</v>
      </c>
      <c r="CB16" s="59">
        <f t="shared" si="28"/>
        <v>536.73732837817806</v>
      </c>
      <c r="CC16" s="57"/>
      <c r="CD16" s="59">
        <f t="shared" si="2"/>
        <v>638.54983532502206</v>
      </c>
      <c r="CE16" s="59">
        <f t="shared" si="3"/>
        <v>17.708098709322201</v>
      </c>
      <c r="CF16" s="59">
        <f t="shared" si="4"/>
        <v>4.9434806875799158</v>
      </c>
      <c r="CG16" s="59">
        <f t="shared" si="5"/>
        <v>0</v>
      </c>
      <c r="CH16" s="59">
        <f t="shared" si="6"/>
        <v>0</v>
      </c>
      <c r="CI16" s="59">
        <f t="shared" si="7"/>
        <v>0</v>
      </c>
      <c r="CJ16" s="57"/>
      <c r="CK16" s="59">
        <f t="shared" si="8"/>
        <v>4.3079883139913546</v>
      </c>
      <c r="CL16" s="59">
        <f t="shared" si="9"/>
        <v>5.8567923688630081</v>
      </c>
      <c r="CM16" s="59">
        <v>0</v>
      </c>
      <c r="CN16" s="59">
        <f t="shared" si="29"/>
        <v>1.2486070396712223</v>
      </c>
      <c r="CO16" s="59">
        <f t="shared" si="10"/>
        <v>0.63347611816262772</v>
      </c>
      <c r="CP16" s="59">
        <f t="shared" si="11"/>
        <v>0.94955420831813597</v>
      </c>
      <c r="CQ16" s="59">
        <v>0</v>
      </c>
      <c r="CR16" s="59">
        <f t="shared" si="30"/>
        <v>0.30186191338369328</v>
      </c>
      <c r="CS16" s="59">
        <f t="shared" si="12"/>
        <v>0.11538885189120006</v>
      </c>
      <c r="CT16" s="59">
        <f t="shared" si="13"/>
        <v>0.152218613547182</v>
      </c>
      <c r="CU16" s="59">
        <v>0</v>
      </c>
      <c r="CV16" s="59">
        <f t="shared" si="31"/>
        <v>0.32106914412317666</v>
      </c>
      <c r="CW16" s="59">
        <f t="shared" si="32"/>
        <v>2.8994021628034668E-2</v>
      </c>
      <c r="CX16" s="59">
        <f t="shared" si="14"/>
        <v>0.15946711895419066</v>
      </c>
      <c r="CY16" s="59">
        <v>0</v>
      </c>
      <c r="CZ16" s="57">
        <f t="shared" si="33"/>
        <v>5.9490988221388104E-2</v>
      </c>
    </row>
    <row r="17" spans="1:104" ht="14">
      <c r="A17" s="188">
        <v>2023</v>
      </c>
      <c r="B17" s="56">
        <v>0.27903515842996202</v>
      </c>
      <c r="C17" s="56">
        <v>0.20135572534913099</v>
      </c>
      <c r="D17" s="56">
        <v>0.73375912031582602</v>
      </c>
      <c r="E17" s="56">
        <v>0.15143405009994801</v>
      </c>
      <c r="F17" s="56"/>
      <c r="G17" s="56">
        <v>0.53740104586511195</v>
      </c>
      <c r="H17" s="56">
        <v>0.495082065263516</v>
      </c>
      <c r="I17" s="56">
        <v>11.2130795146855</v>
      </c>
      <c r="J17" s="56">
        <v>1.6128573472883601</v>
      </c>
      <c r="K17" s="56"/>
      <c r="L17" s="56">
        <v>0.35137760691180397</v>
      </c>
      <c r="M17" s="56">
        <v>0.12173684244036299</v>
      </c>
      <c r="N17" s="56">
        <v>0.62007812984435995</v>
      </c>
      <c r="O17" s="56">
        <v>0.38507159564564403</v>
      </c>
      <c r="P17" s="56"/>
      <c r="Q17" s="56">
        <v>6.2007812984436E-2</v>
      </c>
      <c r="R17" s="56">
        <v>5.7527586716535802E-2</v>
      </c>
      <c r="S17" s="56">
        <v>0.96112110125875905</v>
      </c>
      <c r="T17" s="56">
        <v>0.330708335916992</v>
      </c>
      <c r="U17" s="56"/>
      <c r="V17" s="56">
        <v>0.60974349434695396</v>
      </c>
      <c r="W17" s="56">
        <v>0.15075423529374901</v>
      </c>
      <c r="X17" s="56">
        <v>0.144684896963684</v>
      </c>
      <c r="Y17" s="56">
        <v>0.45230524124565402</v>
      </c>
      <c r="Z17" s="56"/>
      <c r="AA17" s="56">
        <v>2.0669270994812E-2</v>
      </c>
      <c r="AB17" s="56">
        <v>2.0669270994812E-2</v>
      </c>
      <c r="AC17" s="56">
        <v>7.2342448481842E-2</v>
      </c>
      <c r="AD17" s="56">
        <v>3.1003906492218E-2</v>
      </c>
      <c r="AE17" s="56"/>
      <c r="AF17" s="56">
        <v>9.3011719476654098E-2</v>
      </c>
      <c r="AG17" s="56">
        <v>1.0693005720149701E-2</v>
      </c>
      <c r="AH17" s="56">
        <v>0.19635807445071399</v>
      </c>
      <c r="AI17" s="56">
        <v>7.9124339437227798E-2</v>
      </c>
      <c r="AJ17" s="56"/>
      <c r="AK17" s="56">
        <v>0</v>
      </c>
      <c r="AL17" s="56">
        <v>0</v>
      </c>
      <c r="AM17" s="56">
        <v>0</v>
      </c>
      <c r="AN17" s="56">
        <v>0</v>
      </c>
      <c r="AO17" s="56"/>
      <c r="AP17" s="56"/>
      <c r="AQ17" s="56">
        <v>113.587978751989</v>
      </c>
      <c r="AR17" s="56">
        <v>0</v>
      </c>
      <c r="AS17" s="56">
        <v>6.4178086438891304</v>
      </c>
      <c r="AT17" s="56">
        <v>737.53126227237999</v>
      </c>
      <c r="AU17" s="25"/>
      <c r="AV17" s="25"/>
      <c r="AW17" s="25"/>
      <c r="AY17" s="58"/>
      <c r="AZ17" s="58"/>
      <c r="BA17" s="58"/>
      <c r="BB17" s="58"/>
      <c r="BC17" s="58"/>
      <c r="BD17" s="58"/>
      <c r="BE17" s="57"/>
      <c r="BF17" s="54">
        <f t="shared" si="15"/>
        <v>0.69643779061264699</v>
      </c>
      <c r="BG17" s="54">
        <f t="shared" si="0"/>
        <v>11.946838635001326</v>
      </c>
      <c r="BH17" s="54">
        <f t="shared" si="0"/>
        <v>1.7642913973883081</v>
      </c>
      <c r="BI17" s="54">
        <f t="shared" si="16"/>
        <v>0.1792644291568988</v>
      </c>
      <c r="BJ17" s="54">
        <f t="shared" si="1"/>
        <v>1.5811992311031191</v>
      </c>
      <c r="BK17" s="54">
        <f t="shared" si="1"/>
        <v>0.71577993156263608</v>
      </c>
      <c r="BL17" s="54">
        <f t="shared" si="17"/>
        <v>0.17142350628856101</v>
      </c>
      <c r="BM17" s="54">
        <f t="shared" si="17"/>
        <v>0.21702734544552599</v>
      </c>
      <c r="BN17" s="54">
        <f t="shared" si="17"/>
        <v>0.48330914773787204</v>
      </c>
      <c r="BO17" s="33">
        <f t="shared" si="18"/>
        <v>9.3011719476654098E-2</v>
      </c>
      <c r="BP17" s="33">
        <f t="shared" si="18"/>
        <v>1.0693005720149701E-2</v>
      </c>
      <c r="BQ17" s="33">
        <f t="shared" si="18"/>
        <v>0.19635807445071399</v>
      </c>
      <c r="BR17" s="57"/>
      <c r="BS17" s="33">
        <f t="shared" si="19"/>
        <v>0.19000936503809127</v>
      </c>
      <c r="BT17" s="33">
        <f t="shared" si="20"/>
        <v>0.36594396229558313</v>
      </c>
      <c r="BU17" s="33">
        <f t="shared" si="21"/>
        <v>0.23927105227018897</v>
      </c>
      <c r="BV17" s="33">
        <f t="shared" si="22"/>
        <v>4.222430334179806E-2</v>
      </c>
      <c r="BW17" s="33">
        <f t="shared" si="23"/>
        <v>0.41520564952768085</v>
      </c>
      <c r="BX17" s="33">
        <f t="shared" si="24"/>
        <v>1.4074767780599353E-2</v>
      </c>
      <c r="BY17" s="33">
        <f t="shared" si="25"/>
        <v>6.3336455012697149E-2</v>
      </c>
      <c r="BZ17" s="33">
        <f t="shared" si="26"/>
        <v>0</v>
      </c>
      <c r="CA17" s="33">
        <f t="shared" si="27"/>
        <v>0</v>
      </c>
      <c r="CB17" s="59">
        <f t="shared" si="28"/>
        <v>502.22290133123693</v>
      </c>
      <c r="CC17" s="57"/>
      <c r="CD17" s="59">
        <f t="shared" si="2"/>
        <v>77.347886338283502</v>
      </c>
      <c r="CE17" s="59">
        <f t="shared" si="3"/>
        <v>0</v>
      </c>
      <c r="CF17" s="59">
        <f t="shared" si="4"/>
        <v>4.3702153958761016</v>
      </c>
      <c r="CG17" s="59">
        <f t="shared" si="5"/>
        <v>0</v>
      </c>
      <c r="CH17" s="59">
        <f t="shared" si="6"/>
        <v>0</v>
      </c>
      <c r="CI17" s="59">
        <f t="shared" si="7"/>
        <v>0</v>
      </c>
      <c r="CJ17" s="57"/>
      <c r="CK17" s="59">
        <f t="shared" si="8"/>
        <v>0.4742402467395701</v>
      </c>
      <c r="CL17" s="59">
        <f t="shared" si="9"/>
        <v>8.1352157771864189</v>
      </c>
      <c r="CM17" s="59">
        <v>0</v>
      </c>
      <c r="CN17" s="59">
        <f t="shared" si="29"/>
        <v>1.2013965911900044</v>
      </c>
      <c r="CO17" s="59">
        <f t="shared" si="10"/>
        <v>0.12207035324750232</v>
      </c>
      <c r="CP17" s="59">
        <f t="shared" si="11"/>
        <v>1.0767197352158513</v>
      </c>
      <c r="CQ17" s="59">
        <v>0</v>
      </c>
      <c r="CR17" s="59">
        <f t="shared" si="30"/>
        <v>0.48741130353780204</v>
      </c>
      <c r="CS17" s="59">
        <f t="shared" si="12"/>
        <v>0.11673106631352455</v>
      </c>
      <c r="CT17" s="59">
        <f t="shared" si="13"/>
        <v>0.14778506169629319</v>
      </c>
      <c r="CU17" s="59">
        <v>0</v>
      </c>
      <c r="CV17" s="59">
        <f t="shared" si="31"/>
        <v>0.32911001178306465</v>
      </c>
      <c r="CW17" s="59">
        <f t="shared" si="32"/>
        <v>7.2814165736906529E-3</v>
      </c>
      <c r="CX17" s="59">
        <f t="shared" si="14"/>
        <v>0.13371029391569383</v>
      </c>
      <c r="CY17" s="59">
        <v>0</v>
      </c>
      <c r="CZ17" s="57">
        <f t="shared" si="33"/>
        <v>5.3879824965855305E-2</v>
      </c>
    </row>
    <row r="18" spans="1:104" ht="14">
      <c r="A18" s="188">
        <v>2024</v>
      </c>
      <c r="B18" s="56">
        <v>0.38238151340402199</v>
      </c>
      <c r="C18" s="56">
        <v>0.1950259379897</v>
      </c>
      <c r="D18" s="56">
        <v>0.70275521382360895</v>
      </c>
      <c r="E18" s="56">
        <v>0.15187700877179799</v>
      </c>
      <c r="F18" s="56"/>
      <c r="G18" s="56">
        <v>2.0669270994811999</v>
      </c>
      <c r="H18" s="56">
        <v>1.90923218172835</v>
      </c>
      <c r="I18" s="56">
        <v>7.1722370351997702</v>
      </c>
      <c r="J18" s="56">
        <v>0.98754181975615896</v>
      </c>
      <c r="K18" s="56"/>
      <c r="L18" s="56">
        <v>0.47539323288067598</v>
      </c>
      <c r="M18" s="56">
        <v>0.213043573574002</v>
      </c>
      <c r="N18" s="56">
        <v>0.46505859738326999</v>
      </c>
      <c r="O18" s="56">
        <v>0.29461524623464402</v>
      </c>
      <c r="P18" s="56"/>
      <c r="Q18" s="56">
        <v>0.25836588743514999</v>
      </c>
      <c r="R18" s="56">
        <v>0.241385655672612</v>
      </c>
      <c r="S18" s="56">
        <v>0.64074740083917203</v>
      </c>
      <c r="T18" s="56">
        <v>0.14443774351926</v>
      </c>
      <c r="U18" s="56"/>
      <c r="V18" s="56">
        <v>0.41338541989624</v>
      </c>
      <c r="W18" s="56">
        <v>0.123366787562306</v>
      </c>
      <c r="X18" s="56">
        <v>0.20669270994812</v>
      </c>
      <c r="Y18" s="56">
        <v>0.25913283105104501</v>
      </c>
      <c r="Z18" s="56"/>
      <c r="AA18" s="56">
        <v>4.1338541989624E-2</v>
      </c>
      <c r="AB18" s="56">
        <v>3.2097886037062699E-2</v>
      </c>
      <c r="AC18" s="56">
        <v>7.2342448481842E-2</v>
      </c>
      <c r="AD18" s="56">
        <v>2.0669270994812E-2</v>
      </c>
      <c r="AE18" s="56"/>
      <c r="AF18" s="56">
        <v>9.3011719476654098E-2</v>
      </c>
      <c r="AG18" s="56">
        <v>4.9774262115098097E-2</v>
      </c>
      <c r="AH18" s="56">
        <v>0.113680990471466</v>
      </c>
      <c r="AI18" s="56">
        <v>8.5094084969350406E-2</v>
      </c>
      <c r="AJ18" s="56"/>
      <c r="AK18" s="56">
        <v>0</v>
      </c>
      <c r="AL18" s="56">
        <v>0</v>
      </c>
      <c r="AM18" s="56">
        <v>0</v>
      </c>
      <c r="AN18" s="56">
        <v>0</v>
      </c>
      <c r="AO18" s="56"/>
      <c r="AP18" s="56"/>
      <c r="AQ18" s="56">
        <v>216.65529856762001</v>
      </c>
      <c r="AR18" s="56">
        <v>0</v>
      </c>
      <c r="AS18" s="56">
        <v>5.7253880655629299</v>
      </c>
      <c r="AT18" s="56">
        <v>707.52981542341001</v>
      </c>
      <c r="AU18" s="25"/>
      <c r="AV18" s="25"/>
      <c r="AW18" s="25"/>
      <c r="AY18" s="58"/>
      <c r="AZ18" s="58"/>
      <c r="BA18" s="58"/>
      <c r="BB18" s="58"/>
      <c r="BC18" s="58"/>
      <c r="BD18" s="58"/>
      <c r="BE18" s="57"/>
      <c r="BF18" s="54">
        <f t="shared" si="15"/>
        <v>2.1042581197180499</v>
      </c>
      <c r="BG18" s="54">
        <f t="shared" si="0"/>
        <v>7.8749922490233795</v>
      </c>
      <c r="BH18" s="54">
        <f t="shared" si="0"/>
        <v>1.139418828527957</v>
      </c>
      <c r="BI18" s="54">
        <f t="shared" si="16"/>
        <v>0.454429229246614</v>
      </c>
      <c r="BJ18" s="54">
        <f t="shared" si="1"/>
        <v>1.105805998222442</v>
      </c>
      <c r="BK18" s="54">
        <f t="shared" si="1"/>
        <v>0.43905298975390405</v>
      </c>
      <c r="BL18" s="54">
        <f t="shared" si="17"/>
        <v>0.15546467359936869</v>
      </c>
      <c r="BM18" s="54">
        <f t="shared" si="17"/>
        <v>0.27903515842996202</v>
      </c>
      <c r="BN18" s="54">
        <f t="shared" si="17"/>
        <v>0.27980210204585698</v>
      </c>
      <c r="BO18" s="33">
        <f t="shared" si="18"/>
        <v>9.3011719476654098E-2</v>
      </c>
      <c r="BP18" s="33">
        <f t="shared" si="18"/>
        <v>4.9774262115098097E-2</v>
      </c>
      <c r="BQ18" s="33">
        <f t="shared" si="18"/>
        <v>0.113680990471466</v>
      </c>
      <c r="BR18" s="57"/>
      <c r="BS18" s="33">
        <f t="shared" si="19"/>
        <v>0.25279922712726993</v>
      </c>
      <c r="BT18" s="33">
        <f t="shared" si="20"/>
        <v>1.3664823087960536</v>
      </c>
      <c r="BU18" s="33">
        <f t="shared" si="21"/>
        <v>0.3142909310230923</v>
      </c>
      <c r="BV18" s="33">
        <f t="shared" si="22"/>
        <v>0.1708102885995067</v>
      </c>
      <c r="BW18" s="33">
        <f t="shared" si="23"/>
        <v>0.27329646175921074</v>
      </c>
      <c r="BX18" s="33">
        <f t="shared" si="24"/>
        <v>2.7329646175921072E-2</v>
      </c>
      <c r="BY18" s="33">
        <f t="shared" si="25"/>
        <v>6.149170389582248E-2</v>
      </c>
      <c r="BZ18" s="33">
        <f t="shared" si="26"/>
        <v>0</v>
      </c>
      <c r="CA18" s="33">
        <f t="shared" si="27"/>
        <v>0</v>
      </c>
      <c r="CB18" s="59">
        <f t="shared" si="28"/>
        <v>467.76055912397743</v>
      </c>
      <c r="CC18" s="57"/>
      <c r="CD18" s="59">
        <f t="shared" si="2"/>
        <v>143.23467560800276</v>
      </c>
      <c r="CE18" s="59">
        <f t="shared" si="3"/>
        <v>0</v>
      </c>
      <c r="CF18" s="59">
        <f t="shared" si="4"/>
        <v>3.7851559953650726</v>
      </c>
      <c r="CG18" s="59">
        <f t="shared" si="5"/>
        <v>0</v>
      </c>
      <c r="CH18" s="59">
        <f t="shared" si="6"/>
        <v>0</v>
      </c>
      <c r="CI18" s="59">
        <f t="shared" si="7"/>
        <v>0</v>
      </c>
      <c r="CJ18" s="57"/>
      <c r="CK18" s="59">
        <f t="shared" si="8"/>
        <v>1.3911625109840102</v>
      </c>
      <c r="CL18" s="59">
        <f t="shared" si="9"/>
        <v>5.206297596512969</v>
      </c>
      <c r="CM18" s="59">
        <v>0</v>
      </c>
      <c r="CN18" s="59">
        <f t="shared" si="29"/>
        <v>0.75329007582482432</v>
      </c>
      <c r="CO18" s="59">
        <f t="shared" si="10"/>
        <v>0.30043125493936773</v>
      </c>
      <c r="CP18" s="59">
        <f t="shared" si="11"/>
        <v>0.7310680352058887</v>
      </c>
      <c r="CQ18" s="59">
        <v>0</v>
      </c>
      <c r="CR18" s="59">
        <f t="shared" si="30"/>
        <v>0.29026574922420573</v>
      </c>
      <c r="CS18" s="59">
        <f t="shared" si="12"/>
        <v>0.10278046389232243</v>
      </c>
      <c r="CT18" s="59">
        <f t="shared" si="13"/>
        <v>0.18447511168746725</v>
      </c>
      <c r="CU18" s="59">
        <v>0</v>
      </c>
      <c r="CV18" s="59">
        <f t="shared" si="31"/>
        <v>0.18498215176799432</v>
      </c>
      <c r="CW18" s="59">
        <f t="shared" si="32"/>
        <v>3.2906650955774476E-2</v>
      </c>
      <c r="CX18" s="59">
        <f t="shared" si="14"/>
        <v>7.5156526983782945E-2</v>
      </c>
      <c r="CY18" s="59">
        <v>0</v>
      </c>
      <c r="CZ18" s="57">
        <f t="shared" si="33"/>
        <v>5.6257214743080076E-2</v>
      </c>
    </row>
    <row r="19" spans="1:104" ht="14">
      <c r="A19" s="188">
        <v>2025</v>
      </c>
      <c r="B19" s="56">
        <v>0.32037370041958602</v>
      </c>
      <c r="C19" s="56">
        <v>0.21756618024826199</v>
      </c>
      <c r="D19" s="56">
        <v>0.71308984932101405</v>
      </c>
      <c r="E19" s="56">
        <v>0.18154280321154101</v>
      </c>
      <c r="F19" s="56"/>
      <c r="G19" s="56">
        <v>5.6840495235733002</v>
      </c>
      <c r="H19" s="56">
        <v>5.2847965145158602</v>
      </c>
      <c r="I19" s="56">
        <v>7.3065872966660503</v>
      </c>
      <c r="J19" s="56">
        <v>1.6199596722671401</v>
      </c>
      <c r="K19" s="56"/>
      <c r="L19" s="56">
        <v>0.40305078439883402</v>
      </c>
      <c r="M19" s="56">
        <v>0.177933073974782</v>
      </c>
      <c r="N19" s="56">
        <v>0.39271614890142797</v>
      </c>
      <c r="O19" s="56">
        <v>0.36480152083171902</v>
      </c>
      <c r="P19" s="56"/>
      <c r="Q19" s="56">
        <v>0.50639713937289399</v>
      </c>
      <c r="R19" s="56">
        <v>0.43685748129444602</v>
      </c>
      <c r="S19" s="56">
        <v>0.68208594282879598</v>
      </c>
      <c r="T19" s="56">
        <v>0.19616022045054199</v>
      </c>
      <c r="U19" s="56"/>
      <c r="V19" s="56">
        <v>0.56840495235733002</v>
      </c>
      <c r="W19" s="56">
        <v>0.124583976097268</v>
      </c>
      <c r="X19" s="56">
        <v>0.19635807445071399</v>
      </c>
      <c r="Y19" s="56">
        <v>0.27198224887531097</v>
      </c>
      <c r="Z19" s="56"/>
      <c r="AA19" s="56">
        <v>7.2342448481842E-2</v>
      </c>
      <c r="AB19" s="56">
        <v>7.2342448481842E-2</v>
      </c>
      <c r="AC19" s="56">
        <v>6.2007812984436E-2</v>
      </c>
      <c r="AD19" s="56">
        <v>5.167317748703E-2</v>
      </c>
      <c r="AE19" s="56"/>
      <c r="AF19" s="56">
        <v>9.3011719476654098E-2</v>
      </c>
      <c r="AG19" s="56">
        <v>2.1723711402374099E-2</v>
      </c>
      <c r="AH19" s="56">
        <v>9.3011719476654098E-2</v>
      </c>
      <c r="AI19" s="56">
        <v>6.18485210017162E-2</v>
      </c>
      <c r="AJ19" s="56"/>
      <c r="AK19" s="56">
        <v>0</v>
      </c>
      <c r="AL19" s="56">
        <v>0</v>
      </c>
      <c r="AM19" s="56">
        <v>0</v>
      </c>
      <c r="AN19" s="56">
        <v>0</v>
      </c>
      <c r="AO19" s="56"/>
      <c r="AP19" s="56"/>
      <c r="AQ19" s="56">
        <v>823.86680721770904</v>
      </c>
      <c r="AR19" s="56">
        <v>23.997023624976698</v>
      </c>
      <c r="AS19" s="56">
        <v>7.1619023997023596</v>
      </c>
      <c r="AT19" s="56">
        <v>676.55691283768397</v>
      </c>
      <c r="AU19" s="25"/>
      <c r="AV19" s="25"/>
      <c r="AW19" s="25"/>
      <c r="AY19" s="58"/>
      <c r="AZ19" s="58"/>
      <c r="BA19" s="58"/>
      <c r="BB19" s="58"/>
      <c r="BC19" s="58"/>
      <c r="BD19" s="58"/>
      <c r="BE19" s="57"/>
      <c r="BF19" s="54">
        <f t="shared" si="15"/>
        <v>5.5023626947641224</v>
      </c>
      <c r="BG19" s="54">
        <f t="shared" si="0"/>
        <v>8.0196771459870639</v>
      </c>
      <c r="BH19" s="54">
        <f t="shared" si="0"/>
        <v>1.801502475478681</v>
      </c>
      <c r="BI19" s="54">
        <f t="shared" si="16"/>
        <v>0.61479055526922799</v>
      </c>
      <c r="BJ19" s="54">
        <f t="shared" si="1"/>
        <v>1.0748020917302239</v>
      </c>
      <c r="BK19" s="54">
        <f t="shared" si="1"/>
        <v>0.56096174128226095</v>
      </c>
      <c r="BL19" s="54">
        <f t="shared" si="17"/>
        <v>0.19692642457911</v>
      </c>
      <c r="BM19" s="54">
        <f t="shared" si="17"/>
        <v>0.25836588743514999</v>
      </c>
      <c r="BN19" s="54">
        <f t="shared" si="17"/>
        <v>0.32365542636234096</v>
      </c>
      <c r="BO19" s="33">
        <f t="shared" si="18"/>
        <v>9.3011719476654098E-2</v>
      </c>
      <c r="BP19" s="33">
        <f t="shared" si="18"/>
        <v>2.1723711402374099E-2</v>
      </c>
      <c r="BQ19" s="33">
        <f t="shared" si="18"/>
        <v>9.3011719476654098E-2</v>
      </c>
      <c r="BR19" s="57"/>
      <c r="BS19" s="33">
        <f t="shared" si="19"/>
        <v>0.20563568724600809</v>
      </c>
      <c r="BT19" s="33">
        <f t="shared" si="20"/>
        <v>3.6483750963001436</v>
      </c>
      <c r="BU19" s="33">
        <f t="shared" si="21"/>
        <v>0.25870296137401017</v>
      </c>
      <c r="BV19" s="33">
        <f t="shared" si="22"/>
        <v>0.32503705403401278</v>
      </c>
      <c r="BW19" s="33">
        <f t="shared" si="23"/>
        <v>0.36483750963001438</v>
      </c>
      <c r="BX19" s="33">
        <f t="shared" si="24"/>
        <v>4.6433864862001829E-2</v>
      </c>
      <c r="BY19" s="33">
        <f t="shared" si="25"/>
        <v>5.9700683394002411E-2</v>
      </c>
      <c r="BZ19" s="33">
        <f t="shared" si="26"/>
        <v>0</v>
      </c>
      <c r="CA19" s="33">
        <f t="shared" si="27"/>
        <v>0</v>
      </c>
      <c r="CB19" s="59">
        <f t="shared" si="28"/>
        <v>434.2561375987072</v>
      </c>
      <c r="CC19" s="57"/>
      <c r="CD19" s="59">
        <f t="shared" si="2"/>
        <v>528.80875327627484</v>
      </c>
      <c r="CE19" s="59">
        <f t="shared" si="3"/>
        <v>15.402776315652584</v>
      </c>
      <c r="CF19" s="59">
        <f t="shared" si="4"/>
        <v>4.5969526213381817</v>
      </c>
      <c r="CG19" s="59">
        <f t="shared" si="5"/>
        <v>0</v>
      </c>
      <c r="CH19" s="59">
        <f t="shared" si="6"/>
        <v>0</v>
      </c>
      <c r="CI19" s="59">
        <f t="shared" si="7"/>
        <v>0</v>
      </c>
      <c r="CJ19" s="57"/>
      <c r="CK19" s="59">
        <f t="shared" si="8"/>
        <v>3.5317572345443509</v>
      </c>
      <c r="CL19" s="59">
        <f t="shared" si="9"/>
        <v>5.1475255904162074</v>
      </c>
      <c r="CM19" s="59">
        <v>0</v>
      </c>
      <c r="CN19" s="59">
        <f t="shared" si="29"/>
        <v>1.1563158871507537</v>
      </c>
      <c r="CO19" s="59">
        <f t="shared" si="10"/>
        <v>0.39461066304621606</v>
      </c>
      <c r="CP19" s="59">
        <f t="shared" si="11"/>
        <v>0.68987456366402711</v>
      </c>
      <c r="CQ19" s="59">
        <v>0</v>
      </c>
      <c r="CR19" s="59">
        <f t="shared" si="30"/>
        <v>0.36005999567448571</v>
      </c>
      <c r="CS19" s="59">
        <f t="shared" si="12"/>
        <v>0.12639957837422039</v>
      </c>
      <c r="CT19" s="59">
        <f t="shared" si="13"/>
        <v>0.16583523165000652</v>
      </c>
      <c r="CU19" s="59">
        <v>0</v>
      </c>
      <c r="CV19" s="59">
        <f t="shared" si="31"/>
        <v>0.20774210225044712</v>
      </c>
      <c r="CW19" s="59">
        <f t="shared" si="32"/>
        <v>1.394362370541212E-2</v>
      </c>
      <c r="CX19" s="59">
        <f t="shared" si="14"/>
        <v>5.9700683394002411E-2</v>
      </c>
      <c r="CY19" s="59">
        <v>0</v>
      </c>
      <c r="CZ19" s="57">
        <f t="shared" si="33"/>
        <v>3.9698212133768347E-2</v>
      </c>
    </row>
    <row r="20" spans="1:104" ht="14">
      <c r="A20" s="188">
        <v>2026</v>
      </c>
      <c r="B20" s="56">
        <v>0.289369793927368</v>
      </c>
      <c r="C20" s="56">
        <v>0.181707394658462</v>
      </c>
      <c r="D20" s="56">
        <v>0.69242057832620296</v>
      </c>
      <c r="E20" s="56">
        <v>0.13454877325063599</v>
      </c>
      <c r="F20" s="56"/>
      <c r="G20" s="56">
        <v>0.53740104586511195</v>
      </c>
      <c r="H20" s="56">
        <v>0.50925794561287796</v>
      </c>
      <c r="I20" s="56">
        <v>10.127942787457901</v>
      </c>
      <c r="J20" s="56">
        <v>1.7578428720846899</v>
      </c>
      <c r="K20" s="56"/>
      <c r="L20" s="56">
        <v>0.43405469089105198</v>
      </c>
      <c r="M20" s="56">
        <v>0.20168413753282799</v>
      </c>
      <c r="N20" s="56">
        <v>0.42372005539364599</v>
      </c>
      <c r="O20" s="56">
        <v>0.24770651595926699</v>
      </c>
      <c r="P20" s="56"/>
      <c r="Q20" s="56">
        <v>6.2007812984436E-2</v>
      </c>
      <c r="R20" s="56">
        <v>6.2007812984436E-2</v>
      </c>
      <c r="S20" s="56">
        <v>0.85777474628469896</v>
      </c>
      <c r="T20" s="56">
        <v>0.23769661644033799</v>
      </c>
      <c r="U20" s="56"/>
      <c r="V20" s="56">
        <v>0.47539323288067598</v>
      </c>
      <c r="W20" s="56">
        <v>8.1638339083664205E-2</v>
      </c>
      <c r="X20" s="56">
        <v>0.227361980942932</v>
      </c>
      <c r="Y20" s="56">
        <v>0.38606022019198399</v>
      </c>
      <c r="Z20" s="56"/>
      <c r="AA20" s="56">
        <v>0</v>
      </c>
      <c r="AB20" s="56">
        <v>0</v>
      </c>
      <c r="AC20" s="56">
        <v>0.113680990471466</v>
      </c>
      <c r="AD20" s="56">
        <v>2.0669270994812E-2</v>
      </c>
      <c r="AE20" s="56"/>
      <c r="AF20" s="56">
        <v>0.13435026146627799</v>
      </c>
      <c r="AG20" s="56">
        <v>7.2342448481842E-2</v>
      </c>
      <c r="AH20" s="56">
        <v>8.2677083979248098E-2</v>
      </c>
      <c r="AI20" s="56">
        <v>6.4028578834463099E-2</v>
      </c>
      <c r="AJ20" s="56"/>
      <c r="AK20" s="56">
        <v>0</v>
      </c>
      <c r="AL20" s="56">
        <v>0</v>
      </c>
      <c r="AM20" s="56">
        <v>0</v>
      </c>
      <c r="AN20" s="56">
        <v>0</v>
      </c>
      <c r="AO20" s="56"/>
      <c r="AP20" s="56"/>
      <c r="AQ20" s="56">
        <v>115.41720923503</v>
      </c>
      <c r="AR20" s="56">
        <v>0</v>
      </c>
      <c r="AS20" s="56">
        <v>6.2627891114280398</v>
      </c>
      <c r="AT20" s="56">
        <v>644.86058576714004</v>
      </c>
      <c r="AU20" s="25"/>
      <c r="AV20" s="25"/>
      <c r="AW20" s="25"/>
      <c r="AY20" s="58"/>
      <c r="AZ20" s="58"/>
      <c r="BA20" s="58"/>
      <c r="BB20" s="58"/>
      <c r="BC20" s="58"/>
      <c r="BD20" s="58"/>
      <c r="BE20" s="57"/>
      <c r="BF20" s="54">
        <f t="shared" si="15"/>
        <v>0.69096534027133993</v>
      </c>
      <c r="BG20" s="54">
        <f t="shared" si="15"/>
        <v>10.820363365784104</v>
      </c>
      <c r="BH20" s="54">
        <f t="shared" si="15"/>
        <v>1.892391645335326</v>
      </c>
      <c r="BI20" s="54">
        <f t="shared" si="16"/>
        <v>0.26369195051726402</v>
      </c>
      <c r="BJ20" s="54">
        <f t="shared" si="16"/>
        <v>1.281494801678345</v>
      </c>
      <c r="BK20" s="54">
        <f t="shared" si="16"/>
        <v>0.48540313239960498</v>
      </c>
      <c r="BL20" s="54">
        <f t="shared" si="17"/>
        <v>8.1638339083664205E-2</v>
      </c>
      <c r="BM20" s="54">
        <f t="shared" si="17"/>
        <v>0.34104297141439799</v>
      </c>
      <c r="BN20" s="54">
        <f t="shared" si="17"/>
        <v>0.40672949118679602</v>
      </c>
      <c r="BO20" s="33">
        <f t="shared" si="18"/>
        <v>0.13435026146627799</v>
      </c>
      <c r="BP20" s="33">
        <f t="shared" si="18"/>
        <v>7.2342448481842E-2</v>
      </c>
      <c r="BQ20" s="33">
        <f t="shared" si="18"/>
        <v>8.2677083979248098E-2</v>
      </c>
      <c r="BR20" s="57"/>
      <c r="BS20" s="33">
        <f t="shared" si="19"/>
        <v>0.18032568878447308</v>
      </c>
      <c r="BT20" s="33">
        <f t="shared" si="20"/>
        <v>0.33489056488544999</v>
      </c>
      <c r="BU20" s="33">
        <f t="shared" si="21"/>
        <v>0.27048853317670962</v>
      </c>
      <c r="BV20" s="33">
        <f t="shared" si="22"/>
        <v>3.8641219025244235E-2</v>
      </c>
      <c r="BW20" s="33">
        <f t="shared" si="23"/>
        <v>0.29624934586020579</v>
      </c>
      <c r="BX20" s="33">
        <f t="shared" si="24"/>
        <v>0</v>
      </c>
      <c r="BY20" s="33">
        <f t="shared" si="25"/>
        <v>8.3722641221362498E-2</v>
      </c>
      <c r="BZ20" s="33">
        <f t="shared" si="26"/>
        <v>0</v>
      </c>
      <c r="CA20" s="33">
        <f t="shared" si="27"/>
        <v>0</v>
      </c>
      <c r="CB20" s="59">
        <f t="shared" si="28"/>
        <v>401.85579745619856</v>
      </c>
      <c r="CC20" s="57"/>
      <c r="CD20" s="59">
        <f t="shared" si="2"/>
        <v>71.924189012321136</v>
      </c>
      <c r="CE20" s="59">
        <f t="shared" si="3"/>
        <v>0</v>
      </c>
      <c r="CF20" s="59">
        <f t="shared" si="4"/>
        <v>3.9027631215496696</v>
      </c>
      <c r="CG20" s="59">
        <f t="shared" si="5"/>
        <v>0</v>
      </c>
      <c r="CH20" s="59">
        <f t="shared" si="6"/>
        <v>0</v>
      </c>
      <c r="CI20" s="59">
        <f t="shared" si="7"/>
        <v>0</v>
      </c>
      <c r="CJ20" s="57"/>
      <c r="CK20" s="59">
        <f t="shared" si="8"/>
        <v>0.43058675620407555</v>
      </c>
      <c r="CL20" s="59">
        <f t="shared" si="9"/>
        <v>6.7428927199051323</v>
      </c>
      <c r="CM20" s="59">
        <v>0</v>
      </c>
      <c r="CN20" s="59">
        <f t="shared" si="29"/>
        <v>1.1792759094293308</v>
      </c>
      <c r="CO20" s="59">
        <f t="shared" si="10"/>
        <v>0.1643241057008252</v>
      </c>
      <c r="CP20" s="59">
        <f t="shared" si="11"/>
        <v>0.79858519318838139</v>
      </c>
      <c r="CQ20" s="59">
        <v>0</v>
      </c>
      <c r="CR20" s="59">
        <f t="shared" si="30"/>
        <v>0.30248718430531762</v>
      </c>
      <c r="CS20" s="59">
        <f t="shared" si="12"/>
        <v>5.0874313889780837E-2</v>
      </c>
      <c r="CT20" s="59">
        <f t="shared" si="13"/>
        <v>0.21252670463884327</v>
      </c>
      <c r="CU20" s="59">
        <v>0</v>
      </c>
      <c r="CV20" s="59">
        <f t="shared" si="31"/>
        <v>0.25346037211343003</v>
      </c>
      <c r="CW20" s="59">
        <f t="shared" si="32"/>
        <v>4.508142219611827E-2</v>
      </c>
      <c r="CX20" s="59">
        <f t="shared" si="14"/>
        <v>5.1521625366992368E-2</v>
      </c>
      <c r="CY20" s="59">
        <v>0</v>
      </c>
      <c r="CZ20" s="57">
        <f t="shared" si="33"/>
        <v>3.9900493494886148E-2</v>
      </c>
    </row>
    <row r="21" spans="1:104" ht="14">
      <c r="A21" s="188">
        <v>2027</v>
      </c>
      <c r="B21" s="56">
        <v>0.40305078439883402</v>
      </c>
      <c r="C21" s="56">
        <v>0.23322485348191899</v>
      </c>
      <c r="D21" s="56">
        <v>0.62007812984435995</v>
      </c>
      <c r="E21" s="56">
        <v>0.16400213749883999</v>
      </c>
      <c r="F21" s="56"/>
      <c r="G21" s="56">
        <v>1.6638763150823701</v>
      </c>
      <c r="H21" s="56">
        <v>1.4087774402858499</v>
      </c>
      <c r="I21" s="56">
        <v>6.46948182137616</v>
      </c>
      <c r="J21" s="56">
        <v>1.10868087316024</v>
      </c>
      <c r="K21" s="56"/>
      <c r="L21" s="56">
        <v>0.34104297141439799</v>
      </c>
      <c r="M21" s="56">
        <v>0.16148259988208899</v>
      </c>
      <c r="N21" s="56">
        <v>0.43405469089105198</v>
      </c>
      <c r="O21" s="56">
        <v>0.22296432164944899</v>
      </c>
      <c r="P21" s="56"/>
      <c r="Q21" s="56">
        <v>0.17568880345590199</v>
      </c>
      <c r="R21" s="56">
        <v>0.13528325902601299</v>
      </c>
      <c r="S21" s="56">
        <v>0.64074740083917203</v>
      </c>
      <c r="T21" s="56">
        <v>6.1710084606412703E-2</v>
      </c>
      <c r="U21" s="56"/>
      <c r="V21" s="56">
        <v>0.39271614890142797</v>
      </c>
      <c r="W21" s="56">
        <v>9.8650972164333606E-2</v>
      </c>
      <c r="X21" s="56">
        <v>0.144684896963684</v>
      </c>
      <c r="Y21" s="56">
        <v>0.36110077691231601</v>
      </c>
      <c r="Z21" s="56"/>
      <c r="AA21" s="56">
        <v>1.0334635497406E-2</v>
      </c>
      <c r="AB21" s="56">
        <v>1.0334635497406E-2</v>
      </c>
      <c r="AC21" s="56">
        <v>5.167317748703E-2</v>
      </c>
      <c r="AD21" s="56">
        <v>4.1338541989624E-2</v>
      </c>
      <c r="AE21" s="56"/>
      <c r="AF21" s="56">
        <v>0.113680990471466</v>
      </c>
      <c r="AG21" s="56">
        <v>4.5861396597844703E-2</v>
      </c>
      <c r="AH21" s="56">
        <v>0.13435026146627799</v>
      </c>
      <c r="AI21" s="56">
        <v>2.5665500933549499E-2</v>
      </c>
      <c r="AJ21" s="56"/>
      <c r="AK21" s="56">
        <v>0</v>
      </c>
      <c r="AL21" s="56">
        <v>0</v>
      </c>
      <c r="AM21" s="56">
        <v>0</v>
      </c>
      <c r="AN21" s="56">
        <v>0</v>
      </c>
      <c r="AO21" s="56"/>
      <c r="AP21" s="56"/>
      <c r="AQ21" s="56">
        <v>213.14152249850201</v>
      </c>
      <c r="AR21" s="56">
        <v>0</v>
      </c>
      <c r="AS21" s="56">
        <v>5.7460573365577403</v>
      </c>
      <c r="AT21" s="56">
        <v>611.07666232611996</v>
      </c>
      <c r="AU21" s="25"/>
      <c r="AV21" s="25"/>
      <c r="AW21" s="25"/>
      <c r="AY21" s="58"/>
      <c r="AZ21" s="58"/>
      <c r="BA21" s="58"/>
      <c r="BB21" s="58"/>
      <c r="BC21" s="58"/>
      <c r="BD21" s="58"/>
      <c r="BE21" s="57"/>
      <c r="BF21" s="54">
        <f t="shared" si="15"/>
        <v>1.642002293767769</v>
      </c>
      <c r="BG21" s="54">
        <f t="shared" si="15"/>
        <v>7.0895599512205196</v>
      </c>
      <c r="BH21" s="54">
        <f t="shared" si="15"/>
        <v>1.2726830106590801</v>
      </c>
      <c r="BI21" s="54">
        <f t="shared" si="16"/>
        <v>0.29676585890810198</v>
      </c>
      <c r="BJ21" s="54">
        <f t="shared" si="16"/>
        <v>1.0748020917302239</v>
      </c>
      <c r="BK21" s="54">
        <f t="shared" si="16"/>
        <v>0.28467440625586171</v>
      </c>
      <c r="BL21" s="54">
        <f t="shared" si="17"/>
        <v>0.10898560766173961</v>
      </c>
      <c r="BM21" s="54">
        <f t="shared" si="17"/>
        <v>0.19635807445071402</v>
      </c>
      <c r="BN21" s="54">
        <f t="shared" si="17"/>
        <v>0.40243931890194001</v>
      </c>
      <c r="BO21" s="33">
        <f t="shared" si="18"/>
        <v>0.113680990471466</v>
      </c>
      <c r="BP21" s="33">
        <f t="shared" si="18"/>
        <v>4.5861396597844703E-2</v>
      </c>
      <c r="BQ21" s="33">
        <f t="shared" si="18"/>
        <v>0.13435026146627799</v>
      </c>
      <c r="BR21" s="57"/>
      <c r="BS21" s="33">
        <f t="shared" si="19"/>
        <v>0.24385235307192962</v>
      </c>
      <c r="BT21" s="33">
        <f t="shared" si="20"/>
        <v>1.0066725344764298</v>
      </c>
      <c r="BU21" s="33">
        <f t="shared" si="21"/>
        <v>0.20633660644547891</v>
      </c>
      <c r="BV21" s="33">
        <f t="shared" si="22"/>
        <v>0.10629461544161034</v>
      </c>
      <c r="BW21" s="33">
        <f t="shared" si="23"/>
        <v>0.23759972863418782</v>
      </c>
      <c r="BX21" s="33">
        <f t="shared" si="24"/>
        <v>6.2526244377417856E-3</v>
      </c>
      <c r="BY21" s="33">
        <f t="shared" si="25"/>
        <v>6.8778868815159641E-2</v>
      </c>
      <c r="BZ21" s="33">
        <f t="shared" si="26"/>
        <v>0</v>
      </c>
      <c r="CA21" s="33">
        <f t="shared" si="27"/>
        <v>0</v>
      </c>
      <c r="CB21" s="59">
        <f t="shared" si="28"/>
        <v>369.71143037923434</v>
      </c>
      <c r="CC21" s="57"/>
      <c r="CD21" s="59">
        <f t="shared" si="2"/>
        <v>128.95412640398698</v>
      </c>
      <c r="CE21" s="59">
        <f t="shared" si="3"/>
        <v>0</v>
      </c>
      <c r="CF21" s="59">
        <f t="shared" si="4"/>
        <v>3.4764591873844353</v>
      </c>
      <c r="CG21" s="59">
        <f t="shared" si="5"/>
        <v>0</v>
      </c>
      <c r="CH21" s="59">
        <f t="shared" si="6"/>
        <v>0</v>
      </c>
      <c r="CI21" s="59">
        <f t="shared" si="7"/>
        <v>0</v>
      </c>
      <c r="CJ21" s="57"/>
      <c r="CK21" s="59">
        <f t="shared" si="8"/>
        <v>0.99343839184433713</v>
      </c>
      <c r="CL21" s="59">
        <f t="shared" si="9"/>
        <v>4.2893003642908667</v>
      </c>
      <c r="CM21" s="59">
        <v>0</v>
      </c>
      <c r="CN21" s="59">
        <f t="shared" si="29"/>
        <v>0.76999415179597941</v>
      </c>
      <c r="CO21" s="59">
        <f t="shared" si="10"/>
        <v>0.17954822520465064</v>
      </c>
      <c r="CP21" s="59">
        <f t="shared" si="11"/>
        <v>0.65027294152514559</v>
      </c>
      <c r="CQ21" s="59">
        <v>0</v>
      </c>
      <c r="CR21" s="59">
        <f t="shared" si="30"/>
        <v>0.1722326974958919</v>
      </c>
      <c r="CS21" s="59">
        <f t="shared" si="12"/>
        <v>6.5938084995738333E-2</v>
      </c>
      <c r="CT21" s="59">
        <f t="shared" si="13"/>
        <v>0.11879986431709393</v>
      </c>
      <c r="CU21" s="59">
        <v>0</v>
      </c>
      <c r="CV21" s="59">
        <f t="shared" si="31"/>
        <v>0.2434824063902421</v>
      </c>
      <c r="CW21" s="59">
        <f t="shared" si="32"/>
        <v>2.7746899171105475E-2</v>
      </c>
      <c r="CX21" s="59">
        <f t="shared" si="14"/>
        <v>8.1284117690643198E-2</v>
      </c>
      <c r="CY21" s="59">
        <v>0</v>
      </c>
      <c r="CZ21" s="57">
        <f t="shared" si="33"/>
        <v>1.552805015564177E-2</v>
      </c>
    </row>
    <row r="22" spans="1:104" ht="14">
      <c r="A22" s="188">
        <v>2028</v>
      </c>
      <c r="B22" s="56">
        <v>0.248031251937744</v>
      </c>
      <c r="C22" s="56">
        <v>0.157491481451665</v>
      </c>
      <c r="D22" s="56">
        <v>0.63041276534176605</v>
      </c>
      <c r="E22" s="56">
        <v>0.194395096267029</v>
      </c>
      <c r="F22" s="56"/>
      <c r="G22" s="56">
        <v>4.9502904032574797</v>
      </c>
      <c r="H22" s="56">
        <v>4.3891294964837302</v>
      </c>
      <c r="I22" s="56">
        <v>6.1697773919513903</v>
      </c>
      <c r="J22" s="56">
        <v>1.6403026874568201</v>
      </c>
      <c r="K22" s="56"/>
      <c r="L22" s="56">
        <v>0.41338541989624</v>
      </c>
      <c r="M22" s="56">
        <v>0.207417005583061</v>
      </c>
      <c r="N22" s="56">
        <v>0.454723961885864</v>
      </c>
      <c r="O22" s="56">
        <v>0.251783102373626</v>
      </c>
      <c r="P22" s="56"/>
      <c r="Q22" s="56">
        <v>0.454723961885864</v>
      </c>
      <c r="R22" s="56">
        <v>0.39252795445901201</v>
      </c>
      <c r="S22" s="56">
        <v>0.50639713937289399</v>
      </c>
      <c r="T22" s="56">
        <v>0.28189709124184498</v>
      </c>
      <c r="U22" s="56"/>
      <c r="V22" s="56">
        <v>0.496062503875488</v>
      </c>
      <c r="W22" s="56">
        <v>0.122584473781192</v>
      </c>
      <c r="X22" s="56">
        <v>0.165354167958496</v>
      </c>
      <c r="Y22" s="56">
        <v>0.23886027427561499</v>
      </c>
      <c r="Z22" s="56"/>
      <c r="AA22" s="56">
        <v>8.2677083979248098E-2</v>
      </c>
      <c r="AB22" s="56">
        <v>7.7568685465293594E-2</v>
      </c>
      <c r="AC22" s="56">
        <v>4.1338541989624E-2</v>
      </c>
      <c r="AD22" s="56">
        <v>2.0669270994812E-2</v>
      </c>
      <c r="AE22" s="56"/>
      <c r="AF22" s="56">
        <v>0.144684896963684</v>
      </c>
      <c r="AG22" s="56">
        <v>5.5908171082340002E-2</v>
      </c>
      <c r="AH22" s="56">
        <v>0.165354167958496</v>
      </c>
      <c r="AI22" s="56">
        <v>7.22205311965535E-2</v>
      </c>
      <c r="AJ22" s="56"/>
      <c r="AK22" s="56">
        <v>0</v>
      </c>
      <c r="AL22" s="56">
        <v>0</v>
      </c>
      <c r="AM22" s="56">
        <v>0</v>
      </c>
      <c r="AN22" s="56">
        <v>0</v>
      </c>
      <c r="AO22" s="56"/>
      <c r="AP22" s="56"/>
      <c r="AQ22" s="56">
        <v>721.14053037349402</v>
      </c>
      <c r="AR22" s="56">
        <v>22.860213720262099</v>
      </c>
      <c r="AS22" s="56">
        <v>6.39713937289432</v>
      </c>
      <c r="AT22" s="56">
        <v>576.77600711022899</v>
      </c>
      <c r="AU22" s="25"/>
      <c r="AV22" s="25"/>
      <c r="AW22" s="25"/>
      <c r="AY22" s="58"/>
      <c r="AZ22" s="58"/>
      <c r="BA22" s="58"/>
      <c r="BB22" s="58"/>
      <c r="BC22" s="58"/>
      <c r="BD22" s="58"/>
      <c r="BE22" s="57"/>
      <c r="BF22" s="54">
        <f t="shared" si="15"/>
        <v>4.5466209779353948</v>
      </c>
      <c r="BG22" s="54">
        <f t="shared" si="15"/>
        <v>6.800190157293156</v>
      </c>
      <c r="BH22" s="54">
        <f t="shared" si="15"/>
        <v>1.8346977837238492</v>
      </c>
      <c r="BI22" s="54">
        <f t="shared" si="16"/>
        <v>0.59994496004207298</v>
      </c>
      <c r="BJ22" s="54">
        <f t="shared" si="16"/>
        <v>0.96112110125875794</v>
      </c>
      <c r="BK22" s="54">
        <f t="shared" si="16"/>
        <v>0.53368019361547092</v>
      </c>
      <c r="BL22" s="54">
        <f t="shared" si="17"/>
        <v>0.20015315924648558</v>
      </c>
      <c r="BM22" s="54">
        <f t="shared" si="17"/>
        <v>0.20669270994812</v>
      </c>
      <c r="BN22" s="54">
        <f t="shared" si="17"/>
        <v>0.25952954527042699</v>
      </c>
      <c r="BO22" s="33">
        <f t="shared" si="18"/>
        <v>0.144684896963684</v>
      </c>
      <c r="BP22" s="33">
        <f t="shared" si="18"/>
        <v>5.5908171082340002E-2</v>
      </c>
      <c r="BQ22" s="33">
        <f t="shared" si="18"/>
        <v>0.165354167958496</v>
      </c>
      <c r="BR22" s="57"/>
      <c r="BS22" s="33">
        <f t="shared" si="19"/>
        <v>0.14569221990854644</v>
      </c>
      <c r="BT22" s="33">
        <f t="shared" si="20"/>
        <v>2.9077738890080762</v>
      </c>
      <c r="BU22" s="33">
        <f t="shared" si="21"/>
        <v>0.24282036651424407</v>
      </c>
      <c r="BV22" s="33">
        <f t="shared" si="22"/>
        <v>0.26710240316566847</v>
      </c>
      <c r="BW22" s="33">
        <f t="shared" si="23"/>
        <v>0.29138443981709289</v>
      </c>
      <c r="BX22" s="33">
        <f t="shared" si="24"/>
        <v>4.856407330284887E-2</v>
      </c>
      <c r="BY22" s="33">
        <f t="shared" si="25"/>
        <v>8.4987128279985419E-2</v>
      </c>
      <c r="BZ22" s="33">
        <f t="shared" si="26"/>
        <v>0</v>
      </c>
      <c r="CA22" s="33">
        <f t="shared" si="27"/>
        <v>0</v>
      </c>
      <c r="CB22" s="59">
        <f t="shared" si="28"/>
        <v>338.79511637899913</v>
      </c>
      <c r="CC22" s="57"/>
      <c r="CD22" s="59">
        <f t="shared" si="2"/>
        <v>423.59405887493637</v>
      </c>
      <c r="CE22" s="59">
        <f t="shared" si="3"/>
        <v>13.427966268237713</v>
      </c>
      <c r="CF22" s="59">
        <f t="shared" si="4"/>
        <v>3.7576451718079307</v>
      </c>
      <c r="CG22" s="59">
        <f t="shared" si="5"/>
        <v>0</v>
      </c>
      <c r="CH22" s="59">
        <f t="shared" si="6"/>
        <v>0</v>
      </c>
      <c r="CI22" s="59">
        <f t="shared" si="7"/>
        <v>0</v>
      </c>
      <c r="CJ22" s="57"/>
      <c r="CK22" s="59">
        <f t="shared" si="8"/>
        <v>2.6706606453143196</v>
      </c>
      <c r="CL22" s="59">
        <f t="shared" si="9"/>
        <v>3.9943950291593198</v>
      </c>
      <c r="CM22" s="59">
        <v>0</v>
      </c>
      <c r="CN22" s="59">
        <f t="shared" si="29"/>
        <v>1.0776915847649335</v>
      </c>
      <c r="CO22" s="59">
        <f t="shared" si="10"/>
        <v>0.35240443439527974</v>
      </c>
      <c r="CP22" s="59">
        <f t="shared" si="11"/>
        <v>0.56455735214561742</v>
      </c>
      <c r="CQ22" s="59">
        <v>0</v>
      </c>
      <c r="CR22" s="59">
        <f t="shared" si="30"/>
        <v>0.31348086792134122</v>
      </c>
      <c r="CS22" s="59">
        <f t="shared" si="12"/>
        <v>0.1175688864387487</v>
      </c>
      <c r="CT22" s="59">
        <f t="shared" si="13"/>
        <v>0.12141018325712204</v>
      </c>
      <c r="CU22" s="59">
        <v>0</v>
      </c>
      <c r="CV22" s="59">
        <f t="shared" si="31"/>
        <v>0.15244625540895468</v>
      </c>
      <c r="CW22" s="59">
        <f t="shared" si="32"/>
        <v>3.2840158215455099E-2</v>
      </c>
      <c r="CX22" s="59">
        <f t="shared" si="14"/>
        <v>9.7128146605697629E-2</v>
      </c>
      <c r="CY22" s="59">
        <v>0</v>
      </c>
      <c r="CZ22" s="57">
        <f t="shared" si="33"/>
        <v>4.2421950584039032E-2</v>
      </c>
    </row>
    <row r="23" spans="1:104" ht="14">
      <c r="A23" s="188">
        <v>2029</v>
      </c>
      <c r="B23" s="56">
        <v>0.289369793927368</v>
      </c>
      <c r="C23" s="56">
        <v>0.16889123419865301</v>
      </c>
      <c r="D23" s="56">
        <v>0.59940885884954798</v>
      </c>
      <c r="E23" s="56">
        <v>0.17880615709685899</v>
      </c>
      <c r="F23" s="56"/>
      <c r="G23" s="56">
        <v>0.372046877906616</v>
      </c>
      <c r="H23" s="56">
        <v>0.31345336964088799</v>
      </c>
      <c r="I23" s="56">
        <v>8.3813893883962702</v>
      </c>
      <c r="J23" s="56">
        <v>1.5022685832396601</v>
      </c>
      <c r="K23" s="56"/>
      <c r="L23" s="56">
        <v>0.36171224240921002</v>
      </c>
      <c r="M23" s="56">
        <v>0.22020136294121301</v>
      </c>
      <c r="N23" s="56">
        <v>0.44438932638845802</v>
      </c>
      <c r="O23" s="56">
        <v>0.29795595250368301</v>
      </c>
      <c r="P23" s="56"/>
      <c r="Q23" s="56">
        <v>1.0334635497406E-2</v>
      </c>
      <c r="R23" s="56">
        <v>1.0334635497406E-2</v>
      </c>
      <c r="S23" s="56">
        <v>0.63041276534176605</v>
      </c>
      <c r="T23" s="56">
        <v>0.19635807445071399</v>
      </c>
      <c r="U23" s="56"/>
      <c r="V23" s="56">
        <v>0.40305078439883402</v>
      </c>
      <c r="W23" s="56">
        <v>8.7402026264922397E-2</v>
      </c>
      <c r="X23" s="56">
        <v>0.19635807445071399</v>
      </c>
      <c r="Y23" s="56">
        <v>0.26868224075757602</v>
      </c>
      <c r="Z23" s="56"/>
      <c r="AA23" s="56">
        <v>0</v>
      </c>
      <c r="AB23" s="56">
        <v>0</v>
      </c>
      <c r="AC23" s="56">
        <v>9.3011719476654098E-2</v>
      </c>
      <c r="AD23" s="56">
        <v>2.0669270994812E-2</v>
      </c>
      <c r="AE23" s="56"/>
      <c r="AF23" s="56">
        <v>0.113680990471466</v>
      </c>
      <c r="AG23" s="56">
        <v>1.0334635497406E-2</v>
      </c>
      <c r="AH23" s="56">
        <v>0.144684896963684</v>
      </c>
      <c r="AI23" s="56">
        <v>0.10459810273577699</v>
      </c>
      <c r="AJ23" s="56"/>
      <c r="AK23" s="56">
        <v>0</v>
      </c>
      <c r="AL23" s="56">
        <v>0</v>
      </c>
      <c r="AM23" s="56">
        <v>0</v>
      </c>
      <c r="AN23" s="56">
        <v>0</v>
      </c>
      <c r="AO23" s="56"/>
      <c r="AP23" s="56"/>
      <c r="AQ23" s="56">
        <v>109.815836795436</v>
      </c>
      <c r="AR23" s="56">
        <v>0</v>
      </c>
      <c r="AS23" s="56">
        <v>5.3843450941485296</v>
      </c>
      <c r="AT23" s="56">
        <v>541.34887662512097</v>
      </c>
      <c r="AU23" s="25"/>
      <c r="AV23" s="25"/>
      <c r="AW23" s="25"/>
      <c r="AY23" s="58"/>
      <c r="AZ23" s="58"/>
      <c r="BA23" s="58"/>
      <c r="BB23" s="58"/>
      <c r="BC23" s="58"/>
      <c r="BD23" s="58"/>
      <c r="BE23" s="57"/>
      <c r="BF23" s="54">
        <f t="shared" si="15"/>
        <v>0.48234460383954103</v>
      </c>
      <c r="BG23" s="54">
        <f t="shared" si="15"/>
        <v>8.9807982472458185</v>
      </c>
      <c r="BH23" s="54">
        <f t="shared" si="15"/>
        <v>1.6810747403365189</v>
      </c>
      <c r="BI23" s="54">
        <f t="shared" si="16"/>
        <v>0.23053599843861899</v>
      </c>
      <c r="BJ23" s="54">
        <f t="shared" si="16"/>
        <v>1.0748020917302241</v>
      </c>
      <c r="BK23" s="54">
        <f t="shared" si="16"/>
        <v>0.49431402695439697</v>
      </c>
      <c r="BL23" s="54">
        <f t="shared" si="17"/>
        <v>8.7402026264922397E-2</v>
      </c>
      <c r="BM23" s="54">
        <f t="shared" si="17"/>
        <v>0.28936979392736806</v>
      </c>
      <c r="BN23" s="54">
        <f t="shared" si="17"/>
        <v>0.28935151175238805</v>
      </c>
      <c r="BO23" s="33">
        <f t="shared" si="18"/>
        <v>0.113680990471466</v>
      </c>
      <c r="BP23" s="33">
        <f t="shared" si="18"/>
        <v>1.0334635497406E-2</v>
      </c>
      <c r="BQ23" s="33">
        <f t="shared" si="18"/>
        <v>0.144684896963684</v>
      </c>
      <c r="BR23" s="57"/>
      <c r="BS23" s="33">
        <f t="shared" si="19"/>
        <v>0.16502355005822414</v>
      </c>
      <c r="BT23" s="33">
        <f t="shared" si="20"/>
        <v>0.21217313578914532</v>
      </c>
      <c r="BU23" s="33">
        <f t="shared" si="21"/>
        <v>0.20627943757278017</v>
      </c>
      <c r="BV23" s="33">
        <f t="shared" si="22"/>
        <v>5.8936982163651473E-3</v>
      </c>
      <c r="BW23" s="33">
        <f t="shared" si="23"/>
        <v>0.22985423043824077</v>
      </c>
      <c r="BX23" s="33">
        <f t="shared" si="24"/>
        <v>0</v>
      </c>
      <c r="BY23" s="33">
        <f t="shared" si="25"/>
        <v>6.4830680380016617E-2</v>
      </c>
      <c r="BZ23" s="33">
        <f t="shared" si="26"/>
        <v>0</v>
      </c>
      <c r="CA23" s="33">
        <f t="shared" si="27"/>
        <v>0</v>
      </c>
      <c r="CB23" s="59">
        <f t="shared" si="28"/>
        <v>308.72369996963909</v>
      </c>
      <c r="CC23" s="57"/>
      <c r="CD23" s="59">
        <f t="shared" si="2"/>
        <v>62.626437247095964</v>
      </c>
      <c r="CE23" s="59">
        <f t="shared" si="3"/>
        <v>0</v>
      </c>
      <c r="CF23" s="59">
        <f t="shared" si="4"/>
        <v>3.0706167707262439</v>
      </c>
      <c r="CG23" s="59">
        <f t="shared" si="5"/>
        <v>0</v>
      </c>
      <c r="CH23" s="59">
        <f t="shared" si="6"/>
        <v>0</v>
      </c>
      <c r="CI23" s="59">
        <f t="shared" si="7"/>
        <v>0</v>
      </c>
      <c r="CJ23" s="57"/>
      <c r="CK23" s="59">
        <f t="shared" si="8"/>
        <v>0.27507438767782372</v>
      </c>
      <c r="CL23" s="59">
        <f t="shared" si="9"/>
        <v>5.1216237500213158</v>
      </c>
      <c r="CM23" s="59">
        <v>0</v>
      </c>
      <c r="CN23" s="59">
        <f t="shared" si="29"/>
        <v>0.95869343444040145</v>
      </c>
      <c r="CO23" s="59">
        <f t="shared" si="10"/>
        <v>0.13147145858668011</v>
      </c>
      <c r="CP23" s="59">
        <f t="shared" si="11"/>
        <v>0.61294461450197535</v>
      </c>
      <c r="CQ23" s="59">
        <v>0</v>
      </c>
      <c r="CR23" s="59">
        <f t="shared" si="30"/>
        <v>0.28190038242922572</v>
      </c>
      <c r="CS23" s="59">
        <f t="shared" si="12"/>
        <v>4.9844154293934087E-2</v>
      </c>
      <c r="CT23" s="59">
        <f t="shared" si="13"/>
        <v>0.16502355005822417</v>
      </c>
      <c r="CU23" s="59">
        <v>0</v>
      </c>
      <c r="CV23" s="59">
        <f t="shared" si="31"/>
        <v>0.16501312398929333</v>
      </c>
      <c r="CW23" s="59">
        <f t="shared" si="32"/>
        <v>5.8936982163651473E-3</v>
      </c>
      <c r="CX23" s="59">
        <f t="shared" si="14"/>
        <v>8.2511775029112069E-2</v>
      </c>
      <c r="CY23" s="59">
        <v>0</v>
      </c>
      <c r="CZ23" s="57">
        <f t="shared" si="33"/>
        <v>5.9650836421251775E-2</v>
      </c>
    </row>
    <row r="24" spans="1:104" ht="14">
      <c r="A24" s="188">
        <v>2030</v>
      </c>
      <c r="B24" s="56">
        <v>1.0334635497406E-2</v>
      </c>
      <c r="C24" s="56">
        <v>7.2643443595455195E-4</v>
      </c>
      <c r="D24" s="56">
        <v>0.59940885884954798</v>
      </c>
      <c r="E24" s="56">
        <v>8.2677083979248098E-2</v>
      </c>
      <c r="F24" s="56"/>
      <c r="G24" s="56">
        <v>0</v>
      </c>
      <c r="H24" s="56">
        <v>0</v>
      </c>
      <c r="I24" s="56">
        <v>5.0639713937289397</v>
      </c>
      <c r="J24" s="56">
        <v>0.90944792377172901</v>
      </c>
      <c r="K24" s="56"/>
      <c r="L24" s="56">
        <v>4.1338541989624E-2</v>
      </c>
      <c r="M24" s="56">
        <v>2.0669270994812E-2</v>
      </c>
      <c r="N24" s="56">
        <v>0.52706641036770596</v>
      </c>
      <c r="O24" s="56">
        <v>0.108275141010332</v>
      </c>
      <c r="P24" s="56"/>
      <c r="Q24" s="56">
        <v>0</v>
      </c>
      <c r="R24" s="56">
        <v>0</v>
      </c>
      <c r="S24" s="56">
        <v>0.36171224240921002</v>
      </c>
      <c r="T24" s="56">
        <v>9.3011719476654098E-2</v>
      </c>
      <c r="U24" s="56"/>
      <c r="V24" s="56">
        <v>3.1003906492218E-2</v>
      </c>
      <c r="W24" s="56">
        <v>2.0669270994812E-2</v>
      </c>
      <c r="X24" s="56">
        <v>0.21702734544552599</v>
      </c>
      <c r="Y24" s="56">
        <v>0.186023438953308</v>
      </c>
      <c r="Z24" s="56"/>
      <c r="AA24" s="56">
        <v>0</v>
      </c>
      <c r="AB24" s="56">
        <v>0</v>
      </c>
      <c r="AC24" s="56">
        <v>2.0669270994812E-2</v>
      </c>
      <c r="AD24" s="56">
        <v>5.167317748703E-2</v>
      </c>
      <c r="AE24" s="56"/>
      <c r="AF24" s="56">
        <v>1.0334635497406E-2</v>
      </c>
      <c r="AG24" s="56">
        <v>1.0334635497406E-2</v>
      </c>
      <c r="AH24" s="56">
        <v>0.113680990471466</v>
      </c>
      <c r="AI24" s="56">
        <v>6.2007812984436E-2</v>
      </c>
      <c r="AJ24" s="56"/>
      <c r="AK24" s="56">
        <v>0</v>
      </c>
      <c r="AL24" s="56">
        <v>0</v>
      </c>
      <c r="AM24" s="56">
        <v>0</v>
      </c>
      <c r="AN24" s="56">
        <v>0</v>
      </c>
      <c r="AO24" s="56"/>
      <c r="AP24" s="56"/>
      <c r="AQ24" s="56">
        <v>91.440854881048395</v>
      </c>
      <c r="AR24" s="56">
        <v>0</v>
      </c>
      <c r="AS24" s="56">
        <v>0</v>
      </c>
      <c r="AT24" s="56">
        <v>504.48523180587398</v>
      </c>
      <c r="AU24" s="25"/>
      <c r="AV24" s="25"/>
      <c r="AW24" s="25"/>
      <c r="AY24" s="58"/>
      <c r="AZ24" s="58"/>
      <c r="BA24" s="58"/>
      <c r="BB24" s="58"/>
      <c r="BC24" s="58"/>
      <c r="BD24" s="58"/>
      <c r="BE24" s="57"/>
      <c r="BF24" s="54">
        <f t="shared" si="15"/>
        <v>7.2643443595455195E-4</v>
      </c>
      <c r="BG24" s="54">
        <f t="shared" si="15"/>
        <v>5.663380252578488</v>
      </c>
      <c r="BH24" s="54">
        <f t="shared" si="15"/>
        <v>0.99212500775097712</v>
      </c>
      <c r="BI24" s="54">
        <f t="shared" si="16"/>
        <v>2.0669270994812E-2</v>
      </c>
      <c r="BJ24" s="54">
        <f t="shared" si="16"/>
        <v>0.88877865277691592</v>
      </c>
      <c r="BK24" s="54">
        <f t="shared" si="16"/>
        <v>0.2012868604869861</v>
      </c>
      <c r="BL24" s="54">
        <f t="shared" si="17"/>
        <v>2.0669270994812E-2</v>
      </c>
      <c r="BM24" s="54">
        <f t="shared" si="17"/>
        <v>0.23769661644033799</v>
      </c>
      <c r="BN24" s="54">
        <f t="shared" si="17"/>
        <v>0.23769661644033802</v>
      </c>
      <c r="BO24" s="33">
        <f t="shared" si="18"/>
        <v>1.0334635497406E-2</v>
      </c>
      <c r="BP24" s="33">
        <f t="shared" si="18"/>
        <v>1.0334635497406E-2</v>
      </c>
      <c r="BQ24" s="33">
        <f t="shared" si="18"/>
        <v>0.113680990471466</v>
      </c>
      <c r="BR24" s="57"/>
      <c r="BS24" s="33">
        <f t="shared" si="19"/>
        <v>5.7220371032671337E-3</v>
      </c>
      <c r="BT24" s="33">
        <f t="shared" si="20"/>
        <v>0</v>
      </c>
      <c r="BU24" s="33">
        <f t="shared" si="21"/>
        <v>2.2888148413068535E-2</v>
      </c>
      <c r="BV24" s="33">
        <f t="shared" si="22"/>
        <v>0</v>
      </c>
      <c r="BW24" s="33">
        <f t="shared" si="23"/>
        <v>1.7166111309801401E-2</v>
      </c>
      <c r="BX24" s="33">
        <f t="shared" si="24"/>
        <v>0</v>
      </c>
      <c r="BY24" s="33">
        <f t="shared" si="25"/>
        <v>5.7220371032671337E-3</v>
      </c>
      <c r="BZ24" s="33">
        <f t="shared" si="26"/>
        <v>0</v>
      </c>
      <c r="CA24" s="33">
        <f t="shared" si="27"/>
        <v>0</v>
      </c>
      <c r="CB24" s="59">
        <f t="shared" si="28"/>
        <v>279.32124119598518</v>
      </c>
      <c r="CC24" s="57"/>
      <c r="CD24" s="59">
        <f t="shared" si="2"/>
        <v>50.628584289707661</v>
      </c>
      <c r="CE24" s="59">
        <f t="shared" si="3"/>
        <v>0</v>
      </c>
      <c r="CF24" s="59">
        <f t="shared" si="4"/>
        <v>0</v>
      </c>
      <c r="CG24" s="59">
        <f t="shared" si="5"/>
        <v>0</v>
      </c>
      <c r="CH24" s="59">
        <f t="shared" si="6"/>
        <v>0</v>
      </c>
      <c r="CI24" s="59">
        <f t="shared" si="7"/>
        <v>0</v>
      </c>
      <c r="CJ24" s="57"/>
      <c r="CK24" s="59">
        <f t="shared" si="8"/>
        <v>4.0220913419406124E-4</v>
      </c>
      <c r="CL24" s="59">
        <f t="shared" si="9"/>
        <v>3.1356763325903891</v>
      </c>
      <c r="CM24" s="59">
        <v>0</v>
      </c>
      <c r="CN24" s="59">
        <f t="shared" si="29"/>
        <v>0.5493155619136455</v>
      </c>
      <c r="CO24" s="59">
        <f t="shared" si="10"/>
        <v>1.1444074206534267E-2</v>
      </c>
      <c r="CP24" s="59">
        <f t="shared" si="11"/>
        <v>0.49209519088097348</v>
      </c>
      <c r="CQ24" s="59">
        <v>0</v>
      </c>
      <c r="CR24" s="59">
        <f t="shared" si="30"/>
        <v>0.11144765428793157</v>
      </c>
      <c r="CS24" s="59">
        <f t="shared" si="12"/>
        <v>1.1444074206534267E-2</v>
      </c>
      <c r="CT24" s="59">
        <f t="shared" si="13"/>
        <v>0.13160685337514408</v>
      </c>
      <c r="CU24" s="59">
        <v>0</v>
      </c>
      <c r="CV24" s="59">
        <f t="shared" si="31"/>
        <v>0.13160685337514408</v>
      </c>
      <c r="CW24" s="59">
        <f t="shared" si="32"/>
        <v>5.7220371032671337E-3</v>
      </c>
      <c r="CX24" s="59">
        <f t="shared" si="14"/>
        <v>6.2942408135938474E-2</v>
      </c>
      <c r="CY24" s="59">
        <v>0</v>
      </c>
      <c r="CZ24" s="57">
        <f t="shared" si="33"/>
        <v>3.4332222619602802E-2</v>
      </c>
    </row>
    <row r="25" spans="1:104" ht="14">
      <c r="A25" s="188">
        <v>2031</v>
      </c>
      <c r="B25" s="56">
        <v>0</v>
      </c>
      <c r="C25" s="56">
        <v>0</v>
      </c>
      <c r="D25" s="56">
        <v>0.40305078439883402</v>
      </c>
      <c r="E25" s="56">
        <v>7.2342448481842E-2</v>
      </c>
      <c r="F25" s="56"/>
      <c r="G25" s="56">
        <v>0</v>
      </c>
      <c r="H25" s="56">
        <v>0</v>
      </c>
      <c r="I25" s="56">
        <v>3.71013414356876</v>
      </c>
      <c r="J25" s="56">
        <v>1.06446745623282</v>
      </c>
      <c r="K25" s="56"/>
      <c r="L25" s="56">
        <v>0</v>
      </c>
      <c r="M25" s="56">
        <v>0</v>
      </c>
      <c r="N25" s="56">
        <v>0.29970442942477399</v>
      </c>
      <c r="O25" s="56">
        <v>0.165354167958496</v>
      </c>
      <c r="P25" s="56"/>
      <c r="Q25" s="56">
        <v>0</v>
      </c>
      <c r="R25" s="56">
        <v>0</v>
      </c>
      <c r="S25" s="56">
        <v>0.19635807445071399</v>
      </c>
      <c r="T25" s="56">
        <v>0.15501953246108999</v>
      </c>
      <c r="U25" s="56"/>
      <c r="V25" s="56">
        <v>0</v>
      </c>
      <c r="W25" s="56">
        <v>0</v>
      </c>
      <c r="X25" s="56">
        <v>0.15501953246108999</v>
      </c>
      <c r="Y25" s="56">
        <v>7.2342448481842E-2</v>
      </c>
      <c r="Z25" s="56"/>
      <c r="AA25" s="56">
        <v>0</v>
      </c>
      <c r="AB25" s="56">
        <v>0</v>
      </c>
      <c r="AC25" s="56">
        <v>2.0669270994812E-2</v>
      </c>
      <c r="AD25" s="56">
        <v>0</v>
      </c>
      <c r="AE25" s="56"/>
      <c r="AF25" s="56">
        <v>0</v>
      </c>
      <c r="AG25" s="56">
        <v>0</v>
      </c>
      <c r="AH25" s="56">
        <v>7.2342448481842E-2</v>
      </c>
      <c r="AI25" s="56">
        <v>1.0334635497406E-2</v>
      </c>
      <c r="AJ25" s="56"/>
      <c r="AK25" s="56">
        <v>0</v>
      </c>
      <c r="AL25" s="56">
        <v>0</v>
      </c>
      <c r="AM25" s="56">
        <v>0</v>
      </c>
      <c r="AN25" s="56">
        <v>0</v>
      </c>
      <c r="AO25" s="56"/>
      <c r="AP25" s="56"/>
      <c r="AQ25" s="56">
        <v>0</v>
      </c>
      <c r="AR25" s="56">
        <v>0</v>
      </c>
      <c r="AS25" s="56">
        <v>0</v>
      </c>
      <c r="AT25" s="56">
        <v>468.096980219508</v>
      </c>
      <c r="AU25" s="25"/>
      <c r="AV25" s="25"/>
      <c r="AW25" s="25"/>
      <c r="AY25" s="58"/>
      <c r="AZ25" s="58"/>
      <c r="BA25" s="58"/>
      <c r="BB25" s="58"/>
      <c r="BC25" s="58"/>
      <c r="BD25" s="58"/>
      <c r="BE25" s="57"/>
      <c r="BF25" s="54">
        <f t="shared" si="15"/>
        <v>0</v>
      </c>
      <c r="BG25" s="54">
        <f t="shared" si="15"/>
        <v>4.1131849279675938</v>
      </c>
      <c r="BH25" s="54">
        <f t="shared" si="15"/>
        <v>1.136809904714662</v>
      </c>
      <c r="BI25" s="54">
        <f t="shared" si="16"/>
        <v>0</v>
      </c>
      <c r="BJ25" s="54">
        <f t="shared" si="16"/>
        <v>0.496062503875488</v>
      </c>
      <c r="BK25" s="54">
        <f t="shared" si="16"/>
        <v>0.32037370041958602</v>
      </c>
      <c r="BL25" s="54">
        <f t="shared" si="17"/>
        <v>0</v>
      </c>
      <c r="BM25" s="54">
        <f t="shared" si="17"/>
        <v>0.17568880345590199</v>
      </c>
      <c r="BN25" s="54">
        <f t="shared" si="17"/>
        <v>7.2342448481842E-2</v>
      </c>
      <c r="BO25" s="33">
        <f t="shared" si="18"/>
        <v>0</v>
      </c>
      <c r="BP25" s="33">
        <f t="shared" si="18"/>
        <v>0</v>
      </c>
      <c r="BQ25" s="33">
        <f t="shared" si="18"/>
        <v>7.2342448481842E-2</v>
      </c>
      <c r="BR25" s="57"/>
      <c r="BS25" s="33">
        <f t="shared" si="19"/>
        <v>0</v>
      </c>
      <c r="BT25" s="33">
        <f t="shared" si="20"/>
        <v>0</v>
      </c>
      <c r="BU25" s="33">
        <f t="shared" si="21"/>
        <v>0</v>
      </c>
      <c r="BV25" s="33">
        <f t="shared" si="22"/>
        <v>0</v>
      </c>
      <c r="BW25" s="33">
        <f t="shared" si="23"/>
        <v>0</v>
      </c>
      <c r="BX25" s="33">
        <f t="shared" si="24"/>
        <v>0</v>
      </c>
      <c r="BY25" s="33">
        <f t="shared" si="25"/>
        <v>0</v>
      </c>
      <c r="BZ25" s="33">
        <f t="shared" si="26"/>
        <v>0</v>
      </c>
      <c r="CA25" s="33">
        <f t="shared" si="27"/>
        <v>0</v>
      </c>
      <c r="CB25" s="59">
        <f t="shared" si="28"/>
        <v>251.62519277221546</v>
      </c>
      <c r="CC25" s="57"/>
      <c r="CD25" s="59">
        <f t="shared" si="2"/>
        <v>0</v>
      </c>
      <c r="CE25" s="59">
        <f t="shared" si="3"/>
        <v>0</v>
      </c>
      <c r="CF25" s="59">
        <f t="shared" si="4"/>
        <v>0</v>
      </c>
      <c r="CG25" s="59">
        <f t="shared" si="5"/>
        <v>0</v>
      </c>
      <c r="CH25" s="59">
        <f t="shared" si="6"/>
        <v>0</v>
      </c>
      <c r="CI25" s="59">
        <f t="shared" si="7"/>
        <v>0</v>
      </c>
      <c r="CJ25" s="57"/>
      <c r="CK25" s="59">
        <f t="shared" si="8"/>
        <v>0</v>
      </c>
      <c r="CL25" s="59">
        <f t="shared" si="9"/>
        <v>2.211039579709051</v>
      </c>
      <c r="CM25" s="59">
        <v>0</v>
      </c>
      <c r="CN25" s="59">
        <f t="shared" si="29"/>
        <v>0.61109134112561736</v>
      </c>
      <c r="CO25" s="59">
        <f t="shared" si="10"/>
        <v>0</v>
      </c>
      <c r="CP25" s="59">
        <f t="shared" si="11"/>
        <v>0.26665803976390529</v>
      </c>
      <c r="CQ25" s="59">
        <v>0</v>
      </c>
      <c r="CR25" s="59">
        <f t="shared" si="30"/>
        <v>0.17221665068085548</v>
      </c>
      <c r="CS25" s="59">
        <f t="shared" si="12"/>
        <v>0</v>
      </c>
      <c r="CT25" s="59">
        <f t="shared" si="13"/>
        <v>9.4441389083049776E-2</v>
      </c>
      <c r="CU25" s="59">
        <v>0</v>
      </c>
      <c r="CV25" s="59">
        <f t="shared" si="31"/>
        <v>3.8887630798902853E-2</v>
      </c>
      <c r="CW25" s="59">
        <f t="shared" si="32"/>
        <v>0</v>
      </c>
      <c r="CX25" s="59">
        <f t="shared" si="14"/>
        <v>3.8887630798902853E-2</v>
      </c>
      <c r="CY25" s="59">
        <v>0</v>
      </c>
      <c r="CZ25" s="57">
        <f t="shared" si="33"/>
        <v>5.5553758284146932E-3</v>
      </c>
    </row>
    <row r="26" spans="1:104" ht="14">
      <c r="A26" s="188">
        <v>2032</v>
      </c>
      <c r="B26" s="56">
        <v>0</v>
      </c>
      <c r="C26" s="56">
        <v>0</v>
      </c>
      <c r="D26" s="56">
        <v>0.227361980942932</v>
      </c>
      <c r="E26" s="56">
        <v>2.0669270994812E-2</v>
      </c>
      <c r="F26" s="56"/>
      <c r="G26" s="56">
        <v>0</v>
      </c>
      <c r="H26" s="56">
        <v>0</v>
      </c>
      <c r="I26" s="56">
        <v>2.2529505384345101</v>
      </c>
      <c r="J26" s="56">
        <v>0.826770839792481</v>
      </c>
      <c r="K26" s="56"/>
      <c r="L26" s="56">
        <v>0</v>
      </c>
      <c r="M26" s="56">
        <v>0</v>
      </c>
      <c r="N26" s="56">
        <v>0.165354167958496</v>
      </c>
      <c r="O26" s="56">
        <v>8.2677083979248098E-2</v>
      </c>
      <c r="P26" s="56"/>
      <c r="Q26" s="56">
        <v>0</v>
      </c>
      <c r="R26" s="56">
        <v>0</v>
      </c>
      <c r="S26" s="56">
        <v>9.3011719476654098E-2</v>
      </c>
      <c r="T26" s="56">
        <v>6.2007812984436E-2</v>
      </c>
      <c r="U26" s="56"/>
      <c r="V26" s="56">
        <v>0</v>
      </c>
      <c r="W26" s="56">
        <v>0</v>
      </c>
      <c r="X26" s="56">
        <v>5.167317748703E-2</v>
      </c>
      <c r="Y26" s="56">
        <v>5.167317748703E-2</v>
      </c>
      <c r="Z26" s="56"/>
      <c r="AA26" s="56">
        <v>0</v>
      </c>
      <c r="AB26" s="56">
        <v>0</v>
      </c>
      <c r="AC26" s="56">
        <v>1.0334635497406E-2</v>
      </c>
      <c r="AD26" s="56">
        <v>1.0334635497406E-2</v>
      </c>
      <c r="AE26" s="56"/>
      <c r="AF26" s="56">
        <v>0</v>
      </c>
      <c r="AG26" s="56">
        <v>0</v>
      </c>
      <c r="AH26" s="56">
        <v>5.167317748703E-2</v>
      </c>
      <c r="AI26" s="56">
        <v>1.0334635497406E-2</v>
      </c>
      <c r="AJ26" s="56"/>
      <c r="AK26" s="56">
        <v>0</v>
      </c>
      <c r="AL26" s="56">
        <v>0</v>
      </c>
      <c r="AM26" s="56">
        <v>0</v>
      </c>
      <c r="AN26" s="56">
        <v>0</v>
      </c>
      <c r="AO26" s="56"/>
      <c r="AP26" s="56"/>
      <c r="AQ26" s="56">
        <v>0</v>
      </c>
      <c r="AR26" s="56">
        <v>0</v>
      </c>
      <c r="AS26" s="56">
        <v>0</v>
      </c>
      <c r="AT26" s="56">
        <v>430.35489138298101</v>
      </c>
      <c r="AU26" s="25"/>
      <c r="AV26" s="25"/>
      <c r="AW26" s="25"/>
      <c r="AY26" s="58"/>
      <c r="AZ26" s="58"/>
      <c r="BA26" s="58"/>
      <c r="BB26" s="58"/>
      <c r="BC26" s="58"/>
      <c r="BD26" s="58"/>
      <c r="BE26" s="57"/>
      <c r="BF26" s="54">
        <f t="shared" si="15"/>
        <v>0</v>
      </c>
      <c r="BG26" s="54">
        <f t="shared" si="15"/>
        <v>2.480312519377442</v>
      </c>
      <c r="BH26" s="54">
        <f t="shared" si="15"/>
        <v>0.84744011078729298</v>
      </c>
      <c r="BI26" s="54">
        <f t="shared" si="16"/>
        <v>0</v>
      </c>
      <c r="BJ26" s="54">
        <f t="shared" si="16"/>
        <v>0.2583658874351501</v>
      </c>
      <c r="BK26" s="54">
        <f t="shared" si="16"/>
        <v>0.14468489696368408</v>
      </c>
      <c r="BL26" s="54">
        <f t="shared" si="17"/>
        <v>0</v>
      </c>
      <c r="BM26" s="54">
        <f t="shared" si="17"/>
        <v>6.2007812984436E-2</v>
      </c>
      <c r="BN26" s="54">
        <f t="shared" si="17"/>
        <v>6.2007812984436E-2</v>
      </c>
      <c r="BO26" s="33">
        <f t="shared" si="18"/>
        <v>0</v>
      </c>
      <c r="BP26" s="33">
        <f t="shared" si="18"/>
        <v>0</v>
      </c>
      <c r="BQ26" s="33">
        <f t="shared" si="18"/>
        <v>5.167317748703E-2</v>
      </c>
      <c r="BR26" s="57"/>
      <c r="BS26" s="33">
        <f t="shared" si="19"/>
        <v>0</v>
      </c>
      <c r="BT26" s="33">
        <f t="shared" si="20"/>
        <v>0</v>
      </c>
      <c r="BU26" s="33">
        <f t="shared" si="21"/>
        <v>0</v>
      </c>
      <c r="BV26" s="33">
        <f t="shared" si="22"/>
        <v>0</v>
      </c>
      <c r="BW26" s="33">
        <f t="shared" si="23"/>
        <v>0</v>
      </c>
      <c r="BX26" s="33">
        <f t="shared" si="24"/>
        <v>0</v>
      </c>
      <c r="BY26" s="33">
        <f t="shared" si="25"/>
        <v>0</v>
      </c>
      <c r="BZ26" s="33">
        <f t="shared" si="26"/>
        <v>0</v>
      </c>
      <c r="CA26" s="33">
        <f t="shared" si="27"/>
        <v>0</v>
      </c>
      <c r="CB26" s="59">
        <f t="shared" si="28"/>
        <v>224.59899053091732</v>
      </c>
      <c r="CC26" s="57"/>
      <c r="CD26" s="59">
        <f t="shared" si="2"/>
        <v>0</v>
      </c>
      <c r="CE26" s="59">
        <f t="shared" si="3"/>
        <v>0</v>
      </c>
      <c r="CF26" s="59">
        <f t="shared" si="4"/>
        <v>0</v>
      </c>
      <c r="CG26" s="59">
        <f t="shared" si="5"/>
        <v>0</v>
      </c>
      <c r="CH26" s="59">
        <f t="shared" si="6"/>
        <v>0</v>
      </c>
      <c r="CI26" s="59">
        <f t="shared" si="7"/>
        <v>0</v>
      </c>
      <c r="CJ26" s="57"/>
      <c r="CK26" s="59">
        <f t="shared" si="8"/>
        <v>0</v>
      </c>
      <c r="CL26" s="59">
        <f t="shared" si="9"/>
        <v>1.2944565037082791</v>
      </c>
      <c r="CM26" s="59">
        <v>0</v>
      </c>
      <c r="CN26" s="59">
        <f t="shared" si="29"/>
        <v>0.44227263876699552</v>
      </c>
      <c r="CO26" s="59">
        <f t="shared" si="10"/>
        <v>0</v>
      </c>
      <c r="CP26" s="59">
        <f t="shared" si="11"/>
        <v>0.13483921913627903</v>
      </c>
      <c r="CQ26" s="59">
        <v>0</v>
      </c>
      <c r="CR26" s="59">
        <f t="shared" si="30"/>
        <v>7.5509962716316256E-2</v>
      </c>
      <c r="CS26" s="59">
        <f t="shared" si="12"/>
        <v>0</v>
      </c>
      <c r="CT26" s="59">
        <f t="shared" si="13"/>
        <v>3.2361412592706952E-2</v>
      </c>
      <c r="CU26" s="59">
        <v>0</v>
      </c>
      <c r="CV26" s="59">
        <f t="shared" si="31"/>
        <v>3.2361412592706952E-2</v>
      </c>
      <c r="CW26" s="59">
        <f t="shared" si="32"/>
        <v>0</v>
      </c>
      <c r="CX26" s="59">
        <f t="shared" si="14"/>
        <v>2.6967843827255793E-2</v>
      </c>
      <c r="CY26" s="59">
        <v>0</v>
      </c>
      <c r="CZ26" s="57">
        <f t="shared" si="33"/>
        <v>5.3935687654511587E-3</v>
      </c>
    </row>
    <row r="27" spans="1:104" ht="14">
      <c r="A27" s="188">
        <v>2033</v>
      </c>
      <c r="B27" s="56">
        <v>0</v>
      </c>
      <c r="C27" s="56">
        <v>0</v>
      </c>
      <c r="D27" s="56">
        <v>9.3011719476654098E-2</v>
      </c>
      <c r="E27" s="56">
        <v>1.0334635497406E-2</v>
      </c>
      <c r="F27" s="56"/>
      <c r="G27" s="56">
        <v>0</v>
      </c>
      <c r="H27" s="56">
        <v>0</v>
      </c>
      <c r="I27" s="56">
        <v>0.19635807445071399</v>
      </c>
      <c r="J27" s="56">
        <v>2.0669270994812E-2</v>
      </c>
      <c r="K27" s="56"/>
      <c r="L27" s="56">
        <v>0</v>
      </c>
      <c r="M27" s="56">
        <v>0</v>
      </c>
      <c r="N27" s="56">
        <v>5.167317748703E-2</v>
      </c>
      <c r="O27" s="56">
        <v>3.1003906492218E-2</v>
      </c>
      <c r="P27" s="56"/>
      <c r="Q27" s="56">
        <v>0</v>
      </c>
      <c r="R27" s="56">
        <v>0</v>
      </c>
      <c r="S27" s="56">
        <v>0</v>
      </c>
      <c r="T27" s="56">
        <v>0</v>
      </c>
      <c r="U27" s="56"/>
      <c r="V27" s="56">
        <v>0</v>
      </c>
      <c r="W27" s="56">
        <v>0</v>
      </c>
      <c r="X27" s="56">
        <v>3.1003906492218E-2</v>
      </c>
      <c r="Y27" s="56">
        <v>0</v>
      </c>
      <c r="Z27" s="56"/>
      <c r="AA27" s="56">
        <v>0</v>
      </c>
      <c r="AB27" s="56">
        <v>0</v>
      </c>
      <c r="AC27" s="56">
        <v>0</v>
      </c>
      <c r="AD27" s="56">
        <v>0</v>
      </c>
      <c r="AE27" s="56"/>
      <c r="AF27" s="56">
        <v>0</v>
      </c>
      <c r="AG27" s="56">
        <v>0</v>
      </c>
      <c r="AH27" s="56">
        <v>0</v>
      </c>
      <c r="AI27" s="56">
        <v>1.0334635497406E-2</v>
      </c>
      <c r="AJ27" s="56"/>
      <c r="AK27" s="56">
        <v>0</v>
      </c>
      <c r="AL27" s="56">
        <v>0</v>
      </c>
      <c r="AM27" s="56">
        <v>0</v>
      </c>
      <c r="AN27" s="56">
        <v>0</v>
      </c>
      <c r="AO27" s="56"/>
      <c r="AP27" s="56"/>
      <c r="AQ27" s="56">
        <v>0</v>
      </c>
      <c r="AR27" s="56">
        <v>0</v>
      </c>
      <c r="AS27" s="56">
        <v>0</v>
      </c>
      <c r="AT27" s="56">
        <v>392.48878692048498</v>
      </c>
      <c r="AU27" s="25"/>
      <c r="AV27" s="25"/>
      <c r="AW27" s="25"/>
      <c r="AY27" s="58"/>
      <c r="AZ27" s="58"/>
      <c r="BA27" s="58"/>
      <c r="BB27" s="58"/>
      <c r="BC27" s="58"/>
      <c r="BD27" s="58"/>
      <c r="BE27" s="57"/>
      <c r="BF27" s="54">
        <f t="shared" si="15"/>
        <v>0</v>
      </c>
      <c r="BG27" s="54">
        <f t="shared" si="15"/>
        <v>0.28936979392736806</v>
      </c>
      <c r="BH27" s="54">
        <f t="shared" si="15"/>
        <v>3.1003906492218E-2</v>
      </c>
      <c r="BI27" s="54">
        <f t="shared" si="16"/>
        <v>0</v>
      </c>
      <c r="BJ27" s="54">
        <f t="shared" si="16"/>
        <v>5.167317748703E-2</v>
      </c>
      <c r="BK27" s="54">
        <f t="shared" si="16"/>
        <v>3.1003906492218E-2</v>
      </c>
      <c r="BL27" s="54">
        <f t="shared" si="17"/>
        <v>0</v>
      </c>
      <c r="BM27" s="54">
        <f t="shared" si="17"/>
        <v>3.1003906492218E-2</v>
      </c>
      <c r="BN27" s="54">
        <f t="shared" si="17"/>
        <v>0</v>
      </c>
      <c r="BO27" s="33">
        <f t="shared" si="18"/>
        <v>0</v>
      </c>
      <c r="BP27" s="33">
        <f t="shared" si="18"/>
        <v>0</v>
      </c>
      <c r="BQ27" s="33">
        <f t="shared" si="18"/>
        <v>0</v>
      </c>
      <c r="BR27" s="57"/>
      <c r="BS27" s="33">
        <f t="shared" si="19"/>
        <v>0</v>
      </c>
      <c r="BT27" s="33">
        <f t="shared" si="20"/>
        <v>0</v>
      </c>
      <c r="BU27" s="33">
        <f t="shared" si="21"/>
        <v>0</v>
      </c>
      <c r="BV27" s="33">
        <f t="shared" si="22"/>
        <v>0</v>
      </c>
      <c r="BW27" s="33">
        <f t="shared" si="23"/>
        <v>0</v>
      </c>
      <c r="BX27" s="33">
        <f t="shared" si="24"/>
        <v>0</v>
      </c>
      <c r="BY27" s="33">
        <f t="shared" si="25"/>
        <v>0</v>
      </c>
      <c r="BZ27" s="33">
        <f t="shared" si="26"/>
        <v>0</v>
      </c>
      <c r="CA27" s="33">
        <f t="shared" si="27"/>
        <v>0</v>
      </c>
      <c r="CB27" s="59">
        <f t="shared" si="28"/>
        <v>198.87082968379033</v>
      </c>
      <c r="CC27" s="57"/>
      <c r="CD27" s="59">
        <f t="shared" si="2"/>
        <v>0</v>
      </c>
      <c r="CE27" s="59">
        <f t="shared" si="3"/>
        <v>0</v>
      </c>
      <c r="CF27" s="59">
        <f t="shared" si="4"/>
        <v>0</v>
      </c>
      <c r="CG27" s="59">
        <f t="shared" si="5"/>
        <v>0</v>
      </c>
      <c r="CH27" s="59">
        <f t="shared" si="6"/>
        <v>0</v>
      </c>
      <c r="CI27" s="59">
        <f t="shared" si="7"/>
        <v>0</v>
      </c>
      <c r="CJ27" s="57"/>
      <c r="CK27" s="59">
        <f t="shared" si="8"/>
        <v>0</v>
      </c>
      <c r="CL27" s="59">
        <f t="shared" si="9"/>
        <v>0.14662128682779849</v>
      </c>
      <c r="CM27" s="59">
        <v>0</v>
      </c>
      <c r="CN27" s="59">
        <f t="shared" si="29"/>
        <v>1.5709423588692692E-2</v>
      </c>
      <c r="CO27" s="59">
        <f t="shared" si="10"/>
        <v>0</v>
      </c>
      <c r="CP27" s="59">
        <f t="shared" si="11"/>
        <v>2.6182372647821157E-2</v>
      </c>
      <c r="CQ27" s="59">
        <v>0</v>
      </c>
      <c r="CR27" s="59">
        <f t="shared" si="30"/>
        <v>1.5709423588692692E-2</v>
      </c>
      <c r="CS27" s="59">
        <f t="shared" si="12"/>
        <v>0</v>
      </c>
      <c r="CT27" s="59">
        <f t="shared" si="13"/>
        <v>1.5709423588692692E-2</v>
      </c>
      <c r="CU27" s="59">
        <v>0</v>
      </c>
      <c r="CV27" s="59">
        <f t="shared" si="31"/>
        <v>0</v>
      </c>
      <c r="CW27" s="59">
        <f t="shared" si="32"/>
        <v>0</v>
      </c>
      <c r="CX27" s="59">
        <f t="shared" si="14"/>
        <v>0</v>
      </c>
      <c r="CY27" s="59">
        <v>0</v>
      </c>
      <c r="CZ27" s="57">
        <f t="shared" si="33"/>
        <v>5.2364745295642315E-3</v>
      </c>
    </row>
    <row r="28" spans="1:104" ht="14">
      <c r="A28" s="188">
        <v>2034</v>
      </c>
      <c r="B28" s="56">
        <v>0</v>
      </c>
      <c r="C28" s="56">
        <v>0</v>
      </c>
      <c r="D28" s="56">
        <v>0</v>
      </c>
      <c r="E28" s="56">
        <v>0</v>
      </c>
      <c r="F28" s="56"/>
      <c r="G28" s="56">
        <v>0</v>
      </c>
      <c r="H28" s="56">
        <v>0</v>
      </c>
      <c r="I28" s="56">
        <v>0</v>
      </c>
      <c r="J28" s="56">
        <v>0</v>
      </c>
      <c r="K28" s="56"/>
      <c r="L28" s="56">
        <v>0</v>
      </c>
      <c r="M28" s="56">
        <v>0</v>
      </c>
      <c r="N28" s="56">
        <v>1.0334635497406E-2</v>
      </c>
      <c r="O28" s="56">
        <v>1.0334635497406E-2</v>
      </c>
      <c r="P28" s="56"/>
      <c r="Q28" s="56">
        <v>0</v>
      </c>
      <c r="R28" s="56">
        <v>0</v>
      </c>
      <c r="S28" s="56">
        <v>0</v>
      </c>
      <c r="T28" s="56">
        <v>0</v>
      </c>
      <c r="U28" s="56"/>
      <c r="V28" s="56">
        <v>0</v>
      </c>
      <c r="W28" s="56">
        <v>0</v>
      </c>
      <c r="X28" s="56">
        <v>0</v>
      </c>
      <c r="Y28" s="56">
        <v>1.0334635497406E-2</v>
      </c>
      <c r="Z28" s="56"/>
      <c r="AA28" s="56">
        <v>0</v>
      </c>
      <c r="AB28" s="56">
        <v>0</v>
      </c>
      <c r="AC28" s="56">
        <v>0</v>
      </c>
      <c r="AD28" s="56">
        <v>0</v>
      </c>
      <c r="AE28" s="56"/>
      <c r="AF28" s="56">
        <v>0</v>
      </c>
      <c r="AG28" s="56">
        <v>0</v>
      </c>
      <c r="AH28" s="56">
        <v>0</v>
      </c>
      <c r="AI28" s="56">
        <v>0</v>
      </c>
      <c r="AJ28" s="56"/>
      <c r="AK28" s="56">
        <v>0</v>
      </c>
      <c r="AL28" s="56">
        <v>0</v>
      </c>
      <c r="AM28" s="56">
        <v>0</v>
      </c>
      <c r="AN28" s="56">
        <v>0</v>
      </c>
      <c r="AO28" s="56"/>
      <c r="AP28" s="56"/>
      <c r="AQ28" s="56">
        <v>0</v>
      </c>
      <c r="AR28" s="56">
        <v>0</v>
      </c>
      <c r="AS28" s="56">
        <v>0</v>
      </c>
      <c r="AT28" s="56">
        <v>356.16254314710301</v>
      </c>
      <c r="AU28" s="25"/>
      <c r="AV28" s="25"/>
      <c r="AW28" s="25"/>
      <c r="AY28" s="58"/>
      <c r="AZ28" s="58"/>
      <c r="BA28" s="58"/>
      <c r="BB28" s="58"/>
      <c r="BC28" s="58"/>
      <c r="BD28" s="58"/>
      <c r="BE28" s="57"/>
      <c r="BF28" s="54">
        <f t="shared" si="15"/>
        <v>0</v>
      </c>
      <c r="BG28" s="54">
        <f t="shared" si="15"/>
        <v>0</v>
      </c>
      <c r="BH28" s="54">
        <f t="shared" si="15"/>
        <v>0</v>
      </c>
      <c r="BI28" s="54">
        <f t="shared" si="16"/>
        <v>0</v>
      </c>
      <c r="BJ28" s="54">
        <f t="shared" si="16"/>
        <v>1.0334635497406E-2</v>
      </c>
      <c r="BK28" s="54">
        <f t="shared" si="16"/>
        <v>1.0334635497406E-2</v>
      </c>
      <c r="BL28" s="54">
        <f t="shared" si="17"/>
        <v>0</v>
      </c>
      <c r="BM28" s="54">
        <f t="shared" si="17"/>
        <v>0</v>
      </c>
      <c r="BN28" s="54">
        <f t="shared" si="17"/>
        <v>1.0334635497406E-2</v>
      </c>
      <c r="BO28" s="33">
        <f t="shared" si="18"/>
        <v>0</v>
      </c>
      <c r="BP28" s="33">
        <f>AG28+AL28</f>
        <v>0</v>
      </c>
      <c r="BQ28" s="33">
        <f t="shared" si="18"/>
        <v>0</v>
      </c>
      <c r="BR28" s="57"/>
      <c r="BS28" s="33">
        <f t="shared" si="19"/>
        <v>0</v>
      </c>
      <c r="BT28" s="33">
        <f t="shared" si="20"/>
        <v>0</v>
      </c>
      <c r="BU28" s="33">
        <f t="shared" si="21"/>
        <v>0</v>
      </c>
      <c r="BV28" s="33">
        <f t="shared" si="22"/>
        <v>0</v>
      </c>
      <c r="BW28" s="33">
        <f t="shared" si="23"/>
        <v>0</v>
      </c>
      <c r="BX28" s="33">
        <f t="shared" si="24"/>
        <v>0</v>
      </c>
      <c r="BY28" s="33">
        <f t="shared" si="25"/>
        <v>0</v>
      </c>
      <c r="BZ28" s="33">
        <f t="shared" si="26"/>
        <v>0</v>
      </c>
      <c r="CA28" s="33">
        <f t="shared" si="27"/>
        <v>0</v>
      </c>
      <c r="CB28" s="59">
        <f t="shared" si="28"/>
        <v>175.20837059453604</v>
      </c>
      <c r="CC28" s="57"/>
      <c r="CD28" s="59">
        <f t="shared" si="2"/>
        <v>0</v>
      </c>
      <c r="CE28" s="59">
        <f t="shared" si="3"/>
        <v>0</v>
      </c>
      <c r="CF28" s="59">
        <f t="shared" si="4"/>
        <v>0</v>
      </c>
      <c r="CG28" s="59">
        <f t="shared" si="5"/>
        <v>0</v>
      </c>
      <c r="CH28" s="59">
        <f t="shared" si="6"/>
        <v>0</v>
      </c>
      <c r="CI28" s="59">
        <f t="shared" si="7"/>
        <v>0</v>
      </c>
      <c r="CJ28" s="57"/>
      <c r="CK28" s="59">
        <f t="shared" si="8"/>
        <v>0</v>
      </c>
      <c r="CL28" s="59">
        <f t="shared" si="9"/>
        <v>0</v>
      </c>
      <c r="CM28" s="59">
        <v>0</v>
      </c>
      <c r="CN28" s="59">
        <f t="shared" si="29"/>
        <v>0</v>
      </c>
      <c r="CO28" s="59">
        <f t="shared" si="10"/>
        <v>0</v>
      </c>
      <c r="CP28" s="59">
        <f t="shared" si="11"/>
        <v>5.0839558539458552E-3</v>
      </c>
      <c r="CQ28" s="59">
        <v>0</v>
      </c>
      <c r="CR28" s="59">
        <f t="shared" si="30"/>
        <v>5.0839558539458552E-3</v>
      </c>
      <c r="CS28" s="59">
        <f t="shared" si="12"/>
        <v>0</v>
      </c>
      <c r="CT28" s="59">
        <f t="shared" si="13"/>
        <v>0</v>
      </c>
      <c r="CU28" s="59">
        <v>0</v>
      </c>
      <c r="CV28" s="59">
        <f t="shared" si="31"/>
        <v>5.0839558539458552E-3</v>
      </c>
      <c r="CW28" s="59">
        <f t="shared" si="32"/>
        <v>0</v>
      </c>
      <c r="CX28" s="59">
        <f t="shared" si="14"/>
        <v>0</v>
      </c>
      <c r="CY28" s="59">
        <v>0</v>
      </c>
      <c r="CZ28" s="57">
        <f t="shared" si="33"/>
        <v>0</v>
      </c>
    </row>
    <row r="29" spans="1:104" ht="14">
      <c r="A29" s="188">
        <v>2035</v>
      </c>
      <c r="B29" s="56">
        <v>0</v>
      </c>
      <c r="C29" s="56">
        <v>0</v>
      </c>
      <c r="D29" s="56">
        <v>0</v>
      </c>
      <c r="E29" s="56">
        <v>0</v>
      </c>
      <c r="F29" s="56"/>
      <c r="G29" s="56">
        <v>0</v>
      </c>
      <c r="H29" s="56">
        <v>0</v>
      </c>
      <c r="I29" s="56">
        <v>0</v>
      </c>
      <c r="J29" s="56">
        <v>0</v>
      </c>
      <c r="K29" s="56"/>
      <c r="L29" s="56">
        <v>0</v>
      </c>
      <c r="M29" s="56">
        <v>0</v>
      </c>
      <c r="N29" s="56">
        <v>0</v>
      </c>
      <c r="O29" s="56">
        <v>0</v>
      </c>
      <c r="P29" s="56"/>
      <c r="Q29" s="56">
        <v>0</v>
      </c>
      <c r="R29" s="56">
        <v>0</v>
      </c>
      <c r="S29" s="56">
        <v>0</v>
      </c>
      <c r="T29" s="56">
        <v>0</v>
      </c>
      <c r="U29" s="56"/>
      <c r="V29" s="56">
        <v>0</v>
      </c>
      <c r="W29" s="56">
        <v>0</v>
      </c>
      <c r="X29" s="56">
        <v>0</v>
      </c>
      <c r="Y29" s="56">
        <v>0</v>
      </c>
      <c r="Z29" s="56"/>
      <c r="AA29" s="56">
        <v>0</v>
      </c>
      <c r="AB29" s="56">
        <v>0</v>
      </c>
      <c r="AC29" s="56">
        <v>0</v>
      </c>
      <c r="AD29" s="56">
        <v>0</v>
      </c>
      <c r="AE29" s="56"/>
      <c r="AF29" s="56">
        <v>0</v>
      </c>
      <c r="AG29" s="56">
        <v>0</v>
      </c>
      <c r="AH29" s="56">
        <v>0</v>
      </c>
      <c r="AI29" s="56">
        <v>0</v>
      </c>
      <c r="AJ29" s="56"/>
      <c r="AK29" s="56">
        <v>0</v>
      </c>
      <c r="AL29" s="56">
        <v>0</v>
      </c>
      <c r="AM29" s="56">
        <v>0</v>
      </c>
      <c r="AN29" s="56">
        <v>0</v>
      </c>
      <c r="AO29" s="56"/>
      <c r="AP29" s="56"/>
      <c r="AQ29" s="56">
        <v>0</v>
      </c>
      <c r="AR29" s="56">
        <v>0</v>
      </c>
      <c r="AS29" s="56">
        <v>0</v>
      </c>
      <c r="AT29" s="56">
        <v>318.04840743266999</v>
      </c>
      <c r="AU29" s="25"/>
      <c r="AV29" s="25"/>
      <c r="AW29" s="25"/>
      <c r="AY29" s="58"/>
      <c r="AZ29" s="58"/>
      <c r="BA29" s="58"/>
      <c r="BB29" s="58"/>
      <c r="BC29" s="58"/>
      <c r="BD29" s="58"/>
      <c r="BE29" s="57"/>
      <c r="BF29" s="54">
        <f t="shared" si="15"/>
        <v>0</v>
      </c>
      <c r="BG29" s="54">
        <f t="shared" si="15"/>
        <v>0</v>
      </c>
      <c r="BH29" s="54">
        <f t="shared" si="15"/>
        <v>0</v>
      </c>
      <c r="BI29" s="54">
        <f t="shared" si="16"/>
        <v>0</v>
      </c>
      <c r="BJ29" s="54">
        <f t="shared" si="16"/>
        <v>0</v>
      </c>
      <c r="BK29" s="54">
        <f t="shared" si="16"/>
        <v>0</v>
      </c>
      <c r="BL29" s="54">
        <f t="shared" si="17"/>
        <v>0</v>
      </c>
      <c r="BM29" s="54">
        <f t="shared" si="17"/>
        <v>0</v>
      </c>
      <c r="BN29" s="54">
        <f t="shared" si="17"/>
        <v>0</v>
      </c>
      <c r="BO29" s="33">
        <f t="shared" si="18"/>
        <v>0</v>
      </c>
      <c r="BP29" s="33">
        <f t="shared" si="18"/>
        <v>0</v>
      </c>
      <c r="BQ29" s="33">
        <f t="shared" si="18"/>
        <v>0</v>
      </c>
      <c r="BR29" s="57"/>
      <c r="BS29" s="33">
        <f t="shared" si="19"/>
        <v>0</v>
      </c>
      <c r="BT29" s="33">
        <f t="shared" si="20"/>
        <v>0</v>
      </c>
      <c r="BU29" s="33">
        <f t="shared" si="21"/>
        <v>0</v>
      </c>
      <c r="BV29" s="33">
        <f t="shared" si="22"/>
        <v>0</v>
      </c>
      <c r="BW29" s="33">
        <f t="shared" si="23"/>
        <v>0</v>
      </c>
      <c r="BX29" s="33">
        <f t="shared" si="24"/>
        <v>0</v>
      </c>
      <c r="BY29" s="33">
        <f t="shared" si="25"/>
        <v>0</v>
      </c>
      <c r="BZ29" s="33">
        <f t="shared" si="26"/>
        <v>0</v>
      </c>
      <c r="CA29" s="33">
        <f t="shared" si="27"/>
        <v>0</v>
      </c>
      <c r="CB29" s="59">
        <f t="shared" si="28"/>
        <v>151.90169068464454</v>
      </c>
      <c r="CC29" s="57"/>
      <c r="CD29" s="59">
        <f t="shared" si="2"/>
        <v>0</v>
      </c>
      <c r="CE29" s="59">
        <f t="shared" si="3"/>
        <v>0</v>
      </c>
      <c r="CF29" s="59">
        <f t="shared" si="4"/>
        <v>0</v>
      </c>
      <c r="CG29" s="59">
        <f t="shared" si="5"/>
        <v>0</v>
      </c>
      <c r="CH29" s="59">
        <f t="shared" si="6"/>
        <v>0</v>
      </c>
      <c r="CI29" s="59">
        <f t="shared" si="7"/>
        <v>0</v>
      </c>
      <c r="CJ29" s="57"/>
      <c r="CK29" s="59">
        <f t="shared" si="8"/>
        <v>0</v>
      </c>
      <c r="CL29" s="59">
        <f t="shared" si="9"/>
        <v>0</v>
      </c>
      <c r="CM29" s="59">
        <v>0</v>
      </c>
      <c r="CN29" s="59">
        <f t="shared" si="29"/>
        <v>0</v>
      </c>
      <c r="CO29" s="59">
        <f t="shared" si="10"/>
        <v>0</v>
      </c>
      <c r="CP29" s="59">
        <f t="shared" si="11"/>
        <v>0</v>
      </c>
      <c r="CQ29" s="59">
        <v>0</v>
      </c>
      <c r="CR29" s="59">
        <f t="shared" si="30"/>
        <v>0</v>
      </c>
      <c r="CS29" s="59">
        <f t="shared" si="12"/>
        <v>0</v>
      </c>
      <c r="CT29" s="59">
        <f t="shared" si="13"/>
        <v>0</v>
      </c>
      <c r="CU29" s="59">
        <v>0</v>
      </c>
      <c r="CV29" s="59">
        <f t="shared" si="31"/>
        <v>0</v>
      </c>
      <c r="CW29" s="59">
        <f t="shared" si="32"/>
        <v>0</v>
      </c>
      <c r="CX29" s="59">
        <f t="shared" si="14"/>
        <v>0</v>
      </c>
      <c r="CY29" s="59">
        <v>0</v>
      </c>
      <c r="CZ29" s="57">
        <f t="shared" si="33"/>
        <v>0</v>
      </c>
    </row>
    <row r="30" spans="1:104" ht="14">
      <c r="A30" s="188">
        <v>2036</v>
      </c>
      <c r="B30" s="56">
        <v>0</v>
      </c>
      <c r="C30" s="56">
        <v>0</v>
      </c>
      <c r="D30" s="56">
        <v>0</v>
      </c>
      <c r="E30" s="56">
        <v>0</v>
      </c>
      <c r="F30" s="56"/>
      <c r="G30" s="56">
        <v>0</v>
      </c>
      <c r="H30" s="56">
        <v>0</v>
      </c>
      <c r="I30" s="56">
        <v>0</v>
      </c>
      <c r="J30" s="56">
        <v>0</v>
      </c>
      <c r="K30" s="56"/>
      <c r="L30" s="56">
        <v>2.0669270994812E-2</v>
      </c>
      <c r="M30" s="56">
        <v>1.04519084434469E-2</v>
      </c>
      <c r="N30" s="56">
        <v>0</v>
      </c>
      <c r="O30" s="56">
        <v>0</v>
      </c>
      <c r="P30" s="56"/>
      <c r="Q30" s="56">
        <v>0</v>
      </c>
      <c r="R30" s="56">
        <v>0</v>
      </c>
      <c r="S30" s="56">
        <v>0</v>
      </c>
      <c r="T30" s="56">
        <v>0</v>
      </c>
      <c r="U30" s="56"/>
      <c r="V30" s="56">
        <v>0</v>
      </c>
      <c r="W30" s="56">
        <v>0</v>
      </c>
      <c r="X30" s="56">
        <v>0</v>
      </c>
      <c r="Y30" s="56">
        <v>0</v>
      </c>
      <c r="Z30" s="56"/>
      <c r="AA30" s="56">
        <v>0</v>
      </c>
      <c r="AB30" s="56">
        <v>0</v>
      </c>
      <c r="AC30" s="56">
        <v>0</v>
      </c>
      <c r="AD30" s="56">
        <v>0</v>
      </c>
      <c r="AE30" s="56"/>
      <c r="AF30" s="56">
        <v>0</v>
      </c>
      <c r="AG30" s="56">
        <v>0</v>
      </c>
      <c r="AH30" s="56">
        <v>0</v>
      </c>
      <c r="AI30" s="56">
        <v>0</v>
      </c>
      <c r="AJ30" s="56"/>
      <c r="AK30" s="56">
        <v>0</v>
      </c>
      <c r="AL30" s="56">
        <v>0</v>
      </c>
      <c r="AM30" s="56">
        <v>0</v>
      </c>
      <c r="AN30" s="56">
        <v>0</v>
      </c>
      <c r="AO30" s="56"/>
      <c r="AP30" s="56"/>
      <c r="AQ30" s="56">
        <v>0</v>
      </c>
      <c r="AR30" s="56">
        <v>0</v>
      </c>
      <c r="AS30" s="56">
        <v>0</v>
      </c>
      <c r="AT30" s="56">
        <v>281.43279386536</v>
      </c>
      <c r="AU30" s="25"/>
      <c r="AV30" s="25"/>
      <c r="AW30" s="25"/>
      <c r="AY30" s="58"/>
      <c r="AZ30" s="58"/>
      <c r="BA30" s="58"/>
      <c r="BB30" s="58"/>
      <c r="BC30" s="58"/>
      <c r="BD30" s="58"/>
      <c r="BE30" s="57"/>
      <c r="BF30" s="54">
        <f t="shared" si="15"/>
        <v>0</v>
      </c>
      <c r="BG30" s="54">
        <f t="shared" si="15"/>
        <v>0</v>
      </c>
      <c r="BH30" s="54">
        <f t="shared" si="15"/>
        <v>0</v>
      </c>
      <c r="BI30" s="54">
        <f t="shared" si="16"/>
        <v>1.04519084434469E-2</v>
      </c>
      <c r="BJ30" s="54">
        <f t="shared" si="16"/>
        <v>0</v>
      </c>
      <c r="BK30" s="54">
        <f t="shared" si="16"/>
        <v>0</v>
      </c>
      <c r="BL30" s="54">
        <f t="shared" si="17"/>
        <v>0</v>
      </c>
      <c r="BM30" s="54">
        <f t="shared" si="17"/>
        <v>0</v>
      </c>
      <c r="BN30" s="54">
        <f t="shared" si="17"/>
        <v>0</v>
      </c>
      <c r="BO30" s="33">
        <f t="shared" si="18"/>
        <v>0</v>
      </c>
      <c r="BP30" s="33">
        <f t="shared" si="18"/>
        <v>0</v>
      </c>
      <c r="BQ30" s="33">
        <f t="shared" si="18"/>
        <v>0</v>
      </c>
      <c r="BR30" s="57"/>
      <c r="BS30" s="33">
        <f t="shared" si="19"/>
        <v>0</v>
      </c>
      <c r="BT30" s="33">
        <f t="shared" si="20"/>
        <v>0</v>
      </c>
      <c r="BU30" s="33">
        <f t="shared" si="21"/>
        <v>9.5842319802919313E-3</v>
      </c>
      <c r="BV30" s="33">
        <f t="shared" si="22"/>
        <v>0</v>
      </c>
      <c r="BW30" s="33">
        <f t="shared" si="23"/>
        <v>0</v>
      </c>
      <c r="BX30" s="33">
        <f t="shared" si="24"/>
        <v>0</v>
      </c>
      <c r="BY30" s="33">
        <f t="shared" si="25"/>
        <v>0</v>
      </c>
      <c r="BZ30" s="33">
        <f t="shared" si="26"/>
        <v>0</v>
      </c>
      <c r="CA30" s="33">
        <f t="shared" si="27"/>
        <v>0</v>
      </c>
      <c r="CB30" s="59">
        <f t="shared" si="28"/>
        <v>130.49890264365484</v>
      </c>
      <c r="CC30" s="57"/>
      <c r="CD30" s="59">
        <f t="shared" si="2"/>
        <v>0</v>
      </c>
      <c r="CE30" s="59">
        <f t="shared" si="3"/>
        <v>0</v>
      </c>
      <c r="CF30" s="59">
        <f t="shared" si="4"/>
        <v>0</v>
      </c>
      <c r="CG30" s="59">
        <f t="shared" si="5"/>
        <v>0</v>
      </c>
      <c r="CH30" s="59">
        <f t="shared" si="6"/>
        <v>0</v>
      </c>
      <c r="CI30" s="59">
        <f t="shared" si="7"/>
        <v>0</v>
      </c>
      <c r="CJ30" s="57"/>
      <c r="CK30" s="59">
        <f t="shared" si="8"/>
        <v>0</v>
      </c>
      <c r="CL30" s="59">
        <f t="shared" si="9"/>
        <v>0</v>
      </c>
      <c r="CM30" s="59">
        <v>0</v>
      </c>
      <c r="CN30" s="59">
        <f t="shared" si="29"/>
        <v>0</v>
      </c>
      <c r="CO30" s="59">
        <f t="shared" si="10"/>
        <v>4.8464948368963107E-3</v>
      </c>
      <c r="CP30" s="59">
        <f t="shared" si="11"/>
        <v>0</v>
      </c>
      <c r="CQ30" s="59">
        <v>0</v>
      </c>
      <c r="CR30" s="59">
        <f t="shared" si="30"/>
        <v>0</v>
      </c>
      <c r="CS30" s="59">
        <f t="shared" si="12"/>
        <v>0</v>
      </c>
      <c r="CT30" s="59">
        <f t="shared" si="13"/>
        <v>0</v>
      </c>
      <c r="CU30" s="59">
        <v>0</v>
      </c>
      <c r="CV30" s="59">
        <f t="shared" si="31"/>
        <v>0</v>
      </c>
      <c r="CW30" s="59">
        <f t="shared" si="32"/>
        <v>0</v>
      </c>
      <c r="CX30" s="59">
        <f t="shared" si="14"/>
        <v>0</v>
      </c>
      <c r="CY30" s="59">
        <v>0</v>
      </c>
      <c r="CZ30" s="57">
        <f t="shared" si="33"/>
        <v>0</v>
      </c>
    </row>
    <row r="31" spans="1:104" ht="14">
      <c r="A31" s="188">
        <v>2037</v>
      </c>
      <c r="B31" s="56">
        <v>4.1338541989624E-2</v>
      </c>
      <c r="C31" s="56">
        <v>2.1327347864808398E-2</v>
      </c>
      <c r="D31" s="56">
        <v>0</v>
      </c>
      <c r="E31" s="56">
        <v>0</v>
      </c>
      <c r="F31" s="56"/>
      <c r="G31" s="56">
        <v>0</v>
      </c>
      <c r="H31" s="56">
        <v>0</v>
      </c>
      <c r="I31" s="56">
        <v>0</v>
      </c>
      <c r="J31" s="56">
        <v>0</v>
      </c>
      <c r="K31" s="56"/>
      <c r="L31" s="56">
        <v>3.1003906492218E-2</v>
      </c>
      <c r="M31" s="56">
        <v>1.0334635497406E-2</v>
      </c>
      <c r="N31" s="56">
        <v>1.0334635497406E-2</v>
      </c>
      <c r="O31" s="56">
        <v>1.34878345476425E-2</v>
      </c>
      <c r="P31" s="56"/>
      <c r="Q31" s="56">
        <v>0</v>
      </c>
      <c r="R31" s="56">
        <v>0</v>
      </c>
      <c r="S31" s="56">
        <v>0</v>
      </c>
      <c r="T31" s="56">
        <v>0</v>
      </c>
      <c r="U31" s="56"/>
      <c r="V31" s="56">
        <v>5.167317748703E-2</v>
      </c>
      <c r="W31" s="56">
        <v>2.6350883042315399E-4</v>
      </c>
      <c r="X31" s="56">
        <v>0</v>
      </c>
      <c r="Y31" s="56">
        <v>1.13322344608172E-2</v>
      </c>
      <c r="Z31" s="56"/>
      <c r="AA31" s="56">
        <v>0</v>
      </c>
      <c r="AB31" s="56">
        <v>0</v>
      </c>
      <c r="AC31" s="56">
        <v>0</v>
      </c>
      <c r="AD31" s="56">
        <v>0</v>
      </c>
      <c r="AE31" s="56"/>
      <c r="AF31" s="56">
        <v>0</v>
      </c>
      <c r="AG31" s="56">
        <v>0</v>
      </c>
      <c r="AH31" s="56">
        <v>0</v>
      </c>
      <c r="AI31" s="56">
        <v>0</v>
      </c>
      <c r="AJ31" s="56"/>
      <c r="AK31" s="56">
        <v>0</v>
      </c>
      <c r="AL31" s="56">
        <v>0</v>
      </c>
      <c r="AM31" s="56">
        <v>0</v>
      </c>
      <c r="AN31" s="56">
        <v>0</v>
      </c>
      <c r="AO31" s="56"/>
      <c r="AP31" s="56"/>
      <c r="AQ31" s="56">
        <v>0</v>
      </c>
      <c r="AR31" s="56">
        <v>0</v>
      </c>
      <c r="AS31" s="56">
        <v>0</v>
      </c>
      <c r="AT31" s="56">
        <v>245.03420764349599</v>
      </c>
      <c r="AU31" s="25"/>
      <c r="AV31" s="25"/>
      <c r="AW31" s="25"/>
      <c r="AY31" s="58"/>
      <c r="AZ31" s="58"/>
      <c r="BA31" s="58"/>
      <c r="BB31" s="58"/>
      <c r="BC31" s="58"/>
      <c r="BD31" s="58"/>
      <c r="BE31" s="57"/>
      <c r="BF31" s="54">
        <f t="shared" si="15"/>
        <v>2.1327347864808398E-2</v>
      </c>
      <c r="BG31" s="54">
        <f t="shared" si="15"/>
        <v>0</v>
      </c>
      <c r="BH31" s="54">
        <f t="shared" si="15"/>
        <v>0</v>
      </c>
      <c r="BI31" s="54">
        <f t="shared" si="16"/>
        <v>1.0334635497406E-2</v>
      </c>
      <c r="BJ31" s="54">
        <f t="shared" si="16"/>
        <v>1.0334635497406E-2</v>
      </c>
      <c r="BK31" s="54">
        <f t="shared" si="16"/>
        <v>1.34878345476425E-2</v>
      </c>
      <c r="BL31" s="54">
        <f t="shared" si="17"/>
        <v>2.6350883042315399E-4</v>
      </c>
      <c r="BM31" s="54">
        <f t="shared" si="17"/>
        <v>0</v>
      </c>
      <c r="BN31" s="54">
        <f t="shared" si="17"/>
        <v>1.13322344608172E-2</v>
      </c>
      <c r="BO31" s="33">
        <f t="shared" si="18"/>
        <v>0</v>
      </c>
      <c r="BP31" s="33">
        <f t="shared" si="18"/>
        <v>0</v>
      </c>
      <c r="BQ31" s="33">
        <f t="shared" si="18"/>
        <v>0</v>
      </c>
      <c r="BR31" s="57"/>
      <c r="BS31" s="33">
        <f t="shared" si="19"/>
        <v>1.8610159185032876E-2</v>
      </c>
      <c r="BT31" s="33">
        <f t="shared" si="20"/>
        <v>0</v>
      </c>
      <c r="BU31" s="33">
        <f t="shared" si="21"/>
        <v>1.3957619388774658E-2</v>
      </c>
      <c r="BV31" s="33">
        <f t="shared" si="22"/>
        <v>0</v>
      </c>
      <c r="BW31" s="33">
        <f t="shared" si="23"/>
        <v>2.3262698981291095E-2</v>
      </c>
      <c r="BX31" s="33">
        <f t="shared" si="24"/>
        <v>0</v>
      </c>
      <c r="BY31" s="33">
        <f t="shared" si="25"/>
        <v>0</v>
      </c>
      <c r="BZ31" s="33">
        <f t="shared" si="26"/>
        <v>0</v>
      </c>
      <c r="CA31" s="33">
        <f t="shared" si="27"/>
        <v>0</v>
      </c>
      <c r="CB31" s="59">
        <f t="shared" si="28"/>
        <v>110.31171856928225</v>
      </c>
      <c r="CC31" s="57"/>
      <c r="CD31" s="59">
        <f t="shared" si="2"/>
        <v>0</v>
      </c>
      <c r="CE31" s="59">
        <f t="shared" si="3"/>
        <v>0</v>
      </c>
      <c r="CF31" s="59">
        <f t="shared" si="4"/>
        <v>0</v>
      </c>
      <c r="CG31" s="59">
        <f t="shared" si="5"/>
        <v>0</v>
      </c>
      <c r="CH31" s="59">
        <f t="shared" si="6"/>
        <v>0</v>
      </c>
      <c r="CI31" s="59">
        <f t="shared" si="7"/>
        <v>0</v>
      </c>
      <c r="CJ31" s="57"/>
      <c r="CK31" s="59">
        <f t="shared" si="8"/>
        <v>9.6013385972412574E-3</v>
      </c>
      <c r="CL31" s="59">
        <f t="shared" si="9"/>
        <v>0</v>
      </c>
      <c r="CM31" s="59">
        <v>0</v>
      </c>
      <c r="CN31" s="59">
        <f t="shared" si="29"/>
        <v>0</v>
      </c>
      <c r="CO31" s="59">
        <f t="shared" si="10"/>
        <v>4.6525397962582189E-3</v>
      </c>
      <c r="CP31" s="59">
        <f t="shared" si="11"/>
        <v>4.6525397962582189E-3</v>
      </c>
      <c r="CQ31" s="59">
        <v>0</v>
      </c>
      <c r="CR31" s="59">
        <f t="shared" si="30"/>
        <v>6.0720754993249804E-3</v>
      </c>
      <c r="CS31" s="59">
        <f t="shared" si="12"/>
        <v>1.1862879155408099E-4</v>
      </c>
      <c r="CT31" s="59">
        <f t="shared" si="13"/>
        <v>0</v>
      </c>
      <c r="CU31" s="59">
        <v>0</v>
      </c>
      <c r="CV31" s="59">
        <f t="shared" si="31"/>
        <v>5.1016479316289874E-3</v>
      </c>
      <c r="CW31" s="59">
        <f t="shared" si="32"/>
        <v>0</v>
      </c>
      <c r="CX31" s="59">
        <f t="shared" si="14"/>
        <v>0</v>
      </c>
      <c r="CY31" s="59">
        <v>0</v>
      </c>
      <c r="CZ31" s="57">
        <f t="shared" si="33"/>
        <v>0</v>
      </c>
    </row>
    <row r="32" spans="1:104" ht="14">
      <c r="A32" s="188">
        <v>2038</v>
      </c>
      <c r="B32" s="56">
        <v>7.2342448481842E-2</v>
      </c>
      <c r="C32" s="56">
        <v>1.2885994413954599E-2</v>
      </c>
      <c r="D32" s="56">
        <v>2.0669270994812E-2</v>
      </c>
      <c r="E32" s="56">
        <v>2.5980065929339598E-2</v>
      </c>
      <c r="F32" s="56"/>
      <c r="G32" s="56">
        <v>0</v>
      </c>
      <c r="H32" s="56">
        <v>0</v>
      </c>
      <c r="I32" s="56">
        <v>0</v>
      </c>
      <c r="J32" s="56">
        <v>0</v>
      </c>
      <c r="K32" s="56"/>
      <c r="L32" s="56">
        <v>0.10334635497406</v>
      </c>
      <c r="M32" s="56">
        <v>4.5466837719674601E-2</v>
      </c>
      <c r="N32" s="56">
        <v>2.0669270994812E-2</v>
      </c>
      <c r="O32" s="56">
        <v>1.6273976737891702E-2</v>
      </c>
      <c r="P32" s="56"/>
      <c r="Q32" s="56">
        <v>0</v>
      </c>
      <c r="R32" s="56">
        <v>0</v>
      </c>
      <c r="S32" s="56">
        <v>0</v>
      </c>
      <c r="T32" s="56">
        <v>0</v>
      </c>
      <c r="U32" s="56"/>
      <c r="V32" s="56">
        <v>0.113680990471466</v>
      </c>
      <c r="W32" s="56">
        <v>3.1003906492218E-2</v>
      </c>
      <c r="X32" s="56">
        <v>0</v>
      </c>
      <c r="Y32" s="56">
        <v>2.3055877915787299E-2</v>
      </c>
      <c r="Z32" s="56"/>
      <c r="AA32" s="56">
        <v>0</v>
      </c>
      <c r="AB32" s="56">
        <v>0</v>
      </c>
      <c r="AC32" s="56">
        <v>0</v>
      </c>
      <c r="AD32" s="56">
        <v>0</v>
      </c>
      <c r="AE32" s="56"/>
      <c r="AF32" s="56">
        <v>5.167317748703E-2</v>
      </c>
      <c r="AG32" s="56">
        <v>1.12707653265459E-2</v>
      </c>
      <c r="AH32" s="56">
        <v>0</v>
      </c>
      <c r="AI32" s="56">
        <v>8.5399757104618595E-3</v>
      </c>
      <c r="AJ32" s="56"/>
      <c r="AK32" s="56">
        <v>0</v>
      </c>
      <c r="AL32" s="56">
        <v>0</v>
      </c>
      <c r="AM32" s="56">
        <v>0</v>
      </c>
      <c r="AN32" s="56">
        <v>0</v>
      </c>
      <c r="AO32" s="56"/>
      <c r="AP32" s="56"/>
      <c r="AQ32" s="56">
        <v>0</v>
      </c>
      <c r="AR32" s="56">
        <v>0</v>
      </c>
      <c r="AS32" s="56">
        <v>0</v>
      </c>
      <c r="AT32" s="56">
        <v>210.26849383022301</v>
      </c>
      <c r="AU32" s="25"/>
      <c r="AV32" s="25"/>
      <c r="AW32" s="25"/>
      <c r="AY32" s="58"/>
      <c r="AZ32" s="58"/>
      <c r="BA32" s="58"/>
      <c r="BB32" s="58"/>
      <c r="BC32" s="58"/>
      <c r="BD32" s="58"/>
      <c r="BE32" s="57"/>
      <c r="BF32" s="54">
        <f t="shared" si="15"/>
        <v>1.2885994413954599E-2</v>
      </c>
      <c r="BG32" s="54">
        <f t="shared" si="15"/>
        <v>2.0669270994812E-2</v>
      </c>
      <c r="BH32" s="54">
        <f t="shared" si="15"/>
        <v>2.5980065929339598E-2</v>
      </c>
      <c r="BI32" s="54">
        <f t="shared" si="16"/>
        <v>4.5466837719674601E-2</v>
      </c>
      <c r="BJ32" s="54">
        <f t="shared" si="16"/>
        <v>2.0669270994812E-2</v>
      </c>
      <c r="BK32" s="54">
        <f t="shared" si="16"/>
        <v>1.6273976737891702E-2</v>
      </c>
      <c r="BL32" s="54">
        <f t="shared" si="17"/>
        <v>3.1003906492218E-2</v>
      </c>
      <c r="BM32" s="54">
        <f t="shared" si="17"/>
        <v>0</v>
      </c>
      <c r="BN32" s="54">
        <f t="shared" si="17"/>
        <v>2.3055877915787299E-2</v>
      </c>
      <c r="BO32" s="33">
        <f t="shared" si="18"/>
        <v>5.167317748703E-2</v>
      </c>
      <c r="BP32" s="33">
        <f t="shared" si="18"/>
        <v>1.12707653265459E-2</v>
      </c>
      <c r="BQ32" s="33">
        <f t="shared" si="18"/>
        <v>0</v>
      </c>
      <c r="BR32" s="57"/>
      <c r="BS32" s="33">
        <f t="shared" si="19"/>
        <v>3.1619202498842272E-2</v>
      </c>
      <c r="BT32" s="33">
        <f t="shared" si="20"/>
        <v>0</v>
      </c>
      <c r="BU32" s="33">
        <f t="shared" si="21"/>
        <v>4.5170289284060389E-2</v>
      </c>
      <c r="BV32" s="33">
        <f t="shared" si="22"/>
        <v>0</v>
      </c>
      <c r="BW32" s="33">
        <f t="shared" si="23"/>
        <v>4.9687318212466428E-2</v>
      </c>
      <c r="BX32" s="33">
        <f t="shared" si="24"/>
        <v>0</v>
      </c>
      <c r="BY32" s="33">
        <f t="shared" si="25"/>
        <v>2.2585144642030194E-2</v>
      </c>
      <c r="BZ32" s="33">
        <f t="shared" si="26"/>
        <v>0</v>
      </c>
      <c r="CA32" s="33">
        <f t="shared" si="27"/>
        <v>0</v>
      </c>
      <c r="CB32" s="59">
        <f t="shared" si="28"/>
        <v>91.903470577349495</v>
      </c>
      <c r="CC32" s="57"/>
      <c r="CD32" s="59">
        <f t="shared" si="2"/>
        <v>0</v>
      </c>
      <c r="CE32" s="59">
        <f t="shared" si="3"/>
        <v>0</v>
      </c>
      <c r="CF32" s="59">
        <f t="shared" si="4"/>
        <v>0</v>
      </c>
      <c r="CG32" s="59">
        <f t="shared" si="5"/>
        <v>0</v>
      </c>
      <c r="CH32" s="59">
        <f t="shared" si="6"/>
        <v>0</v>
      </c>
      <c r="CI32" s="59">
        <f t="shared" si="7"/>
        <v>0</v>
      </c>
      <c r="CJ32" s="57"/>
      <c r="CK32" s="59">
        <f t="shared" si="8"/>
        <v>5.6321685998235145E-3</v>
      </c>
      <c r="CL32" s="59">
        <f t="shared" si="9"/>
        <v>9.0340578568120777E-3</v>
      </c>
      <c r="CM32" s="59">
        <v>0</v>
      </c>
      <c r="CN32" s="59">
        <f t="shared" si="29"/>
        <v>1.1355282863549341E-2</v>
      </c>
      <c r="CO32" s="59">
        <f t="shared" si="10"/>
        <v>1.9872497807442002E-2</v>
      </c>
      <c r="CP32" s="59">
        <f t="shared" si="11"/>
        <v>9.0340578568120777E-3</v>
      </c>
      <c r="CQ32" s="59">
        <v>0</v>
      </c>
      <c r="CR32" s="59">
        <f t="shared" si="30"/>
        <v>7.112976913768736E-3</v>
      </c>
      <c r="CS32" s="59">
        <f t="shared" si="12"/>
        <v>1.3551086785218117E-2</v>
      </c>
      <c r="CT32" s="59">
        <f t="shared" si="13"/>
        <v>0</v>
      </c>
      <c r="CU32" s="59">
        <v>0</v>
      </c>
      <c r="CV32" s="59">
        <f t="shared" si="31"/>
        <v>1.0077188260926026E-2</v>
      </c>
      <c r="CW32" s="59">
        <f t="shared" si="32"/>
        <v>4.9261895146724913E-3</v>
      </c>
      <c r="CX32" s="59">
        <f t="shared" si="14"/>
        <v>0</v>
      </c>
      <c r="CY32" s="59">
        <v>0</v>
      </c>
      <c r="CZ32" s="57">
        <f t="shared" si="33"/>
        <v>3.7326248556829662E-3</v>
      </c>
    </row>
    <row r="33" spans="1:104" ht="14">
      <c r="A33" s="188">
        <v>2039</v>
      </c>
      <c r="B33" s="56">
        <v>0.13435026146627799</v>
      </c>
      <c r="C33" s="56">
        <v>8.2855149946824705E-2</v>
      </c>
      <c r="D33" s="56">
        <v>2.0669270994812E-2</v>
      </c>
      <c r="E33" s="56">
        <v>4.1338541989624E-2</v>
      </c>
      <c r="F33" s="56"/>
      <c r="G33" s="56">
        <v>0</v>
      </c>
      <c r="H33" s="56">
        <v>0</v>
      </c>
      <c r="I33" s="56">
        <v>0</v>
      </c>
      <c r="J33" s="56">
        <v>0</v>
      </c>
      <c r="K33" s="56"/>
      <c r="L33" s="56">
        <v>0.372046877906616</v>
      </c>
      <c r="M33" s="56">
        <v>0.16208520411507699</v>
      </c>
      <c r="N33" s="56">
        <v>6.2007812984436E-2</v>
      </c>
      <c r="O33" s="56">
        <v>5.4817495347285201E-2</v>
      </c>
      <c r="P33" s="56"/>
      <c r="Q33" s="56">
        <v>0</v>
      </c>
      <c r="R33" s="56">
        <v>0</v>
      </c>
      <c r="S33" s="56">
        <v>0</v>
      </c>
      <c r="T33" s="56">
        <v>0</v>
      </c>
      <c r="U33" s="56"/>
      <c r="V33" s="56">
        <v>0.289369793927368</v>
      </c>
      <c r="W33" s="56">
        <v>7.2342448481842E-2</v>
      </c>
      <c r="X33" s="56">
        <v>3.1003906492218E-2</v>
      </c>
      <c r="Y33" s="56">
        <v>0.109252409179237</v>
      </c>
      <c r="Z33" s="56"/>
      <c r="AA33" s="56">
        <v>0</v>
      </c>
      <c r="AB33" s="56">
        <v>0</v>
      </c>
      <c r="AC33" s="56">
        <v>0</v>
      </c>
      <c r="AD33" s="56">
        <v>0</v>
      </c>
      <c r="AE33" s="56"/>
      <c r="AF33" s="56">
        <v>8.2677083979248098E-2</v>
      </c>
      <c r="AG33" s="56">
        <v>2.4621385537714501E-2</v>
      </c>
      <c r="AH33" s="56">
        <v>1.0334635497406E-2</v>
      </c>
      <c r="AI33" s="56">
        <v>1.64336556370311E-2</v>
      </c>
      <c r="AJ33" s="56"/>
      <c r="AK33" s="56">
        <v>0</v>
      </c>
      <c r="AL33" s="56">
        <v>0</v>
      </c>
      <c r="AM33" s="56">
        <v>0</v>
      </c>
      <c r="AN33" s="56">
        <v>0</v>
      </c>
      <c r="AO33" s="56"/>
      <c r="AP33" s="56"/>
      <c r="AQ33" s="56">
        <v>0</v>
      </c>
      <c r="AR33" s="56">
        <v>0</v>
      </c>
      <c r="AS33" s="56">
        <v>0</v>
      </c>
      <c r="AT33" s="56">
        <v>177.38368367747699</v>
      </c>
      <c r="AU33" s="25"/>
      <c r="AV33" s="25"/>
      <c r="AW33" s="25"/>
      <c r="AY33" s="58"/>
      <c r="AZ33" s="58"/>
      <c r="BA33" s="58"/>
      <c r="BB33" s="58"/>
      <c r="BC33" s="58"/>
      <c r="BD33" s="58"/>
      <c r="BE33" s="57"/>
      <c r="BF33" s="54">
        <f t="shared" si="15"/>
        <v>8.2855149946824705E-2</v>
      </c>
      <c r="BG33" s="54">
        <f t="shared" si="15"/>
        <v>2.0669270994812E-2</v>
      </c>
      <c r="BH33" s="54">
        <f t="shared" si="15"/>
        <v>4.1338541989624E-2</v>
      </c>
      <c r="BI33" s="54">
        <f t="shared" si="16"/>
        <v>0.16208520411507699</v>
      </c>
      <c r="BJ33" s="54">
        <f t="shared" si="16"/>
        <v>6.2007812984436E-2</v>
      </c>
      <c r="BK33" s="54">
        <f t="shared" si="16"/>
        <v>5.4817495347285201E-2</v>
      </c>
      <c r="BL33" s="54">
        <f t="shared" si="17"/>
        <v>7.2342448481842E-2</v>
      </c>
      <c r="BM33" s="54">
        <f t="shared" si="17"/>
        <v>3.1003906492218E-2</v>
      </c>
      <c r="BN33" s="54">
        <f t="shared" si="17"/>
        <v>0.109252409179237</v>
      </c>
      <c r="BO33" s="33">
        <f t="shared" si="18"/>
        <v>8.2677083979248098E-2</v>
      </c>
      <c r="BP33" s="33">
        <f t="shared" si="18"/>
        <v>2.4621385537714501E-2</v>
      </c>
      <c r="BQ33" s="33">
        <f t="shared" si="18"/>
        <v>1.0334635497406E-2</v>
      </c>
      <c r="BR33" s="57"/>
      <c r="BS33" s="33">
        <f t="shared" si="19"/>
        <v>5.701104472745485E-2</v>
      </c>
      <c r="BT33" s="33">
        <f t="shared" si="20"/>
        <v>0</v>
      </c>
      <c r="BU33" s="33">
        <f t="shared" si="21"/>
        <v>0.15787673924525961</v>
      </c>
      <c r="BV33" s="33">
        <f t="shared" si="22"/>
        <v>0</v>
      </c>
      <c r="BW33" s="33">
        <f t="shared" si="23"/>
        <v>0.12279301941297968</v>
      </c>
      <c r="BX33" s="33">
        <f t="shared" si="24"/>
        <v>0</v>
      </c>
      <c r="BY33" s="33">
        <f t="shared" si="25"/>
        <v>3.5083719832279953E-2</v>
      </c>
      <c r="BZ33" s="33">
        <f t="shared" si="26"/>
        <v>0</v>
      </c>
      <c r="CA33" s="33">
        <f t="shared" si="27"/>
        <v>0</v>
      </c>
      <c r="CB33" s="59">
        <f t="shared" si="28"/>
        <v>75.272120900156722</v>
      </c>
      <c r="CC33" s="57"/>
      <c r="CD33" s="59">
        <f t="shared" si="2"/>
        <v>0</v>
      </c>
      <c r="CE33" s="59">
        <f t="shared" si="3"/>
        <v>0</v>
      </c>
      <c r="CF33" s="59">
        <f t="shared" si="4"/>
        <v>0</v>
      </c>
      <c r="CG33" s="59">
        <f t="shared" si="5"/>
        <v>0</v>
      </c>
      <c r="CH33" s="59">
        <f t="shared" si="6"/>
        <v>0</v>
      </c>
      <c r="CI33" s="59">
        <f t="shared" si="7"/>
        <v>0</v>
      </c>
      <c r="CJ33" s="57"/>
      <c r="CK33" s="59">
        <f t="shared" si="8"/>
        <v>3.5159281477870757E-2</v>
      </c>
      <c r="CL33" s="59">
        <f t="shared" si="9"/>
        <v>8.7709299580699777E-3</v>
      </c>
      <c r="CM33" s="59">
        <v>0</v>
      </c>
      <c r="CN33" s="59">
        <f t="shared" si="29"/>
        <v>1.7541859916139955E-2</v>
      </c>
      <c r="CO33" s="59">
        <f t="shared" si="10"/>
        <v>6.8780266749110211E-2</v>
      </c>
      <c r="CP33" s="59">
        <f t="shared" si="11"/>
        <v>2.6312789874209933E-2</v>
      </c>
      <c r="CQ33" s="59">
        <v>0</v>
      </c>
      <c r="CR33" s="59">
        <f t="shared" si="30"/>
        <v>2.3261604741093508E-2</v>
      </c>
      <c r="CS33" s="59">
        <f t="shared" si="12"/>
        <v>3.069825485324492E-2</v>
      </c>
      <c r="CT33" s="59">
        <f t="shared" si="13"/>
        <v>1.3156394937104967E-2</v>
      </c>
      <c r="CU33" s="59">
        <v>0</v>
      </c>
      <c r="CV33" s="59">
        <f t="shared" si="31"/>
        <v>4.6360862407871538E-2</v>
      </c>
      <c r="CW33" s="59">
        <f t="shared" si="32"/>
        <v>1.044799538774905E-2</v>
      </c>
      <c r="CX33" s="59">
        <f t="shared" si="14"/>
        <v>4.3854649790349889E-3</v>
      </c>
      <c r="CY33" s="59">
        <v>0</v>
      </c>
      <c r="CZ33" s="57">
        <f t="shared" si="33"/>
        <v>6.9735619888877777E-3</v>
      </c>
    </row>
    <row r="34" spans="1:104" ht="14">
      <c r="A34" s="188">
        <v>2040</v>
      </c>
      <c r="B34" s="56">
        <v>0.330708335916992</v>
      </c>
      <c r="C34" s="56">
        <v>0.13970537541601399</v>
      </c>
      <c r="D34" s="56">
        <v>0.10334635497406</v>
      </c>
      <c r="E34" s="56">
        <v>7.9616598370886998E-2</v>
      </c>
      <c r="F34" s="56"/>
      <c r="G34" s="56">
        <v>0</v>
      </c>
      <c r="H34" s="56">
        <v>0</v>
      </c>
      <c r="I34" s="56">
        <v>0</v>
      </c>
      <c r="J34" s="56">
        <v>0</v>
      </c>
      <c r="K34" s="56"/>
      <c r="L34" s="56">
        <v>0.48572786837808202</v>
      </c>
      <c r="M34" s="56">
        <v>0.22662596495916101</v>
      </c>
      <c r="N34" s="56">
        <v>0.186023438953308</v>
      </c>
      <c r="O34" s="56">
        <v>0.17172993469547401</v>
      </c>
      <c r="P34" s="56"/>
      <c r="Q34" s="56">
        <v>0</v>
      </c>
      <c r="R34" s="56">
        <v>0</v>
      </c>
      <c r="S34" s="56">
        <v>0</v>
      </c>
      <c r="T34" s="56">
        <v>0</v>
      </c>
      <c r="U34" s="56"/>
      <c r="V34" s="56">
        <v>0.47539323288067598</v>
      </c>
      <c r="W34" s="56">
        <v>7.3289313725245706E-2</v>
      </c>
      <c r="X34" s="56">
        <v>9.3011719476654098E-2</v>
      </c>
      <c r="Y34" s="56">
        <v>0.115366199653062</v>
      </c>
      <c r="Z34" s="56"/>
      <c r="AA34" s="56">
        <v>0</v>
      </c>
      <c r="AB34" s="56">
        <v>0</v>
      </c>
      <c r="AC34" s="56">
        <v>0</v>
      </c>
      <c r="AD34" s="56">
        <v>0</v>
      </c>
      <c r="AE34" s="56"/>
      <c r="AF34" s="56">
        <v>9.3011719476654098E-2</v>
      </c>
      <c r="AG34" s="56">
        <v>3.1003906492218E-2</v>
      </c>
      <c r="AH34" s="56">
        <v>2.0669270994812E-2</v>
      </c>
      <c r="AI34" s="56">
        <v>6.76659415770587E-2</v>
      </c>
      <c r="AJ34" s="56"/>
      <c r="AK34" s="56">
        <v>0</v>
      </c>
      <c r="AL34" s="56">
        <v>0</v>
      </c>
      <c r="AM34" s="56">
        <v>0</v>
      </c>
      <c r="AN34" s="56">
        <v>0</v>
      </c>
      <c r="AO34" s="56"/>
      <c r="AP34" s="56"/>
      <c r="AQ34" s="56">
        <v>0</v>
      </c>
      <c r="AR34" s="56">
        <v>0</v>
      </c>
      <c r="AS34" s="56">
        <v>0</v>
      </c>
      <c r="AT34" s="56">
        <v>146.98952067960599</v>
      </c>
      <c r="AU34" s="25"/>
      <c r="AV34" s="25"/>
      <c r="AW34" s="25"/>
      <c r="AY34" s="58"/>
      <c r="AZ34" s="58"/>
      <c r="BA34" s="58"/>
      <c r="BB34" s="58"/>
      <c r="BC34" s="58"/>
      <c r="BD34" s="58"/>
      <c r="BE34" s="57"/>
      <c r="BF34" s="54">
        <f t="shared" si="15"/>
        <v>0.13970537541601399</v>
      </c>
      <c r="BG34" s="54">
        <f t="shared" si="15"/>
        <v>0.10334635497406</v>
      </c>
      <c r="BH34" s="54">
        <f t="shared" si="15"/>
        <v>7.9616598370886998E-2</v>
      </c>
      <c r="BI34" s="54">
        <f t="shared" si="16"/>
        <v>0.22662596495916101</v>
      </c>
      <c r="BJ34" s="54">
        <f t="shared" si="16"/>
        <v>0.186023438953308</v>
      </c>
      <c r="BK34" s="54">
        <f t="shared" si="16"/>
        <v>0.17172993469547401</v>
      </c>
      <c r="BL34" s="54">
        <f t="shared" si="17"/>
        <v>7.3289313725245706E-2</v>
      </c>
      <c r="BM34" s="54">
        <f t="shared" si="17"/>
        <v>9.3011719476654098E-2</v>
      </c>
      <c r="BN34" s="54">
        <f t="shared" si="17"/>
        <v>0.115366199653062</v>
      </c>
      <c r="BO34" s="33">
        <f t="shared" si="18"/>
        <v>9.3011719476654098E-2</v>
      </c>
      <c r="BP34" s="33">
        <f t="shared" si="18"/>
        <v>3.1003906492218E-2</v>
      </c>
      <c r="BQ34" s="33">
        <f t="shared" si="18"/>
        <v>2.0669270994812E-2</v>
      </c>
      <c r="BR34" s="57"/>
      <c r="BS34" s="33">
        <f t="shared" si="19"/>
        <v>0.13624745565933946</v>
      </c>
      <c r="BT34" s="33">
        <f t="shared" si="20"/>
        <v>0</v>
      </c>
      <c r="BU34" s="33">
        <f t="shared" si="21"/>
        <v>0.20011345049965482</v>
      </c>
      <c r="BV34" s="33">
        <f t="shared" si="22"/>
        <v>0</v>
      </c>
      <c r="BW34" s="33">
        <f t="shared" si="23"/>
        <v>0.19585571751030045</v>
      </c>
      <c r="BX34" s="33">
        <f t="shared" si="24"/>
        <v>0</v>
      </c>
      <c r="BY34" s="33">
        <f t="shared" si="25"/>
        <v>3.8319596904189263E-2</v>
      </c>
      <c r="BZ34" s="33">
        <f t="shared" si="26"/>
        <v>0</v>
      </c>
      <c r="CA34" s="33">
        <f t="shared" si="27"/>
        <v>0</v>
      </c>
      <c r="CB34" s="59">
        <f t="shared" si="28"/>
        <v>60.55773630758722</v>
      </c>
      <c r="CC34" s="57"/>
      <c r="CD34" s="59">
        <f t="shared" si="2"/>
        <v>0</v>
      </c>
      <c r="CE34" s="59">
        <f t="shared" si="3"/>
        <v>0</v>
      </c>
      <c r="CF34" s="59">
        <f t="shared" si="4"/>
        <v>0</v>
      </c>
      <c r="CG34" s="59">
        <f t="shared" si="5"/>
        <v>0</v>
      </c>
      <c r="CH34" s="59">
        <f t="shared" si="6"/>
        <v>0</v>
      </c>
      <c r="CI34" s="59">
        <f t="shared" si="7"/>
        <v>0</v>
      </c>
      <c r="CJ34" s="57"/>
      <c r="CK34" s="59">
        <f t="shared" si="8"/>
        <v>5.755676490459681E-2</v>
      </c>
      <c r="CL34" s="59">
        <f t="shared" si="9"/>
        <v>4.2577329893543577E-2</v>
      </c>
      <c r="CM34" s="59">
        <v>0</v>
      </c>
      <c r="CN34" s="59">
        <f t="shared" si="29"/>
        <v>3.2800984366501147E-2</v>
      </c>
      <c r="CO34" s="59">
        <f t="shared" si="10"/>
        <v>9.3366896925690154E-2</v>
      </c>
      <c r="CP34" s="59">
        <f t="shared" si="11"/>
        <v>7.6639193808378442E-2</v>
      </c>
      <c r="CQ34" s="59">
        <v>0</v>
      </c>
      <c r="CR34" s="59">
        <f t="shared" si="30"/>
        <v>7.0750459307066596E-2</v>
      </c>
      <c r="CS34" s="59">
        <f t="shared" si="12"/>
        <v>3.0194226868808637E-2</v>
      </c>
      <c r="CT34" s="59">
        <f t="shared" si="13"/>
        <v>3.8319596904189263E-2</v>
      </c>
      <c r="CU34" s="59">
        <v>0</v>
      </c>
      <c r="CV34" s="59">
        <f t="shared" si="31"/>
        <v>4.7529346752730121E-2</v>
      </c>
      <c r="CW34" s="59">
        <f t="shared" si="32"/>
        <v>1.2773198968063074E-2</v>
      </c>
      <c r="CX34" s="59">
        <f t="shared" si="14"/>
        <v>8.5154659787087163E-3</v>
      </c>
      <c r="CY34" s="59">
        <v>0</v>
      </c>
      <c r="CZ34" s="57">
        <f t="shared" si="33"/>
        <v>2.7877471999925071E-2</v>
      </c>
    </row>
    <row r="35" spans="1:104" ht="14">
      <c r="A35" s="188">
        <v>2041</v>
      </c>
      <c r="B35" s="56">
        <v>0.454723961885864</v>
      </c>
      <c r="C35" s="56">
        <v>0.21800306454964999</v>
      </c>
      <c r="D35" s="56">
        <v>0.165354167958496</v>
      </c>
      <c r="E35" s="56">
        <v>0.19826750502170601</v>
      </c>
      <c r="F35" s="56"/>
      <c r="G35" s="56">
        <v>0</v>
      </c>
      <c r="H35" s="56">
        <v>0</v>
      </c>
      <c r="I35" s="56">
        <v>0</v>
      </c>
      <c r="J35" s="56">
        <v>0</v>
      </c>
      <c r="K35" s="56"/>
      <c r="L35" s="56">
        <v>0.496062503875488</v>
      </c>
      <c r="M35" s="56">
        <v>0.18750387364083099</v>
      </c>
      <c r="N35" s="56">
        <v>0.29970442942477399</v>
      </c>
      <c r="O35" s="56">
        <v>0.34925543000557102</v>
      </c>
      <c r="P35" s="56"/>
      <c r="Q35" s="56">
        <v>0</v>
      </c>
      <c r="R35" s="56">
        <v>0</v>
      </c>
      <c r="S35" s="56">
        <v>0</v>
      </c>
      <c r="T35" s="56">
        <v>0</v>
      </c>
      <c r="U35" s="56"/>
      <c r="V35" s="56">
        <v>0.68208594282879598</v>
      </c>
      <c r="W35" s="56">
        <v>9.4655779959687505E-2</v>
      </c>
      <c r="X35" s="56">
        <v>9.3011719476654098E-2</v>
      </c>
      <c r="Y35" s="56">
        <v>0.36998196261008298</v>
      </c>
      <c r="Z35" s="56"/>
      <c r="AA35" s="56">
        <v>0</v>
      </c>
      <c r="AB35" s="56">
        <v>0</v>
      </c>
      <c r="AC35" s="56">
        <v>0</v>
      </c>
      <c r="AD35" s="56">
        <v>0</v>
      </c>
      <c r="AE35" s="56"/>
      <c r="AF35" s="56">
        <v>0.186023438953308</v>
      </c>
      <c r="AG35" s="56">
        <v>9.0802793572842003E-2</v>
      </c>
      <c r="AH35" s="56">
        <v>4.1338541989624E-2</v>
      </c>
      <c r="AI35" s="56">
        <v>4.4247107017174998E-2</v>
      </c>
      <c r="AJ35" s="56"/>
      <c r="AK35" s="56">
        <v>0</v>
      </c>
      <c r="AL35" s="56">
        <v>0</v>
      </c>
      <c r="AM35" s="56">
        <v>0</v>
      </c>
      <c r="AN35" s="56">
        <v>0</v>
      </c>
      <c r="AO35" s="56"/>
      <c r="AP35" s="56"/>
      <c r="AQ35" s="56">
        <v>0</v>
      </c>
      <c r="AR35" s="56">
        <v>0</v>
      </c>
      <c r="AS35" s="56">
        <v>0</v>
      </c>
      <c r="AT35" s="56">
        <v>119.023997023625</v>
      </c>
      <c r="AU35" s="25"/>
      <c r="AV35" s="25"/>
      <c r="AW35" s="25"/>
      <c r="AY35" s="58"/>
      <c r="AZ35" s="58"/>
      <c r="BA35" s="58"/>
      <c r="BB35" s="58"/>
      <c r="BC35" s="58"/>
      <c r="BD35" s="58"/>
      <c r="BE35" s="57"/>
      <c r="BF35" s="54">
        <f t="shared" si="15"/>
        <v>0.21800306454964999</v>
      </c>
      <c r="BG35" s="54">
        <f t="shared" si="15"/>
        <v>0.165354167958496</v>
      </c>
      <c r="BH35" s="54">
        <f t="shared" si="15"/>
        <v>0.19826750502170601</v>
      </c>
      <c r="BI35" s="54">
        <f t="shared" si="16"/>
        <v>0.18750387364083099</v>
      </c>
      <c r="BJ35" s="54">
        <f t="shared" si="16"/>
        <v>0.29970442942477399</v>
      </c>
      <c r="BK35" s="54">
        <f t="shared" si="16"/>
        <v>0.34925543000557102</v>
      </c>
      <c r="BL35" s="54">
        <f t="shared" si="17"/>
        <v>9.4655779959687505E-2</v>
      </c>
      <c r="BM35" s="54">
        <f t="shared" si="17"/>
        <v>9.3011719476654098E-2</v>
      </c>
      <c r="BN35" s="54">
        <f t="shared" si="17"/>
        <v>0.36998196261008298</v>
      </c>
      <c r="BO35" s="33">
        <f t="shared" si="18"/>
        <v>0.186023438953308</v>
      </c>
      <c r="BP35" s="33">
        <f t="shared" si="18"/>
        <v>9.0802793572842003E-2</v>
      </c>
      <c r="BQ35" s="33">
        <f t="shared" si="18"/>
        <v>4.1338541989624E-2</v>
      </c>
      <c r="BR35" s="57"/>
      <c r="BS35" s="33">
        <f t="shared" si="19"/>
        <v>0.18188373935105995</v>
      </c>
      <c r="BT35" s="33">
        <f t="shared" si="20"/>
        <v>0</v>
      </c>
      <c r="BU35" s="33">
        <f t="shared" si="21"/>
        <v>0.19841862474661087</v>
      </c>
      <c r="BV35" s="33">
        <f t="shared" si="22"/>
        <v>0</v>
      </c>
      <c r="BW35" s="33">
        <f t="shared" si="23"/>
        <v>0.27282560902658992</v>
      </c>
      <c r="BX35" s="33">
        <f t="shared" si="24"/>
        <v>0</v>
      </c>
      <c r="BY35" s="33">
        <f t="shared" si="25"/>
        <v>7.4406984279979077E-2</v>
      </c>
      <c r="BZ35" s="33">
        <f t="shared" si="26"/>
        <v>0</v>
      </c>
      <c r="CA35" s="33">
        <f t="shared" si="27"/>
        <v>0</v>
      </c>
      <c r="CB35" s="59">
        <f t="shared" si="28"/>
        <v>47.608068775139984</v>
      </c>
      <c r="CC35" s="57"/>
      <c r="CD35" s="59">
        <f t="shared" si="2"/>
        <v>0</v>
      </c>
      <c r="CE35" s="59">
        <f t="shared" si="3"/>
        <v>0</v>
      </c>
      <c r="CF35" s="59">
        <f t="shared" si="4"/>
        <v>0</v>
      </c>
      <c r="CG35" s="59">
        <f t="shared" si="5"/>
        <v>0</v>
      </c>
      <c r="CH35" s="59">
        <f t="shared" si="6"/>
        <v>0</v>
      </c>
      <c r="CI35" s="59">
        <f t="shared" si="7"/>
        <v>0</v>
      </c>
      <c r="CJ35" s="57"/>
      <c r="CK35" s="59">
        <f t="shared" si="8"/>
        <v>8.719842342557993E-2</v>
      </c>
      <c r="CL35" s="59">
        <f t="shared" si="9"/>
        <v>6.6139541582203615E-2</v>
      </c>
      <c r="CM35" s="59">
        <v>0</v>
      </c>
      <c r="CN35" s="59">
        <f t="shared" si="29"/>
        <v>7.9304453311841175E-2</v>
      </c>
      <c r="CO35" s="59">
        <f t="shared" si="10"/>
        <v>7.499913912423882E-2</v>
      </c>
      <c r="CP35" s="59">
        <f t="shared" si="11"/>
        <v>0.11987791911774405</v>
      </c>
      <c r="CQ35" s="59">
        <v>0</v>
      </c>
      <c r="CR35" s="59">
        <f t="shared" si="30"/>
        <v>0.1396976823799318</v>
      </c>
      <c r="CS35" s="59">
        <f t="shared" si="12"/>
        <v>3.7861095199070244E-2</v>
      </c>
      <c r="CT35" s="59">
        <f t="shared" si="13"/>
        <v>3.7203492139989573E-2</v>
      </c>
      <c r="CU35" s="59">
        <v>0</v>
      </c>
      <c r="CV35" s="59">
        <f t="shared" si="31"/>
        <v>0.14798802898549848</v>
      </c>
      <c r="CW35" s="59">
        <f t="shared" si="32"/>
        <v>3.631995017385143E-2</v>
      </c>
      <c r="CX35" s="59">
        <f t="shared" si="14"/>
        <v>1.6534885395550904E-2</v>
      </c>
      <c r="CY35" s="59">
        <v>0</v>
      </c>
      <c r="CZ35" s="57">
        <f t="shared" si="33"/>
        <v>1.7698274017436372E-2</v>
      </c>
    </row>
    <row r="36" spans="1:104" ht="14">
      <c r="A36" s="188">
        <v>2042</v>
      </c>
      <c r="B36" s="56">
        <v>0.330708335916992</v>
      </c>
      <c r="C36" s="56">
        <v>0.183627037502165</v>
      </c>
      <c r="D36" s="56">
        <v>0.34104297141439799</v>
      </c>
      <c r="E36" s="56">
        <v>0.194378786101499</v>
      </c>
      <c r="F36" s="56"/>
      <c r="G36" s="56">
        <v>0</v>
      </c>
      <c r="H36" s="56">
        <v>0</v>
      </c>
      <c r="I36" s="56">
        <v>0</v>
      </c>
      <c r="J36" s="56">
        <v>0</v>
      </c>
      <c r="K36" s="56"/>
      <c r="L36" s="56">
        <v>0.55807031685992403</v>
      </c>
      <c r="M36" s="56">
        <v>0.13433119465877799</v>
      </c>
      <c r="N36" s="56">
        <v>0.35137760691180397</v>
      </c>
      <c r="O36" s="56">
        <v>0.32547214472206298</v>
      </c>
      <c r="P36" s="56"/>
      <c r="Q36" s="56">
        <v>0</v>
      </c>
      <c r="R36" s="56">
        <v>0</v>
      </c>
      <c r="S36" s="56">
        <v>0</v>
      </c>
      <c r="T36" s="56">
        <v>0</v>
      </c>
      <c r="U36" s="56"/>
      <c r="V36" s="56">
        <v>0.40305078439883402</v>
      </c>
      <c r="W36" s="56">
        <v>6.5592825749357306E-2</v>
      </c>
      <c r="X36" s="56">
        <v>0.113680990471466</v>
      </c>
      <c r="Y36" s="56">
        <v>0.36720117850109002</v>
      </c>
      <c r="Z36" s="56"/>
      <c r="AA36" s="56">
        <v>0</v>
      </c>
      <c r="AB36" s="56">
        <v>0</v>
      </c>
      <c r="AC36" s="56">
        <v>0</v>
      </c>
      <c r="AD36" s="56">
        <v>0</v>
      </c>
      <c r="AE36" s="56"/>
      <c r="AF36" s="56">
        <v>0.124015625968872</v>
      </c>
      <c r="AG36" s="56">
        <v>5.2675875694728001E-2</v>
      </c>
      <c r="AH36" s="56">
        <v>9.3011719476654098E-2</v>
      </c>
      <c r="AI36" s="56">
        <v>8.9316158058830503E-2</v>
      </c>
      <c r="AJ36" s="56"/>
      <c r="AK36" s="56">
        <v>0</v>
      </c>
      <c r="AL36" s="56">
        <v>0</v>
      </c>
      <c r="AM36" s="56">
        <v>0</v>
      </c>
      <c r="AN36" s="56">
        <v>0</v>
      </c>
      <c r="AO36" s="56"/>
      <c r="AP36" s="56"/>
      <c r="AQ36" s="56">
        <v>0</v>
      </c>
      <c r="AR36" s="56">
        <v>0</v>
      </c>
      <c r="AS36" s="56">
        <v>0</v>
      </c>
      <c r="AT36" s="56">
        <v>94.4999069882805</v>
      </c>
      <c r="AU36" s="25"/>
      <c r="AV36" s="25"/>
      <c r="AW36" s="25"/>
      <c r="AY36" s="58"/>
      <c r="AZ36" s="58"/>
      <c r="BA36" s="58"/>
      <c r="BB36" s="58"/>
      <c r="BC36" s="58"/>
      <c r="BD36" s="58"/>
      <c r="BE36" s="57"/>
      <c r="BF36" s="54">
        <f t="shared" si="15"/>
        <v>0.183627037502165</v>
      </c>
      <c r="BG36" s="54">
        <f t="shared" si="15"/>
        <v>0.34104297141439799</v>
      </c>
      <c r="BH36" s="54">
        <f t="shared" si="15"/>
        <v>0.194378786101499</v>
      </c>
      <c r="BI36" s="54">
        <f t="shared" si="16"/>
        <v>0.13433119465877799</v>
      </c>
      <c r="BJ36" s="54">
        <f t="shared" si="16"/>
        <v>0.35137760691180397</v>
      </c>
      <c r="BK36" s="54">
        <f t="shared" si="16"/>
        <v>0.32547214472206298</v>
      </c>
      <c r="BL36" s="54">
        <f t="shared" si="17"/>
        <v>6.5592825749357306E-2</v>
      </c>
      <c r="BM36" s="54">
        <f t="shared" si="17"/>
        <v>0.113680990471466</v>
      </c>
      <c r="BN36" s="54">
        <f t="shared" si="17"/>
        <v>0.36720117850109002</v>
      </c>
      <c r="BO36" s="33">
        <f t="shared" si="18"/>
        <v>0.124015625968872</v>
      </c>
      <c r="BP36" s="33">
        <f t="shared" si="18"/>
        <v>5.2675875694728001E-2</v>
      </c>
      <c r="BQ36" s="33">
        <f t="shared" si="18"/>
        <v>9.3011719476654098E-2</v>
      </c>
      <c r="BR36" s="57"/>
      <c r="BS36" s="33">
        <f t="shared" si="19"/>
        <v>0.12842629433437594</v>
      </c>
      <c r="BT36" s="33">
        <f t="shared" si="20"/>
        <v>0</v>
      </c>
      <c r="BU36" s="33">
        <f t="shared" si="21"/>
        <v>0.21671937168925942</v>
      </c>
      <c r="BV36" s="33">
        <f t="shared" si="22"/>
        <v>0</v>
      </c>
      <c r="BW36" s="33">
        <f t="shared" si="23"/>
        <v>0.15651954622002068</v>
      </c>
      <c r="BX36" s="33">
        <f t="shared" si="24"/>
        <v>0</v>
      </c>
      <c r="BY36" s="33">
        <f t="shared" si="25"/>
        <v>4.8159860375390981E-2</v>
      </c>
      <c r="BZ36" s="33">
        <f t="shared" si="26"/>
        <v>0</v>
      </c>
      <c r="CA36" s="33">
        <f t="shared" si="27"/>
        <v>0</v>
      </c>
      <c r="CB36" s="59">
        <f t="shared" si="28"/>
        <v>36.697813606047937</v>
      </c>
      <c r="CC36" s="57"/>
      <c r="CD36" s="59">
        <f t="shared" si="2"/>
        <v>0</v>
      </c>
      <c r="CE36" s="59">
        <f t="shared" si="3"/>
        <v>0</v>
      </c>
      <c r="CF36" s="59">
        <f t="shared" si="4"/>
        <v>0</v>
      </c>
      <c r="CG36" s="59">
        <f t="shared" si="5"/>
        <v>0</v>
      </c>
      <c r="CH36" s="59">
        <f t="shared" si="6"/>
        <v>0</v>
      </c>
      <c r="CI36" s="59">
        <f t="shared" si="7"/>
        <v>0</v>
      </c>
      <c r="CJ36" s="57"/>
      <c r="CK36" s="59">
        <f t="shared" si="8"/>
        <v>7.1309179130948072E-2</v>
      </c>
      <c r="CL36" s="59">
        <f t="shared" si="9"/>
        <v>0.13243961603232518</v>
      </c>
      <c r="CM36" s="59">
        <v>0</v>
      </c>
      <c r="CN36" s="59">
        <f t="shared" si="29"/>
        <v>7.5484481293799713E-2</v>
      </c>
      <c r="CO36" s="59">
        <f t="shared" si="10"/>
        <v>5.2165777725865212E-2</v>
      </c>
      <c r="CP36" s="59">
        <f t="shared" si="11"/>
        <v>0.13645293773027442</v>
      </c>
      <c r="CQ36" s="59">
        <v>0</v>
      </c>
      <c r="CR36" s="59">
        <f t="shared" si="30"/>
        <v>0.12639288737556312</v>
      </c>
      <c r="CS36" s="59">
        <f t="shared" si="12"/>
        <v>2.5472123412168191E-2</v>
      </c>
      <c r="CT36" s="59">
        <f t="shared" si="13"/>
        <v>4.4146538677441734E-2</v>
      </c>
      <c r="CU36" s="59">
        <v>0</v>
      </c>
      <c r="CV36" s="59">
        <f t="shared" si="31"/>
        <v>0.14259781659071172</v>
      </c>
      <c r="CW36" s="59">
        <f t="shared" si="32"/>
        <v>2.0455993337858136E-2</v>
      </c>
      <c r="CX36" s="59">
        <f t="shared" si="14"/>
        <v>3.6119895281543274E-2</v>
      </c>
      <c r="CY36" s="59">
        <v>0</v>
      </c>
      <c r="CZ36" s="57">
        <f t="shared" si="33"/>
        <v>3.4684771921074657E-2</v>
      </c>
    </row>
    <row r="37" spans="1:104" ht="14">
      <c r="A37" s="188">
        <v>2043</v>
      </c>
      <c r="B37" s="56">
        <v>0.372046877906616</v>
      </c>
      <c r="C37" s="56">
        <v>0.16105797924380799</v>
      </c>
      <c r="D37" s="56">
        <v>0.39271614890142797</v>
      </c>
      <c r="E37" s="56">
        <v>0.216783167605855</v>
      </c>
      <c r="F37" s="56"/>
      <c r="G37" s="56">
        <v>0</v>
      </c>
      <c r="H37" s="56">
        <v>0</v>
      </c>
      <c r="I37" s="56">
        <v>0</v>
      </c>
      <c r="J37" s="56">
        <v>0</v>
      </c>
      <c r="K37" s="56"/>
      <c r="L37" s="56">
        <v>0.454723961885864</v>
      </c>
      <c r="M37" s="56">
        <v>0.180752052282936</v>
      </c>
      <c r="N37" s="56">
        <v>0.248031251937744</v>
      </c>
      <c r="O37" s="56">
        <v>0.45861254920567701</v>
      </c>
      <c r="P37" s="56"/>
      <c r="Q37" s="56">
        <v>0</v>
      </c>
      <c r="R37" s="56">
        <v>0</v>
      </c>
      <c r="S37" s="56">
        <v>0</v>
      </c>
      <c r="T37" s="56">
        <v>0</v>
      </c>
      <c r="U37" s="56"/>
      <c r="V37" s="56">
        <v>0.51673177487029998</v>
      </c>
      <c r="W37" s="56">
        <v>7.2492280069330894E-2</v>
      </c>
      <c r="X37" s="56">
        <v>0.13435026146627799</v>
      </c>
      <c r="Y37" s="56">
        <v>0.28230129113311703</v>
      </c>
      <c r="Z37" s="56"/>
      <c r="AA37" s="56">
        <v>0</v>
      </c>
      <c r="AB37" s="56">
        <v>0</v>
      </c>
      <c r="AC37" s="56">
        <v>0</v>
      </c>
      <c r="AD37" s="56">
        <v>0</v>
      </c>
      <c r="AE37" s="56"/>
      <c r="AF37" s="56">
        <v>7.2342448481842E-2</v>
      </c>
      <c r="AG37" s="56">
        <v>3.6019707216466398E-2</v>
      </c>
      <c r="AH37" s="56">
        <v>9.3011719476654098E-2</v>
      </c>
      <c r="AI37" s="56">
        <v>0.114576640999641</v>
      </c>
      <c r="AJ37" s="56"/>
      <c r="AK37" s="56">
        <v>0</v>
      </c>
      <c r="AL37" s="56">
        <v>0</v>
      </c>
      <c r="AM37" s="56">
        <v>0</v>
      </c>
      <c r="AN37" s="56">
        <v>0</v>
      </c>
      <c r="AO37" s="56"/>
      <c r="AP37" s="56"/>
      <c r="AQ37" s="56">
        <v>0</v>
      </c>
      <c r="AR37" s="56">
        <v>0</v>
      </c>
      <c r="AS37" s="56">
        <v>0</v>
      </c>
      <c r="AT37" s="56">
        <v>72.332113846344598</v>
      </c>
      <c r="AU37" s="25"/>
      <c r="AV37" s="25"/>
      <c r="AW37" s="25"/>
      <c r="AY37" s="58"/>
      <c r="AZ37" s="58"/>
      <c r="BA37" s="58"/>
      <c r="BB37" s="58"/>
      <c r="BC37" s="58"/>
      <c r="BD37" s="58"/>
      <c r="BE37" s="57"/>
      <c r="BF37" s="54">
        <f t="shared" si="15"/>
        <v>0.16105797924380799</v>
      </c>
      <c r="BG37" s="54">
        <f t="shared" si="15"/>
        <v>0.39271614890142797</v>
      </c>
      <c r="BH37" s="54">
        <f t="shared" si="15"/>
        <v>0.216783167605855</v>
      </c>
      <c r="BI37" s="54">
        <f t="shared" si="16"/>
        <v>0.180752052282936</v>
      </c>
      <c r="BJ37" s="54">
        <f t="shared" si="16"/>
        <v>0.248031251937744</v>
      </c>
      <c r="BK37" s="54">
        <f t="shared" si="16"/>
        <v>0.45861254920567701</v>
      </c>
      <c r="BL37" s="54">
        <f t="shared" si="17"/>
        <v>7.2492280069330894E-2</v>
      </c>
      <c r="BM37" s="54">
        <f t="shared" si="17"/>
        <v>0.13435026146627799</v>
      </c>
      <c r="BN37" s="54">
        <f t="shared" si="17"/>
        <v>0.28230129113311703</v>
      </c>
      <c r="BO37" s="33">
        <f t="shared" si="18"/>
        <v>7.2342448481842E-2</v>
      </c>
      <c r="BP37" s="33">
        <f t="shared" si="18"/>
        <v>3.6019707216466398E-2</v>
      </c>
      <c r="BQ37" s="33">
        <f t="shared" si="18"/>
        <v>9.3011719476654098E-2</v>
      </c>
      <c r="BR37" s="57"/>
      <c r="BS37" s="33">
        <f t="shared" si="19"/>
        <v>0.14027143798657565</v>
      </c>
      <c r="BT37" s="33">
        <f t="shared" si="20"/>
        <v>0</v>
      </c>
      <c r="BU37" s="33">
        <f t="shared" si="21"/>
        <v>0.17144286865025915</v>
      </c>
      <c r="BV37" s="33">
        <f t="shared" si="22"/>
        <v>0</v>
      </c>
      <c r="BW37" s="33">
        <f t="shared" si="23"/>
        <v>0.19482144164802176</v>
      </c>
      <c r="BX37" s="33">
        <f t="shared" si="24"/>
        <v>0</v>
      </c>
      <c r="BY37" s="33">
        <f t="shared" si="25"/>
        <v>2.7275001830723046E-2</v>
      </c>
      <c r="BZ37" s="33">
        <f t="shared" si="26"/>
        <v>0</v>
      </c>
      <c r="CA37" s="33">
        <f t="shared" si="27"/>
        <v>0</v>
      </c>
      <c r="CB37" s="59">
        <f t="shared" si="28"/>
        <v>27.271105401890086</v>
      </c>
      <c r="CC37" s="57"/>
      <c r="CD37" s="59">
        <f t="shared" si="2"/>
        <v>0</v>
      </c>
      <c r="CE37" s="59">
        <f t="shared" si="3"/>
        <v>0</v>
      </c>
      <c r="CF37" s="59">
        <f t="shared" si="4"/>
        <v>0</v>
      </c>
      <c r="CG37" s="59">
        <f t="shared" si="5"/>
        <v>0</v>
      </c>
      <c r="CH37" s="59">
        <f t="shared" si="6"/>
        <v>0</v>
      </c>
      <c r="CI37" s="59">
        <f t="shared" si="7"/>
        <v>0</v>
      </c>
      <c r="CJ37" s="57"/>
      <c r="CK37" s="59">
        <f t="shared" si="8"/>
        <v>6.0723085421003228E-2</v>
      </c>
      <c r="CL37" s="59">
        <f t="shared" si="9"/>
        <v>0.14806429565249651</v>
      </c>
      <c r="CM37" s="59">
        <v>0</v>
      </c>
      <c r="CN37" s="59">
        <f t="shared" si="29"/>
        <v>8.1732944037742145E-2</v>
      </c>
      <c r="CO37" s="59">
        <f t="shared" si="10"/>
        <v>6.8148267861869005E-2</v>
      </c>
      <c r="CP37" s="59">
        <f t="shared" si="11"/>
        <v>9.3514291991050449E-2</v>
      </c>
      <c r="CQ37" s="59">
        <v>0</v>
      </c>
      <c r="CR37" s="59">
        <f t="shared" si="30"/>
        <v>0.17290896813254925</v>
      </c>
      <c r="CS37" s="59">
        <f t="shared" si="12"/>
        <v>2.7331492271796317E-2</v>
      </c>
      <c r="CT37" s="59">
        <f t="shared" si="13"/>
        <v>5.0653574828485655E-2</v>
      </c>
      <c r="CU37" s="59">
        <v>0</v>
      </c>
      <c r="CV37" s="59">
        <f t="shared" si="31"/>
        <v>0.10643499624434045</v>
      </c>
      <c r="CW37" s="59">
        <f t="shared" si="32"/>
        <v>1.3580375020314962E-2</v>
      </c>
      <c r="CX37" s="59">
        <f t="shared" si="14"/>
        <v>3.5067859496643955E-2</v>
      </c>
      <c r="CY37" s="59">
        <v>0</v>
      </c>
      <c r="CZ37" s="57">
        <f t="shared" si="33"/>
        <v>4.3198400919588757E-2</v>
      </c>
    </row>
    <row r="38" spans="1:104" ht="14">
      <c r="A38" s="188">
        <v>2044</v>
      </c>
      <c r="B38" s="56">
        <v>0.32037370041958602</v>
      </c>
      <c r="C38" s="56">
        <v>0.15915128107648099</v>
      </c>
      <c r="D38" s="56">
        <v>0.38238151340402199</v>
      </c>
      <c r="E38" s="56">
        <v>0.31173744061895498</v>
      </c>
      <c r="F38" s="56"/>
      <c r="G38" s="56">
        <v>0</v>
      </c>
      <c r="H38" s="56">
        <v>0</v>
      </c>
      <c r="I38" s="56">
        <v>0</v>
      </c>
      <c r="J38" s="56">
        <v>0</v>
      </c>
      <c r="K38" s="56"/>
      <c r="L38" s="56">
        <v>0.227361980942932</v>
      </c>
      <c r="M38" s="56">
        <v>7.6145349780455202E-2</v>
      </c>
      <c r="N38" s="56">
        <v>0.27903515842996202</v>
      </c>
      <c r="O38" s="56">
        <v>0.28716298208720697</v>
      </c>
      <c r="P38" s="56"/>
      <c r="Q38" s="56">
        <v>0</v>
      </c>
      <c r="R38" s="56">
        <v>0</v>
      </c>
      <c r="S38" s="56">
        <v>0</v>
      </c>
      <c r="T38" s="56">
        <v>0</v>
      </c>
      <c r="U38" s="56"/>
      <c r="V38" s="56">
        <v>0.31003906492217997</v>
      </c>
      <c r="W38" s="56">
        <v>2.5032952015289898E-2</v>
      </c>
      <c r="X38" s="56">
        <v>0.10334635497406</v>
      </c>
      <c r="Y38" s="56">
        <v>0.34246316388068299</v>
      </c>
      <c r="Z38" s="56"/>
      <c r="AA38" s="56">
        <v>0</v>
      </c>
      <c r="AB38" s="56">
        <v>0</v>
      </c>
      <c r="AC38" s="56">
        <v>0</v>
      </c>
      <c r="AD38" s="56">
        <v>0</v>
      </c>
      <c r="AE38" s="56"/>
      <c r="AF38" s="56">
        <v>0.165354167958496</v>
      </c>
      <c r="AG38" s="56">
        <v>6.5472266514982599E-2</v>
      </c>
      <c r="AH38" s="56">
        <v>7.2342448481842E-2</v>
      </c>
      <c r="AI38" s="56">
        <v>7.0851653042153601E-2</v>
      </c>
      <c r="AJ38" s="56"/>
      <c r="AK38" s="56">
        <v>0</v>
      </c>
      <c r="AL38" s="56">
        <v>0</v>
      </c>
      <c r="AM38" s="56">
        <v>0</v>
      </c>
      <c r="AN38" s="56">
        <v>0</v>
      </c>
      <c r="AO38" s="56"/>
      <c r="AP38" s="56"/>
      <c r="AQ38" s="56">
        <v>0</v>
      </c>
      <c r="AR38" s="56">
        <v>0</v>
      </c>
      <c r="AS38" s="56">
        <v>0</v>
      </c>
      <c r="AT38" s="56">
        <v>54.360182716355602</v>
      </c>
      <c r="AU38" s="25"/>
      <c r="AV38" s="25"/>
      <c r="AW38" s="25"/>
      <c r="AY38" s="58"/>
      <c r="AZ38" s="58"/>
      <c r="BA38" s="58"/>
      <c r="BB38" s="58"/>
      <c r="BC38" s="58"/>
      <c r="BD38" s="58"/>
      <c r="BE38" s="57"/>
      <c r="BF38" s="54">
        <f t="shared" si="15"/>
        <v>0.15915128107648099</v>
      </c>
      <c r="BG38" s="54">
        <f t="shared" si="15"/>
        <v>0.38238151340402199</v>
      </c>
      <c r="BH38" s="54">
        <f t="shared" si="15"/>
        <v>0.31173744061895498</v>
      </c>
      <c r="BI38" s="54">
        <f t="shared" si="16"/>
        <v>7.6145349780455202E-2</v>
      </c>
      <c r="BJ38" s="54">
        <f t="shared" si="16"/>
        <v>0.27903515842996202</v>
      </c>
      <c r="BK38" s="54">
        <f t="shared" si="16"/>
        <v>0.28716298208720697</v>
      </c>
      <c r="BL38" s="54">
        <f t="shared" si="17"/>
        <v>2.5032952015289898E-2</v>
      </c>
      <c r="BM38" s="54">
        <f t="shared" si="17"/>
        <v>0.10334635497406</v>
      </c>
      <c r="BN38" s="54">
        <f t="shared" si="17"/>
        <v>0.34246316388068299</v>
      </c>
      <c r="BO38" s="33">
        <f t="shared" si="18"/>
        <v>0.165354167958496</v>
      </c>
      <c r="BP38" s="33">
        <f t="shared" si="18"/>
        <v>6.5472266514982599E-2</v>
      </c>
      <c r="BQ38" s="33">
        <f t="shared" si="18"/>
        <v>7.2342448481842E-2</v>
      </c>
      <c r="BR38" s="57"/>
      <c r="BS38" s="33">
        <f t="shared" si="19"/>
        <v>0.11727115905026553</v>
      </c>
      <c r="BT38" s="33">
        <f t="shared" si="20"/>
        <v>0</v>
      </c>
      <c r="BU38" s="33">
        <f t="shared" si="21"/>
        <v>8.3224693519543272E-2</v>
      </c>
      <c r="BV38" s="33">
        <f t="shared" si="22"/>
        <v>0</v>
      </c>
      <c r="BW38" s="33">
        <f t="shared" si="23"/>
        <v>0.11348821843574082</v>
      </c>
      <c r="BX38" s="33">
        <f t="shared" si="24"/>
        <v>0</v>
      </c>
      <c r="BY38" s="33">
        <f t="shared" si="25"/>
        <v>6.0527049832395111E-2</v>
      </c>
      <c r="BZ38" s="33">
        <f t="shared" si="26"/>
        <v>0</v>
      </c>
      <c r="CA38" s="33">
        <f t="shared" si="27"/>
        <v>0</v>
      </c>
      <c r="CB38" s="59">
        <f t="shared" si="28"/>
        <v>19.898267632399907</v>
      </c>
      <c r="CC38" s="57"/>
      <c r="CD38" s="59">
        <f t="shared" si="2"/>
        <v>0</v>
      </c>
      <c r="CE38" s="59">
        <f t="shared" si="3"/>
        <v>0</v>
      </c>
      <c r="CF38" s="59">
        <f t="shared" si="4"/>
        <v>0</v>
      </c>
      <c r="CG38" s="59">
        <f t="shared" si="5"/>
        <v>0</v>
      </c>
      <c r="CH38" s="59">
        <f t="shared" si="6"/>
        <v>0</v>
      </c>
      <c r="CI38" s="59">
        <f t="shared" si="7"/>
        <v>0</v>
      </c>
      <c r="CJ38" s="57"/>
      <c r="CK38" s="59">
        <f t="shared" si="8"/>
        <v>5.8256514725552995E-2</v>
      </c>
      <c r="CL38" s="59">
        <f t="shared" si="9"/>
        <v>0.13996880273741369</v>
      </c>
      <c r="CM38" s="59">
        <v>0</v>
      </c>
      <c r="CN38" s="59">
        <f t="shared" si="29"/>
        <v>0.11410990019739216</v>
      </c>
      <c r="CO38" s="59">
        <f t="shared" si="10"/>
        <v>2.7872616926254881E-2</v>
      </c>
      <c r="CP38" s="59">
        <f t="shared" si="11"/>
        <v>0.10213939659216675</v>
      </c>
      <c r="CQ38" s="59">
        <v>0</v>
      </c>
      <c r="CR38" s="59">
        <f t="shared" si="30"/>
        <v>0.10511454498790883</v>
      </c>
      <c r="CS38" s="59">
        <f t="shared" si="12"/>
        <v>9.1631844106990767E-3</v>
      </c>
      <c r="CT38" s="59">
        <f t="shared" si="13"/>
        <v>3.7829406145246942E-2</v>
      </c>
      <c r="CU38" s="59">
        <v>0</v>
      </c>
      <c r="CV38" s="59">
        <f t="shared" si="31"/>
        <v>0.12535689448825146</v>
      </c>
      <c r="CW38" s="59">
        <f t="shared" si="32"/>
        <v>2.3965789232400128E-2</v>
      </c>
      <c r="CX38" s="59">
        <f t="shared" si="14"/>
        <v>2.6480584301672862E-2</v>
      </c>
      <c r="CY38" s="59">
        <v>0</v>
      </c>
      <c r="CZ38" s="57">
        <f t="shared" si="33"/>
        <v>2.5934886234415339E-2</v>
      </c>
    </row>
    <row r="39" spans="1:104" ht="14">
      <c r="A39" s="188">
        <v>2045</v>
      </c>
      <c r="B39" s="56">
        <v>0.144684896963684</v>
      </c>
      <c r="C39" s="56">
        <v>5.6640491240048899E-2</v>
      </c>
      <c r="D39" s="56">
        <v>0.38238151340402199</v>
      </c>
      <c r="E39" s="56">
        <v>0.23190938284119</v>
      </c>
      <c r="F39" s="56"/>
      <c r="G39" s="56">
        <v>0</v>
      </c>
      <c r="H39" s="56">
        <v>0</v>
      </c>
      <c r="I39" s="56">
        <v>0</v>
      </c>
      <c r="J39" s="56">
        <v>0</v>
      </c>
      <c r="K39" s="56"/>
      <c r="L39" s="56">
        <v>9.3011719476654098E-2</v>
      </c>
      <c r="M39" s="56">
        <v>2.0669270994812E-2</v>
      </c>
      <c r="N39" s="56">
        <v>0.165354167958496</v>
      </c>
      <c r="O39" s="56">
        <v>0.21386020550419599</v>
      </c>
      <c r="P39" s="56"/>
      <c r="Q39" s="56">
        <v>0</v>
      </c>
      <c r="R39" s="56">
        <v>0</v>
      </c>
      <c r="S39" s="56">
        <v>0</v>
      </c>
      <c r="T39" s="56">
        <v>0</v>
      </c>
      <c r="U39" s="56"/>
      <c r="V39" s="56">
        <v>0.227361980942932</v>
      </c>
      <c r="W39" s="56">
        <v>3.5640284274641901E-2</v>
      </c>
      <c r="X39" s="56">
        <v>6.2007812984436E-2</v>
      </c>
      <c r="Y39" s="56">
        <v>0.13349254450534701</v>
      </c>
      <c r="Z39" s="56"/>
      <c r="AA39" s="56">
        <v>0</v>
      </c>
      <c r="AB39" s="56">
        <v>0</v>
      </c>
      <c r="AC39" s="56">
        <v>0</v>
      </c>
      <c r="AD39" s="56">
        <v>0</v>
      </c>
      <c r="AE39" s="56"/>
      <c r="AF39" s="56">
        <v>5.167317748703E-2</v>
      </c>
      <c r="AG39" s="56">
        <v>1.0334635497406E-2</v>
      </c>
      <c r="AH39" s="56">
        <v>9.3011719476654098E-2</v>
      </c>
      <c r="AI39" s="56">
        <v>9.29893373625683E-2</v>
      </c>
      <c r="AJ39" s="56"/>
      <c r="AK39" s="56">
        <v>0</v>
      </c>
      <c r="AL39" s="56">
        <v>0</v>
      </c>
      <c r="AM39" s="56">
        <v>0</v>
      </c>
      <c r="AN39" s="56">
        <v>0</v>
      </c>
      <c r="AO39" s="56"/>
      <c r="AP39" s="56"/>
      <c r="AQ39" s="56">
        <v>0</v>
      </c>
      <c r="AR39" s="56">
        <v>0</v>
      </c>
      <c r="AS39" s="56">
        <v>0</v>
      </c>
      <c r="AT39" s="56">
        <v>39.323288067629903</v>
      </c>
      <c r="AU39" s="25"/>
      <c r="AV39" s="25"/>
      <c r="AW39" s="25"/>
      <c r="AY39" s="58"/>
      <c r="AZ39" s="58"/>
      <c r="BA39" s="58"/>
      <c r="BB39" s="58"/>
      <c r="BC39" s="58"/>
      <c r="BD39" s="58"/>
      <c r="BE39" s="57"/>
      <c r="BF39" s="54">
        <f t="shared" si="15"/>
        <v>5.6640491240048899E-2</v>
      </c>
      <c r="BG39" s="54">
        <f t="shared" si="15"/>
        <v>0.38238151340402199</v>
      </c>
      <c r="BH39" s="54">
        <f t="shared" si="15"/>
        <v>0.23190938284119</v>
      </c>
      <c r="BI39" s="54">
        <f t="shared" si="16"/>
        <v>2.0669270994812E-2</v>
      </c>
      <c r="BJ39" s="54">
        <f t="shared" si="16"/>
        <v>0.165354167958496</v>
      </c>
      <c r="BK39" s="54">
        <f t="shared" si="16"/>
        <v>0.21386020550419599</v>
      </c>
      <c r="BL39" s="54">
        <f t="shared" si="17"/>
        <v>3.5640284274641901E-2</v>
      </c>
      <c r="BM39" s="54">
        <f t="shared" si="17"/>
        <v>6.2007812984436E-2</v>
      </c>
      <c r="BN39" s="54">
        <f t="shared" si="17"/>
        <v>0.13349254450534701</v>
      </c>
      <c r="BO39" s="33">
        <f t="shared" si="18"/>
        <v>5.167317748703E-2</v>
      </c>
      <c r="BP39" s="33">
        <f t="shared" si="18"/>
        <v>1.0334635497406E-2</v>
      </c>
      <c r="BQ39" s="33">
        <f t="shared" si="18"/>
        <v>9.3011719476654098E-2</v>
      </c>
      <c r="BR39" s="57"/>
      <c r="BS39" s="33">
        <f t="shared" si="19"/>
        <v>5.1418610294510413E-2</v>
      </c>
      <c r="BT39" s="33">
        <f t="shared" si="20"/>
        <v>0</v>
      </c>
      <c r="BU39" s="33">
        <f t="shared" si="21"/>
        <v>3.305482090361387E-2</v>
      </c>
      <c r="BV39" s="33">
        <f t="shared" si="22"/>
        <v>0</v>
      </c>
      <c r="BW39" s="33">
        <f t="shared" si="23"/>
        <v>8.0800673319944935E-2</v>
      </c>
      <c r="BX39" s="33">
        <f t="shared" si="24"/>
        <v>0</v>
      </c>
      <c r="BY39" s="33">
        <f t="shared" si="25"/>
        <v>1.8363789390896577E-2</v>
      </c>
      <c r="BZ39" s="33">
        <f t="shared" si="26"/>
        <v>0</v>
      </c>
      <c r="CA39" s="33">
        <f t="shared" si="27"/>
        <v>0</v>
      </c>
      <c r="CB39" s="59">
        <f t="shared" si="28"/>
        <v>13.97484372647232</v>
      </c>
      <c r="CC39" s="57"/>
      <c r="CD39" s="59">
        <f t="shared" si="2"/>
        <v>0</v>
      </c>
      <c r="CE39" s="59">
        <f t="shared" si="3"/>
        <v>0</v>
      </c>
      <c r="CF39" s="59">
        <f t="shared" si="4"/>
        <v>0</v>
      </c>
      <c r="CG39" s="59">
        <f t="shared" si="5"/>
        <v>0</v>
      </c>
      <c r="CH39" s="59">
        <f t="shared" si="6"/>
        <v>0</v>
      </c>
      <c r="CI39" s="59">
        <f t="shared" si="7"/>
        <v>0</v>
      </c>
      <c r="CJ39" s="57"/>
      <c r="CK39" s="59">
        <f t="shared" si="8"/>
        <v>2.0129090230424765E-2</v>
      </c>
      <c r="CL39" s="59">
        <f t="shared" si="9"/>
        <v>0.13589204149263465</v>
      </c>
      <c r="CM39" s="59">
        <v>0</v>
      </c>
      <c r="CN39" s="59">
        <f t="shared" si="29"/>
        <v>8.2416744457748173E-2</v>
      </c>
      <c r="CO39" s="59">
        <f t="shared" si="10"/>
        <v>7.3455157563586306E-3</v>
      </c>
      <c r="CP39" s="59">
        <f t="shared" si="11"/>
        <v>5.8764126050869045E-2</v>
      </c>
      <c r="CQ39" s="59">
        <v>0</v>
      </c>
      <c r="CR39" s="59">
        <f t="shared" si="30"/>
        <v>7.6002366488081105E-2</v>
      </c>
      <c r="CS39" s="59">
        <f t="shared" si="12"/>
        <v>1.2665965324379067E-2</v>
      </c>
      <c r="CT39" s="59">
        <f t="shared" si="13"/>
        <v>2.203654726907589E-2</v>
      </c>
      <c r="CU39" s="59">
        <v>0</v>
      </c>
      <c r="CV39" s="59">
        <f t="shared" si="31"/>
        <v>4.7441034048397557E-2</v>
      </c>
      <c r="CW39" s="59">
        <f t="shared" si="32"/>
        <v>3.6727578781793153E-3</v>
      </c>
      <c r="CX39" s="59">
        <f t="shared" si="14"/>
        <v>3.305482090361387E-2</v>
      </c>
      <c r="CY39" s="59">
        <v>0</v>
      </c>
      <c r="CZ39" s="57">
        <f t="shared" si="33"/>
        <v>3.3046866671859923E-2</v>
      </c>
    </row>
    <row r="40" spans="1:104" ht="14">
      <c r="A40" s="188">
        <v>2046</v>
      </c>
      <c r="B40" s="56">
        <v>0.10334635497406</v>
      </c>
      <c r="C40" s="56">
        <v>3.6025508674655503E-2</v>
      </c>
      <c r="D40" s="56">
        <v>0.227361980942932</v>
      </c>
      <c r="E40" s="56">
        <v>0.18916065807200499</v>
      </c>
      <c r="F40" s="56"/>
      <c r="G40" s="56">
        <v>0</v>
      </c>
      <c r="H40" s="56">
        <v>0</v>
      </c>
      <c r="I40" s="56">
        <v>0</v>
      </c>
      <c r="J40" s="56">
        <v>0</v>
      </c>
      <c r="K40" s="56"/>
      <c r="L40" s="56">
        <v>0.227361980942932</v>
      </c>
      <c r="M40" s="56">
        <v>4.1365007423362403E-2</v>
      </c>
      <c r="N40" s="56">
        <v>9.3011719476654098E-2</v>
      </c>
      <c r="O40" s="56">
        <v>0.132253771894568</v>
      </c>
      <c r="P40" s="56"/>
      <c r="Q40" s="56">
        <v>0</v>
      </c>
      <c r="R40" s="56">
        <v>0</v>
      </c>
      <c r="S40" s="56">
        <v>0</v>
      </c>
      <c r="T40" s="56">
        <v>0</v>
      </c>
      <c r="U40" s="56"/>
      <c r="V40" s="56">
        <v>0.26870052293255597</v>
      </c>
      <c r="W40" s="56">
        <v>8.3803548290988503E-2</v>
      </c>
      <c r="X40" s="56">
        <v>5.167317748703E-2</v>
      </c>
      <c r="Y40" s="56">
        <v>0.16443800256694599</v>
      </c>
      <c r="Z40" s="56"/>
      <c r="AA40" s="56">
        <v>0</v>
      </c>
      <c r="AB40" s="56">
        <v>0</v>
      </c>
      <c r="AC40" s="56">
        <v>0</v>
      </c>
      <c r="AD40" s="56">
        <v>0</v>
      </c>
      <c r="AE40" s="56"/>
      <c r="AF40" s="56">
        <v>7.2342448481842E-2</v>
      </c>
      <c r="AG40" s="56">
        <v>1.0334635497406E-2</v>
      </c>
      <c r="AH40" s="56">
        <v>6.2007812984436E-2</v>
      </c>
      <c r="AI40" s="56">
        <v>6.5158971057520096E-2</v>
      </c>
      <c r="AJ40" s="56"/>
      <c r="AK40" s="56">
        <v>0</v>
      </c>
      <c r="AL40" s="56">
        <v>0</v>
      </c>
      <c r="AM40" s="56">
        <v>0</v>
      </c>
      <c r="AN40" s="56">
        <v>0</v>
      </c>
      <c r="AO40" s="56"/>
      <c r="AP40" s="56"/>
      <c r="AQ40" s="56">
        <v>0</v>
      </c>
      <c r="AR40" s="56">
        <v>0</v>
      </c>
      <c r="AS40" s="56">
        <v>0</v>
      </c>
      <c r="AT40" s="56">
        <v>27.872511936504001</v>
      </c>
      <c r="AU40" s="25"/>
      <c r="AV40" s="25"/>
      <c r="AW40" s="25"/>
      <c r="AY40" s="58"/>
      <c r="AZ40" s="58"/>
      <c r="BA40" s="58"/>
      <c r="BB40" s="58"/>
      <c r="BC40" s="58"/>
      <c r="BD40" s="58"/>
      <c r="BE40" s="57"/>
      <c r="BF40" s="54">
        <f t="shared" si="15"/>
        <v>3.6025508674655503E-2</v>
      </c>
      <c r="BG40" s="54">
        <f t="shared" si="15"/>
        <v>0.227361980942932</v>
      </c>
      <c r="BH40" s="54">
        <f t="shared" si="15"/>
        <v>0.18916065807200499</v>
      </c>
      <c r="BI40" s="54">
        <f t="shared" si="16"/>
        <v>4.1365007423362403E-2</v>
      </c>
      <c r="BJ40" s="54">
        <f t="shared" si="16"/>
        <v>9.3011719476654098E-2</v>
      </c>
      <c r="BK40" s="54">
        <f t="shared" si="16"/>
        <v>0.132253771894568</v>
      </c>
      <c r="BL40" s="54">
        <f t="shared" si="17"/>
        <v>8.3803548290988503E-2</v>
      </c>
      <c r="BM40" s="54">
        <f t="shared" si="17"/>
        <v>5.167317748703E-2</v>
      </c>
      <c r="BN40" s="54">
        <f t="shared" si="17"/>
        <v>0.16443800256694599</v>
      </c>
      <c r="BO40" s="33">
        <f t="shared" si="18"/>
        <v>7.2342448481842E-2</v>
      </c>
      <c r="BP40" s="33">
        <f t="shared" si="18"/>
        <v>1.0334635497406E-2</v>
      </c>
      <c r="BQ40" s="33">
        <f t="shared" si="18"/>
        <v>6.2007812984436E-2</v>
      </c>
      <c r="BR40" s="57"/>
      <c r="BS40" s="33">
        <f t="shared" si="19"/>
        <v>3.565784347746908E-2</v>
      </c>
      <c r="BT40" s="33">
        <f t="shared" si="20"/>
        <v>0</v>
      </c>
      <c r="BU40" s="33">
        <f t="shared" si="21"/>
        <v>7.844725565043198E-2</v>
      </c>
      <c r="BV40" s="33">
        <f t="shared" si="22"/>
        <v>0</v>
      </c>
      <c r="BW40" s="33">
        <f t="shared" si="23"/>
        <v>9.2710393041419592E-2</v>
      </c>
      <c r="BX40" s="33">
        <f t="shared" si="24"/>
        <v>0</v>
      </c>
      <c r="BY40" s="33">
        <f t="shared" si="25"/>
        <v>2.4960490434228357E-2</v>
      </c>
      <c r="BZ40" s="33">
        <f t="shared" si="26"/>
        <v>0</v>
      </c>
      <c r="CA40" s="33">
        <f t="shared" si="27"/>
        <v>0</v>
      </c>
      <c r="CB40" s="59">
        <f t="shared" si="28"/>
        <v>9.6169203858734171</v>
      </c>
      <c r="CC40" s="57"/>
      <c r="CD40" s="59">
        <f t="shared" si="2"/>
        <v>0</v>
      </c>
      <c r="CE40" s="59">
        <f t="shared" si="3"/>
        <v>0</v>
      </c>
      <c r="CF40" s="59">
        <f t="shared" si="4"/>
        <v>0</v>
      </c>
      <c r="CG40" s="59">
        <f t="shared" si="5"/>
        <v>0</v>
      </c>
      <c r="CH40" s="59">
        <f t="shared" si="6"/>
        <v>0</v>
      </c>
      <c r="CI40" s="59">
        <f t="shared" si="7"/>
        <v>0</v>
      </c>
      <c r="CJ40" s="57"/>
      <c r="CK40" s="59">
        <f t="shared" si="8"/>
        <v>1.2429968621917085E-2</v>
      </c>
      <c r="CL40" s="59">
        <f t="shared" si="9"/>
        <v>7.844725565043198E-2</v>
      </c>
      <c r="CM40" s="59">
        <v>0</v>
      </c>
      <c r="CN40" s="59">
        <f t="shared" si="29"/>
        <v>6.5266560579902572E-2</v>
      </c>
      <c r="CO40" s="59">
        <f t="shared" si="10"/>
        <v>1.427226882377057E-2</v>
      </c>
      <c r="CP40" s="59">
        <f t="shared" si="11"/>
        <v>3.2092059129722204E-2</v>
      </c>
      <c r="CQ40" s="59">
        <v>0</v>
      </c>
      <c r="CR40" s="59">
        <f t="shared" si="30"/>
        <v>4.5631839639676645E-2</v>
      </c>
      <c r="CS40" s="59">
        <f t="shared" si="12"/>
        <v>2.8914941495194899E-2</v>
      </c>
      <c r="CT40" s="59">
        <f t="shared" si="13"/>
        <v>1.782892173873454E-2</v>
      </c>
      <c r="CU40" s="59">
        <v>0</v>
      </c>
      <c r="CV40" s="59">
        <f t="shared" si="31"/>
        <v>5.6736442797151017E-2</v>
      </c>
      <c r="CW40" s="59">
        <f t="shared" si="32"/>
        <v>3.5657843477469079E-3</v>
      </c>
      <c r="CX40" s="59">
        <f t="shared" si="14"/>
        <v>2.1394706086481446E-2</v>
      </c>
      <c r="CY40" s="59">
        <v>0</v>
      </c>
      <c r="CZ40" s="57">
        <f t="shared" si="33"/>
        <v>2.248195779817461E-2</v>
      </c>
    </row>
    <row r="41" spans="1:104" ht="14">
      <c r="A41" s="188">
        <v>2047</v>
      </c>
      <c r="B41" s="56">
        <v>7.2342448481842E-2</v>
      </c>
      <c r="C41" s="56">
        <v>3.1003906492218E-2</v>
      </c>
      <c r="D41" s="56">
        <v>0.165354167958496</v>
      </c>
      <c r="E41" s="56">
        <v>9.7870784588344806E-2</v>
      </c>
      <c r="F41" s="56"/>
      <c r="G41" s="56">
        <v>0</v>
      </c>
      <c r="H41" s="56">
        <v>0</v>
      </c>
      <c r="I41" s="56">
        <v>0</v>
      </c>
      <c r="J41" s="56">
        <v>0</v>
      </c>
      <c r="K41" s="56"/>
      <c r="L41" s="56">
        <v>0.144684896963684</v>
      </c>
      <c r="M41" s="56">
        <v>4.6960506839006502E-2</v>
      </c>
      <c r="N41" s="56">
        <v>0.10334635497406</v>
      </c>
      <c r="O41" s="56">
        <v>0.12088723585971201</v>
      </c>
      <c r="P41" s="56"/>
      <c r="Q41" s="56">
        <v>0</v>
      </c>
      <c r="R41" s="56">
        <v>0</v>
      </c>
      <c r="S41" s="56">
        <v>0</v>
      </c>
      <c r="T41" s="56">
        <v>0</v>
      </c>
      <c r="U41" s="56"/>
      <c r="V41" s="56">
        <v>0.13435026146627799</v>
      </c>
      <c r="W41" s="56">
        <v>6.1529538052360897E-3</v>
      </c>
      <c r="X41" s="56">
        <v>7.2342448481842E-2</v>
      </c>
      <c r="Y41" s="56">
        <v>0.15124854658652201</v>
      </c>
      <c r="Z41" s="56"/>
      <c r="AA41" s="56">
        <v>0</v>
      </c>
      <c r="AB41" s="56">
        <v>0</v>
      </c>
      <c r="AC41" s="56">
        <v>0</v>
      </c>
      <c r="AD41" s="56">
        <v>0</v>
      </c>
      <c r="AE41" s="56"/>
      <c r="AF41" s="56">
        <v>3.1003906492218E-2</v>
      </c>
      <c r="AG41" s="56">
        <v>1.0334635497406E-2</v>
      </c>
      <c r="AH41" s="56">
        <v>3.1003906492218E-2</v>
      </c>
      <c r="AI41" s="56">
        <v>8.1214371847079095E-2</v>
      </c>
      <c r="AJ41" s="56"/>
      <c r="AK41" s="56">
        <v>0</v>
      </c>
      <c r="AL41" s="56">
        <v>0</v>
      </c>
      <c r="AM41" s="56">
        <v>0</v>
      </c>
      <c r="AN41" s="56">
        <v>0</v>
      </c>
      <c r="AO41" s="56"/>
      <c r="AP41" s="56"/>
      <c r="AQ41" s="56">
        <v>0</v>
      </c>
      <c r="AR41" s="56">
        <v>0</v>
      </c>
      <c r="AS41" s="56">
        <v>0</v>
      </c>
      <c r="AT41" s="56">
        <v>18.9433868667452</v>
      </c>
      <c r="AU41" s="25"/>
      <c r="AV41" s="25"/>
      <c r="AW41" s="25"/>
      <c r="AY41" s="58"/>
      <c r="AZ41" s="58"/>
      <c r="BA41" s="58"/>
      <c r="BB41" s="58"/>
      <c r="BC41" s="58"/>
      <c r="BD41" s="58"/>
      <c r="BE41" s="57"/>
      <c r="BF41" s="54">
        <f>C41+H41</f>
        <v>3.1003906492218E-2</v>
      </c>
      <c r="BG41" s="54">
        <f t="shared" si="15"/>
        <v>0.165354167958496</v>
      </c>
      <c r="BH41" s="54">
        <f t="shared" si="15"/>
        <v>9.7870784588344806E-2</v>
      </c>
      <c r="BI41" s="54">
        <f t="shared" si="16"/>
        <v>4.6960506839006502E-2</v>
      </c>
      <c r="BJ41" s="54">
        <f t="shared" si="16"/>
        <v>0.10334635497406</v>
      </c>
      <c r="BK41" s="54">
        <f t="shared" si="16"/>
        <v>0.12088723585971201</v>
      </c>
      <c r="BL41" s="54">
        <f t="shared" si="17"/>
        <v>6.1529538052360897E-3</v>
      </c>
      <c r="BM41" s="54">
        <f t="shared" si="17"/>
        <v>7.2342448481842E-2</v>
      </c>
      <c r="BN41" s="54">
        <f t="shared" si="17"/>
        <v>0.15124854658652201</v>
      </c>
      <c r="BO41" s="33">
        <f t="shared" si="18"/>
        <v>3.1003906492218E-2</v>
      </c>
      <c r="BP41" s="33">
        <f t="shared" si="18"/>
        <v>1.0334635497406E-2</v>
      </c>
      <c r="BQ41" s="33">
        <f t="shared" si="18"/>
        <v>3.1003906492218E-2</v>
      </c>
      <c r="BR41" s="57"/>
      <c r="BS41" s="33">
        <f t="shared" si="19"/>
        <v>2.4233485858474131E-2</v>
      </c>
      <c r="BT41" s="33">
        <f t="shared" si="20"/>
        <v>0</v>
      </c>
      <c r="BU41" s="33">
        <f t="shared" si="21"/>
        <v>4.8466971716948262E-2</v>
      </c>
      <c r="BV41" s="33">
        <f t="shared" si="22"/>
        <v>0</v>
      </c>
      <c r="BW41" s="33">
        <f t="shared" si="23"/>
        <v>4.5005045165737667E-2</v>
      </c>
      <c r="BX41" s="33">
        <f t="shared" si="24"/>
        <v>0</v>
      </c>
      <c r="BY41" s="33">
        <f t="shared" si="25"/>
        <v>1.038577965363177E-2</v>
      </c>
      <c r="BZ41" s="33">
        <f t="shared" si="26"/>
        <v>0</v>
      </c>
      <c r="CA41" s="33">
        <f t="shared" si="27"/>
        <v>0</v>
      </c>
      <c r="CB41" s="59">
        <f t="shared" si="28"/>
        <v>6.3457113683690123</v>
      </c>
      <c r="CC41" s="57"/>
      <c r="CD41" s="59">
        <f t="shared" si="2"/>
        <v>0</v>
      </c>
      <c r="CE41" s="59">
        <f t="shared" si="3"/>
        <v>0</v>
      </c>
      <c r="CF41" s="59">
        <f t="shared" si="4"/>
        <v>0</v>
      </c>
      <c r="CG41" s="59">
        <f t="shared" si="5"/>
        <v>0</v>
      </c>
      <c r="CH41" s="59">
        <f t="shared" si="6"/>
        <v>0</v>
      </c>
      <c r="CI41" s="59">
        <f t="shared" si="7"/>
        <v>0</v>
      </c>
      <c r="CJ41" s="57"/>
      <c r="CK41" s="59">
        <f t="shared" si="8"/>
        <v>1.038577965363177E-2</v>
      </c>
      <c r="CL41" s="59">
        <f t="shared" si="9"/>
        <v>5.5390824819369439E-2</v>
      </c>
      <c r="CM41" s="59">
        <v>0</v>
      </c>
      <c r="CN41" s="59">
        <f t="shared" si="29"/>
        <v>3.2785042862832223E-2</v>
      </c>
      <c r="CO41" s="59">
        <f t="shared" si="10"/>
        <v>1.5730968501508277E-2</v>
      </c>
      <c r="CP41" s="59">
        <f t="shared" si="11"/>
        <v>3.4619265512105903E-2</v>
      </c>
      <c r="CQ41" s="59">
        <v>0</v>
      </c>
      <c r="CR41" s="59">
        <f t="shared" si="30"/>
        <v>4.0495161307840845E-2</v>
      </c>
      <c r="CS41" s="59">
        <f t="shared" si="12"/>
        <v>2.0611345365848304E-3</v>
      </c>
      <c r="CT41" s="59">
        <f t="shared" si="13"/>
        <v>2.4233485858474131E-2</v>
      </c>
      <c r="CU41" s="59">
        <v>0</v>
      </c>
      <c r="CV41" s="59">
        <f t="shared" si="31"/>
        <v>5.066568234470574E-2</v>
      </c>
      <c r="CW41" s="59">
        <f t="shared" si="32"/>
        <v>3.4619265512105899E-3</v>
      </c>
      <c r="CX41" s="59">
        <f t="shared" si="14"/>
        <v>1.038577965363177E-2</v>
      </c>
      <c r="CY41" s="59">
        <v>0</v>
      </c>
      <c r="CZ41" s="57">
        <f t="shared" si="33"/>
        <v>2.7205428803740959E-2</v>
      </c>
    </row>
    <row r="42" spans="1:104" ht="14">
      <c r="A42" s="188">
        <v>2048</v>
      </c>
      <c r="B42" s="56">
        <v>7.2342448481842E-2</v>
      </c>
      <c r="C42" s="56">
        <v>2.0669270994812E-2</v>
      </c>
      <c r="D42" s="56">
        <v>0.113680990471466</v>
      </c>
      <c r="E42" s="56">
        <v>8.48428831361695E-2</v>
      </c>
      <c r="F42" s="56"/>
      <c r="G42" s="56">
        <v>0</v>
      </c>
      <c r="H42" s="56">
        <v>0</v>
      </c>
      <c r="I42" s="56">
        <v>0</v>
      </c>
      <c r="J42" s="56">
        <v>0</v>
      </c>
      <c r="K42" s="56"/>
      <c r="L42" s="56">
        <v>0.124015625968872</v>
      </c>
      <c r="M42" s="56">
        <v>3.0510010005066899E-2</v>
      </c>
      <c r="N42" s="56">
        <v>7.2342448481842E-2</v>
      </c>
      <c r="O42" s="56">
        <v>0.13127039202436999</v>
      </c>
      <c r="P42" s="56"/>
      <c r="Q42" s="56">
        <v>0</v>
      </c>
      <c r="R42" s="56">
        <v>0</v>
      </c>
      <c r="S42" s="56">
        <v>0</v>
      </c>
      <c r="T42" s="56">
        <v>0</v>
      </c>
      <c r="U42" s="56"/>
      <c r="V42" s="56">
        <v>0.113680990471466</v>
      </c>
      <c r="W42" s="56">
        <v>3.3057237542316398E-3</v>
      </c>
      <c r="X42" s="56">
        <v>4.1338541989624E-2</v>
      </c>
      <c r="Y42" s="56">
        <v>0.112563408591912</v>
      </c>
      <c r="Z42" s="56"/>
      <c r="AA42" s="56">
        <v>0</v>
      </c>
      <c r="AB42" s="56">
        <v>0</v>
      </c>
      <c r="AC42" s="56">
        <v>0</v>
      </c>
      <c r="AD42" s="56">
        <v>0</v>
      </c>
      <c r="AE42" s="56"/>
      <c r="AF42" s="56">
        <v>0</v>
      </c>
      <c r="AG42" s="56">
        <v>0</v>
      </c>
      <c r="AH42" s="56">
        <v>2.0669270994812E-2</v>
      </c>
      <c r="AI42" s="56">
        <v>1.0334635497406E-2</v>
      </c>
      <c r="AJ42" s="56"/>
      <c r="AK42" s="56">
        <v>0</v>
      </c>
      <c r="AL42" s="56">
        <v>0</v>
      </c>
      <c r="AM42" s="56">
        <v>0</v>
      </c>
      <c r="AN42" s="56">
        <v>0</v>
      </c>
      <c r="AO42" s="56"/>
      <c r="AP42" s="56"/>
      <c r="AQ42" s="56">
        <v>0</v>
      </c>
      <c r="AR42" s="56">
        <v>0</v>
      </c>
      <c r="AS42" s="56">
        <v>0</v>
      </c>
      <c r="AT42" s="56">
        <v>12.649593848825001</v>
      </c>
      <c r="AU42" s="25"/>
      <c r="AV42" s="25"/>
      <c r="AW42" s="25"/>
      <c r="AY42" s="58"/>
      <c r="AZ42" s="58"/>
      <c r="BA42" s="58"/>
      <c r="BB42" s="58"/>
      <c r="BC42" s="58"/>
      <c r="BD42" s="58"/>
      <c r="BE42" s="57"/>
      <c r="BF42" s="54">
        <f t="shared" si="15"/>
        <v>2.0669270994812E-2</v>
      </c>
      <c r="BG42" s="54">
        <f t="shared" si="15"/>
        <v>0.113680990471466</v>
      </c>
      <c r="BH42" s="54">
        <f t="shared" si="15"/>
        <v>8.48428831361695E-2</v>
      </c>
      <c r="BI42" s="54">
        <f t="shared" si="16"/>
        <v>3.0510010005066899E-2</v>
      </c>
      <c r="BJ42" s="54">
        <f t="shared" si="16"/>
        <v>7.2342448481842E-2</v>
      </c>
      <c r="BK42" s="54">
        <f t="shared" si="16"/>
        <v>0.13127039202436999</v>
      </c>
      <c r="BL42" s="54">
        <f t="shared" si="17"/>
        <v>3.3057237542316398E-3</v>
      </c>
      <c r="BM42" s="54">
        <f t="shared" si="17"/>
        <v>4.1338541989624E-2</v>
      </c>
      <c r="BN42" s="54">
        <f t="shared" si="17"/>
        <v>0.112563408591912</v>
      </c>
      <c r="BO42" s="33">
        <f t="shared" si="18"/>
        <v>0</v>
      </c>
      <c r="BP42" s="33">
        <f t="shared" si="18"/>
        <v>0</v>
      </c>
      <c r="BQ42" s="33">
        <f t="shared" si="18"/>
        <v>2.0669270994812E-2</v>
      </c>
      <c r="BR42" s="57"/>
      <c r="BS42" s="33">
        <f t="shared" si="19"/>
        <v>2.3527656173275853E-2</v>
      </c>
      <c r="BT42" s="33">
        <f t="shared" si="20"/>
        <v>0</v>
      </c>
      <c r="BU42" s="33">
        <f t="shared" si="21"/>
        <v>4.0333124868472889E-2</v>
      </c>
      <c r="BV42" s="33">
        <f t="shared" si="22"/>
        <v>0</v>
      </c>
      <c r="BW42" s="33">
        <f t="shared" si="23"/>
        <v>3.6972031129433487E-2</v>
      </c>
      <c r="BX42" s="33">
        <f t="shared" si="24"/>
        <v>0</v>
      </c>
      <c r="BY42" s="33">
        <f t="shared" si="25"/>
        <v>0</v>
      </c>
      <c r="BZ42" s="33">
        <f t="shared" si="26"/>
        <v>0</v>
      </c>
      <c r="CA42" s="33">
        <f t="shared" si="27"/>
        <v>0</v>
      </c>
      <c r="CB42" s="59">
        <f t="shared" si="28"/>
        <v>4.1139787365842535</v>
      </c>
      <c r="CC42" s="57"/>
      <c r="CD42" s="59">
        <f t="shared" si="2"/>
        <v>0</v>
      </c>
      <c r="CE42" s="59">
        <f t="shared" si="3"/>
        <v>0</v>
      </c>
      <c r="CF42" s="59">
        <f t="shared" si="4"/>
        <v>0</v>
      </c>
      <c r="CG42" s="59">
        <f t="shared" si="5"/>
        <v>0</v>
      </c>
      <c r="CH42" s="59">
        <f t="shared" si="6"/>
        <v>0</v>
      </c>
      <c r="CI42" s="59">
        <f t="shared" si="7"/>
        <v>0</v>
      </c>
      <c r="CJ42" s="57"/>
      <c r="CK42" s="59">
        <f t="shared" si="8"/>
        <v>6.7221874780788154E-3</v>
      </c>
      <c r="CL42" s="59">
        <f t="shared" si="9"/>
        <v>3.6972031129433487E-2</v>
      </c>
      <c r="CM42" s="59">
        <v>0</v>
      </c>
      <c r="CN42" s="59">
        <f t="shared" si="29"/>
        <v>2.7593124438942043E-2</v>
      </c>
      <c r="CO42" s="59">
        <f t="shared" si="10"/>
        <v>9.9226531629295883E-3</v>
      </c>
      <c r="CP42" s="59">
        <f t="shared" si="11"/>
        <v>2.3527656173275853E-2</v>
      </c>
      <c r="CQ42" s="59">
        <v>0</v>
      </c>
      <c r="CR42" s="59">
        <f t="shared" si="30"/>
        <v>4.2692564519097267E-2</v>
      </c>
      <c r="CS42" s="59">
        <f t="shared" si="12"/>
        <v>1.075107817409781E-3</v>
      </c>
      <c r="CT42" s="59">
        <f t="shared" si="13"/>
        <v>1.3444374956157631E-2</v>
      </c>
      <c r="CU42" s="59">
        <v>0</v>
      </c>
      <c r="CV42" s="59">
        <f t="shared" si="31"/>
        <v>3.6608564274779959E-2</v>
      </c>
      <c r="CW42" s="59">
        <f t="shared" si="32"/>
        <v>0</v>
      </c>
      <c r="CX42" s="59">
        <f t="shared" si="14"/>
        <v>6.7221874780788154E-3</v>
      </c>
      <c r="CY42" s="59">
        <v>0</v>
      </c>
      <c r="CZ42" s="57">
        <f t="shared" si="33"/>
        <v>3.3610937390394077E-3</v>
      </c>
    </row>
    <row r="43" spans="1:104" ht="14">
      <c r="A43" s="188">
        <v>2049</v>
      </c>
      <c r="B43" s="56">
        <v>5.167317748703E-2</v>
      </c>
      <c r="C43" s="56">
        <v>0</v>
      </c>
      <c r="D43" s="56">
        <v>6.2007812984436E-2</v>
      </c>
      <c r="E43" s="56">
        <v>6.3385254516558506E-2</v>
      </c>
      <c r="F43" s="56"/>
      <c r="G43" s="56">
        <v>0</v>
      </c>
      <c r="H43" s="56">
        <v>0</v>
      </c>
      <c r="I43" s="56">
        <v>0</v>
      </c>
      <c r="J43" s="56">
        <v>0</v>
      </c>
      <c r="K43" s="56"/>
      <c r="L43" s="56">
        <v>4.1338541989624E-2</v>
      </c>
      <c r="M43" s="56">
        <v>0</v>
      </c>
      <c r="N43" s="56">
        <v>6.2007812984436E-2</v>
      </c>
      <c r="O43" s="56">
        <v>9.3011719476654098E-2</v>
      </c>
      <c r="P43" s="56"/>
      <c r="Q43" s="56">
        <v>0</v>
      </c>
      <c r="R43" s="56">
        <v>0</v>
      </c>
      <c r="S43" s="56">
        <v>0</v>
      </c>
      <c r="T43" s="56">
        <v>0</v>
      </c>
      <c r="U43" s="56"/>
      <c r="V43" s="56">
        <v>7.2342448481842E-2</v>
      </c>
      <c r="W43" s="56">
        <v>0</v>
      </c>
      <c r="X43" s="56">
        <v>3.1003906492218E-2</v>
      </c>
      <c r="Y43" s="56">
        <v>4.8377669952184697E-2</v>
      </c>
      <c r="Z43" s="56"/>
      <c r="AA43" s="56">
        <v>0</v>
      </c>
      <c r="AB43" s="56">
        <v>0</v>
      </c>
      <c r="AC43" s="56">
        <v>0</v>
      </c>
      <c r="AD43" s="56">
        <v>0</v>
      </c>
      <c r="AE43" s="56"/>
      <c r="AF43" s="56">
        <v>2.0669270994812E-2</v>
      </c>
      <c r="AG43" s="56">
        <v>0</v>
      </c>
      <c r="AH43" s="56">
        <v>0</v>
      </c>
      <c r="AI43" s="56">
        <v>1.0334635497406E-2</v>
      </c>
      <c r="AJ43" s="56"/>
      <c r="AK43" s="56">
        <v>0</v>
      </c>
      <c r="AL43" s="56">
        <v>0</v>
      </c>
      <c r="AM43" s="56">
        <v>0</v>
      </c>
      <c r="AN43" s="56">
        <v>0</v>
      </c>
      <c r="AO43" s="56"/>
      <c r="AP43" s="56"/>
      <c r="AQ43" s="56">
        <v>0</v>
      </c>
      <c r="AR43" s="56">
        <v>0</v>
      </c>
      <c r="AS43" s="56">
        <v>0</v>
      </c>
      <c r="AT43" s="56">
        <v>8.3400508464066494</v>
      </c>
      <c r="AU43" s="25"/>
      <c r="AV43" s="25"/>
      <c r="AW43" s="25"/>
      <c r="AY43" s="58"/>
      <c r="AZ43" s="58"/>
      <c r="BA43" s="58"/>
      <c r="BB43" s="58"/>
      <c r="BC43" s="58"/>
      <c r="BD43" s="58"/>
      <c r="BE43" s="57"/>
      <c r="BF43" s="54">
        <f t="shared" si="15"/>
        <v>0</v>
      </c>
      <c r="BG43" s="54">
        <f t="shared" si="15"/>
        <v>6.2007812984436E-2</v>
      </c>
      <c r="BH43" s="54">
        <f t="shared" si="15"/>
        <v>6.3385254516558506E-2</v>
      </c>
      <c r="BI43" s="54">
        <f t="shared" si="16"/>
        <v>0</v>
      </c>
      <c r="BJ43" s="54">
        <f t="shared" si="16"/>
        <v>6.2007812984436E-2</v>
      </c>
      <c r="BK43" s="54">
        <f t="shared" si="16"/>
        <v>9.3011719476654098E-2</v>
      </c>
      <c r="BL43" s="54">
        <f t="shared" si="17"/>
        <v>0</v>
      </c>
      <c r="BM43" s="54">
        <f t="shared" si="17"/>
        <v>3.1003906492218E-2</v>
      </c>
      <c r="BN43" s="54">
        <f t="shared" si="17"/>
        <v>4.8377669952184697E-2</v>
      </c>
      <c r="BO43" s="33">
        <f t="shared" si="18"/>
        <v>2.0669270994812E-2</v>
      </c>
      <c r="BP43" s="33">
        <f t="shared" si="18"/>
        <v>0</v>
      </c>
      <c r="BQ43" s="33">
        <f t="shared" si="18"/>
        <v>0</v>
      </c>
      <c r="BR43" s="57"/>
      <c r="BS43" s="33">
        <f t="shared" si="19"/>
        <v>1.6315989024463146E-2</v>
      </c>
      <c r="BT43" s="33">
        <f t="shared" si="20"/>
        <v>0</v>
      </c>
      <c r="BU43" s="33">
        <f t="shared" si="21"/>
        <v>1.3052791219570516E-2</v>
      </c>
      <c r="BV43" s="33">
        <f t="shared" si="22"/>
        <v>0</v>
      </c>
      <c r="BW43" s="33">
        <f t="shared" si="23"/>
        <v>2.2842384634248404E-2</v>
      </c>
      <c r="BX43" s="33">
        <f t="shared" si="24"/>
        <v>0</v>
      </c>
      <c r="BY43" s="33">
        <f t="shared" si="25"/>
        <v>6.5263956097852578E-3</v>
      </c>
      <c r="BZ43" s="33">
        <f t="shared" si="26"/>
        <v>0</v>
      </c>
      <c r="CA43" s="33">
        <f t="shared" si="27"/>
        <v>0</v>
      </c>
      <c r="CB43" s="59">
        <f t="shared" si="28"/>
        <v>2.6334006285483538</v>
      </c>
      <c r="CC43" s="57"/>
      <c r="CD43" s="59">
        <f t="shared" si="2"/>
        <v>0</v>
      </c>
      <c r="CE43" s="59">
        <f t="shared" si="3"/>
        <v>0</v>
      </c>
      <c r="CF43" s="59">
        <f t="shared" si="4"/>
        <v>0</v>
      </c>
      <c r="CG43" s="59">
        <f t="shared" si="5"/>
        <v>0</v>
      </c>
      <c r="CH43" s="59">
        <f t="shared" si="6"/>
        <v>0</v>
      </c>
      <c r="CI43" s="59">
        <f t="shared" si="7"/>
        <v>0</v>
      </c>
      <c r="CJ43" s="57"/>
      <c r="CK43" s="59">
        <f t="shared" si="8"/>
        <v>0</v>
      </c>
      <c r="CL43" s="59">
        <f t="shared" si="9"/>
        <v>1.9579186829355773E-2</v>
      </c>
      <c r="CM43" s="59">
        <v>0</v>
      </c>
      <c r="CN43" s="59">
        <f t="shared" si="29"/>
        <v>2.0014118877527024E-2</v>
      </c>
      <c r="CO43" s="59">
        <f t="shared" si="10"/>
        <v>0</v>
      </c>
      <c r="CP43" s="59">
        <f t="shared" si="11"/>
        <v>1.9579186829355773E-2</v>
      </c>
      <c r="CQ43" s="59">
        <v>0</v>
      </c>
      <c r="CR43" s="59">
        <f t="shared" si="30"/>
        <v>2.9368780244033693E-2</v>
      </c>
      <c r="CS43" s="59">
        <f t="shared" si="12"/>
        <v>0</v>
      </c>
      <c r="CT43" s="59">
        <f t="shared" si="13"/>
        <v>9.7895934146778867E-3</v>
      </c>
      <c r="CU43" s="59">
        <v>0</v>
      </c>
      <c r="CV43" s="59">
        <f t="shared" si="31"/>
        <v>1.527542083447584E-2</v>
      </c>
      <c r="CW43" s="59">
        <f t="shared" si="32"/>
        <v>0</v>
      </c>
      <c r="CX43" s="59">
        <f t="shared" si="14"/>
        <v>0</v>
      </c>
      <c r="CY43" s="59">
        <v>0</v>
      </c>
      <c r="CZ43" s="57">
        <f t="shared" si="33"/>
        <v>3.2631978048926289E-3</v>
      </c>
    </row>
    <row r="44" spans="1:104" ht="14">
      <c r="A44" s="188">
        <v>2050</v>
      </c>
      <c r="B44" s="56">
        <v>0</v>
      </c>
      <c r="C44" s="56">
        <v>0</v>
      </c>
      <c r="D44" s="56">
        <v>0</v>
      </c>
      <c r="E44" s="56">
        <v>8.2677083979248098E-2</v>
      </c>
      <c r="F44" s="56"/>
      <c r="G44" s="56">
        <v>0</v>
      </c>
      <c r="H44" s="56">
        <v>0</v>
      </c>
      <c r="I44" s="56">
        <v>0</v>
      </c>
      <c r="J44" s="56">
        <v>0</v>
      </c>
      <c r="K44" s="56"/>
      <c r="L44" s="56">
        <v>0</v>
      </c>
      <c r="M44" s="56">
        <v>0</v>
      </c>
      <c r="N44" s="56">
        <v>0</v>
      </c>
      <c r="O44" s="56">
        <v>0.10334635497406</v>
      </c>
      <c r="P44" s="56"/>
      <c r="Q44" s="56">
        <v>0</v>
      </c>
      <c r="R44" s="56">
        <v>0</v>
      </c>
      <c r="S44" s="56">
        <v>0</v>
      </c>
      <c r="T44" s="56">
        <v>0</v>
      </c>
      <c r="U44" s="56"/>
      <c r="V44" s="56">
        <v>0</v>
      </c>
      <c r="W44" s="56">
        <v>0</v>
      </c>
      <c r="X44" s="56">
        <v>0</v>
      </c>
      <c r="Y44" s="56">
        <v>8.2677083979248098E-2</v>
      </c>
      <c r="Z44" s="56"/>
      <c r="AA44" s="56">
        <v>0</v>
      </c>
      <c r="AB44" s="56">
        <v>0</v>
      </c>
      <c r="AC44" s="56">
        <v>0</v>
      </c>
      <c r="AD44" s="56">
        <v>0</v>
      </c>
      <c r="AE44" s="56"/>
      <c r="AF44" s="56">
        <v>0</v>
      </c>
      <c r="AG44" s="56">
        <v>0</v>
      </c>
      <c r="AH44" s="56">
        <v>0</v>
      </c>
      <c r="AI44" s="56">
        <v>2.0669270994812E-2</v>
      </c>
      <c r="AJ44" s="56"/>
      <c r="AK44" s="56">
        <v>0</v>
      </c>
      <c r="AL44" s="56">
        <v>0</v>
      </c>
      <c r="AM44" s="56">
        <v>0</v>
      </c>
      <c r="AN44" s="56">
        <v>0</v>
      </c>
      <c r="AO44" s="56"/>
      <c r="AP44" s="56"/>
      <c r="AQ44" s="56">
        <v>0</v>
      </c>
      <c r="AR44" s="56">
        <v>0</v>
      </c>
      <c r="AS44" s="56">
        <v>0</v>
      </c>
      <c r="AT44" s="56">
        <v>5.5186953556148097</v>
      </c>
      <c r="AU44" s="25"/>
      <c r="AV44" s="25"/>
      <c r="AW44" s="25"/>
      <c r="AY44" s="58"/>
      <c r="AZ44" s="58"/>
      <c r="BA44" s="58"/>
      <c r="BB44" s="58"/>
      <c r="BC44" s="58"/>
      <c r="BD44" s="58"/>
      <c r="BE44" s="57"/>
      <c r="BF44" s="54">
        <f t="shared" si="15"/>
        <v>0</v>
      </c>
      <c r="BG44" s="54">
        <f t="shared" si="15"/>
        <v>0</v>
      </c>
      <c r="BH44" s="54">
        <f t="shared" si="15"/>
        <v>8.2677083979248098E-2</v>
      </c>
      <c r="BI44" s="54">
        <f t="shared" si="16"/>
        <v>0</v>
      </c>
      <c r="BJ44" s="54">
        <f t="shared" si="16"/>
        <v>0</v>
      </c>
      <c r="BK44" s="54">
        <f t="shared" si="16"/>
        <v>0.10334635497406</v>
      </c>
      <c r="BL44" s="54">
        <f t="shared" si="17"/>
        <v>0</v>
      </c>
      <c r="BM44" s="54">
        <f t="shared" si="17"/>
        <v>0</v>
      </c>
      <c r="BN44" s="54">
        <f t="shared" si="17"/>
        <v>8.2677083979248098E-2</v>
      </c>
      <c r="BO44" s="33">
        <f t="shared" si="18"/>
        <v>0</v>
      </c>
      <c r="BP44" s="33">
        <f t="shared" si="18"/>
        <v>0</v>
      </c>
      <c r="BQ44" s="33">
        <f t="shared" si="18"/>
        <v>0</v>
      </c>
      <c r="BR44" s="57"/>
      <c r="BS44" s="33">
        <f t="shared" si="19"/>
        <v>0</v>
      </c>
      <c r="BT44" s="33">
        <f t="shared" si="20"/>
        <v>0</v>
      </c>
      <c r="BU44" s="33">
        <f t="shared" si="21"/>
        <v>0</v>
      </c>
      <c r="BV44" s="33">
        <f t="shared" si="22"/>
        <v>0</v>
      </c>
      <c r="BW44" s="33">
        <f t="shared" si="23"/>
        <v>0</v>
      </c>
      <c r="BX44" s="33">
        <f t="shared" si="24"/>
        <v>0</v>
      </c>
      <c r="BY44" s="33">
        <f t="shared" si="25"/>
        <v>0</v>
      </c>
      <c r="BZ44" s="33">
        <f t="shared" si="26"/>
        <v>0</v>
      </c>
      <c r="CA44" s="33">
        <f t="shared" si="27"/>
        <v>0</v>
      </c>
      <c r="CB44" s="59">
        <f t="shared" si="28"/>
        <v>1.6917938134103547</v>
      </c>
      <c r="CC44" s="57"/>
      <c r="CD44" s="59">
        <f t="shared" si="2"/>
        <v>0</v>
      </c>
      <c r="CE44" s="59">
        <f t="shared" si="3"/>
        <v>0</v>
      </c>
      <c r="CF44" s="59">
        <f t="shared" si="4"/>
        <v>0</v>
      </c>
      <c r="CG44" s="59">
        <f t="shared" si="5"/>
        <v>0</v>
      </c>
      <c r="CH44" s="59">
        <f t="shared" si="6"/>
        <v>0</v>
      </c>
      <c r="CI44" s="59">
        <f t="shared" si="7"/>
        <v>0</v>
      </c>
      <c r="CJ44" s="57"/>
      <c r="CK44" s="59">
        <f t="shared" si="8"/>
        <v>0</v>
      </c>
      <c r="CL44" s="59">
        <f t="shared" si="9"/>
        <v>0</v>
      </c>
      <c r="CM44" s="59">
        <v>0</v>
      </c>
      <c r="CN44" s="59">
        <f t="shared" si="29"/>
        <v>2.534522566906899E-2</v>
      </c>
      <c r="CO44" s="59">
        <f t="shared" si="10"/>
        <v>0</v>
      </c>
      <c r="CP44" s="59">
        <f t="shared" si="11"/>
        <v>0</v>
      </c>
      <c r="CQ44" s="59">
        <v>0</v>
      </c>
      <c r="CR44" s="59">
        <f t="shared" si="30"/>
        <v>3.16815320863362E-2</v>
      </c>
      <c r="CS44" s="59">
        <f t="shared" si="12"/>
        <v>0</v>
      </c>
      <c r="CT44" s="59">
        <f t="shared" si="13"/>
        <v>0</v>
      </c>
      <c r="CU44" s="59">
        <v>0</v>
      </c>
      <c r="CV44" s="59">
        <f t="shared" si="31"/>
        <v>2.534522566906899E-2</v>
      </c>
      <c r="CW44" s="59">
        <f t="shared" si="32"/>
        <v>0</v>
      </c>
      <c r="CX44" s="59">
        <f t="shared" si="14"/>
        <v>0</v>
      </c>
      <c r="CY44" s="59">
        <v>0</v>
      </c>
      <c r="CZ44" s="57">
        <f t="shared" si="33"/>
        <v>6.3363064172672397E-3</v>
      </c>
    </row>
    <row r="45" spans="1:104" s="10" customFormat="1">
      <c r="A45" s="195" t="s">
        <v>36</v>
      </c>
      <c r="B45" s="196">
        <v>9.1858849069126975</v>
      </c>
      <c r="C45" s="196">
        <v>5.7916912662586482</v>
      </c>
      <c r="D45" s="196">
        <v>33.823491663030211</v>
      </c>
      <c r="E45" s="196">
        <v>8.1752542161561568</v>
      </c>
      <c r="F45" s="196">
        <v>3.0540775428032902</v>
      </c>
      <c r="G45" s="196">
        <v>10.621523206735581</v>
      </c>
      <c r="H45" s="196">
        <v>9.7190696037051563</v>
      </c>
      <c r="I45" s="196">
        <v>76.859087425421976</v>
      </c>
      <c r="J45" s="196">
        <v>10.515362979967072</v>
      </c>
      <c r="K45" s="196">
        <v>4.5755241088224841</v>
      </c>
      <c r="L45" s="196">
        <v>7.049845801812241</v>
      </c>
      <c r="M45" s="196">
        <v>3.1961745648164106</v>
      </c>
      <c r="N45" s="196">
        <v>9.7491391670730945</v>
      </c>
      <c r="O45" s="196">
        <v>5.8001254120813641</v>
      </c>
      <c r="P45" s="196">
        <v>3.7453107982735672</v>
      </c>
      <c r="Q45" s="196">
        <v>2.2442161928265754</v>
      </c>
      <c r="R45" s="196">
        <v>1.9173013666983256</v>
      </c>
      <c r="S45" s="196">
        <v>7.2064275525208936</v>
      </c>
      <c r="T45" s="196">
        <v>2.2080960465858213</v>
      </c>
      <c r="U45" s="196">
        <v>1.6496089123252207</v>
      </c>
      <c r="V45" s="196">
        <v>8.3754735039475481</v>
      </c>
      <c r="W45" s="196">
        <v>1.9904584141605641</v>
      </c>
      <c r="X45" s="196">
        <v>4.9658783796172346</v>
      </c>
      <c r="Y45" s="196">
        <v>5.8085595579040774</v>
      </c>
      <c r="Z45" s="196">
        <v>4.2572267795130925</v>
      </c>
      <c r="AA45" s="196">
        <v>0.30069563367937779</v>
      </c>
      <c r="AB45" s="196">
        <v>0.17510020131939377</v>
      </c>
      <c r="AC45" s="196">
        <v>0.6228433339078332</v>
      </c>
      <c r="AD45" s="196">
        <v>0.77062423680147862</v>
      </c>
      <c r="AE45" s="196">
        <v>0.69728383834309371</v>
      </c>
      <c r="AF45" s="196">
        <v>0</v>
      </c>
      <c r="AG45" s="196">
        <v>0</v>
      </c>
      <c r="AH45" s="196">
        <v>0</v>
      </c>
      <c r="AI45" s="196">
        <v>0</v>
      </c>
      <c r="AJ45" s="196">
        <v>0</v>
      </c>
      <c r="AK45" s="196">
        <v>0</v>
      </c>
      <c r="AL45" s="196">
        <v>0</v>
      </c>
      <c r="AM45" s="196">
        <v>0</v>
      </c>
      <c r="AN45" s="196">
        <v>0</v>
      </c>
      <c r="AO45" s="196">
        <v>0</v>
      </c>
      <c r="AP45" s="197">
        <v>6.7234810286724276</v>
      </c>
      <c r="AQ45" s="196">
        <f>SUM(AQ4:AQ44)</f>
        <v>7830.1399309646331</v>
      </c>
      <c r="AR45" s="196">
        <f>SUM(AR4:AR44)</f>
        <v>213.48256546991598</v>
      </c>
      <c r="AS45" s="196">
        <f>SUM(AS4:AS44)</f>
        <v>97.693309356978958</v>
      </c>
      <c r="AT45" s="196">
        <v>20808.783429470368</v>
      </c>
      <c r="AY45" s="38"/>
      <c r="AZ45" s="38"/>
      <c r="BA45" s="38"/>
      <c r="BB45" s="38"/>
      <c r="BC45" s="38"/>
      <c r="BD45" s="38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60">
        <f>SUM(BS4:BS44)</f>
        <v>4.1562973265680894</v>
      </c>
      <c r="BT45" s="60">
        <f t="shared" ref="BT45:CB45" si="34">SUM(BT4:BT44)</f>
        <v>37.422603446913435</v>
      </c>
      <c r="BU45" s="60">
        <f t="shared" si="34"/>
        <v>5.7881643375153065</v>
      </c>
      <c r="BV45" s="60">
        <f t="shared" si="34"/>
        <v>3.7081993493297283</v>
      </c>
      <c r="BW45" s="60">
        <f t="shared" si="34"/>
        <v>6.7884560638106368</v>
      </c>
      <c r="BX45" s="60">
        <f t="shared" si="34"/>
        <v>0.46189743685094131</v>
      </c>
      <c r="BY45" s="60">
        <f t="shared" si="34"/>
        <v>1.5667603852707128</v>
      </c>
      <c r="BZ45" s="60">
        <f t="shared" si="34"/>
        <v>0</v>
      </c>
      <c r="CA45" s="60">
        <f t="shared" si="34"/>
        <v>0</v>
      </c>
      <c r="CB45" s="36">
        <f t="shared" si="34"/>
        <v>14601.947283250831</v>
      </c>
      <c r="CC45" s="35"/>
      <c r="CD45" s="36">
        <f t="shared" ref="CD45:CI45" si="35">SUM(CD4:CD44)</f>
        <v>5924.4639976621638</v>
      </c>
      <c r="CE45" s="36">
        <f t="shared" si="35"/>
        <v>173.35743447100367</v>
      </c>
      <c r="CF45" s="36">
        <f t="shared" si="35"/>
        <v>70.287901952738366</v>
      </c>
      <c r="CG45" s="36">
        <f t="shared" si="35"/>
        <v>0</v>
      </c>
      <c r="CH45" s="36">
        <f t="shared" si="35"/>
        <v>0</v>
      </c>
      <c r="CI45" s="36">
        <f t="shared" si="35"/>
        <v>0</v>
      </c>
      <c r="CJ45" s="35"/>
      <c r="CK45" s="36">
        <f t="shared" ref="CK45:CZ45" si="36">SUM(CK4:CK44)</f>
        <v>37.848550682360099</v>
      </c>
      <c r="CL45" s="36">
        <f t="shared" si="36"/>
        <v>112.79547689363585</v>
      </c>
      <c r="CM45" s="36">
        <f t="shared" si="36"/>
        <v>0</v>
      </c>
      <c r="CN45" s="36">
        <f t="shared" si="36"/>
        <v>16.353293709495464</v>
      </c>
      <c r="CO45" s="36">
        <f t="shared" si="36"/>
        <v>6.2095973198894185</v>
      </c>
      <c r="CP45" s="36">
        <f t="shared" si="36"/>
        <v>15.051414893530369</v>
      </c>
      <c r="CQ45" s="36">
        <f t="shared" si="36"/>
        <v>0</v>
      </c>
      <c r="CR45" s="36">
        <f t="shared" si="36"/>
        <v>5.7638185801751884</v>
      </c>
      <c r="CS45" s="36">
        <f t="shared" si="36"/>
        <v>1.9162105177948674</v>
      </c>
      <c r="CT45" s="36">
        <f t="shared" si="36"/>
        <v>3.3726058650451662</v>
      </c>
      <c r="CU45" s="36">
        <f t="shared" si="36"/>
        <v>0</v>
      </c>
      <c r="CV45" s="36">
        <f t="shared" si="36"/>
        <v>4.5379940937939676</v>
      </c>
      <c r="CW45" s="36">
        <f t="shared" si="36"/>
        <v>0.65443457958150164</v>
      </c>
      <c r="CX45" s="36">
        <f t="shared" si="36"/>
        <v>1.5325656745691909</v>
      </c>
      <c r="CY45" s="36">
        <f t="shared" si="36"/>
        <v>0</v>
      </c>
      <c r="CZ45" s="36">
        <f t="shared" si="36"/>
        <v>0.9392022769263989</v>
      </c>
    </row>
    <row r="46" spans="1:104">
      <c r="B46" s="34"/>
      <c r="C46" s="34"/>
      <c r="D46" s="34"/>
      <c r="F46" s="34"/>
      <c r="G46" s="55"/>
      <c r="H46" s="55"/>
      <c r="I46" s="55"/>
      <c r="J46" s="55"/>
      <c r="K46" s="55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</row>
    <row r="47" spans="1:104" s="14" customFormat="1">
      <c r="E47" s="7"/>
      <c r="G47" s="29"/>
      <c r="H47" s="29"/>
      <c r="I47" s="29"/>
      <c r="J47" s="29"/>
      <c r="K47" s="29"/>
      <c r="AX47" s="19"/>
      <c r="AY47" s="48"/>
      <c r="AZ47" s="41"/>
      <c r="BA47" s="44"/>
      <c r="BB47" s="45"/>
      <c r="BC47" s="41"/>
      <c r="BD47" s="43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</row>
    <row r="48" spans="1:104" s="13" customFormat="1">
      <c r="E48" s="8"/>
      <c r="G48" s="29"/>
      <c r="H48" s="29"/>
      <c r="I48" s="29"/>
      <c r="J48" s="29"/>
      <c r="K48" s="29"/>
      <c r="AY48" s="49"/>
      <c r="AZ48" s="42"/>
      <c r="BA48" s="46"/>
      <c r="BB48" s="39"/>
      <c r="BC48" s="42"/>
      <c r="BD48" s="47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</row>
    <row r="49" spans="3:35">
      <c r="G49" s="29"/>
      <c r="H49" s="29"/>
      <c r="I49" s="29"/>
      <c r="J49" s="29"/>
      <c r="K49" s="29"/>
    </row>
    <row r="50" spans="3:35">
      <c r="G50" s="29"/>
      <c r="H50" s="29"/>
      <c r="I50" s="29"/>
      <c r="J50" s="29"/>
      <c r="K50" s="29"/>
    </row>
    <row r="51" spans="3:35">
      <c r="G51" s="29"/>
      <c r="H51" s="29"/>
      <c r="I51" s="29"/>
      <c r="J51" s="29"/>
      <c r="K51" s="29"/>
    </row>
    <row r="52" spans="3:35">
      <c r="G52" s="29"/>
      <c r="H52" s="29"/>
      <c r="I52" s="29"/>
      <c r="J52" s="29"/>
      <c r="K52" s="29"/>
    </row>
    <row r="53" spans="3:35">
      <c r="G53" s="29"/>
      <c r="H53" s="29"/>
      <c r="I53" s="29"/>
      <c r="J53" s="29"/>
      <c r="K53" s="29"/>
    </row>
    <row r="57" spans="3:35">
      <c r="W57" s="6"/>
      <c r="X57" s="6"/>
      <c r="Y57" s="6"/>
    </row>
    <row r="58" spans="3:35">
      <c r="I58" s="6"/>
      <c r="J58" s="6"/>
      <c r="K58" s="6"/>
      <c r="W58" s="6"/>
      <c r="X58" s="6"/>
      <c r="Y58" s="6"/>
    </row>
    <row r="60" spans="3:35">
      <c r="C60" s="6"/>
      <c r="D60" s="6"/>
      <c r="H60" s="6"/>
      <c r="I60" s="6"/>
      <c r="J60" s="6"/>
      <c r="K60" s="6"/>
      <c r="M60" s="6"/>
      <c r="N60" s="6"/>
      <c r="O60" s="6"/>
      <c r="W60" s="6"/>
      <c r="X60" s="6"/>
      <c r="Y60" s="6"/>
      <c r="AG60" s="6"/>
      <c r="AH60" s="6"/>
      <c r="AI60" s="6"/>
    </row>
  </sheetData>
  <mergeCells count="8">
    <mergeCell ref="AF2:AJ2"/>
    <mergeCell ref="AK2:AO2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Q60"/>
  <sheetViews>
    <sheetView workbookViewId="0">
      <selection activeCell="B4" sqref="B4:AT44"/>
    </sheetView>
  </sheetViews>
  <sheetFormatPr baseColWidth="10" defaultColWidth="8.83203125" defaultRowHeight="11" x14ac:dyDescent="0"/>
  <cols>
    <col min="1" max="2" width="10.1640625" style="9" customWidth="1"/>
    <col min="3" max="3" width="14.1640625" style="9" customWidth="1"/>
    <col min="4" max="4" width="14.83203125" style="9" customWidth="1"/>
    <col min="5" max="5" width="25.6640625" style="6" customWidth="1"/>
    <col min="6" max="6" width="10" style="9" customWidth="1"/>
    <col min="7" max="7" width="10.1640625" style="9" customWidth="1"/>
    <col min="8" max="8" width="14.1640625" style="9" customWidth="1"/>
    <col min="9" max="9" width="14.83203125" style="9" customWidth="1"/>
    <col min="10" max="10" width="14.1640625" style="9" customWidth="1"/>
    <col min="11" max="11" width="10" style="9" customWidth="1"/>
    <col min="12" max="12" width="10.1640625" style="9" customWidth="1"/>
    <col min="13" max="13" width="14.1640625" style="9" customWidth="1"/>
    <col min="14" max="14" width="14.83203125" style="9" customWidth="1"/>
    <col min="15" max="15" width="14.1640625" style="9" customWidth="1"/>
    <col min="16" max="16" width="10" style="9" customWidth="1"/>
    <col min="17" max="17" width="10.1640625" style="9" customWidth="1"/>
    <col min="18" max="18" width="14.1640625" style="9" customWidth="1"/>
    <col min="19" max="19" width="14.83203125" style="9" customWidth="1"/>
    <col min="20" max="20" width="14.1640625" style="9" customWidth="1"/>
    <col min="21" max="21" width="10" style="9" customWidth="1"/>
    <col min="22" max="22" width="10.1640625" style="9" customWidth="1"/>
    <col min="23" max="23" width="14.1640625" style="9" customWidth="1"/>
    <col min="24" max="24" width="14.83203125" style="9" customWidth="1"/>
    <col min="25" max="25" width="14.1640625" style="9" customWidth="1"/>
    <col min="26" max="26" width="10" style="9" customWidth="1"/>
    <col min="27" max="27" width="10.1640625" style="9" customWidth="1"/>
    <col min="28" max="28" width="14.1640625" style="9" customWidth="1"/>
    <col min="29" max="29" width="14.83203125" style="9" customWidth="1"/>
    <col min="30" max="30" width="14.1640625" style="9" customWidth="1"/>
    <col min="31" max="31" width="10" style="9" customWidth="1"/>
    <col min="32" max="32" width="10.1640625" style="9" customWidth="1"/>
    <col min="33" max="33" width="14.1640625" style="9" customWidth="1"/>
    <col min="34" max="34" width="14.83203125" style="9" customWidth="1"/>
    <col min="35" max="35" width="14.1640625" style="9" customWidth="1"/>
    <col min="36" max="36" width="10" style="9" customWidth="1"/>
    <col min="37" max="37" width="10.1640625" style="9" customWidth="1"/>
    <col min="38" max="38" width="14.1640625" style="9" customWidth="1"/>
    <col min="39" max="39" width="14.83203125" style="9" customWidth="1"/>
    <col min="40" max="40" width="14.1640625" style="9" customWidth="1"/>
    <col min="41" max="41" width="10" style="9" customWidth="1"/>
    <col min="42" max="46" width="10.1640625" style="9" customWidth="1"/>
    <col min="47" max="47" width="11.6640625" style="9" bestFit="1" customWidth="1"/>
    <col min="48" max="48" width="13.83203125" style="9" bestFit="1" customWidth="1"/>
    <col min="49" max="49" width="20.5" style="9" bestFit="1" customWidth="1"/>
    <col min="50" max="50" width="11.6640625" style="9" customWidth="1"/>
    <col min="51" max="51" width="16.6640625" style="34" bestFit="1" customWidth="1"/>
    <col min="52" max="52" width="13.6640625" style="34" bestFit="1" customWidth="1"/>
    <col min="53" max="53" width="16.5" style="34" bestFit="1" customWidth="1"/>
    <col min="54" max="54" width="15.5" style="34" bestFit="1" customWidth="1"/>
    <col min="55" max="60" width="8.83203125" style="34"/>
    <col min="61" max="61" width="11.6640625" style="34" bestFit="1" customWidth="1"/>
    <col min="62" max="66" width="8.83203125" style="34"/>
    <col min="67" max="67" width="14.6640625" style="34" bestFit="1" customWidth="1"/>
    <col min="68" max="68" width="14.33203125" style="34" bestFit="1" customWidth="1"/>
    <col min="69" max="69" width="13.5" style="34" bestFit="1" customWidth="1"/>
    <col min="70" max="16384" width="8.83203125" style="9"/>
  </cols>
  <sheetData>
    <row r="1" spans="1:104" ht="14">
      <c r="A1" s="185" t="s">
        <v>0</v>
      </c>
      <c r="B1" s="185" t="s">
        <v>1</v>
      </c>
      <c r="C1" s="185" t="s">
        <v>3</v>
      </c>
      <c r="D1" s="185"/>
      <c r="E1" s="186"/>
      <c r="F1" s="185"/>
      <c r="G1" s="185" t="s">
        <v>2</v>
      </c>
      <c r="H1" s="187"/>
      <c r="I1" s="185"/>
      <c r="J1" s="185"/>
      <c r="K1" s="185"/>
      <c r="L1" s="187"/>
      <c r="M1" s="187"/>
      <c r="N1" s="185"/>
      <c r="O1" s="185"/>
      <c r="P1" s="185"/>
      <c r="Q1" s="187"/>
      <c r="R1" s="187"/>
      <c r="S1" s="185"/>
      <c r="T1" s="185"/>
      <c r="U1" s="185"/>
      <c r="V1" s="188"/>
      <c r="W1" s="187"/>
      <c r="X1" s="185"/>
      <c r="Y1" s="185"/>
      <c r="Z1" s="185"/>
      <c r="AA1" s="188"/>
      <c r="AB1" s="187"/>
      <c r="AC1" s="185"/>
      <c r="AD1" s="185"/>
      <c r="AE1" s="185"/>
      <c r="AF1" s="188"/>
      <c r="AG1" s="187"/>
      <c r="AH1" s="185"/>
      <c r="AI1" s="185"/>
      <c r="AJ1" s="185"/>
      <c r="AK1" s="188"/>
      <c r="AL1" s="187"/>
      <c r="AM1" s="185"/>
      <c r="AN1" s="185"/>
      <c r="AO1" s="185"/>
      <c r="AP1" s="185"/>
      <c r="AQ1" s="188"/>
      <c r="AR1" s="188"/>
      <c r="AS1" s="188"/>
      <c r="AT1" s="188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 t="s">
        <v>65</v>
      </c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61" t="s">
        <v>79</v>
      </c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7"/>
      <c r="CX1" s="57"/>
      <c r="CY1" s="57"/>
      <c r="CZ1" s="57"/>
    </row>
    <row r="2" spans="1:104" ht="11.25" customHeight="1">
      <c r="A2" s="189"/>
      <c r="B2" s="206" t="s">
        <v>43</v>
      </c>
      <c r="C2" s="207"/>
      <c r="D2" s="207"/>
      <c r="E2" s="207"/>
      <c r="F2" s="208"/>
      <c r="G2" s="209" t="s">
        <v>44</v>
      </c>
      <c r="H2" s="210"/>
      <c r="I2" s="210"/>
      <c r="J2" s="210"/>
      <c r="K2" s="211"/>
      <c r="L2" s="206" t="s">
        <v>43</v>
      </c>
      <c r="M2" s="207"/>
      <c r="N2" s="207"/>
      <c r="O2" s="207"/>
      <c r="P2" s="208"/>
      <c r="Q2" s="209" t="s">
        <v>44</v>
      </c>
      <c r="R2" s="210"/>
      <c r="S2" s="210"/>
      <c r="T2" s="210"/>
      <c r="U2" s="211"/>
      <c r="V2" s="206" t="s">
        <v>43</v>
      </c>
      <c r="W2" s="207"/>
      <c r="X2" s="207"/>
      <c r="Y2" s="207"/>
      <c r="Z2" s="208"/>
      <c r="AA2" s="209" t="s">
        <v>44</v>
      </c>
      <c r="AB2" s="210"/>
      <c r="AC2" s="210"/>
      <c r="AD2" s="210"/>
      <c r="AE2" s="211"/>
      <c r="AF2" s="206" t="s">
        <v>43</v>
      </c>
      <c r="AG2" s="207"/>
      <c r="AH2" s="207"/>
      <c r="AI2" s="207"/>
      <c r="AJ2" s="208"/>
      <c r="AK2" s="209" t="s">
        <v>44</v>
      </c>
      <c r="AL2" s="210"/>
      <c r="AM2" s="210"/>
      <c r="AN2" s="210"/>
      <c r="AO2" s="211"/>
      <c r="AP2" s="190"/>
      <c r="AQ2" s="190"/>
      <c r="AR2" s="190"/>
      <c r="AS2" s="190"/>
      <c r="AT2" s="190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 t="s">
        <v>66</v>
      </c>
      <c r="BT2" s="57"/>
      <c r="BU2" s="57" t="s">
        <v>69</v>
      </c>
      <c r="BV2" s="57"/>
      <c r="BW2" s="57" t="s">
        <v>70</v>
      </c>
      <c r="BX2" s="57"/>
      <c r="BY2" s="57" t="s">
        <v>88</v>
      </c>
      <c r="BZ2" s="57"/>
      <c r="CA2" s="57" t="s">
        <v>71</v>
      </c>
      <c r="CB2" s="57" t="s">
        <v>72</v>
      </c>
      <c r="CC2" s="57"/>
      <c r="CD2" s="57"/>
      <c r="CE2" s="57"/>
      <c r="CF2" s="57"/>
      <c r="CG2" s="57" t="s">
        <v>76</v>
      </c>
      <c r="CH2" s="57"/>
      <c r="CI2" s="57"/>
      <c r="CJ2" s="57"/>
      <c r="CK2" s="62" t="s">
        <v>66</v>
      </c>
      <c r="CL2" s="63" t="s">
        <v>66</v>
      </c>
      <c r="CM2" s="63" t="s">
        <v>66</v>
      </c>
      <c r="CN2" s="63" t="s">
        <v>66</v>
      </c>
      <c r="CO2" s="63" t="s">
        <v>69</v>
      </c>
      <c r="CP2" s="63" t="s">
        <v>69</v>
      </c>
      <c r="CQ2" s="63" t="s">
        <v>69</v>
      </c>
      <c r="CR2" s="63" t="s">
        <v>69</v>
      </c>
      <c r="CS2" s="63" t="s">
        <v>70</v>
      </c>
      <c r="CT2" s="63" t="s">
        <v>70</v>
      </c>
      <c r="CU2" s="63" t="s">
        <v>70</v>
      </c>
      <c r="CV2" s="63" t="s">
        <v>70</v>
      </c>
      <c r="CW2" s="57" t="s">
        <v>88</v>
      </c>
      <c r="CX2" s="57" t="s">
        <v>88</v>
      </c>
      <c r="CY2" s="57" t="s">
        <v>88</v>
      </c>
      <c r="CZ2" s="57" t="s">
        <v>88</v>
      </c>
    </row>
    <row r="3" spans="1:104" ht="56">
      <c r="A3" s="189" t="s">
        <v>4</v>
      </c>
      <c r="B3" s="191" t="s">
        <v>47</v>
      </c>
      <c r="C3" s="191" t="s">
        <v>48</v>
      </c>
      <c r="D3" s="191" t="s">
        <v>49</v>
      </c>
      <c r="E3" s="192" t="s">
        <v>50</v>
      </c>
      <c r="F3" s="191" t="s">
        <v>46</v>
      </c>
      <c r="G3" s="193" t="s">
        <v>5</v>
      </c>
      <c r="H3" s="193" t="s">
        <v>48</v>
      </c>
      <c r="I3" s="193" t="s">
        <v>49</v>
      </c>
      <c r="J3" s="193" t="s">
        <v>50</v>
      </c>
      <c r="K3" s="193" t="s">
        <v>46</v>
      </c>
      <c r="L3" s="191" t="s">
        <v>6</v>
      </c>
      <c r="M3" s="191" t="s">
        <v>48</v>
      </c>
      <c r="N3" s="191" t="s">
        <v>49</v>
      </c>
      <c r="O3" s="191" t="s">
        <v>50</v>
      </c>
      <c r="P3" s="191" t="s">
        <v>46</v>
      </c>
      <c r="Q3" s="193" t="s">
        <v>6</v>
      </c>
      <c r="R3" s="193" t="s">
        <v>48</v>
      </c>
      <c r="S3" s="193" t="s">
        <v>49</v>
      </c>
      <c r="T3" s="193" t="s">
        <v>50</v>
      </c>
      <c r="U3" s="193" t="s">
        <v>46</v>
      </c>
      <c r="V3" s="191" t="s">
        <v>7</v>
      </c>
      <c r="W3" s="191" t="s">
        <v>48</v>
      </c>
      <c r="X3" s="191" t="s">
        <v>49</v>
      </c>
      <c r="Y3" s="191" t="s">
        <v>50</v>
      </c>
      <c r="Z3" s="191" t="s">
        <v>46</v>
      </c>
      <c r="AA3" s="193" t="s">
        <v>7</v>
      </c>
      <c r="AB3" s="193" t="s">
        <v>48</v>
      </c>
      <c r="AC3" s="193" t="s">
        <v>49</v>
      </c>
      <c r="AD3" s="193" t="s">
        <v>50</v>
      </c>
      <c r="AE3" s="193" t="s">
        <v>46</v>
      </c>
      <c r="AF3" s="191" t="s">
        <v>51</v>
      </c>
      <c r="AG3" s="191" t="s">
        <v>48</v>
      </c>
      <c r="AH3" s="191" t="s">
        <v>49</v>
      </c>
      <c r="AI3" s="191" t="s">
        <v>50</v>
      </c>
      <c r="AJ3" s="191" t="s">
        <v>46</v>
      </c>
      <c r="AK3" s="193" t="s">
        <v>51</v>
      </c>
      <c r="AL3" s="193" t="s">
        <v>48</v>
      </c>
      <c r="AM3" s="193" t="s">
        <v>49</v>
      </c>
      <c r="AN3" s="193" t="s">
        <v>50</v>
      </c>
      <c r="AO3" s="193" t="s">
        <v>46</v>
      </c>
      <c r="AP3" s="190" t="s">
        <v>42</v>
      </c>
      <c r="AQ3" s="190" t="s">
        <v>9</v>
      </c>
      <c r="AR3" s="190" t="s">
        <v>10</v>
      </c>
      <c r="AS3" s="190" t="s">
        <v>11</v>
      </c>
      <c r="AT3" s="190" t="s">
        <v>12</v>
      </c>
      <c r="AY3" s="57"/>
      <c r="AZ3" s="37">
        <v>0.03</v>
      </c>
      <c r="BA3" s="57"/>
      <c r="BB3" s="37">
        <v>0.03</v>
      </c>
      <c r="BC3" s="57"/>
      <c r="BD3" s="57"/>
      <c r="BE3" s="57"/>
      <c r="BF3" s="57" t="s">
        <v>52</v>
      </c>
      <c r="BG3" s="57" t="s">
        <v>53</v>
      </c>
      <c r="BH3" s="57" t="s">
        <v>54</v>
      </c>
      <c r="BI3" s="57" t="s">
        <v>55</v>
      </c>
      <c r="BJ3" s="57" t="s">
        <v>56</v>
      </c>
      <c r="BK3" s="57" t="s">
        <v>57</v>
      </c>
      <c r="BL3" s="57" t="s">
        <v>58</v>
      </c>
      <c r="BM3" s="57" t="s">
        <v>59</v>
      </c>
      <c r="BN3" s="57" t="s">
        <v>60</v>
      </c>
      <c r="BO3" s="57" t="s">
        <v>62</v>
      </c>
      <c r="BP3" s="57" t="s">
        <v>63</v>
      </c>
      <c r="BQ3" s="57" t="s">
        <v>64</v>
      </c>
      <c r="BR3" s="57"/>
      <c r="BS3" s="57" t="s">
        <v>67</v>
      </c>
      <c r="BT3" s="57" t="s">
        <v>68</v>
      </c>
      <c r="BU3" s="57" t="s">
        <v>67</v>
      </c>
      <c r="BV3" s="57" t="s">
        <v>68</v>
      </c>
      <c r="BW3" s="57" t="s">
        <v>67</v>
      </c>
      <c r="BX3" s="57" t="s">
        <v>68</v>
      </c>
      <c r="BY3" s="57" t="s">
        <v>67</v>
      </c>
      <c r="BZ3" s="57" t="s">
        <v>68</v>
      </c>
      <c r="CA3" s="57"/>
      <c r="CB3" s="57"/>
      <c r="CC3" s="57"/>
      <c r="CD3" s="57" t="s">
        <v>73</v>
      </c>
      <c r="CE3" s="57" t="s">
        <v>74</v>
      </c>
      <c r="CF3" s="57" t="s">
        <v>75</v>
      </c>
      <c r="CG3" s="57" t="s">
        <v>19</v>
      </c>
      <c r="CH3" s="57" t="s">
        <v>77</v>
      </c>
      <c r="CI3" s="57" t="s">
        <v>78</v>
      </c>
      <c r="CJ3" s="57"/>
      <c r="CK3" s="64" t="s">
        <v>80</v>
      </c>
      <c r="CL3" s="65" t="s">
        <v>81</v>
      </c>
      <c r="CM3" s="65" t="s">
        <v>82</v>
      </c>
      <c r="CN3" s="65" t="s">
        <v>83</v>
      </c>
      <c r="CO3" s="65" t="s">
        <v>80</v>
      </c>
      <c r="CP3" s="65" t="s">
        <v>81</v>
      </c>
      <c r="CQ3" s="65" t="s">
        <v>82</v>
      </c>
      <c r="CR3" s="65" t="s">
        <v>83</v>
      </c>
      <c r="CS3" s="65" t="s">
        <v>80</v>
      </c>
      <c r="CT3" s="65" t="s">
        <v>81</v>
      </c>
      <c r="CU3" s="65" t="s">
        <v>82</v>
      </c>
      <c r="CV3" s="65" t="s">
        <v>83</v>
      </c>
      <c r="CW3" s="65" t="s">
        <v>80</v>
      </c>
      <c r="CX3" s="65" t="s">
        <v>81</v>
      </c>
      <c r="CY3" s="65" t="s">
        <v>82</v>
      </c>
      <c r="CZ3" s="65" t="s">
        <v>83</v>
      </c>
    </row>
    <row r="4" spans="1:104">
      <c r="A4" s="188">
        <v>2010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4"/>
      <c r="AT4" s="194"/>
      <c r="AU4" s="25"/>
      <c r="AV4" s="25"/>
      <c r="AW4" s="25"/>
      <c r="AY4" s="58"/>
      <c r="AZ4" s="58"/>
      <c r="BA4" s="58"/>
      <c r="BB4" s="58"/>
      <c r="BC4" s="58"/>
      <c r="BD4" s="58"/>
      <c r="BE4" s="57"/>
      <c r="BF4" s="54">
        <f>C4+H4</f>
        <v>0</v>
      </c>
      <c r="BG4" s="54">
        <f t="shared" ref="BG4:BH19" si="0">D4+I4</f>
        <v>0</v>
      </c>
      <c r="BH4" s="54">
        <f t="shared" si="0"/>
        <v>0</v>
      </c>
      <c r="BI4" s="54">
        <f>M4+R4</f>
        <v>0</v>
      </c>
      <c r="BJ4" s="54">
        <f t="shared" ref="BJ4:BK19" si="1">N4+S4</f>
        <v>0</v>
      </c>
      <c r="BK4" s="54">
        <f t="shared" si="1"/>
        <v>0</v>
      </c>
      <c r="BL4" s="54">
        <f>W4+AB4</f>
        <v>0</v>
      </c>
      <c r="BM4" s="54">
        <f>X4+AC4</f>
        <v>0</v>
      </c>
      <c r="BN4" s="54">
        <f>Y4+AD4</f>
        <v>0</v>
      </c>
      <c r="BO4" s="33">
        <f>AF4+AK4</f>
        <v>0</v>
      </c>
      <c r="BP4" s="33">
        <f>AG4+AL4</f>
        <v>0</v>
      </c>
      <c r="BQ4" s="33">
        <f>AH4+AM4</f>
        <v>0</v>
      </c>
      <c r="BR4" s="57"/>
      <c r="BS4" s="33">
        <f>(1/(1+$AZ$3))^($A4-$A$4)*B4</f>
        <v>0</v>
      </c>
      <c r="BT4" s="33">
        <f>(1/(1+$AZ$3))^($A4-$A$4)*G4</f>
        <v>0</v>
      </c>
      <c r="BU4" s="33">
        <f>(1/(1+$AZ$3))^($A4-$A$4)*L4</f>
        <v>0</v>
      </c>
      <c r="BV4" s="33">
        <f>(1/(1+$AZ$3))^($A4-$A$4)*Q4</f>
        <v>0</v>
      </c>
      <c r="BW4" s="33">
        <f>(1/(1+$AZ$3))^($A4-$A$4)*V4</f>
        <v>0</v>
      </c>
      <c r="BX4" s="33">
        <f>(1/(1+$AZ$3))^($A4-$A$4)*AA4</f>
        <v>0</v>
      </c>
      <c r="BY4" s="33">
        <f>(1/(1+$AZ$3))^($A4-$A$4)*AF4</f>
        <v>0</v>
      </c>
      <c r="BZ4" s="33">
        <f>(1/(1+$AZ$3))^($A4-$A$4)*AK4</f>
        <v>0</v>
      </c>
      <c r="CA4" s="33">
        <f>(1/(1+$AZ$3))^($A4-$A$4)*AP4</f>
        <v>0</v>
      </c>
      <c r="CB4" s="59">
        <f>(1/(1+$AZ$3))^($A4-$A$4)*AT4</f>
        <v>0</v>
      </c>
      <c r="CC4" s="57"/>
      <c r="CD4" s="59">
        <f t="shared" ref="CD4:CD44" si="2">(1/(1+$AZ$3))^($A4-$A$4)*AQ4</f>
        <v>0</v>
      </c>
      <c r="CE4" s="59">
        <f t="shared" ref="CE4:CE44" si="3">(1/(1+$AZ$3))^($A4-$A$4)*AR4</f>
        <v>0</v>
      </c>
      <c r="CF4" s="59">
        <f t="shared" ref="CF4:CF44" si="4">(1/(1+$AZ$3))^($A4-$A$4)*AS4</f>
        <v>0</v>
      </c>
      <c r="CG4" s="59">
        <f t="shared" ref="CG4:CG44" si="5">(1/(1+$AZ$3))^($A4-$A$4)*AU4</f>
        <v>0</v>
      </c>
      <c r="CH4" s="59">
        <f>(1/(1+$AZ$3))^($A4-$A$4)*AV4</f>
        <v>0</v>
      </c>
      <c r="CI4" s="59">
        <f t="shared" ref="CI4:CI44" si="6">(1/(1+$AZ$3))^($A4-$A$4)*AW4</f>
        <v>0</v>
      </c>
      <c r="CJ4" s="57"/>
      <c r="CK4" s="59">
        <f t="shared" ref="CK4:CK44" si="7">(1/(1+$AZ$3))^($A4-$A$4)*(C4+H4)</f>
        <v>0</v>
      </c>
      <c r="CL4" s="59">
        <f t="shared" ref="CL4:CL44" si="8">(1/(1+$AZ$3))^($A4-$A$4)*(D4+I4)</f>
        <v>0</v>
      </c>
      <c r="CM4" s="59">
        <v>0</v>
      </c>
      <c r="CN4" s="59">
        <f>(1/(1+$AZ$3))^($A4-$A$4)*(E4+J4)</f>
        <v>0</v>
      </c>
      <c r="CO4" s="59">
        <f t="shared" ref="CO4:CO44" si="9">(1/(1+$AZ$3))^($A4-$A$4)*(M4+R4)</f>
        <v>0</v>
      </c>
      <c r="CP4" s="59">
        <f t="shared" ref="CP4:CP44" si="10">(1/(1+$AZ$3))^($A4-$A$4)*(N4+S4)</f>
        <v>0</v>
      </c>
      <c r="CQ4" s="59">
        <v>0</v>
      </c>
      <c r="CR4" s="59">
        <f>(1/(1+$AZ$3))^($A4-$A$4)*(O4+T4)</f>
        <v>0</v>
      </c>
      <c r="CS4" s="59">
        <f t="shared" ref="CS4:CS44" si="11">(1/(1+$AZ$3))^($A4-$A$4)*(AB4+W4)</f>
        <v>0</v>
      </c>
      <c r="CT4" s="59">
        <f t="shared" ref="CT4:CT44" si="12">(1/(1+$AZ$3))^($A4-$A$4)*(AC4+X4)</f>
        <v>0</v>
      </c>
      <c r="CU4" s="59">
        <v>0</v>
      </c>
      <c r="CV4" s="59">
        <f>(1/(1+$AZ$3))^($A4-$A$4)*(AD4+Y4)</f>
        <v>0</v>
      </c>
      <c r="CW4" s="59">
        <f>(1/(1+$AZ$3))^($A4-$A$4)*(AG4+AL4)</f>
        <v>0</v>
      </c>
      <c r="CX4" s="59">
        <f t="shared" ref="CX4:CX44" si="13">(1/(1+$AZ$3))^($A4-$A$4)*(AH4+AM4)</f>
        <v>0</v>
      </c>
      <c r="CY4" s="59">
        <v>0</v>
      </c>
      <c r="CZ4" s="57">
        <f>(1/(1+$AZ$3))^($A4-$A$4)*(AI4+AN4)</f>
        <v>0</v>
      </c>
    </row>
    <row r="5" spans="1:104">
      <c r="A5" s="188">
        <v>2011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25"/>
      <c r="AV5" s="25"/>
      <c r="AW5" s="25"/>
      <c r="AY5" s="58"/>
      <c r="AZ5" s="58"/>
      <c r="BA5" s="58"/>
      <c r="BB5" s="58"/>
      <c r="BC5" s="58"/>
      <c r="BD5" s="58"/>
      <c r="BE5" s="57"/>
      <c r="BF5" s="54">
        <f t="shared" ref="BF5:BH44" si="14">C5+H5</f>
        <v>0</v>
      </c>
      <c r="BG5" s="54">
        <f t="shared" si="0"/>
        <v>0</v>
      </c>
      <c r="BH5" s="54">
        <f t="shared" si="0"/>
        <v>0</v>
      </c>
      <c r="BI5" s="54">
        <f t="shared" ref="BI5:BK44" si="15">M5+R5</f>
        <v>0</v>
      </c>
      <c r="BJ5" s="54">
        <f t="shared" si="1"/>
        <v>0</v>
      </c>
      <c r="BK5" s="54">
        <f t="shared" si="1"/>
        <v>0</v>
      </c>
      <c r="BL5" s="54">
        <f t="shared" ref="BL5:BN44" si="16">W5+AB5</f>
        <v>0</v>
      </c>
      <c r="BM5" s="54">
        <f t="shared" si="16"/>
        <v>0</v>
      </c>
      <c r="BN5" s="54">
        <f t="shared" si="16"/>
        <v>0</v>
      </c>
      <c r="BO5" s="33">
        <f t="shared" ref="BO5:BQ44" si="17">AF5+AK5</f>
        <v>0</v>
      </c>
      <c r="BP5" s="33">
        <f t="shared" si="17"/>
        <v>0</v>
      </c>
      <c r="BQ5" s="33">
        <f t="shared" si="17"/>
        <v>0</v>
      </c>
      <c r="BR5" s="57"/>
      <c r="BS5" s="33">
        <f t="shared" ref="BS5:BS44" si="18">(1/(1+$AZ$3))^($A5-$A$4)*B5</f>
        <v>0</v>
      </c>
      <c r="BT5" s="33">
        <f t="shared" ref="BT5:BT44" si="19">(1/(1+$AZ$3))^($A5-$A$4)*G5</f>
        <v>0</v>
      </c>
      <c r="BU5" s="33">
        <f t="shared" ref="BU5:BU44" si="20">(1/(1+$AZ$3))^($A5-$A$4)*L5</f>
        <v>0</v>
      </c>
      <c r="BV5" s="33">
        <f t="shared" ref="BV5:BV44" si="21">(1/(1+$AZ$3))^($A5-$A$4)*Q5</f>
        <v>0</v>
      </c>
      <c r="BW5" s="33">
        <f t="shared" ref="BW5:BW44" si="22">(1/(1+$AZ$3))^($A5-$A$4)*V5</f>
        <v>0</v>
      </c>
      <c r="BX5" s="33">
        <f t="shared" ref="BX5:BX44" si="23">(1/(1+$AZ$3))^($A5-$A$4)*AA5</f>
        <v>0</v>
      </c>
      <c r="BY5" s="33">
        <f t="shared" ref="BY5:BY44" si="24">(1/(1+$AZ$3))^($A5-$A$4)*AF5</f>
        <v>0</v>
      </c>
      <c r="BZ5" s="33">
        <f t="shared" ref="BZ5:BZ44" si="25">(1/(1+$AZ$3))^($A5-$A$4)*AK5</f>
        <v>0</v>
      </c>
      <c r="CA5" s="33">
        <f t="shared" ref="CA5:CA44" si="26">(1/(1+$AZ$3))^($A5-$A$4)*AP5</f>
        <v>0</v>
      </c>
      <c r="CB5" s="59">
        <f t="shared" ref="CB5:CB44" si="27">(1/(1+$AZ$3))^($A5-$A$4)*AT5</f>
        <v>0</v>
      </c>
      <c r="CC5" s="57"/>
      <c r="CD5" s="59">
        <f t="shared" si="2"/>
        <v>0</v>
      </c>
      <c r="CE5" s="59">
        <f t="shared" si="3"/>
        <v>0</v>
      </c>
      <c r="CF5" s="59">
        <f t="shared" si="4"/>
        <v>0</v>
      </c>
      <c r="CG5" s="59">
        <f t="shared" si="5"/>
        <v>0</v>
      </c>
      <c r="CH5" s="59">
        <f t="shared" ref="CH5:CH44" si="28">(1/(1+$AZ$3))^($A5-$A$4)*AV5</f>
        <v>0</v>
      </c>
      <c r="CI5" s="59">
        <f t="shared" si="6"/>
        <v>0</v>
      </c>
      <c r="CJ5" s="57"/>
      <c r="CK5" s="59">
        <f t="shared" si="7"/>
        <v>0</v>
      </c>
      <c r="CL5" s="59">
        <f t="shared" si="8"/>
        <v>0</v>
      </c>
      <c r="CM5" s="59">
        <v>0</v>
      </c>
      <c r="CN5" s="59">
        <f t="shared" ref="CN5:CN44" si="29">(1/(1+$AZ$3))^($A5-$A$4)*(E5+J5)</f>
        <v>0</v>
      </c>
      <c r="CO5" s="59">
        <f t="shared" si="9"/>
        <v>0</v>
      </c>
      <c r="CP5" s="59">
        <f t="shared" si="10"/>
        <v>0</v>
      </c>
      <c r="CQ5" s="59">
        <v>0</v>
      </c>
      <c r="CR5" s="59">
        <f t="shared" ref="CR5:CR44" si="30">(1/(1+$AZ$3))^($A5-$A$4)*(O5+T5)</f>
        <v>0</v>
      </c>
      <c r="CS5" s="59">
        <f t="shared" si="11"/>
        <v>0</v>
      </c>
      <c r="CT5" s="59">
        <f t="shared" si="12"/>
        <v>0</v>
      </c>
      <c r="CU5" s="59">
        <v>0</v>
      </c>
      <c r="CV5" s="59">
        <f t="shared" ref="CV5:CV44" si="31">(1/(1+$AZ$3))^($A5-$A$4)*(AD5+Y5)</f>
        <v>0</v>
      </c>
      <c r="CW5" s="59">
        <f t="shared" ref="CW5:CW44" si="32">(1/(1+$AZ$3))^($A5-$A$4)*(AG5+AL5)</f>
        <v>0</v>
      </c>
      <c r="CX5" s="59">
        <f t="shared" si="13"/>
        <v>0</v>
      </c>
      <c r="CY5" s="59">
        <v>0</v>
      </c>
      <c r="CZ5" s="57">
        <f t="shared" ref="CZ5:CZ44" si="33">(1/(1+$AZ$3))^($A5-$A$4)*(AI5+AN5)</f>
        <v>0</v>
      </c>
    </row>
    <row r="6" spans="1:104">
      <c r="A6" s="188">
        <v>2012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4"/>
      <c r="AT6" s="194"/>
      <c r="AU6" s="25"/>
      <c r="AV6" s="25"/>
      <c r="AW6" s="25"/>
      <c r="AY6" s="58"/>
      <c r="AZ6" s="58"/>
      <c r="BA6" s="58"/>
      <c r="BB6" s="58"/>
      <c r="BC6" s="58"/>
      <c r="BD6" s="58"/>
      <c r="BE6" s="57"/>
      <c r="BF6" s="54">
        <f t="shared" si="14"/>
        <v>0</v>
      </c>
      <c r="BG6" s="54">
        <f t="shared" si="0"/>
        <v>0</v>
      </c>
      <c r="BH6" s="54">
        <f>E6+J6</f>
        <v>0</v>
      </c>
      <c r="BI6" s="54">
        <f t="shared" si="15"/>
        <v>0</v>
      </c>
      <c r="BJ6" s="54">
        <f t="shared" si="1"/>
        <v>0</v>
      </c>
      <c r="BK6" s="54">
        <f>O6+T6</f>
        <v>0</v>
      </c>
      <c r="BL6" s="54">
        <f t="shared" si="16"/>
        <v>0</v>
      </c>
      <c r="BM6" s="54">
        <f t="shared" si="16"/>
        <v>0</v>
      </c>
      <c r="BN6" s="54">
        <f t="shared" si="16"/>
        <v>0</v>
      </c>
      <c r="BO6" s="33">
        <f t="shared" si="17"/>
        <v>0</v>
      </c>
      <c r="BP6" s="33">
        <f t="shared" si="17"/>
        <v>0</v>
      </c>
      <c r="BQ6" s="33">
        <f t="shared" si="17"/>
        <v>0</v>
      </c>
      <c r="BR6" s="57"/>
      <c r="BS6" s="33">
        <f t="shared" si="18"/>
        <v>0</v>
      </c>
      <c r="BT6" s="33">
        <f t="shared" si="19"/>
        <v>0</v>
      </c>
      <c r="BU6" s="33">
        <f t="shared" si="20"/>
        <v>0</v>
      </c>
      <c r="BV6" s="33">
        <f t="shared" si="21"/>
        <v>0</v>
      </c>
      <c r="BW6" s="33">
        <f t="shared" si="22"/>
        <v>0</v>
      </c>
      <c r="BX6" s="33">
        <f t="shared" si="23"/>
        <v>0</v>
      </c>
      <c r="BY6" s="33">
        <f t="shared" si="24"/>
        <v>0</v>
      </c>
      <c r="BZ6" s="33">
        <f t="shared" si="25"/>
        <v>0</v>
      </c>
      <c r="CA6" s="33">
        <f t="shared" si="26"/>
        <v>0</v>
      </c>
      <c r="CB6" s="59">
        <f t="shared" si="27"/>
        <v>0</v>
      </c>
      <c r="CC6" s="57"/>
      <c r="CD6" s="59">
        <f t="shared" si="2"/>
        <v>0</v>
      </c>
      <c r="CE6" s="59">
        <f t="shared" si="3"/>
        <v>0</v>
      </c>
      <c r="CF6" s="59">
        <f t="shared" si="4"/>
        <v>0</v>
      </c>
      <c r="CG6" s="59">
        <f t="shared" si="5"/>
        <v>0</v>
      </c>
      <c r="CH6" s="59">
        <f t="shared" si="28"/>
        <v>0</v>
      </c>
      <c r="CI6" s="59">
        <f t="shared" si="6"/>
        <v>0</v>
      </c>
      <c r="CJ6" s="57"/>
      <c r="CK6" s="59">
        <f t="shared" si="7"/>
        <v>0</v>
      </c>
      <c r="CL6" s="59">
        <f t="shared" si="8"/>
        <v>0</v>
      </c>
      <c r="CM6" s="59">
        <v>0</v>
      </c>
      <c r="CN6" s="59">
        <f t="shared" si="29"/>
        <v>0</v>
      </c>
      <c r="CO6" s="59">
        <f t="shared" si="9"/>
        <v>0</v>
      </c>
      <c r="CP6" s="59">
        <f t="shared" si="10"/>
        <v>0</v>
      </c>
      <c r="CQ6" s="59">
        <v>0</v>
      </c>
      <c r="CR6" s="59">
        <f t="shared" si="30"/>
        <v>0</v>
      </c>
      <c r="CS6" s="59">
        <f t="shared" si="11"/>
        <v>0</v>
      </c>
      <c r="CT6" s="59">
        <f t="shared" si="12"/>
        <v>0</v>
      </c>
      <c r="CU6" s="59">
        <v>0</v>
      </c>
      <c r="CV6" s="59">
        <f t="shared" si="31"/>
        <v>0</v>
      </c>
      <c r="CW6" s="59">
        <f t="shared" si="32"/>
        <v>0</v>
      </c>
      <c r="CX6" s="59">
        <f t="shared" si="13"/>
        <v>0</v>
      </c>
      <c r="CY6" s="59">
        <v>0</v>
      </c>
      <c r="CZ6" s="57">
        <f t="shared" si="33"/>
        <v>0</v>
      </c>
    </row>
    <row r="7" spans="1:104">
      <c r="A7" s="188">
        <v>2013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94"/>
      <c r="AP7" s="194"/>
      <c r="AQ7" s="194"/>
      <c r="AR7" s="194"/>
      <c r="AS7" s="194"/>
      <c r="AT7" s="194"/>
      <c r="AU7" s="25"/>
      <c r="AV7" s="25"/>
      <c r="AW7" s="25"/>
      <c r="AY7" s="58"/>
      <c r="AZ7" s="58"/>
      <c r="BA7" s="58"/>
      <c r="BB7" s="58"/>
      <c r="BC7" s="58"/>
      <c r="BD7" s="58"/>
      <c r="BE7" s="57"/>
      <c r="BF7" s="54">
        <f t="shared" si="14"/>
        <v>0</v>
      </c>
      <c r="BG7" s="54">
        <f t="shared" si="0"/>
        <v>0</v>
      </c>
      <c r="BH7" s="54">
        <f t="shared" si="0"/>
        <v>0</v>
      </c>
      <c r="BI7" s="54">
        <f t="shared" si="15"/>
        <v>0</v>
      </c>
      <c r="BJ7" s="54">
        <f t="shared" si="1"/>
        <v>0</v>
      </c>
      <c r="BK7" s="54">
        <f t="shared" si="1"/>
        <v>0</v>
      </c>
      <c r="BL7" s="54">
        <f t="shared" si="16"/>
        <v>0</v>
      </c>
      <c r="BM7" s="54">
        <f t="shared" si="16"/>
        <v>0</v>
      </c>
      <c r="BN7" s="54">
        <f t="shared" si="16"/>
        <v>0</v>
      </c>
      <c r="BO7" s="33">
        <f t="shared" si="17"/>
        <v>0</v>
      </c>
      <c r="BP7" s="33">
        <f t="shared" si="17"/>
        <v>0</v>
      </c>
      <c r="BQ7" s="33">
        <f t="shared" si="17"/>
        <v>0</v>
      </c>
      <c r="BR7" s="57"/>
      <c r="BS7" s="33">
        <f t="shared" si="18"/>
        <v>0</v>
      </c>
      <c r="BT7" s="33">
        <f t="shared" si="19"/>
        <v>0</v>
      </c>
      <c r="BU7" s="33">
        <f t="shared" si="20"/>
        <v>0</v>
      </c>
      <c r="BV7" s="33">
        <f t="shared" si="21"/>
        <v>0</v>
      </c>
      <c r="BW7" s="33">
        <f t="shared" si="22"/>
        <v>0</v>
      </c>
      <c r="BX7" s="33">
        <f t="shared" si="23"/>
        <v>0</v>
      </c>
      <c r="BY7" s="33">
        <f t="shared" si="24"/>
        <v>0</v>
      </c>
      <c r="BZ7" s="33">
        <f t="shared" si="25"/>
        <v>0</v>
      </c>
      <c r="CA7" s="33">
        <f t="shared" si="26"/>
        <v>0</v>
      </c>
      <c r="CB7" s="59">
        <f t="shared" si="27"/>
        <v>0</v>
      </c>
      <c r="CC7" s="57"/>
      <c r="CD7" s="59">
        <f t="shared" si="2"/>
        <v>0</v>
      </c>
      <c r="CE7" s="59">
        <f t="shared" si="3"/>
        <v>0</v>
      </c>
      <c r="CF7" s="59">
        <f t="shared" si="4"/>
        <v>0</v>
      </c>
      <c r="CG7" s="59">
        <f t="shared" si="5"/>
        <v>0</v>
      </c>
      <c r="CH7" s="59">
        <f t="shared" si="28"/>
        <v>0</v>
      </c>
      <c r="CI7" s="59">
        <f t="shared" si="6"/>
        <v>0</v>
      </c>
      <c r="CJ7" s="57"/>
      <c r="CK7" s="59">
        <f t="shared" si="7"/>
        <v>0</v>
      </c>
      <c r="CL7" s="59">
        <f t="shared" si="8"/>
        <v>0</v>
      </c>
      <c r="CM7" s="59">
        <v>0</v>
      </c>
      <c r="CN7" s="59">
        <f t="shared" si="29"/>
        <v>0</v>
      </c>
      <c r="CO7" s="59">
        <f t="shared" si="9"/>
        <v>0</v>
      </c>
      <c r="CP7" s="59">
        <f t="shared" si="10"/>
        <v>0</v>
      </c>
      <c r="CQ7" s="59">
        <v>0</v>
      </c>
      <c r="CR7" s="59">
        <f t="shared" si="30"/>
        <v>0</v>
      </c>
      <c r="CS7" s="59">
        <f t="shared" si="11"/>
        <v>0</v>
      </c>
      <c r="CT7" s="59">
        <f t="shared" si="12"/>
        <v>0</v>
      </c>
      <c r="CU7" s="59">
        <v>0</v>
      </c>
      <c r="CV7" s="59">
        <f t="shared" si="31"/>
        <v>0</v>
      </c>
      <c r="CW7" s="59">
        <f t="shared" si="32"/>
        <v>0</v>
      </c>
      <c r="CX7" s="59">
        <f t="shared" si="13"/>
        <v>0</v>
      </c>
      <c r="CY7" s="59">
        <v>0</v>
      </c>
      <c r="CZ7" s="57">
        <f t="shared" si="33"/>
        <v>0</v>
      </c>
    </row>
    <row r="8" spans="1:104">
      <c r="A8" s="188">
        <v>2014</v>
      </c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4"/>
      <c r="AT8" s="194"/>
      <c r="AU8" s="25"/>
      <c r="AV8" s="25"/>
      <c r="AW8" s="25"/>
      <c r="AY8" s="58"/>
      <c r="AZ8" s="58"/>
      <c r="BA8" s="58"/>
      <c r="BB8" s="58"/>
      <c r="BC8" s="58"/>
      <c r="BD8" s="58"/>
      <c r="BE8" s="57"/>
      <c r="BF8" s="54">
        <f t="shared" si="14"/>
        <v>0</v>
      </c>
      <c r="BG8" s="54">
        <f t="shared" si="0"/>
        <v>0</v>
      </c>
      <c r="BH8" s="54">
        <f t="shared" si="0"/>
        <v>0</v>
      </c>
      <c r="BI8" s="54">
        <f t="shared" si="15"/>
        <v>0</v>
      </c>
      <c r="BJ8" s="54">
        <f t="shared" si="1"/>
        <v>0</v>
      </c>
      <c r="BK8" s="54">
        <f t="shared" si="1"/>
        <v>0</v>
      </c>
      <c r="BL8" s="54">
        <f t="shared" si="16"/>
        <v>0</v>
      </c>
      <c r="BM8" s="54">
        <f t="shared" si="16"/>
        <v>0</v>
      </c>
      <c r="BN8" s="54">
        <f t="shared" si="16"/>
        <v>0</v>
      </c>
      <c r="BO8" s="33">
        <f t="shared" si="17"/>
        <v>0</v>
      </c>
      <c r="BP8" s="33">
        <f t="shared" si="17"/>
        <v>0</v>
      </c>
      <c r="BQ8" s="33">
        <f t="shared" si="17"/>
        <v>0</v>
      </c>
      <c r="BR8" s="57"/>
      <c r="BS8" s="33">
        <f t="shared" si="18"/>
        <v>0</v>
      </c>
      <c r="BT8" s="33">
        <f t="shared" si="19"/>
        <v>0</v>
      </c>
      <c r="BU8" s="33">
        <f t="shared" si="20"/>
        <v>0</v>
      </c>
      <c r="BV8" s="33">
        <f t="shared" si="21"/>
        <v>0</v>
      </c>
      <c r="BW8" s="33">
        <f t="shared" si="22"/>
        <v>0</v>
      </c>
      <c r="BX8" s="33">
        <f t="shared" si="23"/>
        <v>0</v>
      </c>
      <c r="BY8" s="33">
        <f t="shared" si="24"/>
        <v>0</v>
      </c>
      <c r="BZ8" s="33">
        <f t="shared" si="25"/>
        <v>0</v>
      </c>
      <c r="CA8" s="33">
        <f t="shared" si="26"/>
        <v>0</v>
      </c>
      <c r="CB8" s="59">
        <f t="shared" si="27"/>
        <v>0</v>
      </c>
      <c r="CC8" s="57"/>
      <c r="CD8" s="59">
        <f t="shared" si="2"/>
        <v>0</v>
      </c>
      <c r="CE8" s="59">
        <f t="shared" si="3"/>
        <v>0</v>
      </c>
      <c r="CF8" s="59">
        <f t="shared" si="4"/>
        <v>0</v>
      </c>
      <c r="CG8" s="59">
        <f t="shared" si="5"/>
        <v>0</v>
      </c>
      <c r="CH8" s="59">
        <f t="shared" si="28"/>
        <v>0</v>
      </c>
      <c r="CI8" s="59">
        <f t="shared" si="6"/>
        <v>0</v>
      </c>
      <c r="CJ8" s="57"/>
      <c r="CK8" s="59">
        <f t="shared" si="7"/>
        <v>0</v>
      </c>
      <c r="CL8" s="59">
        <f t="shared" si="8"/>
        <v>0</v>
      </c>
      <c r="CM8" s="59">
        <v>0</v>
      </c>
      <c r="CN8" s="59">
        <f t="shared" si="29"/>
        <v>0</v>
      </c>
      <c r="CO8" s="59">
        <f t="shared" si="9"/>
        <v>0</v>
      </c>
      <c r="CP8" s="59">
        <f t="shared" si="10"/>
        <v>0</v>
      </c>
      <c r="CQ8" s="59">
        <v>0</v>
      </c>
      <c r="CR8" s="59">
        <f t="shared" si="30"/>
        <v>0</v>
      </c>
      <c r="CS8" s="59">
        <f t="shared" si="11"/>
        <v>0</v>
      </c>
      <c r="CT8" s="59">
        <f t="shared" si="12"/>
        <v>0</v>
      </c>
      <c r="CU8" s="59">
        <v>0</v>
      </c>
      <c r="CV8" s="59">
        <f t="shared" si="31"/>
        <v>0</v>
      </c>
      <c r="CW8" s="59">
        <f t="shared" si="32"/>
        <v>0</v>
      </c>
      <c r="CX8" s="59">
        <f t="shared" si="13"/>
        <v>0</v>
      </c>
      <c r="CY8" s="59">
        <v>0</v>
      </c>
      <c r="CZ8" s="57">
        <f t="shared" si="33"/>
        <v>0</v>
      </c>
    </row>
    <row r="9" spans="1:104">
      <c r="A9" s="188">
        <v>2015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25"/>
      <c r="AV9" s="25"/>
      <c r="AW9" s="25"/>
      <c r="AY9" s="58"/>
      <c r="AZ9" s="58"/>
      <c r="BA9" s="58"/>
      <c r="BB9" s="58"/>
      <c r="BC9" s="58"/>
      <c r="BD9" s="58"/>
      <c r="BE9" s="57"/>
      <c r="BF9" s="54">
        <f t="shared" si="14"/>
        <v>0</v>
      </c>
      <c r="BG9" s="54">
        <f t="shared" si="0"/>
        <v>0</v>
      </c>
      <c r="BH9" s="54">
        <f t="shared" si="0"/>
        <v>0</v>
      </c>
      <c r="BI9" s="54">
        <f t="shared" si="15"/>
        <v>0</v>
      </c>
      <c r="BJ9" s="54">
        <f t="shared" si="1"/>
        <v>0</v>
      </c>
      <c r="BK9" s="54">
        <f t="shared" si="1"/>
        <v>0</v>
      </c>
      <c r="BL9" s="54">
        <f t="shared" si="16"/>
        <v>0</v>
      </c>
      <c r="BM9" s="54">
        <f t="shared" si="16"/>
        <v>0</v>
      </c>
      <c r="BN9" s="54">
        <f t="shared" si="16"/>
        <v>0</v>
      </c>
      <c r="BO9" s="33">
        <f t="shared" si="17"/>
        <v>0</v>
      </c>
      <c r="BP9" s="33">
        <f t="shared" si="17"/>
        <v>0</v>
      </c>
      <c r="BQ9" s="33">
        <f t="shared" si="17"/>
        <v>0</v>
      </c>
      <c r="BR9" s="57"/>
      <c r="BS9" s="33">
        <f t="shared" si="18"/>
        <v>0</v>
      </c>
      <c r="BT9" s="33">
        <f t="shared" si="19"/>
        <v>0</v>
      </c>
      <c r="BU9" s="33">
        <f t="shared" si="20"/>
        <v>0</v>
      </c>
      <c r="BV9" s="33">
        <f t="shared" si="21"/>
        <v>0</v>
      </c>
      <c r="BW9" s="33">
        <f t="shared" si="22"/>
        <v>0</v>
      </c>
      <c r="BX9" s="33">
        <f t="shared" si="23"/>
        <v>0</v>
      </c>
      <c r="BY9" s="33">
        <f t="shared" si="24"/>
        <v>0</v>
      </c>
      <c r="BZ9" s="33">
        <f t="shared" si="25"/>
        <v>0</v>
      </c>
      <c r="CA9" s="33">
        <f t="shared" si="26"/>
        <v>0</v>
      </c>
      <c r="CB9" s="59">
        <f t="shared" si="27"/>
        <v>0</v>
      </c>
      <c r="CC9" s="57"/>
      <c r="CD9" s="59">
        <f t="shared" si="2"/>
        <v>0</v>
      </c>
      <c r="CE9" s="59">
        <f t="shared" si="3"/>
        <v>0</v>
      </c>
      <c r="CF9" s="59">
        <f t="shared" si="4"/>
        <v>0</v>
      </c>
      <c r="CG9" s="59">
        <f t="shared" si="5"/>
        <v>0</v>
      </c>
      <c r="CH9" s="59">
        <f t="shared" si="28"/>
        <v>0</v>
      </c>
      <c r="CI9" s="59">
        <f t="shared" si="6"/>
        <v>0</v>
      </c>
      <c r="CJ9" s="57"/>
      <c r="CK9" s="59">
        <f t="shared" si="7"/>
        <v>0</v>
      </c>
      <c r="CL9" s="59">
        <f t="shared" si="8"/>
        <v>0</v>
      </c>
      <c r="CM9" s="59">
        <v>0</v>
      </c>
      <c r="CN9" s="59">
        <f t="shared" si="29"/>
        <v>0</v>
      </c>
      <c r="CO9" s="59">
        <f t="shared" si="9"/>
        <v>0</v>
      </c>
      <c r="CP9" s="59">
        <f t="shared" si="10"/>
        <v>0</v>
      </c>
      <c r="CQ9" s="59">
        <v>0</v>
      </c>
      <c r="CR9" s="59">
        <f t="shared" si="30"/>
        <v>0</v>
      </c>
      <c r="CS9" s="59">
        <f t="shared" si="11"/>
        <v>0</v>
      </c>
      <c r="CT9" s="59">
        <f t="shared" si="12"/>
        <v>0</v>
      </c>
      <c r="CU9" s="59">
        <v>0</v>
      </c>
      <c r="CV9" s="59">
        <f t="shared" si="31"/>
        <v>0</v>
      </c>
      <c r="CW9" s="59">
        <f t="shared" si="32"/>
        <v>0</v>
      </c>
      <c r="CX9" s="59">
        <f t="shared" si="13"/>
        <v>0</v>
      </c>
      <c r="CY9" s="59">
        <v>0</v>
      </c>
      <c r="CZ9" s="57">
        <f t="shared" si="33"/>
        <v>0</v>
      </c>
    </row>
    <row r="10" spans="1:104">
      <c r="A10" s="188">
        <v>2016</v>
      </c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25"/>
      <c r="AV10" s="25"/>
      <c r="AW10" s="25"/>
      <c r="AY10" s="58"/>
      <c r="AZ10" s="58"/>
      <c r="BA10" s="58"/>
      <c r="BB10" s="58"/>
      <c r="BC10" s="58"/>
      <c r="BD10" s="58"/>
      <c r="BE10" s="57"/>
      <c r="BF10" s="54">
        <f t="shared" si="14"/>
        <v>0</v>
      </c>
      <c r="BG10" s="54">
        <f t="shared" si="0"/>
        <v>0</v>
      </c>
      <c r="BH10" s="54">
        <f t="shared" si="0"/>
        <v>0</v>
      </c>
      <c r="BI10" s="54">
        <f t="shared" si="15"/>
        <v>0</v>
      </c>
      <c r="BJ10" s="54">
        <f t="shared" si="1"/>
        <v>0</v>
      </c>
      <c r="BK10" s="54">
        <f t="shared" si="1"/>
        <v>0</v>
      </c>
      <c r="BL10" s="54">
        <f t="shared" si="16"/>
        <v>0</v>
      </c>
      <c r="BM10" s="54">
        <f t="shared" si="16"/>
        <v>0</v>
      </c>
      <c r="BN10" s="54">
        <f t="shared" si="16"/>
        <v>0</v>
      </c>
      <c r="BO10" s="33">
        <f t="shared" si="17"/>
        <v>0</v>
      </c>
      <c r="BP10" s="33">
        <f t="shared" si="17"/>
        <v>0</v>
      </c>
      <c r="BQ10" s="33">
        <f t="shared" si="17"/>
        <v>0</v>
      </c>
      <c r="BR10" s="57"/>
      <c r="BS10" s="33">
        <f t="shared" si="18"/>
        <v>0</v>
      </c>
      <c r="BT10" s="33">
        <f t="shared" si="19"/>
        <v>0</v>
      </c>
      <c r="BU10" s="33">
        <f t="shared" si="20"/>
        <v>0</v>
      </c>
      <c r="BV10" s="33">
        <f t="shared" si="21"/>
        <v>0</v>
      </c>
      <c r="BW10" s="33">
        <f t="shared" si="22"/>
        <v>0</v>
      </c>
      <c r="BX10" s="33">
        <f t="shared" si="23"/>
        <v>0</v>
      </c>
      <c r="BY10" s="33">
        <f t="shared" si="24"/>
        <v>0</v>
      </c>
      <c r="BZ10" s="33">
        <f t="shared" si="25"/>
        <v>0</v>
      </c>
      <c r="CA10" s="33">
        <f t="shared" si="26"/>
        <v>0</v>
      </c>
      <c r="CB10" s="59">
        <f t="shared" si="27"/>
        <v>0</v>
      </c>
      <c r="CC10" s="57"/>
      <c r="CD10" s="59">
        <f t="shared" si="2"/>
        <v>0</v>
      </c>
      <c r="CE10" s="59">
        <f t="shared" si="3"/>
        <v>0</v>
      </c>
      <c r="CF10" s="59">
        <f t="shared" si="4"/>
        <v>0</v>
      </c>
      <c r="CG10" s="59">
        <f t="shared" si="5"/>
        <v>0</v>
      </c>
      <c r="CH10" s="59">
        <f t="shared" si="28"/>
        <v>0</v>
      </c>
      <c r="CI10" s="59">
        <f t="shared" si="6"/>
        <v>0</v>
      </c>
      <c r="CJ10" s="57"/>
      <c r="CK10" s="59">
        <f t="shared" si="7"/>
        <v>0</v>
      </c>
      <c r="CL10" s="59">
        <f t="shared" si="8"/>
        <v>0</v>
      </c>
      <c r="CM10" s="59">
        <v>0</v>
      </c>
      <c r="CN10" s="59">
        <f t="shared" si="29"/>
        <v>0</v>
      </c>
      <c r="CO10" s="59">
        <f t="shared" si="9"/>
        <v>0</v>
      </c>
      <c r="CP10" s="59">
        <f t="shared" si="10"/>
        <v>0</v>
      </c>
      <c r="CQ10" s="59">
        <v>0</v>
      </c>
      <c r="CR10" s="59">
        <f t="shared" si="30"/>
        <v>0</v>
      </c>
      <c r="CS10" s="59">
        <f t="shared" si="11"/>
        <v>0</v>
      </c>
      <c r="CT10" s="59">
        <f t="shared" si="12"/>
        <v>0</v>
      </c>
      <c r="CU10" s="59">
        <v>0</v>
      </c>
      <c r="CV10" s="59">
        <f t="shared" si="31"/>
        <v>0</v>
      </c>
      <c r="CW10" s="59">
        <f t="shared" si="32"/>
        <v>0</v>
      </c>
      <c r="CX10" s="59">
        <f t="shared" si="13"/>
        <v>0</v>
      </c>
      <c r="CY10" s="59">
        <v>0</v>
      </c>
      <c r="CZ10" s="57">
        <f t="shared" si="33"/>
        <v>0</v>
      </c>
    </row>
    <row r="11" spans="1:104">
      <c r="A11" s="188">
        <v>2017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25"/>
      <c r="AV11" s="25"/>
      <c r="AW11" s="25"/>
      <c r="AY11" s="58"/>
      <c r="AZ11" s="58"/>
      <c r="BA11" s="58"/>
      <c r="BB11" s="58"/>
      <c r="BC11" s="58"/>
      <c r="BD11" s="58"/>
      <c r="BE11" s="57"/>
      <c r="BF11" s="54">
        <f t="shared" si="14"/>
        <v>0</v>
      </c>
      <c r="BG11" s="54">
        <f t="shared" si="0"/>
        <v>0</v>
      </c>
      <c r="BH11" s="54">
        <f t="shared" si="0"/>
        <v>0</v>
      </c>
      <c r="BI11" s="54">
        <f t="shared" si="15"/>
        <v>0</v>
      </c>
      <c r="BJ11" s="54">
        <f t="shared" si="1"/>
        <v>0</v>
      </c>
      <c r="BK11" s="54">
        <f t="shared" si="1"/>
        <v>0</v>
      </c>
      <c r="BL11" s="54">
        <f t="shared" si="16"/>
        <v>0</v>
      </c>
      <c r="BM11" s="54">
        <f t="shared" si="16"/>
        <v>0</v>
      </c>
      <c r="BN11" s="54">
        <f t="shared" si="16"/>
        <v>0</v>
      </c>
      <c r="BO11" s="33">
        <f t="shared" si="17"/>
        <v>0</v>
      </c>
      <c r="BP11" s="33">
        <f t="shared" si="17"/>
        <v>0</v>
      </c>
      <c r="BQ11" s="33">
        <f t="shared" si="17"/>
        <v>0</v>
      </c>
      <c r="BR11" s="57"/>
      <c r="BS11" s="33">
        <f t="shared" si="18"/>
        <v>0</v>
      </c>
      <c r="BT11" s="33">
        <f t="shared" si="19"/>
        <v>0</v>
      </c>
      <c r="BU11" s="33">
        <f t="shared" si="20"/>
        <v>0</v>
      </c>
      <c r="BV11" s="33">
        <f t="shared" si="21"/>
        <v>0</v>
      </c>
      <c r="BW11" s="33">
        <f t="shared" si="22"/>
        <v>0</v>
      </c>
      <c r="BX11" s="33">
        <f t="shared" si="23"/>
        <v>0</v>
      </c>
      <c r="BY11" s="33">
        <f t="shared" si="24"/>
        <v>0</v>
      </c>
      <c r="BZ11" s="33">
        <f t="shared" si="25"/>
        <v>0</v>
      </c>
      <c r="CA11" s="33">
        <f t="shared" si="26"/>
        <v>0</v>
      </c>
      <c r="CB11" s="59">
        <f t="shared" si="27"/>
        <v>0</v>
      </c>
      <c r="CC11" s="57"/>
      <c r="CD11" s="59">
        <f t="shared" si="2"/>
        <v>0</v>
      </c>
      <c r="CE11" s="59">
        <f t="shared" si="3"/>
        <v>0</v>
      </c>
      <c r="CF11" s="59">
        <f t="shared" si="4"/>
        <v>0</v>
      </c>
      <c r="CG11" s="59">
        <f t="shared" si="5"/>
        <v>0</v>
      </c>
      <c r="CH11" s="59">
        <f t="shared" si="28"/>
        <v>0</v>
      </c>
      <c r="CI11" s="59">
        <f t="shared" si="6"/>
        <v>0</v>
      </c>
      <c r="CJ11" s="57"/>
      <c r="CK11" s="59">
        <f t="shared" si="7"/>
        <v>0</v>
      </c>
      <c r="CL11" s="59">
        <f t="shared" si="8"/>
        <v>0</v>
      </c>
      <c r="CM11" s="59">
        <v>0</v>
      </c>
      <c r="CN11" s="59">
        <f t="shared" si="29"/>
        <v>0</v>
      </c>
      <c r="CO11" s="59">
        <f t="shared" si="9"/>
        <v>0</v>
      </c>
      <c r="CP11" s="59">
        <f t="shared" si="10"/>
        <v>0</v>
      </c>
      <c r="CQ11" s="59">
        <v>0</v>
      </c>
      <c r="CR11" s="59">
        <f t="shared" si="30"/>
        <v>0</v>
      </c>
      <c r="CS11" s="59">
        <f t="shared" si="11"/>
        <v>0</v>
      </c>
      <c r="CT11" s="59">
        <f t="shared" si="12"/>
        <v>0</v>
      </c>
      <c r="CU11" s="59">
        <v>0</v>
      </c>
      <c r="CV11" s="59">
        <f t="shared" si="31"/>
        <v>0</v>
      </c>
      <c r="CW11" s="59">
        <f t="shared" si="32"/>
        <v>0</v>
      </c>
      <c r="CX11" s="59">
        <f t="shared" si="13"/>
        <v>0</v>
      </c>
      <c r="CY11" s="59">
        <v>0</v>
      </c>
      <c r="CZ11" s="57">
        <f t="shared" si="33"/>
        <v>0</v>
      </c>
    </row>
    <row r="12" spans="1:104">
      <c r="A12" s="188">
        <v>2018</v>
      </c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25"/>
      <c r="AV12" s="25"/>
      <c r="AW12" s="25"/>
      <c r="AY12" s="58"/>
      <c r="AZ12" s="58"/>
      <c r="BA12" s="58"/>
      <c r="BB12" s="58"/>
      <c r="BC12" s="58"/>
      <c r="BD12" s="58"/>
      <c r="BE12" s="57"/>
      <c r="BF12" s="54">
        <f t="shared" si="14"/>
        <v>0</v>
      </c>
      <c r="BG12" s="54">
        <f t="shared" si="0"/>
        <v>0</v>
      </c>
      <c r="BH12" s="54">
        <f t="shared" si="0"/>
        <v>0</v>
      </c>
      <c r="BI12" s="54">
        <f t="shared" si="15"/>
        <v>0</v>
      </c>
      <c r="BJ12" s="54">
        <f t="shared" si="1"/>
        <v>0</v>
      </c>
      <c r="BK12" s="54">
        <f t="shared" si="1"/>
        <v>0</v>
      </c>
      <c r="BL12" s="54">
        <f t="shared" si="16"/>
        <v>0</v>
      </c>
      <c r="BM12" s="54">
        <f t="shared" si="16"/>
        <v>0</v>
      </c>
      <c r="BN12" s="54">
        <f t="shared" si="16"/>
        <v>0</v>
      </c>
      <c r="BO12" s="33">
        <f t="shared" si="17"/>
        <v>0</v>
      </c>
      <c r="BP12" s="33">
        <f t="shared" si="17"/>
        <v>0</v>
      </c>
      <c r="BQ12" s="33">
        <f t="shared" si="17"/>
        <v>0</v>
      </c>
      <c r="BR12" s="57"/>
      <c r="BS12" s="33">
        <f t="shared" si="18"/>
        <v>0</v>
      </c>
      <c r="BT12" s="33">
        <f t="shared" si="19"/>
        <v>0</v>
      </c>
      <c r="BU12" s="33">
        <f t="shared" si="20"/>
        <v>0</v>
      </c>
      <c r="BV12" s="33">
        <f t="shared" si="21"/>
        <v>0</v>
      </c>
      <c r="BW12" s="33">
        <f t="shared" si="22"/>
        <v>0</v>
      </c>
      <c r="BX12" s="33">
        <f t="shared" si="23"/>
        <v>0</v>
      </c>
      <c r="BY12" s="33">
        <f t="shared" si="24"/>
        <v>0</v>
      </c>
      <c r="BZ12" s="33">
        <f t="shared" si="25"/>
        <v>0</v>
      </c>
      <c r="CA12" s="33">
        <f t="shared" si="26"/>
        <v>0</v>
      </c>
      <c r="CB12" s="59">
        <f t="shared" si="27"/>
        <v>0</v>
      </c>
      <c r="CC12" s="57"/>
      <c r="CD12" s="59">
        <f t="shared" si="2"/>
        <v>0</v>
      </c>
      <c r="CE12" s="59">
        <f t="shared" si="3"/>
        <v>0</v>
      </c>
      <c r="CF12" s="59">
        <f t="shared" si="4"/>
        <v>0</v>
      </c>
      <c r="CG12" s="59">
        <f t="shared" si="5"/>
        <v>0</v>
      </c>
      <c r="CH12" s="59">
        <f t="shared" si="28"/>
        <v>0</v>
      </c>
      <c r="CI12" s="59">
        <f t="shared" si="6"/>
        <v>0</v>
      </c>
      <c r="CJ12" s="57"/>
      <c r="CK12" s="59">
        <f t="shared" si="7"/>
        <v>0</v>
      </c>
      <c r="CL12" s="59">
        <f t="shared" si="8"/>
        <v>0</v>
      </c>
      <c r="CM12" s="59">
        <v>0</v>
      </c>
      <c r="CN12" s="59">
        <f t="shared" si="29"/>
        <v>0</v>
      </c>
      <c r="CO12" s="59">
        <f t="shared" si="9"/>
        <v>0</v>
      </c>
      <c r="CP12" s="59">
        <f t="shared" si="10"/>
        <v>0</v>
      </c>
      <c r="CQ12" s="59">
        <v>0</v>
      </c>
      <c r="CR12" s="59">
        <f t="shared" si="30"/>
        <v>0</v>
      </c>
      <c r="CS12" s="59">
        <f t="shared" si="11"/>
        <v>0</v>
      </c>
      <c r="CT12" s="59">
        <f t="shared" si="12"/>
        <v>0</v>
      </c>
      <c r="CU12" s="59">
        <v>0</v>
      </c>
      <c r="CV12" s="59">
        <f t="shared" si="31"/>
        <v>0</v>
      </c>
      <c r="CW12" s="59">
        <f t="shared" si="32"/>
        <v>0</v>
      </c>
      <c r="CX12" s="59">
        <f t="shared" si="13"/>
        <v>0</v>
      </c>
      <c r="CY12" s="59">
        <v>0</v>
      </c>
      <c r="CZ12" s="57">
        <f t="shared" si="33"/>
        <v>0</v>
      </c>
    </row>
    <row r="13" spans="1:104">
      <c r="A13" s="188">
        <v>2019</v>
      </c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194"/>
      <c r="AT13" s="194"/>
      <c r="AU13" s="25"/>
      <c r="AV13" s="25"/>
      <c r="AW13" s="25"/>
      <c r="AY13" s="58"/>
      <c r="AZ13" s="58"/>
      <c r="BA13" s="58"/>
      <c r="BB13" s="58"/>
      <c r="BC13" s="58"/>
      <c r="BD13" s="58"/>
      <c r="BE13" s="57"/>
      <c r="BF13" s="54">
        <f t="shared" si="14"/>
        <v>0</v>
      </c>
      <c r="BG13" s="54">
        <f t="shared" si="0"/>
        <v>0</v>
      </c>
      <c r="BH13" s="54">
        <f t="shared" si="0"/>
        <v>0</v>
      </c>
      <c r="BI13" s="54">
        <f t="shared" si="15"/>
        <v>0</v>
      </c>
      <c r="BJ13" s="54">
        <f t="shared" si="1"/>
        <v>0</v>
      </c>
      <c r="BK13" s="54">
        <f t="shared" si="1"/>
        <v>0</v>
      </c>
      <c r="BL13" s="54">
        <f t="shared" si="16"/>
        <v>0</v>
      </c>
      <c r="BM13" s="54">
        <f t="shared" si="16"/>
        <v>0</v>
      </c>
      <c r="BN13" s="54">
        <f t="shared" si="16"/>
        <v>0</v>
      </c>
      <c r="BO13" s="33">
        <f t="shared" si="17"/>
        <v>0</v>
      </c>
      <c r="BP13" s="33">
        <f t="shared" si="17"/>
        <v>0</v>
      </c>
      <c r="BQ13" s="33">
        <f t="shared" si="17"/>
        <v>0</v>
      </c>
      <c r="BR13" s="57"/>
      <c r="BS13" s="33">
        <f t="shared" si="18"/>
        <v>0</v>
      </c>
      <c r="BT13" s="33">
        <f t="shared" si="19"/>
        <v>0</v>
      </c>
      <c r="BU13" s="33">
        <f t="shared" si="20"/>
        <v>0</v>
      </c>
      <c r="BV13" s="33">
        <f t="shared" si="21"/>
        <v>0</v>
      </c>
      <c r="BW13" s="33">
        <f t="shared" si="22"/>
        <v>0</v>
      </c>
      <c r="BX13" s="33">
        <f t="shared" si="23"/>
        <v>0</v>
      </c>
      <c r="BY13" s="33">
        <f t="shared" si="24"/>
        <v>0</v>
      </c>
      <c r="BZ13" s="33">
        <f t="shared" si="25"/>
        <v>0</v>
      </c>
      <c r="CA13" s="33">
        <f t="shared" si="26"/>
        <v>0</v>
      </c>
      <c r="CB13" s="59">
        <f t="shared" si="27"/>
        <v>0</v>
      </c>
      <c r="CC13" s="57"/>
      <c r="CD13" s="59">
        <f t="shared" si="2"/>
        <v>0</v>
      </c>
      <c r="CE13" s="59">
        <f t="shared" si="3"/>
        <v>0</v>
      </c>
      <c r="CF13" s="59">
        <f t="shared" si="4"/>
        <v>0</v>
      </c>
      <c r="CG13" s="59">
        <f t="shared" si="5"/>
        <v>0</v>
      </c>
      <c r="CH13" s="59">
        <f t="shared" si="28"/>
        <v>0</v>
      </c>
      <c r="CI13" s="59">
        <f t="shared" si="6"/>
        <v>0</v>
      </c>
      <c r="CJ13" s="57"/>
      <c r="CK13" s="59">
        <f t="shared" si="7"/>
        <v>0</v>
      </c>
      <c r="CL13" s="59">
        <f t="shared" si="8"/>
        <v>0</v>
      </c>
      <c r="CM13" s="59">
        <v>0</v>
      </c>
      <c r="CN13" s="59">
        <f t="shared" si="29"/>
        <v>0</v>
      </c>
      <c r="CO13" s="59">
        <f t="shared" si="9"/>
        <v>0</v>
      </c>
      <c r="CP13" s="59">
        <f t="shared" si="10"/>
        <v>0</v>
      </c>
      <c r="CQ13" s="59">
        <v>0</v>
      </c>
      <c r="CR13" s="59">
        <f t="shared" si="30"/>
        <v>0</v>
      </c>
      <c r="CS13" s="59">
        <f t="shared" si="11"/>
        <v>0</v>
      </c>
      <c r="CT13" s="59">
        <f t="shared" si="12"/>
        <v>0</v>
      </c>
      <c r="CU13" s="59">
        <v>0</v>
      </c>
      <c r="CV13" s="59">
        <f t="shared" si="31"/>
        <v>0</v>
      </c>
      <c r="CW13" s="59">
        <f t="shared" si="32"/>
        <v>0</v>
      </c>
      <c r="CX13" s="59">
        <f t="shared" si="13"/>
        <v>0</v>
      </c>
      <c r="CY13" s="59">
        <v>0</v>
      </c>
      <c r="CZ13" s="57">
        <f t="shared" si="33"/>
        <v>0</v>
      </c>
    </row>
    <row r="14" spans="1:104">
      <c r="A14" s="188">
        <v>2020</v>
      </c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25"/>
      <c r="AV14" s="25"/>
      <c r="AW14" s="25"/>
      <c r="AY14" s="58"/>
      <c r="AZ14" s="58"/>
      <c r="BA14" s="58"/>
      <c r="BB14" s="58"/>
      <c r="BC14" s="58"/>
      <c r="BD14" s="58"/>
      <c r="BE14" s="57"/>
      <c r="BF14" s="54">
        <f t="shared" si="14"/>
        <v>0</v>
      </c>
      <c r="BG14" s="54">
        <f t="shared" si="0"/>
        <v>0</v>
      </c>
      <c r="BH14" s="54">
        <f t="shared" si="0"/>
        <v>0</v>
      </c>
      <c r="BI14" s="54">
        <f t="shared" si="15"/>
        <v>0</v>
      </c>
      <c r="BJ14" s="54">
        <f t="shared" si="1"/>
        <v>0</v>
      </c>
      <c r="BK14" s="54">
        <f t="shared" si="1"/>
        <v>0</v>
      </c>
      <c r="BL14" s="54">
        <f t="shared" si="16"/>
        <v>0</v>
      </c>
      <c r="BM14" s="54">
        <f t="shared" si="16"/>
        <v>0</v>
      </c>
      <c r="BN14" s="54">
        <f t="shared" si="16"/>
        <v>0</v>
      </c>
      <c r="BO14" s="33">
        <f t="shared" si="17"/>
        <v>0</v>
      </c>
      <c r="BP14" s="33">
        <f t="shared" si="17"/>
        <v>0</v>
      </c>
      <c r="BQ14" s="33">
        <f t="shared" si="17"/>
        <v>0</v>
      </c>
      <c r="BR14" s="57"/>
      <c r="BS14" s="33">
        <f t="shared" si="18"/>
        <v>0</v>
      </c>
      <c r="BT14" s="33">
        <f t="shared" si="19"/>
        <v>0</v>
      </c>
      <c r="BU14" s="33">
        <f t="shared" si="20"/>
        <v>0</v>
      </c>
      <c r="BV14" s="33">
        <f t="shared" si="21"/>
        <v>0</v>
      </c>
      <c r="BW14" s="33">
        <f t="shared" si="22"/>
        <v>0</v>
      </c>
      <c r="BX14" s="33">
        <f t="shared" si="23"/>
        <v>0</v>
      </c>
      <c r="BY14" s="33">
        <f t="shared" si="24"/>
        <v>0</v>
      </c>
      <c r="BZ14" s="33">
        <f t="shared" si="25"/>
        <v>0</v>
      </c>
      <c r="CA14" s="33">
        <f t="shared" si="26"/>
        <v>0</v>
      </c>
      <c r="CB14" s="59">
        <f t="shared" si="27"/>
        <v>0</v>
      </c>
      <c r="CC14" s="57"/>
      <c r="CD14" s="59">
        <f t="shared" si="2"/>
        <v>0</v>
      </c>
      <c r="CE14" s="59">
        <f t="shared" si="3"/>
        <v>0</v>
      </c>
      <c r="CF14" s="59">
        <f t="shared" si="4"/>
        <v>0</v>
      </c>
      <c r="CG14" s="59">
        <f t="shared" si="5"/>
        <v>0</v>
      </c>
      <c r="CH14" s="59">
        <f t="shared" si="28"/>
        <v>0</v>
      </c>
      <c r="CI14" s="59">
        <f t="shared" si="6"/>
        <v>0</v>
      </c>
      <c r="CJ14" s="57"/>
      <c r="CK14" s="59">
        <f t="shared" si="7"/>
        <v>0</v>
      </c>
      <c r="CL14" s="59">
        <f t="shared" si="8"/>
        <v>0</v>
      </c>
      <c r="CM14" s="59">
        <v>0</v>
      </c>
      <c r="CN14" s="59">
        <f t="shared" si="29"/>
        <v>0</v>
      </c>
      <c r="CO14" s="59">
        <f t="shared" si="9"/>
        <v>0</v>
      </c>
      <c r="CP14" s="59">
        <f t="shared" si="10"/>
        <v>0</v>
      </c>
      <c r="CQ14" s="59">
        <v>0</v>
      </c>
      <c r="CR14" s="59">
        <f t="shared" si="30"/>
        <v>0</v>
      </c>
      <c r="CS14" s="59">
        <f t="shared" si="11"/>
        <v>0</v>
      </c>
      <c r="CT14" s="59">
        <f t="shared" si="12"/>
        <v>0</v>
      </c>
      <c r="CU14" s="59">
        <v>0</v>
      </c>
      <c r="CV14" s="59">
        <f t="shared" si="31"/>
        <v>0</v>
      </c>
      <c r="CW14" s="59">
        <f t="shared" si="32"/>
        <v>0</v>
      </c>
      <c r="CX14" s="59">
        <f t="shared" si="13"/>
        <v>0</v>
      </c>
      <c r="CY14" s="59">
        <v>0</v>
      </c>
      <c r="CZ14" s="57">
        <f t="shared" si="33"/>
        <v>0</v>
      </c>
    </row>
    <row r="15" spans="1:104">
      <c r="A15" s="188">
        <v>2021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4"/>
      <c r="AL15" s="194"/>
      <c r="AM15" s="194"/>
      <c r="AN15" s="194"/>
      <c r="AO15" s="194"/>
      <c r="AP15" s="194"/>
      <c r="AQ15" s="194"/>
      <c r="AR15" s="194"/>
      <c r="AS15" s="194"/>
      <c r="AT15" s="194"/>
      <c r="AU15" s="25"/>
      <c r="AV15" s="25"/>
      <c r="AW15" s="25"/>
      <c r="AY15" s="58"/>
      <c r="AZ15" s="58"/>
      <c r="BA15" s="58"/>
      <c r="BB15" s="58"/>
      <c r="BC15" s="58"/>
      <c r="BD15" s="58"/>
      <c r="BE15" s="57"/>
      <c r="BF15" s="54">
        <f t="shared" si="14"/>
        <v>0</v>
      </c>
      <c r="BG15" s="54">
        <f t="shared" si="0"/>
        <v>0</v>
      </c>
      <c r="BH15" s="54">
        <f t="shared" si="0"/>
        <v>0</v>
      </c>
      <c r="BI15" s="54">
        <f t="shared" si="15"/>
        <v>0</v>
      </c>
      <c r="BJ15" s="54">
        <f t="shared" si="1"/>
        <v>0</v>
      </c>
      <c r="BK15" s="54">
        <f t="shared" si="1"/>
        <v>0</v>
      </c>
      <c r="BL15" s="54">
        <f t="shared" si="16"/>
        <v>0</v>
      </c>
      <c r="BM15" s="54">
        <f t="shared" si="16"/>
        <v>0</v>
      </c>
      <c r="BN15" s="54">
        <f t="shared" si="16"/>
        <v>0</v>
      </c>
      <c r="BO15" s="33">
        <f t="shared" si="17"/>
        <v>0</v>
      </c>
      <c r="BP15" s="33">
        <f t="shared" si="17"/>
        <v>0</v>
      </c>
      <c r="BQ15" s="33">
        <f t="shared" si="17"/>
        <v>0</v>
      </c>
      <c r="BR15" s="57"/>
      <c r="BS15" s="33">
        <f t="shared" si="18"/>
        <v>0</v>
      </c>
      <c r="BT15" s="33">
        <f t="shared" si="19"/>
        <v>0</v>
      </c>
      <c r="BU15" s="33">
        <f t="shared" si="20"/>
        <v>0</v>
      </c>
      <c r="BV15" s="33">
        <f t="shared" si="21"/>
        <v>0</v>
      </c>
      <c r="BW15" s="33">
        <f t="shared" si="22"/>
        <v>0</v>
      </c>
      <c r="BX15" s="33">
        <f t="shared" si="23"/>
        <v>0</v>
      </c>
      <c r="BY15" s="33">
        <f t="shared" si="24"/>
        <v>0</v>
      </c>
      <c r="BZ15" s="33">
        <f t="shared" si="25"/>
        <v>0</v>
      </c>
      <c r="CA15" s="33">
        <f t="shared" si="26"/>
        <v>0</v>
      </c>
      <c r="CB15" s="59">
        <f t="shared" si="27"/>
        <v>0</v>
      </c>
      <c r="CC15" s="57"/>
      <c r="CD15" s="59">
        <f t="shared" si="2"/>
        <v>0</v>
      </c>
      <c r="CE15" s="59">
        <f t="shared" si="3"/>
        <v>0</v>
      </c>
      <c r="CF15" s="59">
        <f t="shared" si="4"/>
        <v>0</v>
      </c>
      <c r="CG15" s="59">
        <f t="shared" si="5"/>
        <v>0</v>
      </c>
      <c r="CH15" s="59">
        <f t="shared" si="28"/>
        <v>0</v>
      </c>
      <c r="CI15" s="59">
        <f t="shared" si="6"/>
        <v>0</v>
      </c>
      <c r="CJ15" s="57"/>
      <c r="CK15" s="59">
        <f t="shared" si="7"/>
        <v>0</v>
      </c>
      <c r="CL15" s="59">
        <f t="shared" si="8"/>
        <v>0</v>
      </c>
      <c r="CM15" s="59">
        <v>0</v>
      </c>
      <c r="CN15" s="59">
        <f t="shared" si="29"/>
        <v>0</v>
      </c>
      <c r="CO15" s="59">
        <f t="shared" si="9"/>
        <v>0</v>
      </c>
      <c r="CP15" s="59">
        <f t="shared" si="10"/>
        <v>0</v>
      </c>
      <c r="CQ15" s="59">
        <v>0</v>
      </c>
      <c r="CR15" s="59">
        <f t="shared" si="30"/>
        <v>0</v>
      </c>
      <c r="CS15" s="59">
        <f t="shared" si="11"/>
        <v>0</v>
      </c>
      <c r="CT15" s="59">
        <f t="shared" si="12"/>
        <v>0</v>
      </c>
      <c r="CU15" s="59">
        <v>0</v>
      </c>
      <c r="CV15" s="59">
        <f t="shared" si="31"/>
        <v>0</v>
      </c>
      <c r="CW15" s="59">
        <f t="shared" si="32"/>
        <v>0</v>
      </c>
      <c r="CX15" s="59">
        <f t="shared" si="13"/>
        <v>0</v>
      </c>
      <c r="CY15" s="59">
        <v>0</v>
      </c>
      <c r="CZ15" s="57">
        <f t="shared" si="33"/>
        <v>0</v>
      </c>
    </row>
    <row r="16" spans="1:104">
      <c r="A16" s="188">
        <v>2022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194"/>
      <c r="AT16" s="194"/>
      <c r="AU16" s="25"/>
      <c r="AV16" s="25"/>
      <c r="AW16" s="25"/>
      <c r="AY16" s="58"/>
      <c r="AZ16" s="58"/>
      <c r="BA16" s="58"/>
      <c r="BB16" s="58"/>
      <c r="BC16" s="58"/>
      <c r="BD16" s="58"/>
      <c r="BE16" s="57"/>
      <c r="BF16" s="54">
        <f t="shared" si="14"/>
        <v>0</v>
      </c>
      <c r="BG16" s="54">
        <f t="shared" si="0"/>
        <v>0</v>
      </c>
      <c r="BH16" s="54">
        <f t="shared" si="0"/>
        <v>0</v>
      </c>
      <c r="BI16" s="54">
        <f t="shared" si="15"/>
        <v>0</v>
      </c>
      <c r="BJ16" s="54">
        <f t="shared" si="1"/>
        <v>0</v>
      </c>
      <c r="BK16" s="54">
        <f t="shared" si="1"/>
        <v>0</v>
      </c>
      <c r="BL16" s="54">
        <f t="shared" si="16"/>
        <v>0</v>
      </c>
      <c r="BM16" s="54">
        <f t="shared" si="16"/>
        <v>0</v>
      </c>
      <c r="BN16" s="54">
        <f t="shared" si="16"/>
        <v>0</v>
      </c>
      <c r="BO16" s="33">
        <f t="shared" si="17"/>
        <v>0</v>
      </c>
      <c r="BP16" s="33">
        <f t="shared" si="17"/>
        <v>0</v>
      </c>
      <c r="BQ16" s="33">
        <f t="shared" si="17"/>
        <v>0</v>
      </c>
      <c r="BR16" s="57"/>
      <c r="BS16" s="33">
        <f t="shared" si="18"/>
        <v>0</v>
      </c>
      <c r="BT16" s="33">
        <f t="shared" si="19"/>
        <v>0</v>
      </c>
      <c r="BU16" s="33">
        <f t="shared" si="20"/>
        <v>0</v>
      </c>
      <c r="BV16" s="33">
        <f t="shared" si="21"/>
        <v>0</v>
      </c>
      <c r="BW16" s="33">
        <f t="shared" si="22"/>
        <v>0</v>
      </c>
      <c r="BX16" s="33">
        <f t="shared" si="23"/>
        <v>0</v>
      </c>
      <c r="BY16" s="33">
        <f t="shared" si="24"/>
        <v>0</v>
      </c>
      <c r="BZ16" s="33">
        <f t="shared" si="25"/>
        <v>0</v>
      </c>
      <c r="CA16" s="33">
        <f t="shared" si="26"/>
        <v>0</v>
      </c>
      <c r="CB16" s="59">
        <f t="shared" si="27"/>
        <v>0</v>
      </c>
      <c r="CC16" s="57"/>
      <c r="CD16" s="59">
        <f t="shared" si="2"/>
        <v>0</v>
      </c>
      <c r="CE16" s="59">
        <f t="shared" si="3"/>
        <v>0</v>
      </c>
      <c r="CF16" s="59">
        <f t="shared" si="4"/>
        <v>0</v>
      </c>
      <c r="CG16" s="59">
        <f t="shared" si="5"/>
        <v>0</v>
      </c>
      <c r="CH16" s="59">
        <f t="shared" si="28"/>
        <v>0</v>
      </c>
      <c r="CI16" s="59">
        <f t="shared" si="6"/>
        <v>0</v>
      </c>
      <c r="CJ16" s="57"/>
      <c r="CK16" s="59">
        <f t="shared" si="7"/>
        <v>0</v>
      </c>
      <c r="CL16" s="59">
        <f t="shared" si="8"/>
        <v>0</v>
      </c>
      <c r="CM16" s="59">
        <v>0</v>
      </c>
      <c r="CN16" s="59">
        <f t="shared" si="29"/>
        <v>0</v>
      </c>
      <c r="CO16" s="59">
        <f t="shared" si="9"/>
        <v>0</v>
      </c>
      <c r="CP16" s="59">
        <f t="shared" si="10"/>
        <v>0</v>
      </c>
      <c r="CQ16" s="59">
        <v>0</v>
      </c>
      <c r="CR16" s="59">
        <f t="shared" si="30"/>
        <v>0</v>
      </c>
      <c r="CS16" s="59">
        <f t="shared" si="11"/>
        <v>0</v>
      </c>
      <c r="CT16" s="59">
        <f t="shared" si="12"/>
        <v>0</v>
      </c>
      <c r="CU16" s="59">
        <v>0</v>
      </c>
      <c r="CV16" s="59">
        <f t="shared" si="31"/>
        <v>0</v>
      </c>
      <c r="CW16" s="59">
        <f t="shared" si="32"/>
        <v>0</v>
      </c>
      <c r="CX16" s="59">
        <f t="shared" si="13"/>
        <v>0</v>
      </c>
      <c r="CY16" s="59">
        <v>0</v>
      </c>
      <c r="CZ16" s="57">
        <f t="shared" si="33"/>
        <v>0</v>
      </c>
    </row>
    <row r="17" spans="1:104">
      <c r="A17" s="188">
        <v>2023</v>
      </c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94"/>
      <c r="AT17" s="194"/>
      <c r="AU17" s="25"/>
      <c r="AV17" s="25"/>
      <c r="AW17" s="25"/>
      <c r="AY17" s="58"/>
      <c r="AZ17" s="58"/>
      <c r="BA17" s="58"/>
      <c r="BB17" s="58"/>
      <c r="BC17" s="58"/>
      <c r="BD17" s="58"/>
      <c r="BE17" s="57"/>
      <c r="BF17" s="54">
        <f t="shared" si="14"/>
        <v>0</v>
      </c>
      <c r="BG17" s="54">
        <f t="shared" si="0"/>
        <v>0</v>
      </c>
      <c r="BH17" s="54">
        <f t="shared" si="0"/>
        <v>0</v>
      </c>
      <c r="BI17" s="54">
        <f t="shared" si="15"/>
        <v>0</v>
      </c>
      <c r="BJ17" s="54">
        <f t="shared" si="1"/>
        <v>0</v>
      </c>
      <c r="BK17" s="54">
        <f t="shared" si="1"/>
        <v>0</v>
      </c>
      <c r="BL17" s="54">
        <f t="shared" si="16"/>
        <v>0</v>
      </c>
      <c r="BM17" s="54">
        <f t="shared" si="16"/>
        <v>0</v>
      </c>
      <c r="BN17" s="54">
        <f t="shared" si="16"/>
        <v>0</v>
      </c>
      <c r="BO17" s="33">
        <f t="shared" si="17"/>
        <v>0</v>
      </c>
      <c r="BP17" s="33">
        <f t="shared" si="17"/>
        <v>0</v>
      </c>
      <c r="BQ17" s="33">
        <f t="shared" si="17"/>
        <v>0</v>
      </c>
      <c r="BR17" s="57"/>
      <c r="BS17" s="33">
        <f t="shared" si="18"/>
        <v>0</v>
      </c>
      <c r="BT17" s="33">
        <f t="shared" si="19"/>
        <v>0</v>
      </c>
      <c r="BU17" s="33">
        <f t="shared" si="20"/>
        <v>0</v>
      </c>
      <c r="BV17" s="33">
        <f t="shared" si="21"/>
        <v>0</v>
      </c>
      <c r="BW17" s="33">
        <f t="shared" si="22"/>
        <v>0</v>
      </c>
      <c r="BX17" s="33">
        <f t="shared" si="23"/>
        <v>0</v>
      </c>
      <c r="BY17" s="33">
        <f t="shared" si="24"/>
        <v>0</v>
      </c>
      <c r="BZ17" s="33">
        <f t="shared" si="25"/>
        <v>0</v>
      </c>
      <c r="CA17" s="33">
        <f t="shared" si="26"/>
        <v>0</v>
      </c>
      <c r="CB17" s="59">
        <f t="shared" si="27"/>
        <v>0</v>
      </c>
      <c r="CC17" s="57"/>
      <c r="CD17" s="59">
        <f t="shared" si="2"/>
        <v>0</v>
      </c>
      <c r="CE17" s="59">
        <f t="shared" si="3"/>
        <v>0</v>
      </c>
      <c r="CF17" s="59">
        <f t="shared" si="4"/>
        <v>0</v>
      </c>
      <c r="CG17" s="59">
        <f t="shared" si="5"/>
        <v>0</v>
      </c>
      <c r="CH17" s="59">
        <f t="shared" si="28"/>
        <v>0</v>
      </c>
      <c r="CI17" s="59">
        <f t="shared" si="6"/>
        <v>0</v>
      </c>
      <c r="CJ17" s="57"/>
      <c r="CK17" s="59">
        <f t="shared" si="7"/>
        <v>0</v>
      </c>
      <c r="CL17" s="59">
        <f t="shared" si="8"/>
        <v>0</v>
      </c>
      <c r="CM17" s="59">
        <v>0</v>
      </c>
      <c r="CN17" s="59">
        <f t="shared" si="29"/>
        <v>0</v>
      </c>
      <c r="CO17" s="59">
        <f t="shared" si="9"/>
        <v>0</v>
      </c>
      <c r="CP17" s="59">
        <f t="shared" si="10"/>
        <v>0</v>
      </c>
      <c r="CQ17" s="59">
        <v>0</v>
      </c>
      <c r="CR17" s="59">
        <f t="shared" si="30"/>
        <v>0</v>
      </c>
      <c r="CS17" s="59">
        <f t="shared" si="11"/>
        <v>0</v>
      </c>
      <c r="CT17" s="59">
        <f t="shared" si="12"/>
        <v>0</v>
      </c>
      <c r="CU17" s="59">
        <v>0</v>
      </c>
      <c r="CV17" s="59">
        <f t="shared" si="31"/>
        <v>0</v>
      </c>
      <c r="CW17" s="59">
        <f t="shared" si="32"/>
        <v>0</v>
      </c>
      <c r="CX17" s="59">
        <f t="shared" si="13"/>
        <v>0</v>
      </c>
      <c r="CY17" s="59">
        <v>0</v>
      </c>
      <c r="CZ17" s="57">
        <f t="shared" si="33"/>
        <v>0</v>
      </c>
    </row>
    <row r="18" spans="1:104">
      <c r="A18" s="188">
        <v>2024</v>
      </c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4"/>
      <c r="AI18" s="194"/>
      <c r="AJ18" s="194"/>
      <c r="AK18" s="194"/>
      <c r="AL18" s="194"/>
      <c r="AM18" s="194"/>
      <c r="AN18" s="194"/>
      <c r="AO18" s="194"/>
      <c r="AP18" s="194"/>
      <c r="AQ18" s="194"/>
      <c r="AR18" s="194"/>
      <c r="AS18" s="194"/>
      <c r="AT18" s="194"/>
      <c r="AU18" s="25"/>
      <c r="AV18" s="25"/>
      <c r="AW18" s="25"/>
      <c r="AY18" s="58"/>
      <c r="AZ18" s="58"/>
      <c r="BA18" s="58"/>
      <c r="BB18" s="58"/>
      <c r="BC18" s="58"/>
      <c r="BD18" s="58"/>
      <c r="BE18" s="57"/>
      <c r="BF18" s="54">
        <f t="shared" si="14"/>
        <v>0</v>
      </c>
      <c r="BG18" s="54">
        <f t="shared" si="0"/>
        <v>0</v>
      </c>
      <c r="BH18" s="54">
        <f t="shared" si="0"/>
        <v>0</v>
      </c>
      <c r="BI18" s="54">
        <f t="shared" si="15"/>
        <v>0</v>
      </c>
      <c r="BJ18" s="54">
        <f t="shared" si="1"/>
        <v>0</v>
      </c>
      <c r="BK18" s="54">
        <f t="shared" si="1"/>
        <v>0</v>
      </c>
      <c r="BL18" s="54">
        <f t="shared" si="16"/>
        <v>0</v>
      </c>
      <c r="BM18" s="54">
        <f t="shared" si="16"/>
        <v>0</v>
      </c>
      <c r="BN18" s="54">
        <f t="shared" si="16"/>
        <v>0</v>
      </c>
      <c r="BO18" s="33">
        <f t="shared" si="17"/>
        <v>0</v>
      </c>
      <c r="BP18" s="33">
        <f t="shared" si="17"/>
        <v>0</v>
      </c>
      <c r="BQ18" s="33">
        <f t="shared" si="17"/>
        <v>0</v>
      </c>
      <c r="BR18" s="57"/>
      <c r="BS18" s="33">
        <f t="shared" si="18"/>
        <v>0</v>
      </c>
      <c r="BT18" s="33">
        <f t="shared" si="19"/>
        <v>0</v>
      </c>
      <c r="BU18" s="33">
        <f t="shared" si="20"/>
        <v>0</v>
      </c>
      <c r="BV18" s="33">
        <f t="shared" si="21"/>
        <v>0</v>
      </c>
      <c r="BW18" s="33">
        <f t="shared" si="22"/>
        <v>0</v>
      </c>
      <c r="BX18" s="33">
        <f t="shared" si="23"/>
        <v>0</v>
      </c>
      <c r="BY18" s="33">
        <f t="shared" si="24"/>
        <v>0</v>
      </c>
      <c r="BZ18" s="33">
        <f t="shared" si="25"/>
        <v>0</v>
      </c>
      <c r="CA18" s="33">
        <f t="shared" si="26"/>
        <v>0</v>
      </c>
      <c r="CB18" s="59">
        <f t="shared" si="27"/>
        <v>0</v>
      </c>
      <c r="CC18" s="57"/>
      <c r="CD18" s="59">
        <f t="shared" si="2"/>
        <v>0</v>
      </c>
      <c r="CE18" s="59">
        <f t="shared" si="3"/>
        <v>0</v>
      </c>
      <c r="CF18" s="59">
        <f t="shared" si="4"/>
        <v>0</v>
      </c>
      <c r="CG18" s="59">
        <f t="shared" si="5"/>
        <v>0</v>
      </c>
      <c r="CH18" s="59">
        <f t="shared" si="28"/>
        <v>0</v>
      </c>
      <c r="CI18" s="59">
        <f t="shared" si="6"/>
        <v>0</v>
      </c>
      <c r="CJ18" s="57"/>
      <c r="CK18" s="59">
        <f t="shared" si="7"/>
        <v>0</v>
      </c>
      <c r="CL18" s="59">
        <f t="shared" si="8"/>
        <v>0</v>
      </c>
      <c r="CM18" s="59">
        <v>0</v>
      </c>
      <c r="CN18" s="59">
        <f t="shared" si="29"/>
        <v>0</v>
      </c>
      <c r="CO18" s="59">
        <f t="shared" si="9"/>
        <v>0</v>
      </c>
      <c r="CP18" s="59">
        <f t="shared" si="10"/>
        <v>0</v>
      </c>
      <c r="CQ18" s="59">
        <v>0</v>
      </c>
      <c r="CR18" s="59">
        <f t="shared" si="30"/>
        <v>0</v>
      </c>
      <c r="CS18" s="59">
        <f t="shared" si="11"/>
        <v>0</v>
      </c>
      <c r="CT18" s="59">
        <f t="shared" si="12"/>
        <v>0</v>
      </c>
      <c r="CU18" s="59">
        <v>0</v>
      </c>
      <c r="CV18" s="59">
        <f t="shared" si="31"/>
        <v>0</v>
      </c>
      <c r="CW18" s="59">
        <f t="shared" si="32"/>
        <v>0</v>
      </c>
      <c r="CX18" s="59">
        <f t="shared" si="13"/>
        <v>0</v>
      </c>
      <c r="CY18" s="59">
        <v>0</v>
      </c>
      <c r="CZ18" s="57">
        <f t="shared" si="33"/>
        <v>0</v>
      </c>
    </row>
    <row r="19" spans="1:104">
      <c r="A19" s="188">
        <v>2025</v>
      </c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25"/>
      <c r="AV19" s="25"/>
      <c r="AW19" s="25"/>
      <c r="AY19" s="58"/>
      <c r="AZ19" s="58"/>
      <c r="BA19" s="58"/>
      <c r="BB19" s="58"/>
      <c r="BC19" s="58"/>
      <c r="BD19" s="58"/>
      <c r="BE19" s="57"/>
      <c r="BF19" s="54">
        <f t="shared" si="14"/>
        <v>0</v>
      </c>
      <c r="BG19" s="54">
        <f t="shared" si="0"/>
        <v>0</v>
      </c>
      <c r="BH19" s="54">
        <f t="shared" si="0"/>
        <v>0</v>
      </c>
      <c r="BI19" s="54">
        <f t="shared" si="15"/>
        <v>0</v>
      </c>
      <c r="BJ19" s="54">
        <f t="shared" si="1"/>
        <v>0</v>
      </c>
      <c r="BK19" s="54">
        <f t="shared" si="1"/>
        <v>0</v>
      </c>
      <c r="BL19" s="54">
        <f t="shared" si="16"/>
        <v>0</v>
      </c>
      <c r="BM19" s="54">
        <f t="shared" si="16"/>
        <v>0</v>
      </c>
      <c r="BN19" s="54">
        <f t="shared" si="16"/>
        <v>0</v>
      </c>
      <c r="BO19" s="33">
        <f t="shared" si="17"/>
        <v>0</v>
      </c>
      <c r="BP19" s="33">
        <f t="shared" si="17"/>
        <v>0</v>
      </c>
      <c r="BQ19" s="33">
        <f t="shared" si="17"/>
        <v>0</v>
      </c>
      <c r="BR19" s="57"/>
      <c r="BS19" s="33">
        <f t="shared" si="18"/>
        <v>0</v>
      </c>
      <c r="BT19" s="33">
        <f t="shared" si="19"/>
        <v>0</v>
      </c>
      <c r="BU19" s="33">
        <f t="shared" si="20"/>
        <v>0</v>
      </c>
      <c r="BV19" s="33">
        <f t="shared" si="21"/>
        <v>0</v>
      </c>
      <c r="BW19" s="33">
        <f t="shared" si="22"/>
        <v>0</v>
      </c>
      <c r="BX19" s="33">
        <f t="shared" si="23"/>
        <v>0</v>
      </c>
      <c r="BY19" s="33">
        <f t="shared" si="24"/>
        <v>0</v>
      </c>
      <c r="BZ19" s="33">
        <f t="shared" si="25"/>
        <v>0</v>
      </c>
      <c r="CA19" s="33">
        <f t="shared" si="26"/>
        <v>0</v>
      </c>
      <c r="CB19" s="59">
        <f t="shared" si="27"/>
        <v>0</v>
      </c>
      <c r="CC19" s="57"/>
      <c r="CD19" s="59">
        <f t="shared" si="2"/>
        <v>0</v>
      </c>
      <c r="CE19" s="59">
        <f t="shared" si="3"/>
        <v>0</v>
      </c>
      <c r="CF19" s="59">
        <f t="shared" si="4"/>
        <v>0</v>
      </c>
      <c r="CG19" s="59">
        <f t="shared" si="5"/>
        <v>0</v>
      </c>
      <c r="CH19" s="59">
        <f t="shared" si="28"/>
        <v>0</v>
      </c>
      <c r="CI19" s="59">
        <f t="shared" si="6"/>
        <v>0</v>
      </c>
      <c r="CJ19" s="57"/>
      <c r="CK19" s="59">
        <f t="shared" si="7"/>
        <v>0</v>
      </c>
      <c r="CL19" s="59">
        <f t="shared" si="8"/>
        <v>0</v>
      </c>
      <c r="CM19" s="59">
        <v>0</v>
      </c>
      <c r="CN19" s="59">
        <f t="shared" si="29"/>
        <v>0</v>
      </c>
      <c r="CO19" s="59">
        <f t="shared" si="9"/>
        <v>0</v>
      </c>
      <c r="CP19" s="59">
        <f t="shared" si="10"/>
        <v>0</v>
      </c>
      <c r="CQ19" s="59">
        <v>0</v>
      </c>
      <c r="CR19" s="59">
        <f t="shared" si="30"/>
        <v>0</v>
      </c>
      <c r="CS19" s="59">
        <f t="shared" si="11"/>
        <v>0</v>
      </c>
      <c r="CT19" s="59">
        <f t="shared" si="12"/>
        <v>0</v>
      </c>
      <c r="CU19" s="59">
        <v>0</v>
      </c>
      <c r="CV19" s="59">
        <f t="shared" si="31"/>
        <v>0</v>
      </c>
      <c r="CW19" s="59">
        <f t="shared" si="32"/>
        <v>0</v>
      </c>
      <c r="CX19" s="59">
        <f t="shared" si="13"/>
        <v>0</v>
      </c>
      <c r="CY19" s="59">
        <v>0</v>
      </c>
      <c r="CZ19" s="57">
        <f t="shared" si="33"/>
        <v>0</v>
      </c>
    </row>
    <row r="20" spans="1:104">
      <c r="A20" s="188">
        <v>2026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25"/>
      <c r="AV20" s="25"/>
      <c r="AW20" s="25"/>
      <c r="AY20" s="58"/>
      <c r="AZ20" s="58"/>
      <c r="BA20" s="58"/>
      <c r="BB20" s="58"/>
      <c r="BC20" s="58"/>
      <c r="BD20" s="58"/>
      <c r="BE20" s="57"/>
      <c r="BF20" s="54">
        <f t="shared" si="14"/>
        <v>0</v>
      </c>
      <c r="BG20" s="54">
        <f t="shared" si="14"/>
        <v>0</v>
      </c>
      <c r="BH20" s="54">
        <f t="shared" si="14"/>
        <v>0</v>
      </c>
      <c r="BI20" s="54">
        <f t="shared" si="15"/>
        <v>0</v>
      </c>
      <c r="BJ20" s="54">
        <f t="shared" si="15"/>
        <v>0</v>
      </c>
      <c r="BK20" s="54">
        <f t="shared" si="15"/>
        <v>0</v>
      </c>
      <c r="BL20" s="54">
        <f t="shared" si="16"/>
        <v>0</v>
      </c>
      <c r="BM20" s="54">
        <f t="shared" si="16"/>
        <v>0</v>
      </c>
      <c r="BN20" s="54">
        <f t="shared" si="16"/>
        <v>0</v>
      </c>
      <c r="BO20" s="33">
        <f t="shared" si="17"/>
        <v>0</v>
      </c>
      <c r="BP20" s="33">
        <f t="shared" si="17"/>
        <v>0</v>
      </c>
      <c r="BQ20" s="33">
        <f t="shared" si="17"/>
        <v>0</v>
      </c>
      <c r="BR20" s="57"/>
      <c r="BS20" s="33">
        <f t="shared" si="18"/>
        <v>0</v>
      </c>
      <c r="BT20" s="33">
        <f t="shared" si="19"/>
        <v>0</v>
      </c>
      <c r="BU20" s="33">
        <f t="shared" si="20"/>
        <v>0</v>
      </c>
      <c r="BV20" s="33">
        <f t="shared" si="21"/>
        <v>0</v>
      </c>
      <c r="BW20" s="33">
        <f t="shared" si="22"/>
        <v>0</v>
      </c>
      <c r="BX20" s="33">
        <f t="shared" si="23"/>
        <v>0</v>
      </c>
      <c r="BY20" s="33">
        <f t="shared" si="24"/>
        <v>0</v>
      </c>
      <c r="BZ20" s="33">
        <f t="shared" si="25"/>
        <v>0</v>
      </c>
      <c r="CA20" s="33">
        <f t="shared" si="26"/>
        <v>0</v>
      </c>
      <c r="CB20" s="59">
        <f t="shared" si="27"/>
        <v>0</v>
      </c>
      <c r="CC20" s="57"/>
      <c r="CD20" s="59">
        <f t="shared" si="2"/>
        <v>0</v>
      </c>
      <c r="CE20" s="59">
        <f t="shared" si="3"/>
        <v>0</v>
      </c>
      <c r="CF20" s="59">
        <f t="shared" si="4"/>
        <v>0</v>
      </c>
      <c r="CG20" s="59">
        <f t="shared" si="5"/>
        <v>0</v>
      </c>
      <c r="CH20" s="59">
        <f t="shared" si="28"/>
        <v>0</v>
      </c>
      <c r="CI20" s="59">
        <f t="shared" si="6"/>
        <v>0</v>
      </c>
      <c r="CJ20" s="57"/>
      <c r="CK20" s="59">
        <f t="shared" si="7"/>
        <v>0</v>
      </c>
      <c r="CL20" s="59">
        <f t="shared" si="8"/>
        <v>0</v>
      </c>
      <c r="CM20" s="59">
        <v>0</v>
      </c>
      <c r="CN20" s="59">
        <f t="shared" si="29"/>
        <v>0</v>
      </c>
      <c r="CO20" s="59">
        <f t="shared" si="9"/>
        <v>0</v>
      </c>
      <c r="CP20" s="59">
        <f t="shared" si="10"/>
        <v>0</v>
      </c>
      <c r="CQ20" s="59">
        <v>0</v>
      </c>
      <c r="CR20" s="59">
        <f t="shared" si="30"/>
        <v>0</v>
      </c>
      <c r="CS20" s="59">
        <f t="shared" si="11"/>
        <v>0</v>
      </c>
      <c r="CT20" s="59">
        <f t="shared" si="12"/>
        <v>0</v>
      </c>
      <c r="CU20" s="59">
        <v>0</v>
      </c>
      <c r="CV20" s="59">
        <f t="shared" si="31"/>
        <v>0</v>
      </c>
      <c r="CW20" s="59">
        <f t="shared" si="32"/>
        <v>0</v>
      </c>
      <c r="CX20" s="59">
        <f t="shared" si="13"/>
        <v>0</v>
      </c>
      <c r="CY20" s="59">
        <v>0</v>
      </c>
      <c r="CZ20" s="57">
        <f t="shared" si="33"/>
        <v>0</v>
      </c>
    </row>
    <row r="21" spans="1:104">
      <c r="A21" s="188">
        <v>2027</v>
      </c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25"/>
      <c r="AV21" s="25"/>
      <c r="AW21" s="25"/>
      <c r="AY21" s="58"/>
      <c r="AZ21" s="58"/>
      <c r="BA21" s="58"/>
      <c r="BB21" s="58"/>
      <c r="BC21" s="58"/>
      <c r="BD21" s="58"/>
      <c r="BE21" s="57"/>
      <c r="BF21" s="54">
        <f t="shared" si="14"/>
        <v>0</v>
      </c>
      <c r="BG21" s="54">
        <f t="shared" si="14"/>
        <v>0</v>
      </c>
      <c r="BH21" s="54">
        <f t="shared" si="14"/>
        <v>0</v>
      </c>
      <c r="BI21" s="54">
        <f t="shared" si="15"/>
        <v>0</v>
      </c>
      <c r="BJ21" s="54">
        <f t="shared" si="15"/>
        <v>0</v>
      </c>
      <c r="BK21" s="54">
        <f t="shared" si="15"/>
        <v>0</v>
      </c>
      <c r="BL21" s="54">
        <f t="shared" si="16"/>
        <v>0</v>
      </c>
      <c r="BM21" s="54">
        <f t="shared" si="16"/>
        <v>0</v>
      </c>
      <c r="BN21" s="54">
        <f t="shared" si="16"/>
        <v>0</v>
      </c>
      <c r="BO21" s="33">
        <f t="shared" si="17"/>
        <v>0</v>
      </c>
      <c r="BP21" s="33">
        <f t="shared" si="17"/>
        <v>0</v>
      </c>
      <c r="BQ21" s="33">
        <f t="shared" si="17"/>
        <v>0</v>
      </c>
      <c r="BR21" s="57"/>
      <c r="BS21" s="33">
        <f t="shared" si="18"/>
        <v>0</v>
      </c>
      <c r="BT21" s="33">
        <f t="shared" si="19"/>
        <v>0</v>
      </c>
      <c r="BU21" s="33">
        <f t="shared" si="20"/>
        <v>0</v>
      </c>
      <c r="BV21" s="33">
        <f t="shared" si="21"/>
        <v>0</v>
      </c>
      <c r="BW21" s="33">
        <f t="shared" si="22"/>
        <v>0</v>
      </c>
      <c r="BX21" s="33">
        <f t="shared" si="23"/>
        <v>0</v>
      </c>
      <c r="BY21" s="33">
        <f t="shared" si="24"/>
        <v>0</v>
      </c>
      <c r="BZ21" s="33">
        <f t="shared" si="25"/>
        <v>0</v>
      </c>
      <c r="CA21" s="33">
        <f t="shared" si="26"/>
        <v>0</v>
      </c>
      <c r="CB21" s="59">
        <f t="shared" si="27"/>
        <v>0</v>
      </c>
      <c r="CC21" s="57"/>
      <c r="CD21" s="59">
        <f t="shared" si="2"/>
        <v>0</v>
      </c>
      <c r="CE21" s="59">
        <f t="shared" si="3"/>
        <v>0</v>
      </c>
      <c r="CF21" s="59">
        <f t="shared" si="4"/>
        <v>0</v>
      </c>
      <c r="CG21" s="59">
        <f t="shared" si="5"/>
        <v>0</v>
      </c>
      <c r="CH21" s="59">
        <f t="shared" si="28"/>
        <v>0</v>
      </c>
      <c r="CI21" s="59">
        <f t="shared" si="6"/>
        <v>0</v>
      </c>
      <c r="CJ21" s="57"/>
      <c r="CK21" s="59">
        <f t="shared" si="7"/>
        <v>0</v>
      </c>
      <c r="CL21" s="59">
        <f t="shared" si="8"/>
        <v>0</v>
      </c>
      <c r="CM21" s="59">
        <v>0</v>
      </c>
      <c r="CN21" s="59">
        <f t="shared" si="29"/>
        <v>0</v>
      </c>
      <c r="CO21" s="59">
        <f t="shared" si="9"/>
        <v>0</v>
      </c>
      <c r="CP21" s="59">
        <f t="shared" si="10"/>
        <v>0</v>
      </c>
      <c r="CQ21" s="59">
        <v>0</v>
      </c>
      <c r="CR21" s="59">
        <f t="shared" si="30"/>
        <v>0</v>
      </c>
      <c r="CS21" s="59">
        <f t="shared" si="11"/>
        <v>0</v>
      </c>
      <c r="CT21" s="59">
        <f t="shared" si="12"/>
        <v>0</v>
      </c>
      <c r="CU21" s="59">
        <v>0</v>
      </c>
      <c r="CV21" s="59">
        <f t="shared" si="31"/>
        <v>0</v>
      </c>
      <c r="CW21" s="59">
        <f t="shared" si="32"/>
        <v>0</v>
      </c>
      <c r="CX21" s="59">
        <f t="shared" si="13"/>
        <v>0</v>
      </c>
      <c r="CY21" s="59">
        <v>0</v>
      </c>
      <c r="CZ21" s="57">
        <f t="shared" si="33"/>
        <v>0</v>
      </c>
    </row>
    <row r="22" spans="1:104">
      <c r="A22" s="188">
        <v>2028</v>
      </c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25"/>
      <c r="AV22" s="25"/>
      <c r="AW22" s="25"/>
      <c r="AY22" s="58"/>
      <c r="AZ22" s="58"/>
      <c r="BA22" s="58"/>
      <c r="BB22" s="58"/>
      <c r="BC22" s="58"/>
      <c r="BD22" s="58"/>
      <c r="BE22" s="57"/>
      <c r="BF22" s="54">
        <f t="shared" si="14"/>
        <v>0</v>
      </c>
      <c r="BG22" s="54">
        <f t="shared" si="14"/>
        <v>0</v>
      </c>
      <c r="BH22" s="54">
        <f t="shared" si="14"/>
        <v>0</v>
      </c>
      <c r="BI22" s="54">
        <f t="shared" si="15"/>
        <v>0</v>
      </c>
      <c r="BJ22" s="54">
        <f t="shared" si="15"/>
        <v>0</v>
      </c>
      <c r="BK22" s="54">
        <f t="shared" si="15"/>
        <v>0</v>
      </c>
      <c r="BL22" s="54">
        <f t="shared" si="16"/>
        <v>0</v>
      </c>
      <c r="BM22" s="54">
        <f t="shared" si="16"/>
        <v>0</v>
      </c>
      <c r="BN22" s="54">
        <f t="shared" si="16"/>
        <v>0</v>
      </c>
      <c r="BO22" s="33">
        <f t="shared" si="17"/>
        <v>0</v>
      </c>
      <c r="BP22" s="33">
        <f t="shared" si="17"/>
        <v>0</v>
      </c>
      <c r="BQ22" s="33">
        <f t="shared" si="17"/>
        <v>0</v>
      </c>
      <c r="BR22" s="57"/>
      <c r="BS22" s="33">
        <f t="shared" si="18"/>
        <v>0</v>
      </c>
      <c r="BT22" s="33">
        <f t="shared" si="19"/>
        <v>0</v>
      </c>
      <c r="BU22" s="33">
        <f t="shared" si="20"/>
        <v>0</v>
      </c>
      <c r="BV22" s="33">
        <f t="shared" si="21"/>
        <v>0</v>
      </c>
      <c r="BW22" s="33">
        <f t="shared" si="22"/>
        <v>0</v>
      </c>
      <c r="BX22" s="33">
        <f t="shared" si="23"/>
        <v>0</v>
      </c>
      <c r="BY22" s="33">
        <f t="shared" si="24"/>
        <v>0</v>
      </c>
      <c r="BZ22" s="33">
        <f t="shared" si="25"/>
        <v>0</v>
      </c>
      <c r="CA22" s="33">
        <f t="shared" si="26"/>
        <v>0</v>
      </c>
      <c r="CB22" s="59">
        <f t="shared" si="27"/>
        <v>0</v>
      </c>
      <c r="CC22" s="57"/>
      <c r="CD22" s="59">
        <f t="shared" si="2"/>
        <v>0</v>
      </c>
      <c r="CE22" s="59">
        <f t="shared" si="3"/>
        <v>0</v>
      </c>
      <c r="CF22" s="59">
        <f t="shared" si="4"/>
        <v>0</v>
      </c>
      <c r="CG22" s="59">
        <f t="shared" si="5"/>
        <v>0</v>
      </c>
      <c r="CH22" s="59">
        <f t="shared" si="28"/>
        <v>0</v>
      </c>
      <c r="CI22" s="59">
        <f t="shared" si="6"/>
        <v>0</v>
      </c>
      <c r="CJ22" s="57"/>
      <c r="CK22" s="59">
        <f t="shared" si="7"/>
        <v>0</v>
      </c>
      <c r="CL22" s="59">
        <f t="shared" si="8"/>
        <v>0</v>
      </c>
      <c r="CM22" s="59">
        <v>0</v>
      </c>
      <c r="CN22" s="59">
        <f t="shared" si="29"/>
        <v>0</v>
      </c>
      <c r="CO22" s="59">
        <f t="shared" si="9"/>
        <v>0</v>
      </c>
      <c r="CP22" s="59">
        <f t="shared" si="10"/>
        <v>0</v>
      </c>
      <c r="CQ22" s="59">
        <v>0</v>
      </c>
      <c r="CR22" s="59">
        <f t="shared" si="30"/>
        <v>0</v>
      </c>
      <c r="CS22" s="59">
        <f t="shared" si="11"/>
        <v>0</v>
      </c>
      <c r="CT22" s="59">
        <f t="shared" si="12"/>
        <v>0</v>
      </c>
      <c r="CU22" s="59">
        <v>0</v>
      </c>
      <c r="CV22" s="59">
        <f t="shared" si="31"/>
        <v>0</v>
      </c>
      <c r="CW22" s="59">
        <f t="shared" si="32"/>
        <v>0</v>
      </c>
      <c r="CX22" s="59">
        <f t="shared" si="13"/>
        <v>0</v>
      </c>
      <c r="CY22" s="59">
        <v>0</v>
      </c>
      <c r="CZ22" s="57">
        <f t="shared" si="33"/>
        <v>0</v>
      </c>
    </row>
    <row r="23" spans="1:104">
      <c r="A23" s="188">
        <v>2029</v>
      </c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25"/>
      <c r="AV23" s="25"/>
      <c r="AW23" s="25"/>
      <c r="AY23" s="58"/>
      <c r="AZ23" s="58"/>
      <c r="BA23" s="58"/>
      <c r="BB23" s="58"/>
      <c r="BC23" s="58"/>
      <c r="BD23" s="58"/>
      <c r="BE23" s="57"/>
      <c r="BF23" s="54">
        <f t="shared" si="14"/>
        <v>0</v>
      </c>
      <c r="BG23" s="54">
        <f t="shared" si="14"/>
        <v>0</v>
      </c>
      <c r="BH23" s="54">
        <f t="shared" si="14"/>
        <v>0</v>
      </c>
      <c r="BI23" s="54">
        <f t="shared" si="15"/>
        <v>0</v>
      </c>
      <c r="BJ23" s="54">
        <f t="shared" si="15"/>
        <v>0</v>
      </c>
      <c r="BK23" s="54">
        <f t="shared" si="15"/>
        <v>0</v>
      </c>
      <c r="BL23" s="54">
        <f t="shared" si="16"/>
        <v>0</v>
      </c>
      <c r="BM23" s="54">
        <f t="shared" si="16"/>
        <v>0</v>
      </c>
      <c r="BN23" s="54">
        <f t="shared" si="16"/>
        <v>0</v>
      </c>
      <c r="BO23" s="33">
        <f t="shared" si="17"/>
        <v>0</v>
      </c>
      <c r="BP23" s="33">
        <f t="shared" si="17"/>
        <v>0</v>
      </c>
      <c r="BQ23" s="33">
        <f t="shared" si="17"/>
        <v>0</v>
      </c>
      <c r="BR23" s="57"/>
      <c r="BS23" s="33">
        <f t="shared" si="18"/>
        <v>0</v>
      </c>
      <c r="BT23" s="33">
        <f t="shared" si="19"/>
        <v>0</v>
      </c>
      <c r="BU23" s="33">
        <f t="shared" si="20"/>
        <v>0</v>
      </c>
      <c r="BV23" s="33">
        <f t="shared" si="21"/>
        <v>0</v>
      </c>
      <c r="BW23" s="33">
        <f t="shared" si="22"/>
        <v>0</v>
      </c>
      <c r="BX23" s="33">
        <f t="shared" si="23"/>
        <v>0</v>
      </c>
      <c r="BY23" s="33">
        <f t="shared" si="24"/>
        <v>0</v>
      </c>
      <c r="BZ23" s="33">
        <f t="shared" si="25"/>
        <v>0</v>
      </c>
      <c r="CA23" s="33">
        <f t="shared" si="26"/>
        <v>0</v>
      </c>
      <c r="CB23" s="59">
        <f t="shared" si="27"/>
        <v>0</v>
      </c>
      <c r="CC23" s="57"/>
      <c r="CD23" s="59">
        <f t="shared" si="2"/>
        <v>0</v>
      </c>
      <c r="CE23" s="59">
        <f t="shared" si="3"/>
        <v>0</v>
      </c>
      <c r="CF23" s="59">
        <f t="shared" si="4"/>
        <v>0</v>
      </c>
      <c r="CG23" s="59">
        <f t="shared" si="5"/>
        <v>0</v>
      </c>
      <c r="CH23" s="59">
        <f t="shared" si="28"/>
        <v>0</v>
      </c>
      <c r="CI23" s="59">
        <f t="shared" si="6"/>
        <v>0</v>
      </c>
      <c r="CJ23" s="57"/>
      <c r="CK23" s="59">
        <f t="shared" si="7"/>
        <v>0</v>
      </c>
      <c r="CL23" s="59">
        <f t="shared" si="8"/>
        <v>0</v>
      </c>
      <c r="CM23" s="59">
        <v>0</v>
      </c>
      <c r="CN23" s="59">
        <f t="shared" si="29"/>
        <v>0</v>
      </c>
      <c r="CO23" s="59">
        <f t="shared" si="9"/>
        <v>0</v>
      </c>
      <c r="CP23" s="59">
        <f t="shared" si="10"/>
        <v>0</v>
      </c>
      <c r="CQ23" s="59">
        <v>0</v>
      </c>
      <c r="CR23" s="59">
        <f t="shared" si="30"/>
        <v>0</v>
      </c>
      <c r="CS23" s="59">
        <f t="shared" si="11"/>
        <v>0</v>
      </c>
      <c r="CT23" s="59">
        <f t="shared" si="12"/>
        <v>0</v>
      </c>
      <c r="CU23" s="59">
        <v>0</v>
      </c>
      <c r="CV23" s="59">
        <f t="shared" si="31"/>
        <v>0</v>
      </c>
      <c r="CW23" s="59">
        <f t="shared" si="32"/>
        <v>0</v>
      </c>
      <c r="CX23" s="59">
        <f t="shared" si="13"/>
        <v>0</v>
      </c>
      <c r="CY23" s="59">
        <v>0</v>
      </c>
      <c r="CZ23" s="57">
        <f t="shared" si="33"/>
        <v>0</v>
      </c>
    </row>
    <row r="24" spans="1:104">
      <c r="A24" s="188">
        <v>2030</v>
      </c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25"/>
      <c r="AV24" s="25"/>
      <c r="AW24" s="25"/>
      <c r="AY24" s="58"/>
      <c r="AZ24" s="58"/>
      <c r="BA24" s="58"/>
      <c r="BB24" s="58"/>
      <c r="BC24" s="58"/>
      <c r="BD24" s="58"/>
      <c r="BE24" s="57"/>
      <c r="BF24" s="54">
        <f t="shared" si="14"/>
        <v>0</v>
      </c>
      <c r="BG24" s="54">
        <f t="shared" si="14"/>
        <v>0</v>
      </c>
      <c r="BH24" s="54">
        <f t="shared" si="14"/>
        <v>0</v>
      </c>
      <c r="BI24" s="54">
        <f t="shared" si="15"/>
        <v>0</v>
      </c>
      <c r="BJ24" s="54">
        <f t="shared" si="15"/>
        <v>0</v>
      </c>
      <c r="BK24" s="54">
        <f t="shared" si="15"/>
        <v>0</v>
      </c>
      <c r="BL24" s="54">
        <f t="shared" si="16"/>
        <v>0</v>
      </c>
      <c r="BM24" s="54">
        <f t="shared" si="16"/>
        <v>0</v>
      </c>
      <c r="BN24" s="54">
        <f t="shared" si="16"/>
        <v>0</v>
      </c>
      <c r="BO24" s="33">
        <f t="shared" si="17"/>
        <v>0</v>
      </c>
      <c r="BP24" s="33">
        <f t="shared" si="17"/>
        <v>0</v>
      </c>
      <c r="BQ24" s="33">
        <f t="shared" si="17"/>
        <v>0</v>
      </c>
      <c r="BR24" s="57"/>
      <c r="BS24" s="33">
        <f t="shared" si="18"/>
        <v>0</v>
      </c>
      <c r="BT24" s="33">
        <f t="shared" si="19"/>
        <v>0</v>
      </c>
      <c r="BU24" s="33">
        <f t="shared" si="20"/>
        <v>0</v>
      </c>
      <c r="BV24" s="33">
        <f t="shared" si="21"/>
        <v>0</v>
      </c>
      <c r="BW24" s="33">
        <f t="shared" si="22"/>
        <v>0</v>
      </c>
      <c r="BX24" s="33">
        <f t="shared" si="23"/>
        <v>0</v>
      </c>
      <c r="BY24" s="33">
        <f t="shared" si="24"/>
        <v>0</v>
      </c>
      <c r="BZ24" s="33">
        <f t="shared" si="25"/>
        <v>0</v>
      </c>
      <c r="CA24" s="33">
        <f t="shared" si="26"/>
        <v>0</v>
      </c>
      <c r="CB24" s="59">
        <f t="shared" si="27"/>
        <v>0</v>
      </c>
      <c r="CC24" s="57"/>
      <c r="CD24" s="59">
        <f t="shared" si="2"/>
        <v>0</v>
      </c>
      <c r="CE24" s="59">
        <f t="shared" si="3"/>
        <v>0</v>
      </c>
      <c r="CF24" s="59">
        <f t="shared" si="4"/>
        <v>0</v>
      </c>
      <c r="CG24" s="59">
        <f t="shared" si="5"/>
        <v>0</v>
      </c>
      <c r="CH24" s="59">
        <f t="shared" si="28"/>
        <v>0</v>
      </c>
      <c r="CI24" s="59">
        <f t="shared" si="6"/>
        <v>0</v>
      </c>
      <c r="CJ24" s="57"/>
      <c r="CK24" s="59">
        <f t="shared" si="7"/>
        <v>0</v>
      </c>
      <c r="CL24" s="59">
        <f t="shared" si="8"/>
        <v>0</v>
      </c>
      <c r="CM24" s="59">
        <v>0</v>
      </c>
      <c r="CN24" s="59">
        <f t="shared" si="29"/>
        <v>0</v>
      </c>
      <c r="CO24" s="59">
        <f t="shared" si="9"/>
        <v>0</v>
      </c>
      <c r="CP24" s="59">
        <f t="shared" si="10"/>
        <v>0</v>
      </c>
      <c r="CQ24" s="59">
        <v>0</v>
      </c>
      <c r="CR24" s="59">
        <f t="shared" si="30"/>
        <v>0</v>
      </c>
      <c r="CS24" s="59">
        <f t="shared" si="11"/>
        <v>0</v>
      </c>
      <c r="CT24" s="59">
        <f t="shared" si="12"/>
        <v>0</v>
      </c>
      <c r="CU24" s="59">
        <v>0</v>
      </c>
      <c r="CV24" s="59">
        <f t="shared" si="31"/>
        <v>0</v>
      </c>
      <c r="CW24" s="59">
        <f t="shared" si="32"/>
        <v>0</v>
      </c>
      <c r="CX24" s="59">
        <f t="shared" si="13"/>
        <v>0</v>
      </c>
      <c r="CY24" s="59">
        <v>0</v>
      </c>
      <c r="CZ24" s="57">
        <f t="shared" si="33"/>
        <v>0</v>
      </c>
    </row>
    <row r="25" spans="1:104">
      <c r="A25" s="188">
        <v>2031</v>
      </c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4"/>
      <c r="AT25" s="194"/>
      <c r="AU25" s="25"/>
      <c r="AV25" s="25"/>
      <c r="AW25" s="25"/>
      <c r="AY25" s="58"/>
      <c r="AZ25" s="58"/>
      <c r="BA25" s="58"/>
      <c r="BB25" s="58"/>
      <c r="BC25" s="58"/>
      <c r="BD25" s="58"/>
      <c r="BE25" s="57"/>
      <c r="BF25" s="54">
        <f t="shared" si="14"/>
        <v>0</v>
      </c>
      <c r="BG25" s="54">
        <f t="shared" si="14"/>
        <v>0</v>
      </c>
      <c r="BH25" s="54">
        <f t="shared" si="14"/>
        <v>0</v>
      </c>
      <c r="BI25" s="54">
        <f t="shared" si="15"/>
        <v>0</v>
      </c>
      <c r="BJ25" s="54">
        <f t="shared" si="15"/>
        <v>0</v>
      </c>
      <c r="BK25" s="54">
        <f t="shared" si="15"/>
        <v>0</v>
      </c>
      <c r="BL25" s="54">
        <f t="shared" si="16"/>
        <v>0</v>
      </c>
      <c r="BM25" s="54">
        <f t="shared" si="16"/>
        <v>0</v>
      </c>
      <c r="BN25" s="54">
        <f t="shared" si="16"/>
        <v>0</v>
      </c>
      <c r="BO25" s="33">
        <f t="shared" si="17"/>
        <v>0</v>
      </c>
      <c r="BP25" s="33">
        <f t="shared" si="17"/>
        <v>0</v>
      </c>
      <c r="BQ25" s="33">
        <f t="shared" si="17"/>
        <v>0</v>
      </c>
      <c r="BR25" s="57"/>
      <c r="BS25" s="33">
        <f t="shared" si="18"/>
        <v>0</v>
      </c>
      <c r="BT25" s="33">
        <f t="shared" si="19"/>
        <v>0</v>
      </c>
      <c r="BU25" s="33">
        <f t="shared" si="20"/>
        <v>0</v>
      </c>
      <c r="BV25" s="33">
        <f t="shared" si="21"/>
        <v>0</v>
      </c>
      <c r="BW25" s="33">
        <f t="shared" si="22"/>
        <v>0</v>
      </c>
      <c r="BX25" s="33">
        <f t="shared" si="23"/>
        <v>0</v>
      </c>
      <c r="BY25" s="33">
        <f t="shared" si="24"/>
        <v>0</v>
      </c>
      <c r="BZ25" s="33">
        <f t="shared" si="25"/>
        <v>0</v>
      </c>
      <c r="CA25" s="33">
        <f t="shared" si="26"/>
        <v>0</v>
      </c>
      <c r="CB25" s="59">
        <f t="shared" si="27"/>
        <v>0</v>
      </c>
      <c r="CC25" s="57"/>
      <c r="CD25" s="59">
        <f t="shared" si="2"/>
        <v>0</v>
      </c>
      <c r="CE25" s="59">
        <f t="shared" si="3"/>
        <v>0</v>
      </c>
      <c r="CF25" s="59">
        <f t="shared" si="4"/>
        <v>0</v>
      </c>
      <c r="CG25" s="59">
        <f t="shared" si="5"/>
        <v>0</v>
      </c>
      <c r="CH25" s="59">
        <f t="shared" si="28"/>
        <v>0</v>
      </c>
      <c r="CI25" s="59">
        <f t="shared" si="6"/>
        <v>0</v>
      </c>
      <c r="CJ25" s="57"/>
      <c r="CK25" s="59">
        <f t="shared" si="7"/>
        <v>0</v>
      </c>
      <c r="CL25" s="59">
        <f t="shared" si="8"/>
        <v>0</v>
      </c>
      <c r="CM25" s="59">
        <v>0</v>
      </c>
      <c r="CN25" s="59">
        <f t="shared" si="29"/>
        <v>0</v>
      </c>
      <c r="CO25" s="59">
        <f t="shared" si="9"/>
        <v>0</v>
      </c>
      <c r="CP25" s="59">
        <f t="shared" si="10"/>
        <v>0</v>
      </c>
      <c r="CQ25" s="59">
        <v>0</v>
      </c>
      <c r="CR25" s="59">
        <f t="shared" si="30"/>
        <v>0</v>
      </c>
      <c r="CS25" s="59">
        <f t="shared" si="11"/>
        <v>0</v>
      </c>
      <c r="CT25" s="59">
        <f t="shared" si="12"/>
        <v>0</v>
      </c>
      <c r="CU25" s="59">
        <v>0</v>
      </c>
      <c r="CV25" s="59">
        <f t="shared" si="31"/>
        <v>0</v>
      </c>
      <c r="CW25" s="59">
        <f t="shared" si="32"/>
        <v>0</v>
      </c>
      <c r="CX25" s="59">
        <f t="shared" si="13"/>
        <v>0</v>
      </c>
      <c r="CY25" s="59">
        <v>0</v>
      </c>
      <c r="CZ25" s="57">
        <f t="shared" si="33"/>
        <v>0</v>
      </c>
    </row>
    <row r="26" spans="1:104">
      <c r="A26" s="188">
        <v>2032</v>
      </c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25"/>
      <c r="AV26" s="25"/>
      <c r="AW26" s="25"/>
      <c r="AY26" s="58"/>
      <c r="AZ26" s="58"/>
      <c r="BA26" s="58"/>
      <c r="BB26" s="58"/>
      <c r="BC26" s="58"/>
      <c r="BD26" s="58"/>
      <c r="BE26" s="57"/>
      <c r="BF26" s="54">
        <f t="shared" si="14"/>
        <v>0</v>
      </c>
      <c r="BG26" s="54">
        <f t="shared" si="14"/>
        <v>0</v>
      </c>
      <c r="BH26" s="54">
        <f t="shared" si="14"/>
        <v>0</v>
      </c>
      <c r="BI26" s="54">
        <f t="shared" si="15"/>
        <v>0</v>
      </c>
      <c r="BJ26" s="54">
        <f t="shared" si="15"/>
        <v>0</v>
      </c>
      <c r="BK26" s="54">
        <f t="shared" si="15"/>
        <v>0</v>
      </c>
      <c r="BL26" s="54">
        <f t="shared" si="16"/>
        <v>0</v>
      </c>
      <c r="BM26" s="54">
        <f t="shared" si="16"/>
        <v>0</v>
      </c>
      <c r="BN26" s="54">
        <f t="shared" si="16"/>
        <v>0</v>
      </c>
      <c r="BO26" s="33">
        <f t="shared" si="17"/>
        <v>0</v>
      </c>
      <c r="BP26" s="33">
        <f t="shared" si="17"/>
        <v>0</v>
      </c>
      <c r="BQ26" s="33">
        <f t="shared" si="17"/>
        <v>0</v>
      </c>
      <c r="BR26" s="57"/>
      <c r="BS26" s="33">
        <f t="shared" si="18"/>
        <v>0</v>
      </c>
      <c r="BT26" s="33">
        <f t="shared" si="19"/>
        <v>0</v>
      </c>
      <c r="BU26" s="33">
        <f t="shared" si="20"/>
        <v>0</v>
      </c>
      <c r="BV26" s="33">
        <f t="shared" si="21"/>
        <v>0</v>
      </c>
      <c r="BW26" s="33">
        <f t="shared" si="22"/>
        <v>0</v>
      </c>
      <c r="BX26" s="33">
        <f t="shared" si="23"/>
        <v>0</v>
      </c>
      <c r="BY26" s="33">
        <f t="shared" si="24"/>
        <v>0</v>
      </c>
      <c r="BZ26" s="33">
        <f t="shared" si="25"/>
        <v>0</v>
      </c>
      <c r="CA26" s="33">
        <f t="shared" si="26"/>
        <v>0</v>
      </c>
      <c r="CB26" s="59">
        <f t="shared" si="27"/>
        <v>0</v>
      </c>
      <c r="CC26" s="57"/>
      <c r="CD26" s="59">
        <f t="shared" si="2"/>
        <v>0</v>
      </c>
      <c r="CE26" s="59">
        <f t="shared" si="3"/>
        <v>0</v>
      </c>
      <c r="CF26" s="59">
        <f t="shared" si="4"/>
        <v>0</v>
      </c>
      <c r="CG26" s="59">
        <f t="shared" si="5"/>
        <v>0</v>
      </c>
      <c r="CH26" s="59">
        <f t="shared" si="28"/>
        <v>0</v>
      </c>
      <c r="CI26" s="59">
        <f t="shared" si="6"/>
        <v>0</v>
      </c>
      <c r="CJ26" s="57"/>
      <c r="CK26" s="59">
        <f t="shared" si="7"/>
        <v>0</v>
      </c>
      <c r="CL26" s="59">
        <f t="shared" si="8"/>
        <v>0</v>
      </c>
      <c r="CM26" s="59">
        <v>0</v>
      </c>
      <c r="CN26" s="59">
        <f t="shared" si="29"/>
        <v>0</v>
      </c>
      <c r="CO26" s="59">
        <f t="shared" si="9"/>
        <v>0</v>
      </c>
      <c r="CP26" s="59">
        <f t="shared" si="10"/>
        <v>0</v>
      </c>
      <c r="CQ26" s="59">
        <v>0</v>
      </c>
      <c r="CR26" s="59">
        <f t="shared" si="30"/>
        <v>0</v>
      </c>
      <c r="CS26" s="59">
        <f t="shared" si="11"/>
        <v>0</v>
      </c>
      <c r="CT26" s="59">
        <f t="shared" si="12"/>
        <v>0</v>
      </c>
      <c r="CU26" s="59">
        <v>0</v>
      </c>
      <c r="CV26" s="59">
        <f t="shared" si="31"/>
        <v>0</v>
      </c>
      <c r="CW26" s="59">
        <f t="shared" si="32"/>
        <v>0</v>
      </c>
      <c r="CX26" s="59">
        <f t="shared" si="13"/>
        <v>0</v>
      </c>
      <c r="CY26" s="59">
        <v>0</v>
      </c>
      <c r="CZ26" s="57">
        <f t="shared" si="33"/>
        <v>0</v>
      </c>
    </row>
    <row r="27" spans="1:104">
      <c r="A27" s="188">
        <v>2033</v>
      </c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  <c r="AT27" s="194"/>
      <c r="AU27" s="25"/>
      <c r="AV27" s="25"/>
      <c r="AW27" s="25"/>
      <c r="AY27" s="58"/>
      <c r="AZ27" s="58"/>
      <c r="BA27" s="58"/>
      <c r="BB27" s="58"/>
      <c r="BC27" s="58"/>
      <c r="BD27" s="58"/>
      <c r="BE27" s="57"/>
      <c r="BF27" s="54">
        <f t="shared" si="14"/>
        <v>0</v>
      </c>
      <c r="BG27" s="54">
        <f t="shared" si="14"/>
        <v>0</v>
      </c>
      <c r="BH27" s="54">
        <f t="shared" si="14"/>
        <v>0</v>
      </c>
      <c r="BI27" s="54">
        <f t="shared" si="15"/>
        <v>0</v>
      </c>
      <c r="BJ27" s="54">
        <f t="shared" si="15"/>
        <v>0</v>
      </c>
      <c r="BK27" s="54">
        <f t="shared" si="15"/>
        <v>0</v>
      </c>
      <c r="BL27" s="54">
        <f t="shared" si="16"/>
        <v>0</v>
      </c>
      <c r="BM27" s="54">
        <f t="shared" si="16"/>
        <v>0</v>
      </c>
      <c r="BN27" s="54">
        <f t="shared" si="16"/>
        <v>0</v>
      </c>
      <c r="BO27" s="33">
        <f t="shared" si="17"/>
        <v>0</v>
      </c>
      <c r="BP27" s="33">
        <f t="shared" si="17"/>
        <v>0</v>
      </c>
      <c r="BQ27" s="33">
        <f t="shared" si="17"/>
        <v>0</v>
      </c>
      <c r="BR27" s="57"/>
      <c r="BS27" s="33">
        <f t="shared" si="18"/>
        <v>0</v>
      </c>
      <c r="BT27" s="33">
        <f t="shared" si="19"/>
        <v>0</v>
      </c>
      <c r="BU27" s="33">
        <f t="shared" si="20"/>
        <v>0</v>
      </c>
      <c r="BV27" s="33">
        <f t="shared" si="21"/>
        <v>0</v>
      </c>
      <c r="BW27" s="33">
        <f t="shared" si="22"/>
        <v>0</v>
      </c>
      <c r="BX27" s="33">
        <f t="shared" si="23"/>
        <v>0</v>
      </c>
      <c r="BY27" s="33">
        <f t="shared" si="24"/>
        <v>0</v>
      </c>
      <c r="BZ27" s="33">
        <f t="shared" si="25"/>
        <v>0</v>
      </c>
      <c r="CA27" s="33">
        <f t="shared" si="26"/>
        <v>0</v>
      </c>
      <c r="CB27" s="59">
        <f t="shared" si="27"/>
        <v>0</v>
      </c>
      <c r="CC27" s="57"/>
      <c r="CD27" s="59">
        <f t="shared" si="2"/>
        <v>0</v>
      </c>
      <c r="CE27" s="59">
        <f t="shared" si="3"/>
        <v>0</v>
      </c>
      <c r="CF27" s="59">
        <f t="shared" si="4"/>
        <v>0</v>
      </c>
      <c r="CG27" s="59">
        <f t="shared" si="5"/>
        <v>0</v>
      </c>
      <c r="CH27" s="59">
        <f t="shared" si="28"/>
        <v>0</v>
      </c>
      <c r="CI27" s="59">
        <f t="shared" si="6"/>
        <v>0</v>
      </c>
      <c r="CJ27" s="57"/>
      <c r="CK27" s="59">
        <f t="shared" si="7"/>
        <v>0</v>
      </c>
      <c r="CL27" s="59">
        <f t="shared" si="8"/>
        <v>0</v>
      </c>
      <c r="CM27" s="59">
        <v>0</v>
      </c>
      <c r="CN27" s="59">
        <f t="shared" si="29"/>
        <v>0</v>
      </c>
      <c r="CO27" s="59">
        <f t="shared" si="9"/>
        <v>0</v>
      </c>
      <c r="CP27" s="59">
        <f t="shared" si="10"/>
        <v>0</v>
      </c>
      <c r="CQ27" s="59">
        <v>0</v>
      </c>
      <c r="CR27" s="59">
        <f t="shared" si="30"/>
        <v>0</v>
      </c>
      <c r="CS27" s="59">
        <f t="shared" si="11"/>
        <v>0</v>
      </c>
      <c r="CT27" s="59">
        <f t="shared" si="12"/>
        <v>0</v>
      </c>
      <c r="CU27" s="59">
        <v>0</v>
      </c>
      <c r="CV27" s="59">
        <f t="shared" si="31"/>
        <v>0</v>
      </c>
      <c r="CW27" s="59">
        <f t="shared" si="32"/>
        <v>0</v>
      </c>
      <c r="CX27" s="59">
        <f t="shared" si="13"/>
        <v>0</v>
      </c>
      <c r="CY27" s="59">
        <v>0</v>
      </c>
      <c r="CZ27" s="57">
        <f t="shared" si="33"/>
        <v>0</v>
      </c>
    </row>
    <row r="28" spans="1:104">
      <c r="A28" s="188">
        <v>2034</v>
      </c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  <c r="AT28" s="194"/>
      <c r="AU28" s="25"/>
      <c r="AV28" s="25"/>
      <c r="AW28" s="25"/>
      <c r="AY28" s="58"/>
      <c r="AZ28" s="58"/>
      <c r="BA28" s="58"/>
      <c r="BB28" s="58"/>
      <c r="BC28" s="58"/>
      <c r="BD28" s="58"/>
      <c r="BE28" s="57"/>
      <c r="BF28" s="54">
        <f t="shared" si="14"/>
        <v>0</v>
      </c>
      <c r="BG28" s="54">
        <f t="shared" si="14"/>
        <v>0</v>
      </c>
      <c r="BH28" s="54">
        <f t="shared" si="14"/>
        <v>0</v>
      </c>
      <c r="BI28" s="54">
        <f t="shared" si="15"/>
        <v>0</v>
      </c>
      <c r="BJ28" s="54">
        <f t="shared" si="15"/>
        <v>0</v>
      </c>
      <c r="BK28" s="54">
        <f t="shared" si="15"/>
        <v>0</v>
      </c>
      <c r="BL28" s="54">
        <f t="shared" si="16"/>
        <v>0</v>
      </c>
      <c r="BM28" s="54">
        <f t="shared" si="16"/>
        <v>0</v>
      </c>
      <c r="BN28" s="54">
        <f t="shared" si="16"/>
        <v>0</v>
      </c>
      <c r="BO28" s="33">
        <f t="shared" si="17"/>
        <v>0</v>
      </c>
      <c r="BP28" s="33">
        <f>AG28+AL28</f>
        <v>0</v>
      </c>
      <c r="BQ28" s="33">
        <f t="shared" si="17"/>
        <v>0</v>
      </c>
      <c r="BR28" s="57"/>
      <c r="BS28" s="33">
        <f t="shared" si="18"/>
        <v>0</v>
      </c>
      <c r="BT28" s="33">
        <f t="shared" si="19"/>
        <v>0</v>
      </c>
      <c r="BU28" s="33">
        <f t="shared" si="20"/>
        <v>0</v>
      </c>
      <c r="BV28" s="33">
        <f t="shared" si="21"/>
        <v>0</v>
      </c>
      <c r="BW28" s="33">
        <f t="shared" si="22"/>
        <v>0</v>
      </c>
      <c r="BX28" s="33">
        <f t="shared" si="23"/>
        <v>0</v>
      </c>
      <c r="BY28" s="33">
        <f t="shared" si="24"/>
        <v>0</v>
      </c>
      <c r="BZ28" s="33">
        <f t="shared" si="25"/>
        <v>0</v>
      </c>
      <c r="CA28" s="33">
        <f t="shared" si="26"/>
        <v>0</v>
      </c>
      <c r="CB28" s="59">
        <f t="shared" si="27"/>
        <v>0</v>
      </c>
      <c r="CC28" s="57"/>
      <c r="CD28" s="59">
        <f t="shared" si="2"/>
        <v>0</v>
      </c>
      <c r="CE28" s="59">
        <f t="shared" si="3"/>
        <v>0</v>
      </c>
      <c r="CF28" s="59">
        <f t="shared" si="4"/>
        <v>0</v>
      </c>
      <c r="CG28" s="59">
        <f t="shared" si="5"/>
        <v>0</v>
      </c>
      <c r="CH28" s="59">
        <f t="shared" si="28"/>
        <v>0</v>
      </c>
      <c r="CI28" s="59">
        <f t="shared" si="6"/>
        <v>0</v>
      </c>
      <c r="CJ28" s="57"/>
      <c r="CK28" s="59">
        <f t="shared" si="7"/>
        <v>0</v>
      </c>
      <c r="CL28" s="59">
        <f t="shared" si="8"/>
        <v>0</v>
      </c>
      <c r="CM28" s="59">
        <v>0</v>
      </c>
      <c r="CN28" s="59">
        <f t="shared" si="29"/>
        <v>0</v>
      </c>
      <c r="CO28" s="59">
        <f t="shared" si="9"/>
        <v>0</v>
      </c>
      <c r="CP28" s="59">
        <f t="shared" si="10"/>
        <v>0</v>
      </c>
      <c r="CQ28" s="59">
        <v>0</v>
      </c>
      <c r="CR28" s="59">
        <f t="shared" si="30"/>
        <v>0</v>
      </c>
      <c r="CS28" s="59">
        <f t="shared" si="11"/>
        <v>0</v>
      </c>
      <c r="CT28" s="59">
        <f t="shared" si="12"/>
        <v>0</v>
      </c>
      <c r="CU28" s="59">
        <v>0</v>
      </c>
      <c r="CV28" s="59">
        <f t="shared" si="31"/>
        <v>0</v>
      </c>
      <c r="CW28" s="59">
        <f t="shared" si="32"/>
        <v>0</v>
      </c>
      <c r="CX28" s="59">
        <f t="shared" si="13"/>
        <v>0</v>
      </c>
      <c r="CY28" s="59">
        <v>0</v>
      </c>
      <c r="CZ28" s="57">
        <f t="shared" si="33"/>
        <v>0</v>
      </c>
    </row>
    <row r="29" spans="1:104">
      <c r="A29" s="188">
        <v>2035</v>
      </c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25"/>
      <c r="AV29" s="25"/>
      <c r="AW29" s="25"/>
      <c r="AY29" s="58"/>
      <c r="AZ29" s="58"/>
      <c r="BA29" s="58"/>
      <c r="BB29" s="58"/>
      <c r="BC29" s="58"/>
      <c r="BD29" s="58"/>
      <c r="BE29" s="57"/>
      <c r="BF29" s="54">
        <f t="shared" si="14"/>
        <v>0</v>
      </c>
      <c r="BG29" s="54">
        <f t="shared" si="14"/>
        <v>0</v>
      </c>
      <c r="BH29" s="54">
        <f t="shared" si="14"/>
        <v>0</v>
      </c>
      <c r="BI29" s="54">
        <f t="shared" si="15"/>
        <v>0</v>
      </c>
      <c r="BJ29" s="54">
        <f t="shared" si="15"/>
        <v>0</v>
      </c>
      <c r="BK29" s="54">
        <f t="shared" si="15"/>
        <v>0</v>
      </c>
      <c r="BL29" s="54">
        <f t="shared" si="16"/>
        <v>0</v>
      </c>
      <c r="BM29" s="54">
        <f t="shared" si="16"/>
        <v>0</v>
      </c>
      <c r="BN29" s="54">
        <f t="shared" si="16"/>
        <v>0</v>
      </c>
      <c r="BO29" s="33">
        <f t="shared" si="17"/>
        <v>0</v>
      </c>
      <c r="BP29" s="33">
        <f t="shared" si="17"/>
        <v>0</v>
      </c>
      <c r="BQ29" s="33">
        <f t="shared" si="17"/>
        <v>0</v>
      </c>
      <c r="BR29" s="57"/>
      <c r="BS29" s="33">
        <f t="shared" si="18"/>
        <v>0</v>
      </c>
      <c r="BT29" s="33">
        <f t="shared" si="19"/>
        <v>0</v>
      </c>
      <c r="BU29" s="33">
        <f t="shared" si="20"/>
        <v>0</v>
      </c>
      <c r="BV29" s="33">
        <f t="shared" si="21"/>
        <v>0</v>
      </c>
      <c r="BW29" s="33">
        <f t="shared" si="22"/>
        <v>0</v>
      </c>
      <c r="BX29" s="33">
        <f t="shared" si="23"/>
        <v>0</v>
      </c>
      <c r="BY29" s="33">
        <f t="shared" si="24"/>
        <v>0</v>
      </c>
      <c r="BZ29" s="33">
        <f t="shared" si="25"/>
        <v>0</v>
      </c>
      <c r="CA29" s="33">
        <f t="shared" si="26"/>
        <v>0</v>
      </c>
      <c r="CB29" s="59">
        <f t="shared" si="27"/>
        <v>0</v>
      </c>
      <c r="CC29" s="57"/>
      <c r="CD29" s="59">
        <f t="shared" si="2"/>
        <v>0</v>
      </c>
      <c r="CE29" s="59">
        <f t="shared" si="3"/>
        <v>0</v>
      </c>
      <c r="CF29" s="59">
        <f t="shared" si="4"/>
        <v>0</v>
      </c>
      <c r="CG29" s="59">
        <f t="shared" si="5"/>
        <v>0</v>
      </c>
      <c r="CH29" s="59">
        <f t="shared" si="28"/>
        <v>0</v>
      </c>
      <c r="CI29" s="59">
        <f t="shared" si="6"/>
        <v>0</v>
      </c>
      <c r="CJ29" s="57"/>
      <c r="CK29" s="59">
        <f t="shared" si="7"/>
        <v>0</v>
      </c>
      <c r="CL29" s="59">
        <f t="shared" si="8"/>
        <v>0</v>
      </c>
      <c r="CM29" s="59">
        <v>0</v>
      </c>
      <c r="CN29" s="59">
        <f t="shared" si="29"/>
        <v>0</v>
      </c>
      <c r="CO29" s="59">
        <f t="shared" si="9"/>
        <v>0</v>
      </c>
      <c r="CP29" s="59">
        <f t="shared" si="10"/>
        <v>0</v>
      </c>
      <c r="CQ29" s="59">
        <v>0</v>
      </c>
      <c r="CR29" s="59">
        <f t="shared" si="30"/>
        <v>0</v>
      </c>
      <c r="CS29" s="59">
        <f t="shared" si="11"/>
        <v>0</v>
      </c>
      <c r="CT29" s="59">
        <f t="shared" si="12"/>
        <v>0</v>
      </c>
      <c r="CU29" s="59">
        <v>0</v>
      </c>
      <c r="CV29" s="59">
        <f t="shared" si="31"/>
        <v>0</v>
      </c>
      <c r="CW29" s="59">
        <f t="shared" si="32"/>
        <v>0</v>
      </c>
      <c r="CX29" s="59">
        <f t="shared" si="13"/>
        <v>0</v>
      </c>
      <c r="CY29" s="59">
        <v>0</v>
      </c>
      <c r="CZ29" s="57">
        <f t="shared" si="33"/>
        <v>0</v>
      </c>
    </row>
    <row r="30" spans="1:104">
      <c r="A30" s="188">
        <v>2036</v>
      </c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194"/>
      <c r="AT30" s="194"/>
      <c r="AU30" s="25"/>
      <c r="AV30" s="25"/>
      <c r="AW30" s="25"/>
      <c r="AY30" s="58"/>
      <c r="AZ30" s="58"/>
      <c r="BA30" s="58"/>
      <c r="BB30" s="58"/>
      <c r="BC30" s="58"/>
      <c r="BD30" s="58"/>
      <c r="BE30" s="57"/>
      <c r="BF30" s="54">
        <f t="shared" si="14"/>
        <v>0</v>
      </c>
      <c r="BG30" s="54">
        <f t="shared" si="14"/>
        <v>0</v>
      </c>
      <c r="BH30" s="54">
        <f t="shared" si="14"/>
        <v>0</v>
      </c>
      <c r="BI30" s="54">
        <f t="shared" si="15"/>
        <v>0</v>
      </c>
      <c r="BJ30" s="54">
        <f t="shared" si="15"/>
        <v>0</v>
      </c>
      <c r="BK30" s="54">
        <f t="shared" si="15"/>
        <v>0</v>
      </c>
      <c r="BL30" s="54">
        <f t="shared" si="16"/>
        <v>0</v>
      </c>
      <c r="BM30" s="54">
        <f t="shared" si="16"/>
        <v>0</v>
      </c>
      <c r="BN30" s="54">
        <f t="shared" si="16"/>
        <v>0</v>
      </c>
      <c r="BO30" s="33">
        <f t="shared" si="17"/>
        <v>0</v>
      </c>
      <c r="BP30" s="33">
        <f t="shared" si="17"/>
        <v>0</v>
      </c>
      <c r="BQ30" s="33">
        <f t="shared" si="17"/>
        <v>0</v>
      </c>
      <c r="BR30" s="57"/>
      <c r="BS30" s="33">
        <f t="shared" si="18"/>
        <v>0</v>
      </c>
      <c r="BT30" s="33">
        <f t="shared" si="19"/>
        <v>0</v>
      </c>
      <c r="BU30" s="33">
        <f t="shared" si="20"/>
        <v>0</v>
      </c>
      <c r="BV30" s="33">
        <f t="shared" si="21"/>
        <v>0</v>
      </c>
      <c r="BW30" s="33">
        <f t="shared" si="22"/>
        <v>0</v>
      </c>
      <c r="BX30" s="33">
        <f t="shared" si="23"/>
        <v>0</v>
      </c>
      <c r="BY30" s="33">
        <f t="shared" si="24"/>
        <v>0</v>
      </c>
      <c r="BZ30" s="33">
        <f t="shared" si="25"/>
        <v>0</v>
      </c>
      <c r="CA30" s="33">
        <f t="shared" si="26"/>
        <v>0</v>
      </c>
      <c r="CB30" s="59">
        <f t="shared" si="27"/>
        <v>0</v>
      </c>
      <c r="CC30" s="57"/>
      <c r="CD30" s="59">
        <f t="shared" si="2"/>
        <v>0</v>
      </c>
      <c r="CE30" s="59">
        <f t="shared" si="3"/>
        <v>0</v>
      </c>
      <c r="CF30" s="59">
        <f t="shared" si="4"/>
        <v>0</v>
      </c>
      <c r="CG30" s="59">
        <f t="shared" si="5"/>
        <v>0</v>
      </c>
      <c r="CH30" s="59">
        <f t="shared" si="28"/>
        <v>0</v>
      </c>
      <c r="CI30" s="59">
        <f t="shared" si="6"/>
        <v>0</v>
      </c>
      <c r="CJ30" s="57"/>
      <c r="CK30" s="59">
        <f t="shared" si="7"/>
        <v>0</v>
      </c>
      <c r="CL30" s="59">
        <f t="shared" si="8"/>
        <v>0</v>
      </c>
      <c r="CM30" s="59">
        <v>0</v>
      </c>
      <c r="CN30" s="59">
        <f t="shared" si="29"/>
        <v>0</v>
      </c>
      <c r="CO30" s="59">
        <f t="shared" si="9"/>
        <v>0</v>
      </c>
      <c r="CP30" s="59">
        <f t="shared" si="10"/>
        <v>0</v>
      </c>
      <c r="CQ30" s="59">
        <v>0</v>
      </c>
      <c r="CR30" s="59">
        <f t="shared" si="30"/>
        <v>0</v>
      </c>
      <c r="CS30" s="59">
        <f t="shared" si="11"/>
        <v>0</v>
      </c>
      <c r="CT30" s="59">
        <f t="shared" si="12"/>
        <v>0</v>
      </c>
      <c r="CU30" s="59">
        <v>0</v>
      </c>
      <c r="CV30" s="59">
        <f t="shared" si="31"/>
        <v>0</v>
      </c>
      <c r="CW30" s="59">
        <f t="shared" si="32"/>
        <v>0</v>
      </c>
      <c r="CX30" s="59">
        <f t="shared" si="13"/>
        <v>0</v>
      </c>
      <c r="CY30" s="59">
        <v>0</v>
      </c>
      <c r="CZ30" s="57">
        <f t="shared" si="33"/>
        <v>0</v>
      </c>
    </row>
    <row r="31" spans="1:104">
      <c r="A31" s="188">
        <v>2037</v>
      </c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25"/>
      <c r="AV31" s="25"/>
      <c r="AW31" s="25"/>
      <c r="AY31" s="58"/>
      <c r="AZ31" s="58"/>
      <c r="BA31" s="58"/>
      <c r="BB31" s="58"/>
      <c r="BC31" s="58"/>
      <c r="BD31" s="58"/>
      <c r="BE31" s="57"/>
      <c r="BF31" s="54">
        <f t="shared" si="14"/>
        <v>0</v>
      </c>
      <c r="BG31" s="54">
        <f t="shared" si="14"/>
        <v>0</v>
      </c>
      <c r="BH31" s="54">
        <f t="shared" si="14"/>
        <v>0</v>
      </c>
      <c r="BI31" s="54">
        <f t="shared" si="15"/>
        <v>0</v>
      </c>
      <c r="BJ31" s="54">
        <f t="shared" si="15"/>
        <v>0</v>
      </c>
      <c r="BK31" s="54">
        <f t="shared" si="15"/>
        <v>0</v>
      </c>
      <c r="BL31" s="54">
        <f t="shared" si="16"/>
        <v>0</v>
      </c>
      <c r="BM31" s="54">
        <f t="shared" si="16"/>
        <v>0</v>
      </c>
      <c r="BN31" s="54">
        <f t="shared" si="16"/>
        <v>0</v>
      </c>
      <c r="BO31" s="33">
        <f t="shared" si="17"/>
        <v>0</v>
      </c>
      <c r="BP31" s="33">
        <f t="shared" si="17"/>
        <v>0</v>
      </c>
      <c r="BQ31" s="33">
        <f t="shared" si="17"/>
        <v>0</v>
      </c>
      <c r="BR31" s="57"/>
      <c r="BS31" s="33">
        <f t="shared" si="18"/>
        <v>0</v>
      </c>
      <c r="BT31" s="33">
        <f t="shared" si="19"/>
        <v>0</v>
      </c>
      <c r="BU31" s="33">
        <f t="shared" si="20"/>
        <v>0</v>
      </c>
      <c r="BV31" s="33">
        <f t="shared" si="21"/>
        <v>0</v>
      </c>
      <c r="BW31" s="33">
        <f t="shared" si="22"/>
        <v>0</v>
      </c>
      <c r="BX31" s="33">
        <f t="shared" si="23"/>
        <v>0</v>
      </c>
      <c r="BY31" s="33">
        <f t="shared" si="24"/>
        <v>0</v>
      </c>
      <c r="BZ31" s="33">
        <f t="shared" si="25"/>
        <v>0</v>
      </c>
      <c r="CA31" s="33">
        <f t="shared" si="26"/>
        <v>0</v>
      </c>
      <c r="CB31" s="59">
        <f t="shared" si="27"/>
        <v>0</v>
      </c>
      <c r="CC31" s="57"/>
      <c r="CD31" s="59">
        <f t="shared" si="2"/>
        <v>0</v>
      </c>
      <c r="CE31" s="59">
        <f t="shared" si="3"/>
        <v>0</v>
      </c>
      <c r="CF31" s="59">
        <f t="shared" si="4"/>
        <v>0</v>
      </c>
      <c r="CG31" s="59">
        <f t="shared" si="5"/>
        <v>0</v>
      </c>
      <c r="CH31" s="59">
        <f t="shared" si="28"/>
        <v>0</v>
      </c>
      <c r="CI31" s="59">
        <f t="shared" si="6"/>
        <v>0</v>
      </c>
      <c r="CJ31" s="57"/>
      <c r="CK31" s="59">
        <f t="shared" si="7"/>
        <v>0</v>
      </c>
      <c r="CL31" s="59">
        <f t="shared" si="8"/>
        <v>0</v>
      </c>
      <c r="CM31" s="59">
        <v>0</v>
      </c>
      <c r="CN31" s="59">
        <f t="shared" si="29"/>
        <v>0</v>
      </c>
      <c r="CO31" s="59">
        <f t="shared" si="9"/>
        <v>0</v>
      </c>
      <c r="CP31" s="59">
        <f t="shared" si="10"/>
        <v>0</v>
      </c>
      <c r="CQ31" s="59">
        <v>0</v>
      </c>
      <c r="CR31" s="59">
        <f t="shared" si="30"/>
        <v>0</v>
      </c>
      <c r="CS31" s="59">
        <f t="shared" si="11"/>
        <v>0</v>
      </c>
      <c r="CT31" s="59">
        <f t="shared" si="12"/>
        <v>0</v>
      </c>
      <c r="CU31" s="59">
        <v>0</v>
      </c>
      <c r="CV31" s="59">
        <f t="shared" si="31"/>
        <v>0</v>
      </c>
      <c r="CW31" s="59">
        <f t="shared" si="32"/>
        <v>0</v>
      </c>
      <c r="CX31" s="59">
        <f t="shared" si="13"/>
        <v>0</v>
      </c>
      <c r="CY31" s="59">
        <v>0</v>
      </c>
      <c r="CZ31" s="57">
        <f t="shared" si="33"/>
        <v>0</v>
      </c>
    </row>
    <row r="32" spans="1:104">
      <c r="A32" s="188">
        <v>2038</v>
      </c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25"/>
      <c r="AV32" s="25"/>
      <c r="AW32" s="25"/>
      <c r="AY32" s="58"/>
      <c r="AZ32" s="58"/>
      <c r="BA32" s="58"/>
      <c r="BB32" s="58"/>
      <c r="BC32" s="58"/>
      <c r="BD32" s="58"/>
      <c r="BE32" s="57"/>
      <c r="BF32" s="54">
        <f t="shared" si="14"/>
        <v>0</v>
      </c>
      <c r="BG32" s="54">
        <f t="shared" si="14"/>
        <v>0</v>
      </c>
      <c r="BH32" s="54">
        <f t="shared" si="14"/>
        <v>0</v>
      </c>
      <c r="BI32" s="54">
        <f t="shared" si="15"/>
        <v>0</v>
      </c>
      <c r="BJ32" s="54">
        <f t="shared" si="15"/>
        <v>0</v>
      </c>
      <c r="BK32" s="54">
        <f t="shared" si="15"/>
        <v>0</v>
      </c>
      <c r="BL32" s="54">
        <f t="shared" si="16"/>
        <v>0</v>
      </c>
      <c r="BM32" s="54">
        <f t="shared" si="16"/>
        <v>0</v>
      </c>
      <c r="BN32" s="54">
        <f t="shared" si="16"/>
        <v>0</v>
      </c>
      <c r="BO32" s="33">
        <f t="shared" si="17"/>
        <v>0</v>
      </c>
      <c r="BP32" s="33">
        <f t="shared" si="17"/>
        <v>0</v>
      </c>
      <c r="BQ32" s="33">
        <f t="shared" si="17"/>
        <v>0</v>
      </c>
      <c r="BR32" s="57"/>
      <c r="BS32" s="33">
        <f t="shared" si="18"/>
        <v>0</v>
      </c>
      <c r="BT32" s="33">
        <f t="shared" si="19"/>
        <v>0</v>
      </c>
      <c r="BU32" s="33">
        <f t="shared" si="20"/>
        <v>0</v>
      </c>
      <c r="BV32" s="33">
        <f t="shared" si="21"/>
        <v>0</v>
      </c>
      <c r="BW32" s="33">
        <f t="shared" si="22"/>
        <v>0</v>
      </c>
      <c r="BX32" s="33">
        <f t="shared" si="23"/>
        <v>0</v>
      </c>
      <c r="BY32" s="33">
        <f t="shared" si="24"/>
        <v>0</v>
      </c>
      <c r="BZ32" s="33">
        <f t="shared" si="25"/>
        <v>0</v>
      </c>
      <c r="CA32" s="33">
        <f t="shared" si="26"/>
        <v>0</v>
      </c>
      <c r="CB32" s="59">
        <f t="shared" si="27"/>
        <v>0</v>
      </c>
      <c r="CC32" s="57"/>
      <c r="CD32" s="59">
        <f t="shared" si="2"/>
        <v>0</v>
      </c>
      <c r="CE32" s="59">
        <f t="shared" si="3"/>
        <v>0</v>
      </c>
      <c r="CF32" s="59">
        <f t="shared" si="4"/>
        <v>0</v>
      </c>
      <c r="CG32" s="59">
        <f t="shared" si="5"/>
        <v>0</v>
      </c>
      <c r="CH32" s="59">
        <f t="shared" si="28"/>
        <v>0</v>
      </c>
      <c r="CI32" s="59">
        <f t="shared" si="6"/>
        <v>0</v>
      </c>
      <c r="CJ32" s="57"/>
      <c r="CK32" s="59">
        <f t="shared" si="7"/>
        <v>0</v>
      </c>
      <c r="CL32" s="59">
        <f t="shared" si="8"/>
        <v>0</v>
      </c>
      <c r="CM32" s="59">
        <v>0</v>
      </c>
      <c r="CN32" s="59">
        <f t="shared" si="29"/>
        <v>0</v>
      </c>
      <c r="CO32" s="59">
        <f t="shared" si="9"/>
        <v>0</v>
      </c>
      <c r="CP32" s="59">
        <f t="shared" si="10"/>
        <v>0</v>
      </c>
      <c r="CQ32" s="59">
        <v>0</v>
      </c>
      <c r="CR32" s="59">
        <f t="shared" si="30"/>
        <v>0</v>
      </c>
      <c r="CS32" s="59">
        <f t="shared" si="11"/>
        <v>0</v>
      </c>
      <c r="CT32" s="59">
        <f t="shared" si="12"/>
        <v>0</v>
      </c>
      <c r="CU32" s="59">
        <v>0</v>
      </c>
      <c r="CV32" s="59">
        <f t="shared" si="31"/>
        <v>0</v>
      </c>
      <c r="CW32" s="59">
        <f t="shared" si="32"/>
        <v>0</v>
      </c>
      <c r="CX32" s="59">
        <f t="shared" si="13"/>
        <v>0</v>
      </c>
      <c r="CY32" s="59">
        <v>0</v>
      </c>
      <c r="CZ32" s="57">
        <f t="shared" si="33"/>
        <v>0</v>
      </c>
    </row>
    <row r="33" spans="1:121">
      <c r="A33" s="188">
        <v>2039</v>
      </c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4"/>
      <c r="AI33" s="194"/>
      <c r="AJ33" s="194"/>
      <c r="AK33" s="194"/>
      <c r="AL33" s="194"/>
      <c r="AM33" s="194"/>
      <c r="AN33" s="194"/>
      <c r="AO33" s="194"/>
      <c r="AP33" s="194"/>
      <c r="AQ33" s="194"/>
      <c r="AR33" s="194"/>
      <c r="AS33" s="194"/>
      <c r="AT33" s="194"/>
      <c r="AU33" s="25"/>
      <c r="AV33" s="25"/>
      <c r="AW33" s="25"/>
      <c r="AY33" s="58"/>
      <c r="AZ33" s="58"/>
      <c r="BA33" s="58"/>
      <c r="BB33" s="58"/>
      <c r="BC33" s="58"/>
      <c r="BD33" s="58"/>
      <c r="BE33" s="57"/>
      <c r="BF33" s="54">
        <f t="shared" si="14"/>
        <v>0</v>
      </c>
      <c r="BG33" s="54">
        <f t="shared" si="14"/>
        <v>0</v>
      </c>
      <c r="BH33" s="54">
        <f t="shared" si="14"/>
        <v>0</v>
      </c>
      <c r="BI33" s="54">
        <f t="shared" si="15"/>
        <v>0</v>
      </c>
      <c r="BJ33" s="54">
        <f t="shared" si="15"/>
        <v>0</v>
      </c>
      <c r="BK33" s="54">
        <f t="shared" si="15"/>
        <v>0</v>
      </c>
      <c r="BL33" s="54">
        <f t="shared" si="16"/>
        <v>0</v>
      </c>
      <c r="BM33" s="54">
        <f t="shared" si="16"/>
        <v>0</v>
      </c>
      <c r="BN33" s="54">
        <f t="shared" si="16"/>
        <v>0</v>
      </c>
      <c r="BO33" s="33">
        <f t="shared" si="17"/>
        <v>0</v>
      </c>
      <c r="BP33" s="33">
        <f t="shared" si="17"/>
        <v>0</v>
      </c>
      <c r="BQ33" s="33">
        <f t="shared" si="17"/>
        <v>0</v>
      </c>
      <c r="BR33" s="57"/>
      <c r="BS33" s="33">
        <f t="shared" si="18"/>
        <v>0</v>
      </c>
      <c r="BT33" s="33">
        <f t="shared" si="19"/>
        <v>0</v>
      </c>
      <c r="BU33" s="33">
        <f t="shared" si="20"/>
        <v>0</v>
      </c>
      <c r="BV33" s="33">
        <f t="shared" si="21"/>
        <v>0</v>
      </c>
      <c r="BW33" s="33">
        <f t="shared" si="22"/>
        <v>0</v>
      </c>
      <c r="BX33" s="33">
        <f t="shared" si="23"/>
        <v>0</v>
      </c>
      <c r="BY33" s="33">
        <f t="shared" si="24"/>
        <v>0</v>
      </c>
      <c r="BZ33" s="33">
        <f t="shared" si="25"/>
        <v>0</v>
      </c>
      <c r="CA33" s="33">
        <f t="shared" si="26"/>
        <v>0</v>
      </c>
      <c r="CB33" s="59">
        <f t="shared" si="27"/>
        <v>0</v>
      </c>
      <c r="CC33" s="57"/>
      <c r="CD33" s="59">
        <f t="shared" si="2"/>
        <v>0</v>
      </c>
      <c r="CE33" s="59">
        <f t="shared" si="3"/>
        <v>0</v>
      </c>
      <c r="CF33" s="59">
        <f t="shared" si="4"/>
        <v>0</v>
      </c>
      <c r="CG33" s="59">
        <f t="shared" si="5"/>
        <v>0</v>
      </c>
      <c r="CH33" s="59">
        <f t="shared" si="28"/>
        <v>0</v>
      </c>
      <c r="CI33" s="59">
        <f t="shared" si="6"/>
        <v>0</v>
      </c>
      <c r="CJ33" s="57"/>
      <c r="CK33" s="59">
        <f t="shared" si="7"/>
        <v>0</v>
      </c>
      <c r="CL33" s="59">
        <f t="shared" si="8"/>
        <v>0</v>
      </c>
      <c r="CM33" s="59">
        <v>0</v>
      </c>
      <c r="CN33" s="59">
        <f t="shared" si="29"/>
        <v>0</v>
      </c>
      <c r="CO33" s="59">
        <f t="shared" si="9"/>
        <v>0</v>
      </c>
      <c r="CP33" s="59">
        <f t="shared" si="10"/>
        <v>0</v>
      </c>
      <c r="CQ33" s="59">
        <v>0</v>
      </c>
      <c r="CR33" s="59">
        <f t="shared" si="30"/>
        <v>0</v>
      </c>
      <c r="CS33" s="59">
        <f t="shared" si="11"/>
        <v>0</v>
      </c>
      <c r="CT33" s="59">
        <f t="shared" si="12"/>
        <v>0</v>
      </c>
      <c r="CU33" s="59">
        <v>0</v>
      </c>
      <c r="CV33" s="59">
        <f t="shared" si="31"/>
        <v>0</v>
      </c>
      <c r="CW33" s="59">
        <f t="shared" si="32"/>
        <v>0</v>
      </c>
      <c r="CX33" s="59">
        <f t="shared" si="13"/>
        <v>0</v>
      </c>
      <c r="CY33" s="59">
        <v>0</v>
      </c>
      <c r="CZ33" s="57">
        <f t="shared" si="33"/>
        <v>0</v>
      </c>
    </row>
    <row r="34" spans="1:121">
      <c r="A34" s="188">
        <v>2040</v>
      </c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4"/>
      <c r="AT34" s="194"/>
      <c r="AU34" s="25"/>
      <c r="AV34" s="25"/>
      <c r="AW34" s="25"/>
      <c r="AY34" s="58"/>
      <c r="AZ34" s="58"/>
      <c r="BA34" s="58"/>
      <c r="BB34" s="58"/>
      <c r="BC34" s="58"/>
      <c r="BD34" s="58"/>
      <c r="BE34" s="57"/>
      <c r="BF34" s="54">
        <f t="shared" si="14"/>
        <v>0</v>
      </c>
      <c r="BG34" s="54">
        <f t="shared" si="14"/>
        <v>0</v>
      </c>
      <c r="BH34" s="54">
        <f t="shared" si="14"/>
        <v>0</v>
      </c>
      <c r="BI34" s="54">
        <f t="shared" si="15"/>
        <v>0</v>
      </c>
      <c r="BJ34" s="54">
        <f t="shared" si="15"/>
        <v>0</v>
      </c>
      <c r="BK34" s="54">
        <f t="shared" si="15"/>
        <v>0</v>
      </c>
      <c r="BL34" s="54">
        <f t="shared" si="16"/>
        <v>0</v>
      </c>
      <c r="BM34" s="54">
        <f t="shared" si="16"/>
        <v>0</v>
      </c>
      <c r="BN34" s="54">
        <f t="shared" si="16"/>
        <v>0</v>
      </c>
      <c r="BO34" s="33">
        <f t="shared" si="17"/>
        <v>0</v>
      </c>
      <c r="BP34" s="33">
        <f t="shared" si="17"/>
        <v>0</v>
      </c>
      <c r="BQ34" s="33">
        <f t="shared" si="17"/>
        <v>0</v>
      </c>
      <c r="BR34" s="57"/>
      <c r="BS34" s="33">
        <f t="shared" si="18"/>
        <v>0</v>
      </c>
      <c r="BT34" s="33">
        <f t="shared" si="19"/>
        <v>0</v>
      </c>
      <c r="BU34" s="33">
        <f t="shared" si="20"/>
        <v>0</v>
      </c>
      <c r="BV34" s="33">
        <f t="shared" si="21"/>
        <v>0</v>
      </c>
      <c r="BW34" s="33">
        <f t="shared" si="22"/>
        <v>0</v>
      </c>
      <c r="BX34" s="33">
        <f t="shared" si="23"/>
        <v>0</v>
      </c>
      <c r="BY34" s="33">
        <f t="shared" si="24"/>
        <v>0</v>
      </c>
      <c r="BZ34" s="33">
        <f t="shared" si="25"/>
        <v>0</v>
      </c>
      <c r="CA34" s="33">
        <f t="shared" si="26"/>
        <v>0</v>
      </c>
      <c r="CB34" s="59">
        <f t="shared" si="27"/>
        <v>0</v>
      </c>
      <c r="CC34" s="57"/>
      <c r="CD34" s="59">
        <f t="shared" si="2"/>
        <v>0</v>
      </c>
      <c r="CE34" s="59">
        <f t="shared" si="3"/>
        <v>0</v>
      </c>
      <c r="CF34" s="59">
        <f t="shared" si="4"/>
        <v>0</v>
      </c>
      <c r="CG34" s="59">
        <f t="shared" si="5"/>
        <v>0</v>
      </c>
      <c r="CH34" s="59">
        <f t="shared" si="28"/>
        <v>0</v>
      </c>
      <c r="CI34" s="59">
        <f t="shared" si="6"/>
        <v>0</v>
      </c>
      <c r="CJ34" s="57"/>
      <c r="CK34" s="59">
        <f t="shared" si="7"/>
        <v>0</v>
      </c>
      <c r="CL34" s="59">
        <f t="shared" si="8"/>
        <v>0</v>
      </c>
      <c r="CM34" s="59">
        <v>0</v>
      </c>
      <c r="CN34" s="59">
        <f t="shared" si="29"/>
        <v>0</v>
      </c>
      <c r="CO34" s="59">
        <f t="shared" si="9"/>
        <v>0</v>
      </c>
      <c r="CP34" s="59">
        <f t="shared" si="10"/>
        <v>0</v>
      </c>
      <c r="CQ34" s="59">
        <v>0</v>
      </c>
      <c r="CR34" s="59">
        <f t="shared" si="30"/>
        <v>0</v>
      </c>
      <c r="CS34" s="59">
        <f t="shared" si="11"/>
        <v>0</v>
      </c>
      <c r="CT34" s="59">
        <f t="shared" si="12"/>
        <v>0</v>
      </c>
      <c r="CU34" s="59">
        <v>0</v>
      </c>
      <c r="CV34" s="59">
        <f t="shared" si="31"/>
        <v>0</v>
      </c>
      <c r="CW34" s="59">
        <f t="shared" si="32"/>
        <v>0</v>
      </c>
      <c r="CX34" s="59">
        <f t="shared" si="13"/>
        <v>0</v>
      </c>
      <c r="CY34" s="59">
        <v>0</v>
      </c>
      <c r="CZ34" s="57">
        <f t="shared" si="33"/>
        <v>0</v>
      </c>
    </row>
    <row r="35" spans="1:121">
      <c r="A35" s="188">
        <v>2041</v>
      </c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25"/>
      <c r="AV35" s="25"/>
      <c r="AW35" s="25"/>
      <c r="AY35" s="58"/>
      <c r="AZ35" s="58"/>
      <c r="BA35" s="58"/>
      <c r="BB35" s="58"/>
      <c r="BC35" s="58"/>
      <c r="BD35" s="58"/>
      <c r="BE35" s="57"/>
      <c r="BF35" s="54">
        <f t="shared" si="14"/>
        <v>0</v>
      </c>
      <c r="BG35" s="54">
        <f t="shared" si="14"/>
        <v>0</v>
      </c>
      <c r="BH35" s="54">
        <f t="shared" si="14"/>
        <v>0</v>
      </c>
      <c r="BI35" s="54">
        <f t="shared" si="15"/>
        <v>0</v>
      </c>
      <c r="BJ35" s="54">
        <f t="shared" si="15"/>
        <v>0</v>
      </c>
      <c r="BK35" s="54">
        <f t="shared" si="15"/>
        <v>0</v>
      </c>
      <c r="BL35" s="54">
        <f t="shared" si="16"/>
        <v>0</v>
      </c>
      <c r="BM35" s="54">
        <f t="shared" si="16"/>
        <v>0</v>
      </c>
      <c r="BN35" s="54">
        <f t="shared" si="16"/>
        <v>0</v>
      </c>
      <c r="BO35" s="33">
        <f t="shared" si="17"/>
        <v>0</v>
      </c>
      <c r="BP35" s="33">
        <f t="shared" si="17"/>
        <v>0</v>
      </c>
      <c r="BQ35" s="33">
        <f t="shared" si="17"/>
        <v>0</v>
      </c>
      <c r="BR35" s="57"/>
      <c r="BS35" s="33">
        <f t="shared" si="18"/>
        <v>0</v>
      </c>
      <c r="BT35" s="33">
        <f t="shared" si="19"/>
        <v>0</v>
      </c>
      <c r="BU35" s="33">
        <f t="shared" si="20"/>
        <v>0</v>
      </c>
      <c r="BV35" s="33">
        <f t="shared" si="21"/>
        <v>0</v>
      </c>
      <c r="BW35" s="33">
        <f t="shared" si="22"/>
        <v>0</v>
      </c>
      <c r="BX35" s="33">
        <f t="shared" si="23"/>
        <v>0</v>
      </c>
      <c r="BY35" s="33">
        <f t="shared" si="24"/>
        <v>0</v>
      </c>
      <c r="BZ35" s="33">
        <f t="shared" si="25"/>
        <v>0</v>
      </c>
      <c r="CA35" s="33">
        <f t="shared" si="26"/>
        <v>0</v>
      </c>
      <c r="CB35" s="59">
        <f t="shared" si="27"/>
        <v>0</v>
      </c>
      <c r="CC35" s="57"/>
      <c r="CD35" s="59">
        <f t="shared" si="2"/>
        <v>0</v>
      </c>
      <c r="CE35" s="59">
        <f t="shared" si="3"/>
        <v>0</v>
      </c>
      <c r="CF35" s="59">
        <f t="shared" si="4"/>
        <v>0</v>
      </c>
      <c r="CG35" s="59">
        <f t="shared" si="5"/>
        <v>0</v>
      </c>
      <c r="CH35" s="59">
        <f t="shared" si="28"/>
        <v>0</v>
      </c>
      <c r="CI35" s="59">
        <f t="shared" si="6"/>
        <v>0</v>
      </c>
      <c r="CJ35" s="57"/>
      <c r="CK35" s="59">
        <f t="shared" si="7"/>
        <v>0</v>
      </c>
      <c r="CL35" s="59">
        <f t="shared" si="8"/>
        <v>0</v>
      </c>
      <c r="CM35" s="59">
        <v>0</v>
      </c>
      <c r="CN35" s="59">
        <f t="shared" si="29"/>
        <v>0</v>
      </c>
      <c r="CO35" s="59">
        <f t="shared" si="9"/>
        <v>0</v>
      </c>
      <c r="CP35" s="59">
        <f t="shared" si="10"/>
        <v>0</v>
      </c>
      <c r="CQ35" s="59">
        <v>0</v>
      </c>
      <c r="CR35" s="59">
        <f t="shared" si="30"/>
        <v>0</v>
      </c>
      <c r="CS35" s="59">
        <f t="shared" si="11"/>
        <v>0</v>
      </c>
      <c r="CT35" s="59">
        <f t="shared" si="12"/>
        <v>0</v>
      </c>
      <c r="CU35" s="59">
        <v>0</v>
      </c>
      <c r="CV35" s="59">
        <f t="shared" si="31"/>
        <v>0</v>
      </c>
      <c r="CW35" s="59">
        <f t="shared" si="32"/>
        <v>0</v>
      </c>
      <c r="CX35" s="59">
        <f t="shared" si="13"/>
        <v>0</v>
      </c>
      <c r="CY35" s="59">
        <v>0</v>
      </c>
      <c r="CZ35" s="57">
        <f t="shared" si="33"/>
        <v>0</v>
      </c>
    </row>
    <row r="36" spans="1:121">
      <c r="A36" s="188">
        <v>2042</v>
      </c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25"/>
      <c r="AV36" s="25"/>
      <c r="AW36" s="25"/>
      <c r="AY36" s="58"/>
      <c r="AZ36" s="58"/>
      <c r="BA36" s="58"/>
      <c r="BB36" s="58"/>
      <c r="BC36" s="58"/>
      <c r="BD36" s="58"/>
      <c r="BE36" s="57"/>
      <c r="BF36" s="54">
        <f t="shared" si="14"/>
        <v>0</v>
      </c>
      <c r="BG36" s="54">
        <f t="shared" si="14"/>
        <v>0</v>
      </c>
      <c r="BH36" s="54">
        <f t="shared" si="14"/>
        <v>0</v>
      </c>
      <c r="BI36" s="54">
        <f t="shared" si="15"/>
        <v>0</v>
      </c>
      <c r="BJ36" s="54">
        <f t="shared" si="15"/>
        <v>0</v>
      </c>
      <c r="BK36" s="54">
        <f t="shared" si="15"/>
        <v>0</v>
      </c>
      <c r="BL36" s="54">
        <f t="shared" si="16"/>
        <v>0</v>
      </c>
      <c r="BM36" s="54">
        <f t="shared" si="16"/>
        <v>0</v>
      </c>
      <c r="BN36" s="54">
        <f t="shared" si="16"/>
        <v>0</v>
      </c>
      <c r="BO36" s="33">
        <f t="shared" si="17"/>
        <v>0</v>
      </c>
      <c r="BP36" s="33">
        <f t="shared" si="17"/>
        <v>0</v>
      </c>
      <c r="BQ36" s="33">
        <f t="shared" si="17"/>
        <v>0</v>
      </c>
      <c r="BR36" s="57"/>
      <c r="BS36" s="33">
        <f t="shared" si="18"/>
        <v>0</v>
      </c>
      <c r="BT36" s="33">
        <f t="shared" si="19"/>
        <v>0</v>
      </c>
      <c r="BU36" s="33">
        <f t="shared" si="20"/>
        <v>0</v>
      </c>
      <c r="BV36" s="33">
        <f t="shared" si="21"/>
        <v>0</v>
      </c>
      <c r="BW36" s="33">
        <f t="shared" si="22"/>
        <v>0</v>
      </c>
      <c r="BX36" s="33">
        <f t="shared" si="23"/>
        <v>0</v>
      </c>
      <c r="BY36" s="33">
        <f t="shared" si="24"/>
        <v>0</v>
      </c>
      <c r="BZ36" s="33">
        <f t="shared" si="25"/>
        <v>0</v>
      </c>
      <c r="CA36" s="33">
        <f t="shared" si="26"/>
        <v>0</v>
      </c>
      <c r="CB36" s="59">
        <f t="shared" si="27"/>
        <v>0</v>
      </c>
      <c r="CC36" s="57"/>
      <c r="CD36" s="59">
        <f t="shared" si="2"/>
        <v>0</v>
      </c>
      <c r="CE36" s="59">
        <f t="shared" si="3"/>
        <v>0</v>
      </c>
      <c r="CF36" s="59">
        <f t="shared" si="4"/>
        <v>0</v>
      </c>
      <c r="CG36" s="59">
        <f t="shared" si="5"/>
        <v>0</v>
      </c>
      <c r="CH36" s="59">
        <f t="shared" si="28"/>
        <v>0</v>
      </c>
      <c r="CI36" s="59">
        <f t="shared" si="6"/>
        <v>0</v>
      </c>
      <c r="CJ36" s="57"/>
      <c r="CK36" s="59">
        <f t="shared" si="7"/>
        <v>0</v>
      </c>
      <c r="CL36" s="59">
        <f t="shared" si="8"/>
        <v>0</v>
      </c>
      <c r="CM36" s="59">
        <v>0</v>
      </c>
      <c r="CN36" s="59">
        <f t="shared" si="29"/>
        <v>0</v>
      </c>
      <c r="CO36" s="59">
        <f t="shared" si="9"/>
        <v>0</v>
      </c>
      <c r="CP36" s="59">
        <f t="shared" si="10"/>
        <v>0</v>
      </c>
      <c r="CQ36" s="59">
        <v>0</v>
      </c>
      <c r="CR36" s="59">
        <f t="shared" si="30"/>
        <v>0</v>
      </c>
      <c r="CS36" s="59">
        <f t="shared" si="11"/>
        <v>0</v>
      </c>
      <c r="CT36" s="59">
        <f t="shared" si="12"/>
        <v>0</v>
      </c>
      <c r="CU36" s="59">
        <v>0</v>
      </c>
      <c r="CV36" s="59">
        <f t="shared" si="31"/>
        <v>0</v>
      </c>
      <c r="CW36" s="59">
        <f t="shared" si="32"/>
        <v>0</v>
      </c>
      <c r="CX36" s="59">
        <f t="shared" si="13"/>
        <v>0</v>
      </c>
      <c r="CY36" s="59">
        <v>0</v>
      </c>
      <c r="CZ36" s="57">
        <f t="shared" si="33"/>
        <v>0</v>
      </c>
    </row>
    <row r="37" spans="1:121">
      <c r="A37" s="188">
        <v>2043</v>
      </c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4"/>
      <c r="AT37" s="194"/>
      <c r="AU37" s="25"/>
      <c r="AV37" s="25"/>
      <c r="AW37" s="25"/>
      <c r="AY37" s="58"/>
      <c r="AZ37" s="58"/>
      <c r="BA37" s="58"/>
      <c r="BB37" s="58"/>
      <c r="BC37" s="58"/>
      <c r="BD37" s="58"/>
      <c r="BE37" s="57"/>
      <c r="BF37" s="54">
        <f t="shared" si="14"/>
        <v>0</v>
      </c>
      <c r="BG37" s="54">
        <f t="shared" si="14"/>
        <v>0</v>
      </c>
      <c r="BH37" s="54">
        <f t="shared" si="14"/>
        <v>0</v>
      </c>
      <c r="BI37" s="54">
        <f t="shared" si="15"/>
        <v>0</v>
      </c>
      <c r="BJ37" s="54">
        <f t="shared" si="15"/>
        <v>0</v>
      </c>
      <c r="BK37" s="54">
        <f t="shared" si="15"/>
        <v>0</v>
      </c>
      <c r="BL37" s="54">
        <f t="shared" si="16"/>
        <v>0</v>
      </c>
      <c r="BM37" s="54">
        <f t="shared" si="16"/>
        <v>0</v>
      </c>
      <c r="BN37" s="54">
        <f t="shared" si="16"/>
        <v>0</v>
      </c>
      <c r="BO37" s="33">
        <f t="shared" si="17"/>
        <v>0</v>
      </c>
      <c r="BP37" s="33">
        <f t="shared" si="17"/>
        <v>0</v>
      </c>
      <c r="BQ37" s="33">
        <f t="shared" si="17"/>
        <v>0</v>
      </c>
      <c r="BR37" s="57"/>
      <c r="BS37" s="33">
        <f t="shared" si="18"/>
        <v>0</v>
      </c>
      <c r="BT37" s="33">
        <f t="shared" si="19"/>
        <v>0</v>
      </c>
      <c r="BU37" s="33">
        <f t="shared" si="20"/>
        <v>0</v>
      </c>
      <c r="BV37" s="33">
        <f t="shared" si="21"/>
        <v>0</v>
      </c>
      <c r="BW37" s="33">
        <f t="shared" si="22"/>
        <v>0</v>
      </c>
      <c r="BX37" s="33">
        <f t="shared" si="23"/>
        <v>0</v>
      </c>
      <c r="BY37" s="33">
        <f t="shared" si="24"/>
        <v>0</v>
      </c>
      <c r="BZ37" s="33">
        <f t="shared" si="25"/>
        <v>0</v>
      </c>
      <c r="CA37" s="33">
        <f t="shared" si="26"/>
        <v>0</v>
      </c>
      <c r="CB37" s="59">
        <f t="shared" si="27"/>
        <v>0</v>
      </c>
      <c r="CC37" s="57"/>
      <c r="CD37" s="59">
        <f t="shared" si="2"/>
        <v>0</v>
      </c>
      <c r="CE37" s="59">
        <f t="shared" si="3"/>
        <v>0</v>
      </c>
      <c r="CF37" s="59">
        <f t="shared" si="4"/>
        <v>0</v>
      </c>
      <c r="CG37" s="59">
        <f t="shared" si="5"/>
        <v>0</v>
      </c>
      <c r="CH37" s="59">
        <f t="shared" si="28"/>
        <v>0</v>
      </c>
      <c r="CI37" s="59">
        <f t="shared" si="6"/>
        <v>0</v>
      </c>
      <c r="CJ37" s="57"/>
      <c r="CK37" s="59">
        <f t="shared" si="7"/>
        <v>0</v>
      </c>
      <c r="CL37" s="59">
        <f t="shared" si="8"/>
        <v>0</v>
      </c>
      <c r="CM37" s="59">
        <v>0</v>
      </c>
      <c r="CN37" s="59">
        <f t="shared" si="29"/>
        <v>0</v>
      </c>
      <c r="CO37" s="59">
        <f t="shared" si="9"/>
        <v>0</v>
      </c>
      <c r="CP37" s="59">
        <f t="shared" si="10"/>
        <v>0</v>
      </c>
      <c r="CQ37" s="59">
        <v>0</v>
      </c>
      <c r="CR37" s="59">
        <f t="shared" si="30"/>
        <v>0</v>
      </c>
      <c r="CS37" s="59">
        <f t="shared" si="11"/>
        <v>0</v>
      </c>
      <c r="CT37" s="59">
        <f t="shared" si="12"/>
        <v>0</v>
      </c>
      <c r="CU37" s="59">
        <v>0</v>
      </c>
      <c r="CV37" s="59">
        <f t="shared" si="31"/>
        <v>0</v>
      </c>
      <c r="CW37" s="59">
        <f t="shared" si="32"/>
        <v>0</v>
      </c>
      <c r="CX37" s="59">
        <f t="shared" si="13"/>
        <v>0</v>
      </c>
      <c r="CY37" s="59">
        <v>0</v>
      </c>
      <c r="CZ37" s="57">
        <f t="shared" si="33"/>
        <v>0</v>
      </c>
    </row>
    <row r="38" spans="1:121">
      <c r="A38" s="188">
        <v>2044</v>
      </c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25"/>
      <c r="AV38" s="25"/>
      <c r="AW38" s="25"/>
      <c r="AY38" s="58"/>
      <c r="AZ38" s="58"/>
      <c r="BA38" s="58"/>
      <c r="BB38" s="58"/>
      <c r="BC38" s="58"/>
      <c r="BD38" s="58"/>
      <c r="BE38" s="57"/>
      <c r="BF38" s="54">
        <f t="shared" si="14"/>
        <v>0</v>
      </c>
      <c r="BG38" s="54">
        <f t="shared" si="14"/>
        <v>0</v>
      </c>
      <c r="BH38" s="54">
        <f t="shared" si="14"/>
        <v>0</v>
      </c>
      <c r="BI38" s="54">
        <f t="shared" si="15"/>
        <v>0</v>
      </c>
      <c r="BJ38" s="54">
        <f t="shared" si="15"/>
        <v>0</v>
      </c>
      <c r="BK38" s="54">
        <f t="shared" si="15"/>
        <v>0</v>
      </c>
      <c r="BL38" s="54">
        <f t="shared" si="16"/>
        <v>0</v>
      </c>
      <c r="BM38" s="54">
        <f t="shared" si="16"/>
        <v>0</v>
      </c>
      <c r="BN38" s="54">
        <f t="shared" si="16"/>
        <v>0</v>
      </c>
      <c r="BO38" s="33">
        <f t="shared" si="17"/>
        <v>0</v>
      </c>
      <c r="BP38" s="33">
        <f t="shared" si="17"/>
        <v>0</v>
      </c>
      <c r="BQ38" s="33">
        <f t="shared" si="17"/>
        <v>0</v>
      </c>
      <c r="BR38" s="57"/>
      <c r="BS38" s="33">
        <f t="shared" si="18"/>
        <v>0</v>
      </c>
      <c r="BT38" s="33">
        <f t="shared" si="19"/>
        <v>0</v>
      </c>
      <c r="BU38" s="33">
        <f t="shared" si="20"/>
        <v>0</v>
      </c>
      <c r="BV38" s="33">
        <f t="shared" si="21"/>
        <v>0</v>
      </c>
      <c r="BW38" s="33">
        <f t="shared" si="22"/>
        <v>0</v>
      </c>
      <c r="BX38" s="33">
        <f t="shared" si="23"/>
        <v>0</v>
      </c>
      <c r="BY38" s="33">
        <f t="shared" si="24"/>
        <v>0</v>
      </c>
      <c r="BZ38" s="33">
        <f t="shared" si="25"/>
        <v>0</v>
      </c>
      <c r="CA38" s="33">
        <f t="shared" si="26"/>
        <v>0</v>
      </c>
      <c r="CB38" s="59">
        <f t="shared" si="27"/>
        <v>0</v>
      </c>
      <c r="CC38" s="57"/>
      <c r="CD38" s="59">
        <f t="shared" si="2"/>
        <v>0</v>
      </c>
      <c r="CE38" s="59">
        <f t="shared" si="3"/>
        <v>0</v>
      </c>
      <c r="CF38" s="59">
        <f t="shared" si="4"/>
        <v>0</v>
      </c>
      <c r="CG38" s="59">
        <f t="shared" si="5"/>
        <v>0</v>
      </c>
      <c r="CH38" s="59">
        <f t="shared" si="28"/>
        <v>0</v>
      </c>
      <c r="CI38" s="59">
        <f t="shared" si="6"/>
        <v>0</v>
      </c>
      <c r="CJ38" s="57"/>
      <c r="CK38" s="59">
        <f t="shared" si="7"/>
        <v>0</v>
      </c>
      <c r="CL38" s="59">
        <f t="shared" si="8"/>
        <v>0</v>
      </c>
      <c r="CM38" s="59">
        <v>0</v>
      </c>
      <c r="CN38" s="59">
        <f t="shared" si="29"/>
        <v>0</v>
      </c>
      <c r="CO38" s="59">
        <f t="shared" si="9"/>
        <v>0</v>
      </c>
      <c r="CP38" s="59">
        <f t="shared" si="10"/>
        <v>0</v>
      </c>
      <c r="CQ38" s="59">
        <v>0</v>
      </c>
      <c r="CR38" s="59">
        <f t="shared" si="30"/>
        <v>0</v>
      </c>
      <c r="CS38" s="59">
        <f t="shared" si="11"/>
        <v>0</v>
      </c>
      <c r="CT38" s="59">
        <f t="shared" si="12"/>
        <v>0</v>
      </c>
      <c r="CU38" s="59">
        <v>0</v>
      </c>
      <c r="CV38" s="59">
        <f t="shared" si="31"/>
        <v>0</v>
      </c>
      <c r="CW38" s="59">
        <f t="shared" si="32"/>
        <v>0</v>
      </c>
      <c r="CX38" s="59">
        <f t="shared" si="13"/>
        <v>0</v>
      </c>
      <c r="CY38" s="59">
        <v>0</v>
      </c>
      <c r="CZ38" s="57">
        <f t="shared" si="33"/>
        <v>0</v>
      </c>
    </row>
    <row r="39" spans="1:121">
      <c r="A39" s="188">
        <v>2045</v>
      </c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4"/>
      <c r="AP39" s="194"/>
      <c r="AQ39" s="194"/>
      <c r="AR39" s="194"/>
      <c r="AS39" s="194"/>
      <c r="AT39" s="194"/>
      <c r="AU39" s="25"/>
      <c r="AV39" s="25"/>
      <c r="AW39" s="25"/>
      <c r="AY39" s="58"/>
      <c r="AZ39" s="58"/>
      <c r="BA39" s="58"/>
      <c r="BB39" s="58"/>
      <c r="BC39" s="58"/>
      <c r="BD39" s="58"/>
      <c r="BE39" s="57"/>
      <c r="BF39" s="54">
        <f t="shared" si="14"/>
        <v>0</v>
      </c>
      <c r="BG39" s="54">
        <f t="shared" si="14"/>
        <v>0</v>
      </c>
      <c r="BH39" s="54">
        <f t="shared" si="14"/>
        <v>0</v>
      </c>
      <c r="BI39" s="54">
        <f t="shared" si="15"/>
        <v>0</v>
      </c>
      <c r="BJ39" s="54">
        <f t="shared" si="15"/>
        <v>0</v>
      </c>
      <c r="BK39" s="54">
        <f t="shared" si="15"/>
        <v>0</v>
      </c>
      <c r="BL39" s="54">
        <f t="shared" si="16"/>
        <v>0</v>
      </c>
      <c r="BM39" s="54">
        <f t="shared" si="16"/>
        <v>0</v>
      </c>
      <c r="BN39" s="54">
        <f t="shared" si="16"/>
        <v>0</v>
      </c>
      <c r="BO39" s="33">
        <f t="shared" si="17"/>
        <v>0</v>
      </c>
      <c r="BP39" s="33">
        <f t="shared" si="17"/>
        <v>0</v>
      </c>
      <c r="BQ39" s="33">
        <f t="shared" si="17"/>
        <v>0</v>
      </c>
      <c r="BR39" s="57"/>
      <c r="BS39" s="33">
        <f t="shared" si="18"/>
        <v>0</v>
      </c>
      <c r="BT39" s="33">
        <f t="shared" si="19"/>
        <v>0</v>
      </c>
      <c r="BU39" s="33">
        <f t="shared" si="20"/>
        <v>0</v>
      </c>
      <c r="BV39" s="33">
        <f t="shared" si="21"/>
        <v>0</v>
      </c>
      <c r="BW39" s="33">
        <f t="shared" si="22"/>
        <v>0</v>
      </c>
      <c r="BX39" s="33">
        <f t="shared" si="23"/>
        <v>0</v>
      </c>
      <c r="BY39" s="33">
        <f t="shared" si="24"/>
        <v>0</v>
      </c>
      <c r="BZ39" s="33">
        <f t="shared" si="25"/>
        <v>0</v>
      </c>
      <c r="CA39" s="33">
        <f t="shared" si="26"/>
        <v>0</v>
      </c>
      <c r="CB39" s="59">
        <f t="shared" si="27"/>
        <v>0</v>
      </c>
      <c r="CC39" s="57"/>
      <c r="CD39" s="59">
        <f t="shared" si="2"/>
        <v>0</v>
      </c>
      <c r="CE39" s="59">
        <f t="shared" si="3"/>
        <v>0</v>
      </c>
      <c r="CF39" s="59">
        <f t="shared" si="4"/>
        <v>0</v>
      </c>
      <c r="CG39" s="59">
        <f t="shared" si="5"/>
        <v>0</v>
      </c>
      <c r="CH39" s="59">
        <f t="shared" si="28"/>
        <v>0</v>
      </c>
      <c r="CI39" s="59">
        <f t="shared" si="6"/>
        <v>0</v>
      </c>
      <c r="CJ39" s="57"/>
      <c r="CK39" s="59">
        <f t="shared" si="7"/>
        <v>0</v>
      </c>
      <c r="CL39" s="59">
        <f t="shared" si="8"/>
        <v>0</v>
      </c>
      <c r="CM39" s="59">
        <v>0</v>
      </c>
      <c r="CN39" s="59">
        <f t="shared" si="29"/>
        <v>0</v>
      </c>
      <c r="CO39" s="59">
        <f t="shared" si="9"/>
        <v>0</v>
      </c>
      <c r="CP39" s="59">
        <f t="shared" si="10"/>
        <v>0</v>
      </c>
      <c r="CQ39" s="59">
        <v>0</v>
      </c>
      <c r="CR39" s="59">
        <f t="shared" si="30"/>
        <v>0</v>
      </c>
      <c r="CS39" s="59">
        <f t="shared" si="11"/>
        <v>0</v>
      </c>
      <c r="CT39" s="59">
        <f t="shared" si="12"/>
        <v>0</v>
      </c>
      <c r="CU39" s="59">
        <v>0</v>
      </c>
      <c r="CV39" s="59">
        <f t="shared" si="31"/>
        <v>0</v>
      </c>
      <c r="CW39" s="59">
        <f t="shared" si="32"/>
        <v>0</v>
      </c>
      <c r="CX39" s="59">
        <f t="shared" si="13"/>
        <v>0</v>
      </c>
      <c r="CY39" s="59">
        <v>0</v>
      </c>
      <c r="CZ39" s="57">
        <f t="shared" si="33"/>
        <v>0</v>
      </c>
    </row>
    <row r="40" spans="1:121">
      <c r="A40" s="188">
        <v>2046</v>
      </c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94"/>
      <c r="AR40" s="194"/>
      <c r="AS40" s="194"/>
      <c r="AT40" s="194"/>
      <c r="AU40" s="25"/>
      <c r="AV40" s="25"/>
      <c r="AW40" s="25"/>
      <c r="AY40" s="58"/>
      <c r="AZ40" s="58"/>
      <c r="BA40" s="58"/>
      <c r="BB40" s="58"/>
      <c r="BC40" s="58"/>
      <c r="BD40" s="58"/>
      <c r="BE40" s="57"/>
      <c r="BF40" s="54">
        <f t="shared" si="14"/>
        <v>0</v>
      </c>
      <c r="BG40" s="54">
        <f t="shared" si="14"/>
        <v>0</v>
      </c>
      <c r="BH40" s="54">
        <f t="shared" si="14"/>
        <v>0</v>
      </c>
      <c r="BI40" s="54">
        <f t="shared" si="15"/>
        <v>0</v>
      </c>
      <c r="BJ40" s="54">
        <f t="shared" si="15"/>
        <v>0</v>
      </c>
      <c r="BK40" s="54">
        <f t="shared" si="15"/>
        <v>0</v>
      </c>
      <c r="BL40" s="54">
        <f t="shared" si="16"/>
        <v>0</v>
      </c>
      <c r="BM40" s="54">
        <f t="shared" si="16"/>
        <v>0</v>
      </c>
      <c r="BN40" s="54">
        <f t="shared" si="16"/>
        <v>0</v>
      </c>
      <c r="BO40" s="33">
        <f t="shared" si="17"/>
        <v>0</v>
      </c>
      <c r="BP40" s="33">
        <f t="shared" si="17"/>
        <v>0</v>
      </c>
      <c r="BQ40" s="33">
        <f t="shared" si="17"/>
        <v>0</v>
      </c>
      <c r="BR40" s="57"/>
      <c r="BS40" s="33">
        <f t="shared" si="18"/>
        <v>0</v>
      </c>
      <c r="BT40" s="33">
        <f t="shared" si="19"/>
        <v>0</v>
      </c>
      <c r="BU40" s="33">
        <f t="shared" si="20"/>
        <v>0</v>
      </c>
      <c r="BV40" s="33">
        <f t="shared" si="21"/>
        <v>0</v>
      </c>
      <c r="BW40" s="33">
        <f t="shared" si="22"/>
        <v>0</v>
      </c>
      <c r="BX40" s="33">
        <f t="shared" si="23"/>
        <v>0</v>
      </c>
      <c r="BY40" s="33">
        <f t="shared" si="24"/>
        <v>0</v>
      </c>
      <c r="BZ40" s="33">
        <f t="shared" si="25"/>
        <v>0</v>
      </c>
      <c r="CA40" s="33">
        <f t="shared" si="26"/>
        <v>0</v>
      </c>
      <c r="CB40" s="59">
        <f t="shared" si="27"/>
        <v>0</v>
      </c>
      <c r="CC40" s="57"/>
      <c r="CD40" s="59">
        <f t="shared" si="2"/>
        <v>0</v>
      </c>
      <c r="CE40" s="59">
        <f t="shared" si="3"/>
        <v>0</v>
      </c>
      <c r="CF40" s="59">
        <f t="shared" si="4"/>
        <v>0</v>
      </c>
      <c r="CG40" s="59">
        <f t="shared" si="5"/>
        <v>0</v>
      </c>
      <c r="CH40" s="59">
        <f t="shared" si="28"/>
        <v>0</v>
      </c>
      <c r="CI40" s="59">
        <f t="shared" si="6"/>
        <v>0</v>
      </c>
      <c r="CJ40" s="57"/>
      <c r="CK40" s="59">
        <f t="shared" si="7"/>
        <v>0</v>
      </c>
      <c r="CL40" s="59">
        <f t="shared" si="8"/>
        <v>0</v>
      </c>
      <c r="CM40" s="59">
        <v>0</v>
      </c>
      <c r="CN40" s="59">
        <f t="shared" si="29"/>
        <v>0</v>
      </c>
      <c r="CO40" s="59">
        <f t="shared" si="9"/>
        <v>0</v>
      </c>
      <c r="CP40" s="59">
        <f t="shared" si="10"/>
        <v>0</v>
      </c>
      <c r="CQ40" s="59">
        <v>0</v>
      </c>
      <c r="CR40" s="59">
        <f t="shared" si="30"/>
        <v>0</v>
      </c>
      <c r="CS40" s="59">
        <f t="shared" si="11"/>
        <v>0</v>
      </c>
      <c r="CT40" s="59">
        <f t="shared" si="12"/>
        <v>0</v>
      </c>
      <c r="CU40" s="59">
        <v>0</v>
      </c>
      <c r="CV40" s="59">
        <f t="shared" si="31"/>
        <v>0</v>
      </c>
      <c r="CW40" s="59">
        <f t="shared" si="32"/>
        <v>0</v>
      </c>
      <c r="CX40" s="59">
        <f t="shared" si="13"/>
        <v>0</v>
      </c>
      <c r="CY40" s="59">
        <v>0</v>
      </c>
      <c r="CZ40" s="57">
        <f t="shared" si="33"/>
        <v>0</v>
      </c>
    </row>
    <row r="41" spans="1:121">
      <c r="A41" s="188">
        <v>2047</v>
      </c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4"/>
      <c r="AL41" s="194"/>
      <c r="AM41" s="194"/>
      <c r="AN41" s="194"/>
      <c r="AO41" s="194"/>
      <c r="AP41" s="194"/>
      <c r="AQ41" s="194"/>
      <c r="AR41" s="194"/>
      <c r="AS41" s="194"/>
      <c r="AT41" s="194"/>
      <c r="AU41" s="25"/>
      <c r="AV41" s="25"/>
      <c r="AW41" s="25"/>
      <c r="AY41" s="58"/>
      <c r="AZ41" s="58"/>
      <c r="BA41" s="58"/>
      <c r="BB41" s="58"/>
      <c r="BC41" s="58"/>
      <c r="BD41" s="58"/>
      <c r="BE41" s="57"/>
      <c r="BF41" s="54">
        <f>C41+H41</f>
        <v>0</v>
      </c>
      <c r="BG41" s="54">
        <f t="shared" si="14"/>
        <v>0</v>
      </c>
      <c r="BH41" s="54">
        <f t="shared" si="14"/>
        <v>0</v>
      </c>
      <c r="BI41" s="54">
        <f t="shared" si="15"/>
        <v>0</v>
      </c>
      <c r="BJ41" s="54">
        <f t="shared" si="15"/>
        <v>0</v>
      </c>
      <c r="BK41" s="54">
        <f t="shared" si="15"/>
        <v>0</v>
      </c>
      <c r="BL41" s="54">
        <f t="shared" si="16"/>
        <v>0</v>
      </c>
      <c r="BM41" s="54">
        <f t="shared" si="16"/>
        <v>0</v>
      </c>
      <c r="BN41" s="54">
        <f t="shared" si="16"/>
        <v>0</v>
      </c>
      <c r="BO41" s="33">
        <f t="shared" si="17"/>
        <v>0</v>
      </c>
      <c r="BP41" s="33">
        <f t="shared" si="17"/>
        <v>0</v>
      </c>
      <c r="BQ41" s="33">
        <f t="shared" si="17"/>
        <v>0</v>
      </c>
      <c r="BR41" s="57"/>
      <c r="BS41" s="33">
        <f t="shared" si="18"/>
        <v>0</v>
      </c>
      <c r="BT41" s="33">
        <f t="shared" si="19"/>
        <v>0</v>
      </c>
      <c r="BU41" s="33">
        <f t="shared" si="20"/>
        <v>0</v>
      </c>
      <c r="BV41" s="33">
        <f t="shared" si="21"/>
        <v>0</v>
      </c>
      <c r="BW41" s="33">
        <f t="shared" si="22"/>
        <v>0</v>
      </c>
      <c r="BX41" s="33">
        <f t="shared" si="23"/>
        <v>0</v>
      </c>
      <c r="BY41" s="33">
        <f t="shared" si="24"/>
        <v>0</v>
      </c>
      <c r="BZ41" s="33">
        <f t="shared" si="25"/>
        <v>0</v>
      </c>
      <c r="CA41" s="33">
        <f t="shared" si="26"/>
        <v>0</v>
      </c>
      <c r="CB41" s="59">
        <f t="shared" si="27"/>
        <v>0</v>
      </c>
      <c r="CC41" s="57"/>
      <c r="CD41" s="59">
        <f t="shared" si="2"/>
        <v>0</v>
      </c>
      <c r="CE41" s="59">
        <f t="shared" si="3"/>
        <v>0</v>
      </c>
      <c r="CF41" s="59">
        <f t="shared" si="4"/>
        <v>0</v>
      </c>
      <c r="CG41" s="59">
        <f t="shared" si="5"/>
        <v>0</v>
      </c>
      <c r="CH41" s="59">
        <f t="shared" si="28"/>
        <v>0</v>
      </c>
      <c r="CI41" s="59">
        <f t="shared" si="6"/>
        <v>0</v>
      </c>
      <c r="CJ41" s="57"/>
      <c r="CK41" s="59">
        <f t="shared" si="7"/>
        <v>0</v>
      </c>
      <c r="CL41" s="59">
        <f t="shared" si="8"/>
        <v>0</v>
      </c>
      <c r="CM41" s="59">
        <v>0</v>
      </c>
      <c r="CN41" s="59">
        <f t="shared" si="29"/>
        <v>0</v>
      </c>
      <c r="CO41" s="59">
        <f t="shared" si="9"/>
        <v>0</v>
      </c>
      <c r="CP41" s="59">
        <f t="shared" si="10"/>
        <v>0</v>
      </c>
      <c r="CQ41" s="59">
        <v>0</v>
      </c>
      <c r="CR41" s="59">
        <f t="shared" si="30"/>
        <v>0</v>
      </c>
      <c r="CS41" s="59">
        <f t="shared" si="11"/>
        <v>0</v>
      </c>
      <c r="CT41" s="59">
        <f t="shared" si="12"/>
        <v>0</v>
      </c>
      <c r="CU41" s="59">
        <v>0</v>
      </c>
      <c r="CV41" s="59">
        <f t="shared" si="31"/>
        <v>0</v>
      </c>
      <c r="CW41" s="59">
        <f t="shared" si="32"/>
        <v>0</v>
      </c>
      <c r="CX41" s="59">
        <f t="shared" si="13"/>
        <v>0</v>
      </c>
      <c r="CY41" s="59">
        <v>0</v>
      </c>
      <c r="CZ41" s="57">
        <f t="shared" si="33"/>
        <v>0</v>
      </c>
    </row>
    <row r="42" spans="1:121">
      <c r="A42" s="188">
        <v>2048</v>
      </c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4"/>
      <c r="AT42" s="194"/>
      <c r="AU42" s="25"/>
      <c r="AV42" s="25"/>
      <c r="AW42" s="25"/>
      <c r="AY42" s="58"/>
      <c r="AZ42" s="58"/>
      <c r="BA42" s="58"/>
      <c r="BB42" s="58"/>
      <c r="BC42" s="58"/>
      <c r="BD42" s="58"/>
      <c r="BE42" s="57"/>
      <c r="BF42" s="54">
        <f t="shared" si="14"/>
        <v>0</v>
      </c>
      <c r="BG42" s="54">
        <f t="shared" si="14"/>
        <v>0</v>
      </c>
      <c r="BH42" s="54">
        <f t="shared" si="14"/>
        <v>0</v>
      </c>
      <c r="BI42" s="54">
        <f t="shared" si="15"/>
        <v>0</v>
      </c>
      <c r="BJ42" s="54">
        <f t="shared" si="15"/>
        <v>0</v>
      </c>
      <c r="BK42" s="54">
        <f t="shared" si="15"/>
        <v>0</v>
      </c>
      <c r="BL42" s="54">
        <f t="shared" si="16"/>
        <v>0</v>
      </c>
      <c r="BM42" s="54">
        <f t="shared" si="16"/>
        <v>0</v>
      </c>
      <c r="BN42" s="54">
        <f t="shared" si="16"/>
        <v>0</v>
      </c>
      <c r="BO42" s="33">
        <f t="shared" si="17"/>
        <v>0</v>
      </c>
      <c r="BP42" s="33">
        <f t="shared" si="17"/>
        <v>0</v>
      </c>
      <c r="BQ42" s="33">
        <f t="shared" si="17"/>
        <v>0</v>
      </c>
      <c r="BR42" s="57"/>
      <c r="BS42" s="33">
        <f t="shared" si="18"/>
        <v>0</v>
      </c>
      <c r="BT42" s="33">
        <f t="shared" si="19"/>
        <v>0</v>
      </c>
      <c r="BU42" s="33">
        <f t="shared" si="20"/>
        <v>0</v>
      </c>
      <c r="BV42" s="33">
        <f t="shared" si="21"/>
        <v>0</v>
      </c>
      <c r="BW42" s="33">
        <f t="shared" si="22"/>
        <v>0</v>
      </c>
      <c r="BX42" s="33">
        <f t="shared" si="23"/>
        <v>0</v>
      </c>
      <c r="BY42" s="33">
        <f t="shared" si="24"/>
        <v>0</v>
      </c>
      <c r="BZ42" s="33">
        <f t="shared" si="25"/>
        <v>0</v>
      </c>
      <c r="CA42" s="33">
        <f t="shared" si="26"/>
        <v>0</v>
      </c>
      <c r="CB42" s="59">
        <f t="shared" si="27"/>
        <v>0</v>
      </c>
      <c r="CC42" s="57"/>
      <c r="CD42" s="59">
        <f t="shared" si="2"/>
        <v>0</v>
      </c>
      <c r="CE42" s="59">
        <f t="shared" si="3"/>
        <v>0</v>
      </c>
      <c r="CF42" s="59">
        <f t="shared" si="4"/>
        <v>0</v>
      </c>
      <c r="CG42" s="59">
        <f t="shared" si="5"/>
        <v>0</v>
      </c>
      <c r="CH42" s="59">
        <f t="shared" si="28"/>
        <v>0</v>
      </c>
      <c r="CI42" s="59">
        <f t="shared" si="6"/>
        <v>0</v>
      </c>
      <c r="CJ42" s="57"/>
      <c r="CK42" s="59">
        <f t="shared" si="7"/>
        <v>0</v>
      </c>
      <c r="CL42" s="59">
        <f t="shared" si="8"/>
        <v>0</v>
      </c>
      <c r="CM42" s="59">
        <v>0</v>
      </c>
      <c r="CN42" s="59">
        <f t="shared" si="29"/>
        <v>0</v>
      </c>
      <c r="CO42" s="59">
        <f t="shared" si="9"/>
        <v>0</v>
      </c>
      <c r="CP42" s="59">
        <f t="shared" si="10"/>
        <v>0</v>
      </c>
      <c r="CQ42" s="59">
        <v>0</v>
      </c>
      <c r="CR42" s="59">
        <f t="shared" si="30"/>
        <v>0</v>
      </c>
      <c r="CS42" s="59">
        <f t="shared" si="11"/>
        <v>0</v>
      </c>
      <c r="CT42" s="59">
        <f t="shared" si="12"/>
        <v>0</v>
      </c>
      <c r="CU42" s="59">
        <v>0</v>
      </c>
      <c r="CV42" s="59">
        <f t="shared" si="31"/>
        <v>0</v>
      </c>
      <c r="CW42" s="59">
        <f t="shared" si="32"/>
        <v>0</v>
      </c>
      <c r="CX42" s="59">
        <f t="shared" si="13"/>
        <v>0</v>
      </c>
      <c r="CY42" s="59">
        <v>0</v>
      </c>
      <c r="CZ42" s="57">
        <f t="shared" si="33"/>
        <v>0</v>
      </c>
    </row>
    <row r="43" spans="1:121">
      <c r="A43" s="163">
        <v>2049</v>
      </c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25"/>
      <c r="AV43" s="25"/>
      <c r="AW43" s="25"/>
      <c r="AY43" s="58"/>
      <c r="AZ43" s="58"/>
      <c r="BA43" s="58"/>
      <c r="BB43" s="58"/>
      <c r="BC43" s="58"/>
      <c r="BD43" s="58"/>
      <c r="BE43" s="57"/>
      <c r="BF43" s="54">
        <f t="shared" si="14"/>
        <v>0</v>
      </c>
      <c r="BG43" s="54">
        <f t="shared" si="14"/>
        <v>0</v>
      </c>
      <c r="BH43" s="54">
        <f t="shared" si="14"/>
        <v>0</v>
      </c>
      <c r="BI43" s="54">
        <f t="shared" si="15"/>
        <v>0</v>
      </c>
      <c r="BJ43" s="54">
        <f t="shared" si="15"/>
        <v>0</v>
      </c>
      <c r="BK43" s="54">
        <f t="shared" si="15"/>
        <v>0</v>
      </c>
      <c r="BL43" s="54">
        <f t="shared" si="16"/>
        <v>0</v>
      </c>
      <c r="BM43" s="54">
        <f t="shared" si="16"/>
        <v>0</v>
      </c>
      <c r="BN43" s="54">
        <f t="shared" si="16"/>
        <v>0</v>
      </c>
      <c r="BO43" s="33">
        <f t="shared" si="17"/>
        <v>0</v>
      </c>
      <c r="BP43" s="33">
        <f t="shared" si="17"/>
        <v>0</v>
      </c>
      <c r="BQ43" s="33">
        <f t="shared" si="17"/>
        <v>0</v>
      </c>
      <c r="BR43" s="57"/>
      <c r="BS43" s="33">
        <f t="shared" si="18"/>
        <v>0</v>
      </c>
      <c r="BT43" s="33">
        <f t="shared" si="19"/>
        <v>0</v>
      </c>
      <c r="BU43" s="33">
        <f t="shared" si="20"/>
        <v>0</v>
      </c>
      <c r="BV43" s="33">
        <f t="shared" si="21"/>
        <v>0</v>
      </c>
      <c r="BW43" s="33">
        <f t="shared" si="22"/>
        <v>0</v>
      </c>
      <c r="BX43" s="33">
        <f t="shared" si="23"/>
        <v>0</v>
      </c>
      <c r="BY43" s="33">
        <f t="shared" si="24"/>
        <v>0</v>
      </c>
      <c r="BZ43" s="33">
        <f t="shared" si="25"/>
        <v>0</v>
      </c>
      <c r="CA43" s="33">
        <f t="shared" si="26"/>
        <v>0</v>
      </c>
      <c r="CB43" s="59">
        <f t="shared" si="27"/>
        <v>0</v>
      </c>
      <c r="CC43" s="57"/>
      <c r="CD43" s="59">
        <f t="shared" si="2"/>
        <v>0</v>
      </c>
      <c r="CE43" s="59">
        <f t="shared" si="3"/>
        <v>0</v>
      </c>
      <c r="CF43" s="59">
        <f t="shared" si="4"/>
        <v>0</v>
      </c>
      <c r="CG43" s="59">
        <f t="shared" si="5"/>
        <v>0</v>
      </c>
      <c r="CH43" s="59">
        <f t="shared" si="28"/>
        <v>0</v>
      </c>
      <c r="CI43" s="59">
        <f t="shared" si="6"/>
        <v>0</v>
      </c>
      <c r="CJ43" s="57"/>
      <c r="CK43" s="59">
        <f t="shared" si="7"/>
        <v>0</v>
      </c>
      <c r="CL43" s="59">
        <f t="shared" si="8"/>
        <v>0</v>
      </c>
      <c r="CM43" s="59">
        <v>0</v>
      </c>
      <c r="CN43" s="59">
        <f t="shared" si="29"/>
        <v>0</v>
      </c>
      <c r="CO43" s="59">
        <f t="shared" si="9"/>
        <v>0</v>
      </c>
      <c r="CP43" s="59">
        <f t="shared" si="10"/>
        <v>0</v>
      </c>
      <c r="CQ43" s="59">
        <v>0</v>
      </c>
      <c r="CR43" s="59">
        <f t="shared" si="30"/>
        <v>0</v>
      </c>
      <c r="CS43" s="59">
        <f t="shared" si="11"/>
        <v>0</v>
      </c>
      <c r="CT43" s="59">
        <f t="shared" si="12"/>
        <v>0</v>
      </c>
      <c r="CU43" s="59">
        <v>0</v>
      </c>
      <c r="CV43" s="59">
        <f t="shared" si="31"/>
        <v>0</v>
      </c>
      <c r="CW43" s="59">
        <f t="shared" si="32"/>
        <v>0</v>
      </c>
      <c r="CX43" s="59">
        <f t="shared" si="13"/>
        <v>0</v>
      </c>
      <c r="CY43" s="59">
        <v>0</v>
      </c>
      <c r="CZ43" s="57">
        <f t="shared" si="33"/>
        <v>0</v>
      </c>
    </row>
    <row r="44" spans="1:121">
      <c r="A44" s="163">
        <v>2050</v>
      </c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25"/>
      <c r="AV44" s="25"/>
      <c r="AW44" s="25"/>
      <c r="AY44" s="58"/>
      <c r="AZ44" s="58"/>
      <c r="BA44" s="58"/>
      <c r="BB44" s="58"/>
      <c r="BC44" s="58"/>
      <c r="BD44" s="58"/>
      <c r="BE44" s="57"/>
      <c r="BF44" s="54">
        <f t="shared" si="14"/>
        <v>0</v>
      </c>
      <c r="BG44" s="54">
        <f t="shared" si="14"/>
        <v>0</v>
      </c>
      <c r="BH44" s="54">
        <f t="shared" si="14"/>
        <v>0</v>
      </c>
      <c r="BI44" s="54">
        <f t="shared" si="15"/>
        <v>0</v>
      </c>
      <c r="BJ44" s="54">
        <f t="shared" si="15"/>
        <v>0</v>
      </c>
      <c r="BK44" s="54">
        <f t="shared" si="15"/>
        <v>0</v>
      </c>
      <c r="BL44" s="54">
        <f t="shared" si="16"/>
        <v>0</v>
      </c>
      <c r="BM44" s="54">
        <f t="shared" si="16"/>
        <v>0</v>
      </c>
      <c r="BN44" s="54">
        <f t="shared" si="16"/>
        <v>0</v>
      </c>
      <c r="BO44" s="33">
        <f t="shared" si="17"/>
        <v>0</v>
      </c>
      <c r="BP44" s="33">
        <f t="shared" si="17"/>
        <v>0</v>
      </c>
      <c r="BQ44" s="33">
        <f t="shared" si="17"/>
        <v>0</v>
      </c>
      <c r="BR44" s="57"/>
      <c r="BS44" s="33">
        <f t="shared" si="18"/>
        <v>0</v>
      </c>
      <c r="BT44" s="33">
        <f t="shared" si="19"/>
        <v>0</v>
      </c>
      <c r="BU44" s="33">
        <f t="shared" si="20"/>
        <v>0</v>
      </c>
      <c r="BV44" s="33">
        <f t="shared" si="21"/>
        <v>0</v>
      </c>
      <c r="BW44" s="33">
        <f t="shared" si="22"/>
        <v>0</v>
      </c>
      <c r="BX44" s="33">
        <f t="shared" si="23"/>
        <v>0</v>
      </c>
      <c r="BY44" s="33">
        <f t="shared" si="24"/>
        <v>0</v>
      </c>
      <c r="BZ44" s="33">
        <f t="shared" si="25"/>
        <v>0</v>
      </c>
      <c r="CA44" s="33">
        <f t="shared" si="26"/>
        <v>0</v>
      </c>
      <c r="CB44" s="59">
        <f t="shared" si="27"/>
        <v>0</v>
      </c>
      <c r="CC44" s="57"/>
      <c r="CD44" s="59">
        <f t="shared" si="2"/>
        <v>0</v>
      </c>
      <c r="CE44" s="59">
        <f t="shared" si="3"/>
        <v>0</v>
      </c>
      <c r="CF44" s="59">
        <f t="shared" si="4"/>
        <v>0</v>
      </c>
      <c r="CG44" s="59">
        <f t="shared" si="5"/>
        <v>0</v>
      </c>
      <c r="CH44" s="59">
        <f t="shared" si="28"/>
        <v>0</v>
      </c>
      <c r="CI44" s="59">
        <f t="shared" si="6"/>
        <v>0</v>
      </c>
      <c r="CJ44" s="57"/>
      <c r="CK44" s="59">
        <f t="shared" si="7"/>
        <v>0</v>
      </c>
      <c r="CL44" s="59">
        <f t="shared" si="8"/>
        <v>0</v>
      </c>
      <c r="CM44" s="59">
        <v>0</v>
      </c>
      <c r="CN44" s="59">
        <f t="shared" si="29"/>
        <v>0</v>
      </c>
      <c r="CO44" s="59">
        <f t="shared" si="9"/>
        <v>0</v>
      </c>
      <c r="CP44" s="59">
        <f t="shared" si="10"/>
        <v>0</v>
      </c>
      <c r="CQ44" s="59">
        <v>0</v>
      </c>
      <c r="CR44" s="59">
        <f t="shared" si="30"/>
        <v>0</v>
      </c>
      <c r="CS44" s="59">
        <f t="shared" si="11"/>
        <v>0</v>
      </c>
      <c r="CT44" s="59">
        <f t="shared" si="12"/>
        <v>0</v>
      </c>
      <c r="CU44" s="59">
        <v>0</v>
      </c>
      <c r="CV44" s="59">
        <f t="shared" si="31"/>
        <v>0</v>
      </c>
      <c r="CW44" s="59">
        <f t="shared" si="32"/>
        <v>0</v>
      </c>
      <c r="CX44" s="59">
        <f t="shared" si="13"/>
        <v>0</v>
      </c>
      <c r="CY44" s="59">
        <v>0</v>
      </c>
      <c r="CZ44" s="57">
        <f t="shared" si="33"/>
        <v>0</v>
      </c>
    </row>
    <row r="45" spans="1:121" s="10" customFormat="1">
      <c r="A45" s="164" t="s">
        <v>36</v>
      </c>
      <c r="B45" s="165">
        <f>SUM(B4:B44)</f>
        <v>0</v>
      </c>
      <c r="C45" s="196">
        <f t="shared" ref="C45:BN45" si="34">SUM(C4:C44)</f>
        <v>0</v>
      </c>
      <c r="D45" s="196">
        <f t="shared" si="34"/>
        <v>0</v>
      </c>
      <c r="E45" s="196">
        <f t="shared" si="34"/>
        <v>0</v>
      </c>
      <c r="F45" s="196">
        <f t="shared" si="34"/>
        <v>0</v>
      </c>
      <c r="G45" s="196">
        <f t="shared" si="34"/>
        <v>0</v>
      </c>
      <c r="H45" s="196">
        <f t="shared" si="34"/>
        <v>0</v>
      </c>
      <c r="I45" s="196">
        <f t="shared" si="34"/>
        <v>0</v>
      </c>
      <c r="J45" s="196">
        <f t="shared" si="34"/>
        <v>0</v>
      </c>
      <c r="K45" s="196">
        <f t="shared" si="34"/>
        <v>0</v>
      </c>
      <c r="L45" s="196">
        <f t="shared" si="34"/>
        <v>0</v>
      </c>
      <c r="M45" s="196">
        <f t="shared" si="34"/>
        <v>0</v>
      </c>
      <c r="N45" s="196">
        <f t="shared" si="34"/>
        <v>0</v>
      </c>
      <c r="O45" s="196">
        <f t="shared" si="34"/>
        <v>0</v>
      </c>
      <c r="P45" s="196">
        <f t="shared" si="34"/>
        <v>0</v>
      </c>
      <c r="Q45" s="196">
        <f t="shared" si="34"/>
        <v>0</v>
      </c>
      <c r="R45" s="196">
        <f t="shared" si="34"/>
        <v>0</v>
      </c>
      <c r="S45" s="196">
        <f t="shared" si="34"/>
        <v>0</v>
      </c>
      <c r="T45" s="196">
        <f t="shared" si="34"/>
        <v>0</v>
      </c>
      <c r="U45" s="196">
        <f t="shared" si="34"/>
        <v>0</v>
      </c>
      <c r="V45" s="196">
        <f t="shared" si="34"/>
        <v>0</v>
      </c>
      <c r="W45" s="196">
        <f t="shared" si="34"/>
        <v>0</v>
      </c>
      <c r="X45" s="196">
        <f t="shared" si="34"/>
        <v>0</v>
      </c>
      <c r="Y45" s="196">
        <f t="shared" si="34"/>
        <v>0</v>
      </c>
      <c r="Z45" s="196">
        <f t="shared" si="34"/>
        <v>0</v>
      </c>
      <c r="AA45" s="196">
        <f t="shared" si="34"/>
        <v>0</v>
      </c>
      <c r="AB45" s="196">
        <f t="shared" si="34"/>
        <v>0</v>
      </c>
      <c r="AC45" s="196">
        <f t="shared" si="34"/>
        <v>0</v>
      </c>
      <c r="AD45" s="196">
        <f t="shared" si="34"/>
        <v>0</v>
      </c>
      <c r="AE45" s="196">
        <f t="shared" si="34"/>
        <v>0</v>
      </c>
      <c r="AF45" s="196">
        <f t="shared" si="34"/>
        <v>0</v>
      </c>
      <c r="AG45" s="196">
        <f t="shared" si="34"/>
        <v>0</v>
      </c>
      <c r="AH45" s="196">
        <f t="shared" si="34"/>
        <v>0</v>
      </c>
      <c r="AI45" s="196">
        <f t="shared" si="34"/>
        <v>0</v>
      </c>
      <c r="AJ45" s="196">
        <f t="shared" si="34"/>
        <v>0</v>
      </c>
      <c r="AK45" s="196">
        <f t="shared" si="34"/>
        <v>0</v>
      </c>
      <c r="AL45" s="196">
        <f t="shared" si="34"/>
        <v>0</v>
      </c>
      <c r="AM45" s="196">
        <f t="shared" si="34"/>
        <v>0</v>
      </c>
      <c r="AN45" s="196">
        <f t="shared" si="34"/>
        <v>0</v>
      </c>
      <c r="AO45" s="196">
        <f t="shared" si="34"/>
        <v>0</v>
      </c>
      <c r="AP45" s="196">
        <f t="shared" si="34"/>
        <v>0</v>
      </c>
      <c r="AQ45" s="196">
        <f t="shared" si="34"/>
        <v>0</v>
      </c>
      <c r="AR45" s="196">
        <f t="shared" si="34"/>
        <v>0</v>
      </c>
      <c r="AS45" s="196">
        <f t="shared" si="34"/>
        <v>0</v>
      </c>
      <c r="AT45" s="196">
        <f t="shared" si="34"/>
        <v>0</v>
      </c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>
        <f t="shared" si="34"/>
        <v>0</v>
      </c>
      <c r="BF45" s="196">
        <f t="shared" si="34"/>
        <v>0</v>
      </c>
      <c r="BG45" s="196">
        <f t="shared" si="34"/>
        <v>0</v>
      </c>
      <c r="BH45" s="196">
        <f t="shared" si="34"/>
        <v>0</v>
      </c>
      <c r="BI45" s="196">
        <f t="shared" si="34"/>
        <v>0</v>
      </c>
      <c r="BJ45" s="196">
        <f t="shared" si="34"/>
        <v>0</v>
      </c>
      <c r="BK45" s="196">
        <f t="shared" si="34"/>
        <v>0</v>
      </c>
      <c r="BL45" s="196">
        <f t="shared" si="34"/>
        <v>0</v>
      </c>
      <c r="BM45" s="196">
        <f t="shared" si="34"/>
        <v>0</v>
      </c>
      <c r="BN45" s="196">
        <f t="shared" si="34"/>
        <v>0</v>
      </c>
      <c r="BO45" s="196">
        <f t="shared" ref="BO45:DQ45" si="35">SUM(BO4:BO44)</f>
        <v>0</v>
      </c>
      <c r="BP45" s="196">
        <f t="shared" si="35"/>
        <v>0</v>
      </c>
      <c r="BQ45" s="196">
        <f t="shared" si="35"/>
        <v>0</v>
      </c>
      <c r="BR45" s="196">
        <f t="shared" si="35"/>
        <v>0</v>
      </c>
      <c r="BS45" s="196">
        <f t="shared" si="35"/>
        <v>0</v>
      </c>
      <c r="BT45" s="196">
        <f t="shared" si="35"/>
        <v>0</v>
      </c>
      <c r="BU45" s="196">
        <f t="shared" si="35"/>
        <v>0</v>
      </c>
      <c r="BV45" s="196">
        <f t="shared" si="35"/>
        <v>0</v>
      </c>
      <c r="BW45" s="196">
        <f t="shared" si="35"/>
        <v>0</v>
      </c>
      <c r="BX45" s="196">
        <f t="shared" si="35"/>
        <v>0</v>
      </c>
      <c r="BY45" s="196">
        <f t="shared" si="35"/>
        <v>0</v>
      </c>
      <c r="BZ45" s="196">
        <f t="shared" si="35"/>
        <v>0</v>
      </c>
      <c r="CA45" s="196">
        <f t="shared" si="35"/>
        <v>0</v>
      </c>
      <c r="CB45" s="196">
        <f t="shared" si="35"/>
        <v>0</v>
      </c>
      <c r="CC45" s="196">
        <f t="shared" si="35"/>
        <v>0</v>
      </c>
      <c r="CD45" s="196">
        <f t="shared" si="35"/>
        <v>0</v>
      </c>
      <c r="CE45" s="196">
        <f t="shared" si="35"/>
        <v>0</v>
      </c>
      <c r="CF45" s="196">
        <f t="shared" si="35"/>
        <v>0</v>
      </c>
      <c r="CG45" s="196">
        <f t="shared" si="35"/>
        <v>0</v>
      </c>
      <c r="CH45" s="196">
        <f t="shared" si="35"/>
        <v>0</v>
      </c>
      <c r="CI45" s="196">
        <f t="shared" si="35"/>
        <v>0</v>
      </c>
      <c r="CJ45" s="196">
        <f t="shared" si="35"/>
        <v>0</v>
      </c>
      <c r="CK45" s="196">
        <f t="shared" si="35"/>
        <v>0</v>
      </c>
      <c r="CL45" s="196">
        <f t="shared" si="35"/>
        <v>0</v>
      </c>
      <c r="CM45" s="196">
        <f t="shared" si="35"/>
        <v>0</v>
      </c>
      <c r="CN45" s="196">
        <f t="shared" si="35"/>
        <v>0</v>
      </c>
      <c r="CO45" s="196">
        <f t="shared" si="35"/>
        <v>0</v>
      </c>
      <c r="CP45" s="196">
        <f t="shared" si="35"/>
        <v>0</v>
      </c>
      <c r="CQ45" s="196">
        <f t="shared" si="35"/>
        <v>0</v>
      </c>
      <c r="CR45" s="196">
        <f t="shared" si="35"/>
        <v>0</v>
      </c>
      <c r="CS45" s="196">
        <f t="shared" si="35"/>
        <v>0</v>
      </c>
      <c r="CT45" s="196">
        <f t="shared" si="35"/>
        <v>0</v>
      </c>
      <c r="CU45" s="196">
        <f t="shared" si="35"/>
        <v>0</v>
      </c>
      <c r="CV45" s="196">
        <f t="shared" si="35"/>
        <v>0</v>
      </c>
      <c r="CW45" s="196">
        <f t="shared" si="35"/>
        <v>0</v>
      </c>
      <c r="CX45" s="196">
        <f t="shared" si="35"/>
        <v>0</v>
      </c>
      <c r="CY45" s="196">
        <f t="shared" si="35"/>
        <v>0</v>
      </c>
      <c r="CZ45" s="196">
        <f t="shared" si="35"/>
        <v>0</v>
      </c>
      <c r="DA45" s="196">
        <f t="shared" si="35"/>
        <v>0</v>
      </c>
      <c r="DB45" s="196">
        <f t="shared" si="35"/>
        <v>0</v>
      </c>
      <c r="DC45" s="196">
        <f t="shared" si="35"/>
        <v>0</v>
      </c>
      <c r="DD45" s="196">
        <f t="shared" si="35"/>
        <v>0</v>
      </c>
      <c r="DE45" s="196">
        <f t="shared" si="35"/>
        <v>0</v>
      </c>
      <c r="DF45" s="196">
        <f t="shared" si="35"/>
        <v>0</v>
      </c>
      <c r="DG45" s="196">
        <f t="shared" si="35"/>
        <v>0</v>
      </c>
      <c r="DH45" s="196">
        <f t="shared" si="35"/>
        <v>0</v>
      </c>
      <c r="DI45" s="196">
        <f t="shared" si="35"/>
        <v>0</v>
      </c>
      <c r="DJ45" s="196">
        <f t="shared" si="35"/>
        <v>0</v>
      </c>
      <c r="DK45" s="196">
        <f t="shared" si="35"/>
        <v>0</v>
      </c>
      <c r="DL45" s="196">
        <f t="shared" si="35"/>
        <v>0</v>
      </c>
      <c r="DM45" s="196">
        <f t="shared" si="35"/>
        <v>0</v>
      </c>
      <c r="DN45" s="196">
        <f t="shared" si="35"/>
        <v>0</v>
      </c>
      <c r="DO45" s="196">
        <f t="shared" si="35"/>
        <v>0</v>
      </c>
      <c r="DP45" s="196">
        <f t="shared" si="35"/>
        <v>0</v>
      </c>
      <c r="DQ45" s="196">
        <f t="shared" si="35"/>
        <v>0</v>
      </c>
    </row>
    <row r="46" spans="1:121">
      <c r="B46" s="34"/>
      <c r="C46" s="34"/>
      <c r="D46" s="34"/>
      <c r="F46" s="34"/>
      <c r="G46" s="55"/>
      <c r="H46" s="55"/>
      <c r="I46" s="55"/>
      <c r="J46" s="55"/>
      <c r="K46" s="55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</row>
    <row r="47" spans="1:121" s="14" customFormat="1">
      <c r="E47" s="7"/>
      <c r="G47" s="29"/>
      <c r="H47" s="29"/>
      <c r="I47" s="29"/>
      <c r="J47" s="29"/>
      <c r="K47" s="29"/>
      <c r="AX47" s="19"/>
      <c r="AY47" s="48"/>
      <c r="AZ47" s="41"/>
      <c r="BA47" s="44"/>
      <c r="BB47" s="45"/>
      <c r="BC47" s="41"/>
      <c r="BD47" s="43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</row>
    <row r="48" spans="1:121" s="13" customFormat="1">
      <c r="E48" s="8"/>
      <c r="G48" s="29"/>
      <c r="H48" s="29"/>
      <c r="I48" s="29"/>
      <c r="J48" s="29"/>
      <c r="K48" s="29"/>
      <c r="AY48" s="49"/>
      <c r="AZ48" s="42"/>
      <c r="BA48" s="46"/>
      <c r="BB48" s="39"/>
      <c r="BC48" s="42"/>
      <c r="BD48" s="47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</row>
    <row r="49" spans="3:35">
      <c r="G49" s="29"/>
      <c r="H49" s="29"/>
      <c r="I49" s="29"/>
      <c r="J49" s="29"/>
      <c r="K49" s="29"/>
    </row>
    <row r="50" spans="3:35">
      <c r="G50" s="29"/>
      <c r="H50" s="29"/>
      <c r="I50" s="29"/>
      <c r="J50" s="29"/>
      <c r="K50" s="29"/>
    </row>
    <row r="51" spans="3:35">
      <c r="G51" s="29"/>
      <c r="H51" s="29"/>
      <c r="I51" s="29"/>
      <c r="J51" s="29"/>
      <c r="K51" s="29"/>
    </row>
    <row r="52" spans="3:35">
      <c r="G52" s="29"/>
      <c r="H52" s="29"/>
      <c r="I52" s="29"/>
      <c r="J52" s="29"/>
      <c r="K52" s="29"/>
    </row>
    <row r="53" spans="3:35">
      <c r="G53" s="29"/>
      <c r="H53" s="29"/>
      <c r="I53" s="29"/>
      <c r="J53" s="29"/>
      <c r="K53" s="29"/>
    </row>
    <row r="57" spans="3:35">
      <c r="W57" s="6"/>
      <c r="X57" s="6"/>
      <c r="Y57" s="6"/>
    </row>
    <row r="58" spans="3:35">
      <c r="I58" s="6"/>
      <c r="J58" s="6"/>
      <c r="K58" s="6"/>
      <c r="W58" s="6"/>
      <c r="X58" s="6"/>
      <c r="Y58" s="6"/>
    </row>
    <row r="60" spans="3:35">
      <c r="C60" s="6"/>
      <c r="D60" s="6"/>
      <c r="H60" s="6"/>
      <c r="I60" s="6"/>
      <c r="J60" s="6"/>
      <c r="K60" s="6"/>
      <c r="M60" s="6"/>
      <c r="N60" s="6"/>
      <c r="O60" s="6"/>
      <c r="W60" s="6"/>
      <c r="X60" s="6"/>
      <c r="Y60" s="6"/>
      <c r="AG60" s="6"/>
      <c r="AH60" s="6"/>
      <c r="AI60" s="6"/>
    </row>
  </sheetData>
  <mergeCells count="8">
    <mergeCell ref="AF2:AJ2"/>
    <mergeCell ref="AK2:AO2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CZ60"/>
  <sheetViews>
    <sheetView topLeftCell="AM14" workbookViewId="0">
      <selection activeCell="AS4" sqref="AS4:AS44"/>
    </sheetView>
  </sheetViews>
  <sheetFormatPr baseColWidth="10" defaultColWidth="8.83203125" defaultRowHeight="11" x14ac:dyDescent="0"/>
  <cols>
    <col min="1" max="2" width="10.1640625" style="9" customWidth="1"/>
    <col min="3" max="3" width="14.1640625" style="9" customWidth="1"/>
    <col min="4" max="4" width="14.83203125" style="9" customWidth="1"/>
    <col min="5" max="5" width="25.6640625" style="6" customWidth="1"/>
    <col min="6" max="6" width="10" style="9" customWidth="1"/>
    <col min="7" max="7" width="10.1640625" style="9" customWidth="1"/>
    <col min="8" max="8" width="14.1640625" style="9" customWidth="1"/>
    <col min="9" max="9" width="14.83203125" style="9" customWidth="1"/>
    <col min="10" max="10" width="14.1640625" style="9" customWidth="1"/>
    <col min="11" max="11" width="10" style="9" customWidth="1"/>
    <col min="12" max="12" width="10.1640625" style="9" customWidth="1"/>
    <col min="13" max="13" width="14.1640625" style="9" customWidth="1"/>
    <col min="14" max="14" width="14.83203125" style="9" customWidth="1"/>
    <col min="15" max="15" width="14.1640625" style="9" customWidth="1"/>
    <col min="16" max="16" width="10" style="9" customWidth="1"/>
    <col min="17" max="17" width="10.1640625" style="9" customWidth="1"/>
    <col min="18" max="18" width="14.1640625" style="9" customWidth="1"/>
    <col min="19" max="19" width="14.83203125" style="9" customWidth="1"/>
    <col min="20" max="20" width="14.1640625" style="9" customWidth="1"/>
    <col min="21" max="21" width="10" style="9" customWidth="1"/>
    <col min="22" max="22" width="10.1640625" style="9" customWidth="1"/>
    <col min="23" max="23" width="14.1640625" style="9" customWidth="1"/>
    <col min="24" max="24" width="14.83203125" style="9" customWidth="1"/>
    <col min="25" max="25" width="14.1640625" style="9" customWidth="1"/>
    <col min="26" max="26" width="10" style="9" customWidth="1"/>
    <col min="27" max="27" width="10.1640625" style="9" customWidth="1"/>
    <col min="28" max="28" width="14.1640625" style="9" customWidth="1"/>
    <col min="29" max="29" width="14.83203125" style="9" customWidth="1"/>
    <col min="30" max="30" width="14.1640625" style="9" customWidth="1"/>
    <col min="31" max="31" width="10" style="9" customWidth="1"/>
    <col min="32" max="32" width="10.1640625" style="9" customWidth="1"/>
    <col min="33" max="33" width="14.1640625" style="9" customWidth="1"/>
    <col min="34" max="34" width="14.83203125" style="9" customWidth="1"/>
    <col min="35" max="35" width="14.1640625" style="9" customWidth="1"/>
    <col min="36" max="36" width="10" style="9" customWidth="1"/>
    <col min="37" max="37" width="10.1640625" style="9" customWidth="1"/>
    <col min="38" max="38" width="14.1640625" style="9" customWidth="1"/>
    <col min="39" max="39" width="14.83203125" style="9" customWidth="1"/>
    <col min="40" max="40" width="14.1640625" style="9" customWidth="1"/>
    <col min="41" max="41" width="10" style="9" customWidth="1"/>
    <col min="42" max="46" width="10.1640625" style="9" customWidth="1"/>
    <col min="47" max="47" width="11.6640625" style="9" bestFit="1" customWidth="1"/>
    <col min="48" max="48" width="13.83203125" style="9" bestFit="1" customWidth="1"/>
    <col min="49" max="49" width="20.5" style="9" bestFit="1" customWidth="1"/>
    <col min="50" max="50" width="11.6640625" style="9" customWidth="1"/>
    <col min="51" max="51" width="16.6640625" style="34" bestFit="1" customWidth="1"/>
    <col min="52" max="52" width="13.6640625" style="34" bestFit="1" customWidth="1"/>
    <col min="53" max="53" width="16.5" style="34" bestFit="1" customWidth="1"/>
    <col min="54" max="54" width="15.5" style="34" bestFit="1" customWidth="1"/>
    <col min="55" max="60" width="8.83203125" style="34"/>
    <col min="61" max="61" width="11.6640625" style="34" bestFit="1" customWidth="1"/>
    <col min="62" max="66" width="8.83203125" style="34"/>
    <col min="67" max="67" width="14.6640625" style="34" bestFit="1" customWidth="1"/>
    <col min="68" max="68" width="14.33203125" style="34" bestFit="1" customWidth="1"/>
    <col min="69" max="69" width="13.5" style="34" bestFit="1" customWidth="1"/>
    <col min="70" max="16384" width="8.83203125" style="9"/>
  </cols>
  <sheetData>
    <row r="1" spans="1:104" ht="14">
      <c r="A1" s="166" t="s">
        <v>0</v>
      </c>
      <c r="B1" s="166" t="s">
        <v>1</v>
      </c>
      <c r="C1" s="166" t="s">
        <v>3</v>
      </c>
      <c r="D1" s="166"/>
      <c r="E1" s="167"/>
      <c r="F1" s="166"/>
      <c r="G1" s="166" t="s">
        <v>2</v>
      </c>
      <c r="H1" s="168"/>
      <c r="I1" s="166"/>
      <c r="J1" s="166"/>
      <c r="K1" s="166"/>
      <c r="L1" s="168"/>
      <c r="M1" s="168"/>
      <c r="N1" s="166"/>
      <c r="O1" s="166"/>
      <c r="P1" s="166"/>
      <c r="Q1" s="168"/>
      <c r="R1" s="168"/>
      <c r="S1" s="166"/>
      <c r="T1" s="166"/>
      <c r="U1" s="166"/>
      <c r="V1" s="169"/>
      <c r="W1" s="168"/>
      <c r="X1" s="166"/>
      <c r="Y1" s="166"/>
      <c r="Z1" s="166"/>
      <c r="AA1" s="169"/>
      <c r="AB1" s="168"/>
      <c r="AC1" s="166"/>
      <c r="AD1" s="166"/>
      <c r="AE1" s="166"/>
      <c r="AF1" s="169"/>
      <c r="AG1" s="168"/>
      <c r="AH1" s="166"/>
      <c r="AI1" s="166"/>
      <c r="AJ1" s="166"/>
      <c r="AK1" s="169"/>
      <c r="AL1" s="168"/>
      <c r="AM1" s="166"/>
      <c r="AN1" s="166"/>
      <c r="AO1" s="166"/>
      <c r="AP1" s="166"/>
      <c r="AQ1" s="169"/>
      <c r="AR1" s="169"/>
      <c r="AS1" s="169"/>
      <c r="AT1" s="169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 t="s">
        <v>65</v>
      </c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61" t="s">
        <v>79</v>
      </c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7"/>
      <c r="CX1" s="57"/>
      <c r="CY1" s="57"/>
      <c r="CZ1" s="57"/>
    </row>
    <row r="2" spans="1:104" ht="11.25" customHeight="1">
      <c r="A2" s="170"/>
      <c r="B2" s="206" t="s">
        <v>43</v>
      </c>
      <c r="C2" s="207"/>
      <c r="D2" s="207"/>
      <c r="E2" s="207"/>
      <c r="F2" s="208"/>
      <c r="G2" s="209" t="s">
        <v>44</v>
      </c>
      <c r="H2" s="210"/>
      <c r="I2" s="210"/>
      <c r="J2" s="210"/>
      <c r="K2" s="211"/>
      <c r="L2" s="206" t="s">
        <v>43</v>
      </c>
      <c r="M2" s="207"/>
      <c r="N2" s="207"/>
      <c r="O2" s="207"/>
      <c r="P2" s="208"/>
      <c r="Q2" s="209" t="s">
        <v>44</v>
      </c>
      <c r="R2" s="210"/>
      <c r="S2" s="210"/>
      <c r="T2" s="210"/>
      <c r="U2" s="211"/>
      <c r="V2" s="206" t="s">
        <v>43</v>
      </c>
      <c r="W2" s="207"/>
      <c r="X2" s="207"/>
      <c r="Y2" s="207"/>
      <c r="Z2" s="208"/>
      <c r="AA2" s="209" t="s">
        <v>44</v>
      </c>
      <c r="AB2" s="210"/>
      <c r="AC2" s="210"/>
      <c r="AD2" s="210"/>
      <c r="AE2" s="211"/>
      <c r="AF2" s="206" t="s">
        <v>43</v>
      </c>
      <c r="AG2" s="207"/>
      <c r="AH2" s="207"/>
      <c r="AI2" s="207"/>
      <c r="AJ2" s="208"/>
      <c r="AK2" s="209" t="s">
        <v>44</v>
      </c>
      <c r="AL2" s="210"/>
      <c r="AM2" s="210"/>
      <c r="AN2" s="210"/>
      <c r="AO2" s="211"/>
      <c r="AP2" s="171"/>
      <c r="AQ2" s="171"/>
      <c r="AR2" s="171"/>
      <c r="AS2" s="171"/>
      <c r="AT2" s="171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 t="s">
        <v>66</v>
      </c>
      <c r="BT2" s="57"/>
      <c r="BU2" s="57" t="s">
        <v>69</v>
      </c>
      <c r="BV2" s="57"/>
      <c r="BW2" s="57" t="s">
        <v>70</v>
      </c>
      <c r="BX2" s="57"/>
      <c r="BY2" s="57" t="s">
        <v>88</v>
      </c>
      <c r="BZ2" s="57"/>
      <c r="CA2" s="57" t="s">
        <v>71</v>
      </c>
      <c r="CB2" s="57" t="s">
        <v>72</v>
      </c>
      <c r="CC2" s="57"/>
      <c r="CD2" s="57"/>
      <c r="CE2" s="57"/>
      <c r="CF2" s="57"/>
      <c r="CG2" s="57" t="s">
        <v>76</v>
      </c>
      <c r="CH2" s="57"/>
      <c r="CI2" s="57"/>
      <c r="CJ2" s="57"/>
      <c r="CK2" s="62" t="s">
        <v>66</v>
      </c>
      <c r="CL2" s="63" t="s">
        <v>66</v>
      </c>
      <c r="CM2" s="63" t="s">
        <v>66</v>
      </c>
      <c r="CN2" s="63" t="s">
        <v>66</v>
      </c>
      <c r="CO2" s="63" t="s">
        <v>69</v>
      </c>
      <c r="CP2" s="63" t="s">
        <v>69</v>
      </c>
      <c r="CQ2" s="63" t="s">
        <v>69</v>
      </c>
      <c r="CR2" s="63" t="s">
        <v>69</v>
      </c>
      <c r="CS2" s="63" t="s">
        <v>70</v>
      </c>
      <c r="CT2" s="63" t="s">
        <v>70</v>
      </c>
      <c r="CU2" s="63" t="s">
        <v>70</v>
      </c>
      <c r="CV2" s="63" t="s">
        <v>70</v>
      </c>
      <c r="CW2" s="57" t="s">
        <v>88</v>
      </c>
      <c r="CX2" s="57" t="s">
        <v>88</v>
      </c>
      <c r="CY2" s="57" t="s">
        <v>88</v>
      </c>
      <c r="CZ2" s="57" t="s">
        <v>88</v>
      </c>
    </row>
    <row r="3" spans="1:104" ht="56">
      <c r="A3" s="170" t="s">
        <v>4</v>
      </c>
      <c r="B3" s="172" t="s">
        <v>47</v>
      </c>
      <c r="C3" s="172" t="s">
        <v>48</v>
      </c>
      <c r="D3" s="172" t="s">
        <v>49</v>
      </c>
      <c r="E3" s="173" t="s">
        <v>50</v>
      </c>
      <c r="F3" s="172" t="s">
        <v>46</v>
      </c>
      <c r="G3" s="174" t="s">
        <v>5</v>
      </c>
      <c r="H3" s="174" t="s">
        <v>48</v>
      </c>
      <c r="I3" s="174" t="s">
        <v>49</v>
      </c>
      <c r="J3" s="174" t="s">
        <v>50</v>
      </c>
      <c r="K3" s="174" t="s">
        <v>46</v>
      </c>
      <c r="L3" s="172" t="s">
        <v>6</v>
      </c>
      <c r="M3" s="172" t="s">
        <v>48</v>
      </c>
      <c r="N3" s="172" t="s">
        <v>49</v>
      </c>
      <c r="O3" s="172" t="s">
        <v>50</v>
      </c>
      <c r="P3" s="172" t="s">
        <v>46</v>
      </c>
      <c r="Q3" s="174" t="s">
        <v>6</v>
      </c>
      <c r="R3" s="174" t="s">
        <v>48</v>
      </c>
      <c r="S3" s="174" t="s">
        <v>49</v>
      </c>
      <c r="T3" s="174" t="s">
        <v>50</v>
      </c>
      <c r="U3" s="174" t="s">
        <v>46</v>
      </c>
      <c r="V3" s="172" t="s">
        <v>7</v>
      </c>
      <c r="W3" s="172" t="s">
        <v>48</v>
      </c>
      <c r="X3" s="172" t="s">
        <v>49</v>
      </c>
      <c r="Y3" s="172" t="s">
        <v>50</v>
      </c>
      <c r="Z3" s="172" t="s">
        <v>46</v>
      </c>
      <c r="AA3" s="174" t="s">
        <v>7</v>
      </c>
      <c r="AB3" s="174" t="s">
        <v>48</v>
      </c>
      <c r="AC3" s="174" t="s">
        <v>49</v>
      </c>
      <c r="AD3" s="174" t="s">
        <v>50</v>
      </c>
      <c r="AE3" s="174" t="s">
        <v>46</v>
      </c>
      <c r="AF3" s="172" t="s">
        <v>51</v>
      </c>
      <c r="AG3" s="172" t="s">
        <v>48</v>
      </c>
      <c r="AH3" s="172" t="s">
        <v>49</v>
      </c>
      <c r="AI3" s="172" t="s">
        <v>50</v>
      </c>
      <c r="AJ3" s="172" t="s">
        <v>46</v>
      </c>
      <c r="AK3" s="174" t="s">
        <v>51</v>
      </c>
      <c r="AL3" s="174" t="s">
        <v>48</v>
      </c>
      <c r="AM3" s="174" t="s">
        <v>49</v>
      </c>
      <c r="AN3" s="174" t="s">
        <v>50</v>
      </c>
      <c r="AO3" s="174" t="s">
        <v>46</v>
      </c>
      <c r="AP3" s="171" t="s">
        <v>42</v>
      </c>
      <c r="AQ3" s="171" t="s">
        <v>9</v>
      </c>
      <c r="AR3" s="171" t="s">
        <v>10</v>
      </c>
      <c r="AS3" s="171" t="s">
        <v>11</v>
      </c>
      <c r="AT3" s="171" t="s">
        <v>12</v>
      </c>
      <c r="AY3" s="57"/>
      <c r="AZ3" s="37">
        <v>0.03</v>
      </c>
      <c r="BA3" s="57"/>
      <c r="BB3" s="37">
        <v>0.03</v>
      </c>
      <c r="BC3" s="57"/>
      <c r="BD3" s="57"/>
      <c r="BE3" s="57"/>
      <c r="BF3" s="57" t="s">
        <v>52</v>
      </c>
      <c r="BG3" s="57" t="s">
        <v>53</v>
      </c>
      <c r="BH3" s="57" t="s">
        <v>54</v>
      </c>
      <c r="BI3" s="57" t="s">
        <v>55</v>
      </c>
      <c r="BJ3" s="57" t="s">
        <v>56</v>
      </c>
      <c r="BK3" s="57" t="s">
        <v>57</v>
      </c>
      <c r="BL3" s="57" t="s">
        <v>58</v>
      </c>
      <c r="BM3" s="57" t="s">
        <v>59</v>
      </c>
      <c r="BN3" s="57" t="s">
        <v>60</v>
      </c>
      <c r="BO3" s="57" t="s">
        <v>62</v>
      </c>
      <c r="BP3" s="57" t="s">
        <v>63</v>
      </c>
      <c r="BQ3" s="57" t="s">
        <v>64</v>
      </c>
      <c r="BR3" s="57"/>
      <c r="BS3" s="57" t="s">
        <v>67</v>
      </c>
      <c r="BT3" s="57" t="s">
        <v>68</v>
      </c>
      <c r="BU3" s="57" t="s">
        <v>67</v>
      </c>
      <c r="BV3" s="57" t="s">
        <v>68</v>
      </c>
      <c r="BW3" s="57" t="s">
        <v>67</v>
      </c>
      <c r="BX3" s="57" t="s">
        <v>68</v>
      </c>
      <c r="BY3" s="57" t="s">
        <v>67</v>
      </c>
      <c r="BZ3" s="57" t="s">
        <v>68</v>
      </c>
      <c r="CA3" s="57"/>
      <c r="CB3" s="57"/>
      <c r="CC3" s="57"/>
      <c r="CD3" s="57" t="s">
        <v>73</v>
      </c>
      <c r="CE3" s="57" t="s">
        <v>74</v>
      </c>
      <c r="CF3" s="57" t="s">
        <v>75</v>
      </c>
      <c r="CG3" s="57" t="s">
        <v>19</v>
      </c>
      <c r="CH3" s="57" t="s">
        <v>77</v>
      </c>
      <c r="CI3" s="57" t="s">
        <v>78</v>
      </c>
      <c r="CJ3" s="57"/>
      <c r="CK3" s="64" t="s">
        <v>80</v>
      </c>
      <c r="CL3" s="65" t="s">
        <v>81</v>
      </c>
      <c r="CM3" s="65" t="s">
        <v>82</v>
      </c>
      <c r="CN3" s="65" t="s">
        <v>83</v>
      </c>
      <c r="CO3" s="65" t="s">
        <v>80</v>
      </c>
      <c r="CP3" s="65" t="s">
        <v>81</v>
      </c>
      <c r="CQ3" s="65" t="s">
        <v>82</v>
      </c>
      <c r="CR3" s="65" t="s">
        <v>83</v>
      </c>
      <c r="CS3" s="65" t="s">
        <v>80</v>
      </c>
      <c r="CT3" s="65" t="s">
        <v>81</v>
      </c>
      <c r="CU3" s="65" t="s">
        <v>82</v>
      </c>
      <c r="CV3" s="65" t="s">
        <v>83</v>
      </c>
      <c r="CW3" s="65" t="s">
        <v>80</v>
      </c>
      <c r="CX3" s="65" t="s">
        <v>81</v>
      </c>
      <c r="CY3" s="65" t="s">
        <v>82</v>
      </c>
      <c r="CZ3" s="65" t="s">
        <v>83</v>
      </c>
    </row>
    <row r="4" spans="1:104" ht="14">
      <c r="A4" s="169">
        <v>2010</v>
      </c>
      <c r="B4" s="56">
        <v>0</v>
      </c>
      <c r="C4" s="56">
        <v>0</v>
      </c>
      <c r="D4" s="56">
        <v>0</v>
      </c>
      <c r="E4" s="56">
        <v>0</v>
      </c>
      <c r="F4" s="56"/>
      <c r="G4" s="56">
        <v>0</v>
      </c>
      <c r="H4" s="56">
        <v>0</v>
      </c>
      <c r="I4" s="56">
        <v>0</v>
      </c>
      <c r="J4" s="56">
        <v>0</v>
      </c>
      <c r="K4" s="56"/>
      <c r="L4" s="56">
        <v>0</v>
      </c>
      <c r="M4" s="56">
        <v>0</v>
      </c>
      <c r="N4" s="56">
        <v>0</v>
      </c>
      <c r="O4" s="56">
        <v>0</v>
      </c>
      <c r="P4" s="56"/>
      <c r="Q4" s="56">
        <v>0</v>
      </c>
      <c r="R4" s="56">
        <v>0</v>
      </c>
      <c r="S4" s="56">
        <v>0</v>
      </c>
      <c r="T4" s="56">
        <v>0</v>
      </c>
      <c r="U4" s="56"/>
      <c r="V4" s="56">
        <v>0</v>
      </c>
      <c r="W4" s="56">
        <v>0</v>
      </c>
      <c r="X4" s="56">
        <v>0</v>
      </c>
      <c r="Y4" s="56">
        <v>0</v>
      </c>
      <c r="Z4" s="56"/>
      <c r="AA4" s="56">
        <v>0</v>
      </c>
      <c r="AB4" s="56">
        <v>0</v>
      </c>
      <c r="AC4" s="56">
        <v>0</v>
      </c>
      <c r="AD4" s="56">
        <v>0</v>
      </c>
      <c r="AE4" s="56"/>
      <c r="AF4" s="56">
        <v>0</v>
      </c>
      <c r="AG4" s="56">
        <v>0</v>
      </c>
      <c r="AH4" s="56">
        <v>0</v>
      </c>
      <c r="AI4" s="56">
        <v>0</v>
      </c>
      <c r="AJ4" s="56"/>
      <c r="AK4" s="56">
        <v>0</v>
      </c>
      <c r="AL4" s="56">
        <v>0</v>
      </c>
      <c r="AM4" s="56">
        <v>0</v>
      </c>
      <c r="AN4" s="56">
        <v>0</v>
      </c>
      <c r="AO4" s="56"/>
      <c r="AP4" s="56"/>
      <c r="AQ4" s="56">
        <v>0</v>
      </c>
      <c r="AR4" s="56">
        <v>1000</v>
      </c>
      <c r="AS4" s="56">
        <v>0</v>
      </c>
      <c r="AT4" s="56">
        <v>1000</v>
      </c>
      <c r="AU4" s="25"/>
      <c r="AV4" s="25"/>
      <c r="AW4" s="25"/>
      <c r="AY4" s="58"/>
      <c r="AZ4" s="58"/>
      <c r="BA4" s="58"/>
      <c r="BB4" s="58"/>
      <c r="BC4" s="58"/>
      <c r="BD4" s="58"/>
      <c r="BE4" s="57"/>
      <c r="BF4" s="54">
        <f>C4+H4</f>
        <v>0</v>
      </c>
      <c r="BG4" s="54">
        <f t="shared" ref="BG4:BH19" si="0">D4+I4</f>
        <v>0</v>
      </c>
      <c r="BH4" s="54">
        <f t="shared" si="0"/>
        <v>0</v>
      </c>
      <c r="BI4" s="54">
        <f>M4+R4</f>
        <v>0</v>
      </c>
      <c r="BJ4" s="54">
        <f t="shared" ref="BJ4:BK19" si="1">N4+S4</f>
        <v>0</v>
      </c>
      <c r="BK4" s="54">
        <f t="shared" si="1"/>
        <v>0</v>
      </c>
      <c r="BL4" s="54">
        <f>W4+AB4</f>
        <v>0</v>
      </c>
      <c r="BM4" s="54">
        <f>X4+AC4</f>
        <v>0</v>
      </c>
      <c r="BN4" s="54">
        <f>Y4+AD4</f>
        <v>0</v>
      </c>
      <c r="BO4" s="33">
        <f>AF4+AK4</f>
        <v>0</v>
      </c>
      <c r="BP4" s="33">
        <f>AG4+AL4</f>
        <v>0</v>
      </c>
      <c r="BQ4" s="33">
        <f>AH4+AM4</f>
        <v>0</v>
      </c>
      <c r="BR4" s="57"/>
      <c r="BS4" s="33">
        <f>(1/(1+$AZ$3))^($A4-$A$4)*B4</f>
        <v>0</v>
      </c>
      <c r="BT4" s="33">
        <f>(1/(1+$AZ$3))^($A4-$A$4)*G4</f>
        <v>0</v>
      </c>
      <c r="BU4" s="33">
        <f>(1/(1+$AZ$3))^($A4-$A$4)*L4</f>
        <v>0</v>
      </c>
      <c r="BV4" s="33">
        <f>(1/(1+$AZ$3))^($A4-$A$4)*Q4</f>
        <v>0</v>
      </c>
      <c r="BW4" s="33">
        <f>(1/(1+$AZ$3))^($A4-$A$4)*V4</f>
        <v>0</v>
      </c>
      <c r="BX4" s="33">
        <f>(1/(1+$AZ$3))^($A4-$A$4)*AA4</f>
        <v>0</v>
      </c>
      <c r="BY4" s="33">
        <f>(1/(1+$AZ$3))^($A4-$A$4)*AF4</f>
        <v>0</v>
      </c>
      <c r="BZ4" s="33">
        <f>(1/(1+$AZ$3))^($A4-$A$4)*AK4</f>
        <v>0</v>
      </c>
      <c r="CA4" s="33">
        <f>(1/(1+$AZ$3))^($A4-$A$4)*AP4</f>
        <v>0</v>
      </c>
      <c r="CB4" s="59">
        <f>(1/(1+$AZ$3))^($A4-$A$4)*AT4</f>
        <v>1000</v>
      </c>
      <c r="CC4" s="57"/>
      <c r="CD4" s="59">
        <f t="shared" ref="CD4:CD44" si="2">(1/(1+$AZ$3))^($A4-$A$4)*AQ4</f>
        <v>0</v>
      </c>
      <c r="CE4" s="59">
        <f t="shared" ref="CE4:CE44" si="3">(1/(1+$AZ$3))^($A4-$A$4)*AR4</f>
        <v>1000</v>
      </c>
      <c r="CF4" s="59">
        <f t="shared" ref="CF4:CF44" si="4">(1/(1+$AZ$3))^($A4-$A$4)*AS4</f>
        <v>0</v>
      </c>
      <c r="CG4" s="59">
        <f t="shared" ref="CG4:CG44" si="5">(1/(1+$AZ$3))^($A4-$A$4)*AU4</f>
        <v>0</v>
      </c>
      <c r="CH4" s="59">
        <f t="shared" ref="CH4:CH44" si="6">(1/(1+$AZ$3))^($A4-$A$4)*AV4</f>
        <v>0</v>
      </c>
      <c r="CI4" s="59">
        <f t="shared" ref="CI4:CI44" si="7">(1/(1+$AZ$3))^($A4-$A$4)*AW4</f>
        <v>0</v>
      </c>
      <c r="CJ4" s="57"/>
      <c r="CK4" s="59">
        <f t="shared" ref="CK4:CK44" si="8">(1/(1+$AZ$3))^($A4-$A$4)*(C4+H4)</f>
        <v>0</v>
      </c>
      <c r="CL4" s="59">
        <f t="shared" ref="CL4:CL44" si="9">(1/(1+$AZ$3))^($A4-$A$4)*(D4+I4)</f>
        <v>0</v>
      </c>
      <c r="CM4" s="59">
        <v>0</v>
      </c>
      <c r="CN4" s="59">
        <f>(1/(1+$AZ$3))^($A4-$A$4)*(E4+J4)</f>
        <v>0</v>
      </c>
      <c r="CO4" s="59">
        <f t="shared" ref="CO4:CO44" si="10">(1/(1+$AZ$3))^($A4-$A$4)*(M4+R4)</f>
        <v>0</v>
      </c>
      <c r="CP4" s="59">
        <f t="shared" ref="CP4:CP44" si="11">(1/(1+$AZ$3))^($A4-$A$4)*(N4+S4)</f>
        <v>0</v>
      </c>
      <c r="CQ4" s="59">
        <v>0</v>
      </c>
      <c r="CR4" s="59">
        <f>(1/(1+$AZ$3))^($A4-$A$4)*(O4+T4)</f>
        <v>0</v>
      </c>
      <c r="CS4" s="59">
        <f t="shared" ref="CS4:CS44" si="12">(1/(1+$AZ$3))^($A4-$A$4)*(AB4+W4)</f>
        <v>0</v>
      </c>
      <c r="CT4" s="59">
        <f t="shared" ref="CT4:CT44" si="13">(1/(1+$AZ$3))^($A4-$A$4)*(AC4+X4)</f>
        <v>0</v>
      </c>
      <c r="CU4" s="59">
        <v>0</v>
      </c>
      <c r="CV4" s="59">
        <f>(1/(1+$AZ$3))^($A4-$A$4)*(AD4+Y4)</f>
        <v>0</v>
      </c>
      <c r="CW4" s="59">
        <f>(1/(1+$AZ$3))^($A4-$A$4)*(AG4+AL4)</f>
        <v>0</v>
      </c>
      <c r="CX4" s="59">
        <f t="shared" ref="CX4:CX44" si="14">(1/(1+$AZ$3))^($A4-$A$4)*(AH4+AM4)</f>
        <v>0</v>
      </c>
      <c r="CY4" s="59">
        <v>0</v>
      </c>
      <c r="CZ4" s="57">
        <f>(1/(1+$AZ$3))^($A4-$A$4)*(AI4+AN4)</f>
        <v>0</v>
      </c>
    </row>
    <row r="5" spans="1:104" ht="14">
      <c r="A5" s="169">
        <v>2011</v>
      </c>
      <c r="B5" s="56">
        <v>0</v>
      </c>
      <c r="C5" s="56">
        <v>0</v>
      </c>
      <c r="D5" s="56">
        <v>0</v>
      </c>
      <c r="E5" s="56">
        <v>0</v>
      </c>
      <c r="F5" s="56"/>
      <c r="G5" s="56">
        <v>0</v>
      </c>
      <c r="H5" s="56">
        <v>0</v>
      </c>
      <c r="I5" s="56">
        <v>0</v>
      </c>
      <c r="J5" s="56">
        <v>0</v>
      </c>
      <c r="K5" s="56"/>
      <c r="L5" s="56">
        <v>0</v>
      </c>
      <c r="M5" s="56">
        <v>0</v>
      </c>
      <c r="N5" s="56">
        <v>0</v>
      </c>
      <c r="O5" s="56">
        <v>0</v>
      </c>
      <c r="P5" s="56"/>
      <c r="Q5" s="56">
        <v>0</v>
      </c>
      <c r="R5" s="56">
        <v>0</v>
      </c>
      <c r="S5" s="56">
        <v>0</v>
      </c>
      <c r="T5" s="56">
        <v>0</v>
      </c>
      <c r="U5" s="56"/>
      <c r="V5" s="56">
        <v>0</v>
      </c>
      <c r="W5" s="56">
        <v>0</v>
      </c>
      <c r="X5" s="56">
        <v>0</v>
      </c>
      <c r="Y5" s="56">
        <v>0</v>
      </c>
      <c r="Z5" s="56"/>
      <c r="AA5" s="56">
        <v>0</v>
      </c>
      <c r="AB5" s="56">
        <v>0</v>
      </c>
      <c r="AC5" s="56">
        <v>0</v>
      </c>
      <c r="AD5" s="56">
        <v>0</v>
      </c>
      <c r="AE5" s="56"/>
      <c r="AF5" s="56">
        <v>0</v>
      </c>
      <c r="AG5" s="56">
        <v>0</v>
      </c>
      <c r="AH5" s="56">
        <v>0</v>
      </c>
      <c r="AI5" s="56">
        <v>0</v>
      </c>
      <c r="AJ5" s="56"/>
      <c r="AK5" s="56">
        <v>0</v>
      </c>
      <c r="AL5" s="56">
        <v>0</v>
      </c>
      <c r="AM5" s="56">
        <v>0</v>
      </c>
      <c r="AN5" s="56">
        <v>0</v>
      </c>
      <c r="AO5" s="56"/>
      <c r="AP5" s="56"/>
      <c r="AQ5" s="56">
        <v>0</v>
      </c>
      <c r="AR5" s="56">
        <v>0</v>
      </c>
      <c r="AS5" s="56">
        <v>0</v>
      </c>
      <c r="AT5" s="56">
        <v>975.51294640549895</v>
      </c>
      <c r="AU5" s="25"/>
      <c r="AV5" s="25"/>
      <c r="AW5" s="25"/>
      <c r="AY5" s="58"/>
      <c r="AZ5" s="58"/>
      <c r="BA5" s="58"/>
      <c r="BB5" s="58"/>
      <c r="BC5" s="58"/>
      <c r="BD5" s="58"/>
      <c r="BE5" s="57"/>
      <c r="BF5" s="54">
        <f t="shared" ref="BF5:BH44" si="15">C5+H5</f>
        <v>0</v>
      </c>
      <c r="BG5" s="54">
        <f t="shared" si="0"/>
        <v>0</v>
      </c>
      <c r="BH5" s="54">
        <f t="shared" si="0"/>
        <v>0</v>
      </c>
      <c r="BI5" s="54">
        <f t="shared" ref="BI5:BK44" si="16">M5+R5</f>
        <v>0</v>
      </c>
      <c r="BJ5" s="54">
        <f t="shared" si="1"/>
        <v>0</v>
      </c>
      <c r="BK5" s="54">
        <f t="shared" si="1"/>
        <v>0</v>
      </c>
      <c r="BL5" s="54">
        <f t="shared" ref="BL5:BN44" si="17">W5+AB5</f>
        <v>0</v>
      </c>
      <c r="BM5" s="54">
        <f t="shared" si="17"/>
        <v>0</v>
      </c>
      <c r="BN5" s="54">
        <f t="shared" si="17"/>
        <v>0</v>
      </c>
      <c r="BO5" s="33">
        <f t="shared" ref="BO5:BQ44" si="18">AF5+AK5</f>
        <v>0</v>
      </c>
      <c r="BP5" s="33">
        <f t="shared" si="18"/>
        <v>0</v>
      </c>
      <c r="BQ5" s="33">
        <f t="shared" si="18"/>
        <v>0</v>
      </c>
      <c r="BR5" s="57"/>
      <c r="BS5" s="33">
        <f t="shared" ref="BS5:BS44" si="19">(1/(1+$AZ$3))^($A5-$A$4)*B5</f>
        <v>0</v>
      </c>
      <c r="BT5" s="33">
        <f t="shared" ref="BT5:BT44" si="20">(1/(1+$AZ$3))^($A5-$A$4)*G5</f>
        <v>0</v>
      </c>
      <c r="BU5" s="33">
        <f t="shared" ref="BU5:BU44" si="21">(1/(1+$AZ$3))^($A5-$A$4)*L5</f>
        <v>0</v>
      </c>
      <c r="BV5" s="33">
        <f t="shared" ref="BV5:BV44" si="22">(1/(1+$AZ$3))^($A5-$A$4)*Q5</f>
        <v>0</v>
      </c>
      <c r="BW5" s="33">
        <f t="shared" ref="BW5:BW44" si="23">(1/(1+$AZ$3))^($A5-$A$4)*V5</f>
        <v>0</v>
      </c>
      <c r="BX5" s="33">
        <f t="shared" ref="BX5:BX44" si="24">(1/(1+$AZ$3))^($A5-$A$4)*AA5</f>
        <v>0</v>
      </c>
      <c r="BY5" s="33">
        <f t="shared" ref="BY5:BY44" si="25">(1/(1+$AZ$3))^($A5-$A$4)*AF5</f>
        <v>0</v>
      </c>
      <c r="BZ5" s="33">
        <f t="shared" ref="BZ5:BZ44" si="26">(1/(1+$AZ$3))^($A5-$A$4)*AK5</f>
        <v>0</v>
      </c>
      <c r="CA5" s="33">
        <f t="shared" ref="CA5:CA44" si="27">(1/(1+$AZ$3))^($A5-$A$4)*AP5</f>
        <v>0</v>
      </c>
      <c r="CB5" s="59">
        <f t="shared" ref="CB5:CB44" si="28">(1/(1+$AZ$3))^($A5-$A$4)*AT5</f>
        <v>947.09994796650381</v>
      </c>
      <c r="CC5" s="57"/>
      <c r="CD5" s="59">
        <f t="shared" si="2"/>
        <v>0</v>
      </c>
      <c r="CE5" s="59">
        <f t="shared" si="3"/>
        <v>0</v>
      </c>
      <c r="CF5" s="59">
        <f t="shared" si="4"/>
        <v>0</v>
      </c>
      <c r="CG5" s="59">
        <f t="shared" si="5"/>
        <v>0</v>
      </c>
      <c r="CH5" s="59">
        <f t="shared" si="6"/>
        <v>0</v>
      </c>
      <c r="CI5" s="59">
        <f t="shared" si="7"/>
        <v>0</v>
      </c>
      <c r="CJ5" s="57"/>
      <c r="CK5" s="59">
        <f t="shared" si="8"/>
        <v>0</v>
      </c>
      <c r="CL5" s="59">
        <f t="shared" si="9"/>
        <v>0</v>
      </c>
      <c r="CM5" s="59">
        <v>0</v>
      </c>
      <c r="CN5" s="59">
        <f t="shared" ref="CN5:CN44" si="29">(1/(1+$AZ$3))^($A5-$A$4)*(E5+J5)</f>
        <v>0</v>
      </c>
      <c r="CO5" s="59">
        <f t="shared" si="10"/>
        <v>0</v>
      </c>
      <c r="CP5" s="59">
        <f t="shared" si="11"/>
        <v>0</v>
      </c>
      <c r="CQ5" s="59">
        <v>0</v>
      </c>
      <c r="CR5" s="59">
        <f t="shared" ref="CR5:CR44" si="30">(1/(1+$AZ$3))^($A5-$A$4)*(O5+T5)</f>
        <v>0</v>
      </c>
      <c r="CS5" s="59">
        <f t="shared" si="12"/>
        <v>0</v>
      </c>
      <c r="CT5" s="59">
        <f t="shared" si="13"/>
        <v>0</v>
      </c>
      <c r="CU5" s="59">
        <v>0</v>
      </c>
      <c r="CV5" s="59">
        <f t="shared" ref="CV5:CV44" si="31">(1/(1+$AZ$3))^($A5-$A$4)*(AD5+Y5)</f>
        <v>0</v>
      </c>
      <c r="CW5" s="59">
        <f t="shared" ref="CW5:CW44" si="32">(1/(1+$AZ$3))^($A5-$A$4)*(AG5+AL5)</f>
        <v>0</v>
      </c>
      <c r="CX5" s="59">
        <f t="shared" si="14"/>
        <v>0</v>
      </c>
      <c r="CY5" s="59">
        <v>0</v>
      </c>
      <c r="CZ5" s="57">
        <f t="shared" ref="CZ5:CZ44" si="33">(1/(1+$AZ$3))^($A5-$A$4)*(AI5+AN5)</f>
        <v>0</v>
      </c>
    </row>
    <row r="6" spans="1:104" ht="14">
      <c r="A6" s="169">
        <v>2012</v>
      </c>
      <c r="B6" s="56">
        <v>0</v>
      </c>
      <c r="C6" s="56">
        <v>0</v>
      </c>
      <c r="D6" s="56">
        <v>0</v>
      </c>
      <c r="E6" s="56">
        <v>0</v>
      </c>
      <c r="F6" s="56"/>
      <c r="G6" s="56">
        <v>0.39278515685565102</v>
      </c>
      <c r="H6" s="56">
        <v>0.37211225386324898</v>
      </c>
      <c r="I6" s="56">
        <v>0</v>
      </c>
      <c r="J6" s="56">
        <v>-1.3831775535929E-3</v>
      </c>
      <c r="K6" s="56"/>
      <c r="L6" s="56">
        <v>0</v>
      </c>
      <c r="M6" s="56">
        <v>0</v>
      </c>
      <c r="N6" s="56">
        <v>0</v>
      </c>
      <c r="O6" s="56">
        <v>0</v>
      </c>
      <c r="P6" s="56"/>
      <c r="Q6" s="56">
        <v>3.1009354488604101E-2</v>
      </c>
      <c r="R6" s="56">
        <v>3.1009354488604101E-2</v>
      </c>
      <c r="S6" s="56">
        <v>0</v>
      </c>
      <c r="T6" s="56">
        <v>0</v>
      </c>
      <c r="U6" s="56"/>
      <c r="V6" s="56">
        <v>0</v>
      </c>
      <c r="W6" s="56">
        <v>0</v>
      </c>
      <c r="X6" s="56">
        <v>0</v>
      </c>
      <c r="Y6" s="56">
        <v>0</v>
      </c>
      <c r="Z6" s="56"/>
      <c r="AA6" s="56">
        <v>2.0672902992402702E-2</v>
      </c>
      <c r="AB6" s="56">
        <v>2.0672902992402702E-2</v>
      </c>
      <c r="AC6" s="56">
        <v>0</v>
      </c>
      <c r="AD6" s="56">
        <v>0</v>
      </c>
      <c r="AE6" s="56"/>
      <c r="AF6" s="56">
        <v>0</v>
      </c>
      <c r="AG6" s="56">
        <v>0</v>
      </c>
      <c r="AH6" s="56">
        <v>0</v>
      </c>
      <c r="AI6" s="56">
        <v>0</v>
      </c>
      <c r="AJ6" s="56"/>
      <c r="AK6" s="56">
        <v>0</v>
      </c>
      <c r="AL6" s="56">
        <v>0</v>
      </c>
      <c r="AM6" s="56">
        <v>0</v>
      </c>
      <c r="AN6" s="56">
        <v>0</v>
      </c>
      <c r="AO6" s="56"/>
      <c r="AP6" s="56"/>
      <c r="AQ6" s="56">
        <v>4183.2032663186701</v>
      </c>
      <c r="AR6" s="56">
        <v>0</v>
      </c>
      <c r="AS6" s="56">
        <v>0</v>
      </c>
      <c r="AT6" s="56">
        <v>962.706083001705</v>
      </c>
      <c r="AU6" s="25"/>
      <c r="AV6" s="25"/>
      <c r="AW6" s="25"/>
      <c r="AY6" s="58"/>
      <c r="AZ6" s="58"/>
      <c r="BA6" s="58"/>
      <c r="BB6" s="58"/>
      <c r="BC6" s="58"/>
      <c r="BD6" s="58"/>
      <c r="BE6" s="57"/>
      <c r="BF6" s="54">
        <f t="shared" si="15"/>
        <v>0.37211225386324898</v>
      </c>
      <c r="BG6" s="54">
        <f t="shared" si="0"/>
        <v>0</v>
      </c>
      <c r="BH6" s="54">
        <f>E6+J6</f>
        <v>-1.3831775535929E-3</v>
      </c>
      <c r="BI6" s="54">
        <f t="shared" si="16"/>
        <v>3.1009354488604101E-2</v>
      </c>
      <c r="BJ6" s="54">
        <f t="shared" si="1"/>
        <v>0</v>
      </c>
      <c r="BK6" s="54">
        <f>O6+T6</f>
        <v>0</v>
      </c>
      <c r="BL6" s="54">
        <f t="shared" si="17"/>
        <v>2.0672902992402702E-2</v>
      </c>
      <c r="BM6" s="54">
        <f t="shared" si="17"/>
        <v>0</v>
      </c>
      <c r="BN6" s="54">
        <f t="shared" si="17"/>
        <v>0</v>
      </c>
      <c r="BO6" s="33">
        <f t="shared" si="18"/>
        <v>0</v>
      </c>
      <c r="BP6" s="33">
        <f t="shared" si="18"/>
        <v>0</v>
      </c>
      <c r="BQ6" s="33">
        <f t="shared" si="18"/>
        <v>0</v>
      </c>
      <c r="BR6" s="57"/>
      <c r="BS6" s="33">
        <f t="shared" si="19"/>
        <v>0</v>
      </c>
      <c r="BT6" s="33">
        <f t="shared" si="20"/>
        <v>0.3702376820205967</v>
      </c>
      <c r="BU6" s="33">
        <f t="shared" si="21"/>
        <v>0</v>
      </c>
      <c r="BV6" s="33">
        <f t="shared" si="22"/>
        <v>2.9229290685836649E-2</v>
      </c>
      <c r="BW6" s="33">
        <f t="shared" si="23"/>
        <v>0</v>
      </c>
      <c r="BX6" s="33">
        <f t="shared" si="24"/>
        <v>1.9486193790557736E-2</v>
      </c>
      <c r="BY6" s="33">
        <f t="shared" si="25"/>
        <v>0</v>
      </c>
      <c r="BZ6" s="33">
        <f t="shared" si="26"/>
        <v>0</v>
      </c>
      <c r="CA6" s="33">
        <f t="shared" si="27"/>
        <v>0</v>
      </c>
      <c r="CB6" s="59">
        <f t="shared" si="28"/>
        <v>907.44281553558767</v>
      </c>
      <c r="CC6" s="57"/>
      <c r="CD6" s="59">
        <f t="shared" si="2"/>
        <v>3943.0702859069374</v>
      </c>
      <c r="CE6" s="59">
        <f t="shared" si="3"/>
        <v>0</v>
      </c>
      <c r="CF6" s="59">
        <f t="shared" si="4"/>
        <v>0</v>
      </c>
      <c r="CG6" s="59">
        <f t="shared" si="5"/>
        <v>0</v>
      </c>
      <c r="CH6" s="59">
        <f t="shared" si="6"/>
        <v>0</v>
      </c>
      <c r="CI6" s="59">
        <f t="shared" si="7"/>
        <v>0</v>
      </c>
      <c r="CJ6" s="57"/>
      <c r="CK6" s="59">
        <f t="shared" si="8"/>
        <v>0.35075148823003954</v>
      </c>
      <c r="CL6" s="59">
        <f t="shared" si="9"/>
        <v>0</v>
      </c>
      <c r="CM6" s="59">
        <v>0</v>
      </c>
      <c r="CN6" s="59">
        <f t="shared" si="29"/>
        <v>-1.3037775036223017E-3</v>
      </c>
      <c r="CO6" s="59">
        <f t="shared" si="10"/>
        <v>2.9229290685836649E-2</v>
      </c>
      <c r="CP6" s="59">
        <f t="shared" si="11"/>
        <v>0</v>
      </c>
      <c r="CQ6" s="59">
        <v>0</v>
      </c>
      <c r="CR6" s="59">
        <f t="shared" si="30"/>
        <v>0</v>
      </c>
      <c r="CS6" s="59">
        <f t="shared" si="12"/>
        <v>1.9486193790557736E-2</v>
      </c>
      <c r="CT6" s="59">
        <f t="shared" si="13"/>
        <v>0</v>
      </c>
      <c r="CU6" s="59">
        <v>0</v>
      </c>
      <c r="CV6" s="59">
        <f t="shared" si="31"/>
        <v>0</v>
      </c>
      <c r="CW6" s="59">
        <f t="shared" si="32"/>
        <v>0</v>
      </c>
      <c r="CX6" s="59">
        <f t="shared" si="14"/>
        <v>0</v>
      </c>
      <c r="CY6" s="59">
        <v>0</v>
      </c>
      <c r="CZ6" s="57">
        <f t="shared" si="33"/>
        <v>0</v>
      </c>
    </row>
    <row r="7" spans="1:104" ht="14">
      <c r="A7" s="169">
        <v>2013</v>
      </c>
      <c r="B7" s="56">
        <v>0</v>
      </c>
      <c r="C7" s="56">
        <v>0</v>
      </c>
      <c r="D7" s="56">
        <v>0</v>
      </c>
      <c r="E7" s="56">
        <v>0</v>
      </c>
      <c r="F7" s="56"/>
      <c r="G7" s="56">
        <v>0.86826192568091398</v>
      </c>
      <c r="H7" s="56">
        <v>0.85260979075625898</v>
      </c>
      <c r="I7" s="56">
        <v>0.37211225386324898</v>
      </c>
      <c r="J7" s="56">
        <v>1.0336451496201399E-2</v>
      </c>
      <c r="K7" s="56"/>
      <c r="L7" s="56">
        <v>1.0336451496201399E-2</v>
      </c>
      <c r="M7" s="56">
        <v>0</v>
      </c>
      <c r="N7" s="56">
        <v>0</v>
      </c>
      <c r="O7" s="56">
        <v>0</v>
      </c>
      <c r="P7" s="56"/>
      <c r="Q7" s="56">
        <v>9.3028063465812202E-2</v>
      </c>
      <c r="R7" s="56">
        <v>8.2691611969610807E-2</v>
      </c>
      <c r="S7" s="56">
        <v>3.1009354488604101E-2</v>
      </c>
      <c r="T7" s="56">
        <v>2.3023646798894502E-3</v>
      </c>
      <c r="U7" s="56"/>
      <c r="V7" s="56">
        <v>1.0336451496201399E-2</v>
      </c>
      <c r="W7" s="56">
        <v>1.0336451496201399E-2</v>
      </c>
      <c r="X7" s="56">
        <v>0</v>
      </c>
      <c r="Y7" s="56">
        <v>0</v>
      </c>
      <c r="Z7" s="56"/>
      <c r="AA7" s="56">
        <v>1.0336451496201399E-2</v>
      </c>
      <c r="AB7" s="56">
        <v>1.0336451496201399E-2</v>
      </c>
      <c r="AC7" s="56">
        <v>2.0672902992402702E-2</v>
      </c>
      <c r="AD7" s="56">
        <v>0</v>
      </c>
      <c r="AE7" s="56"/>
      <c r="AF7" s="56">
        <v>0</v>
      </c>
      <c r="AG7" s="56">
        <v>0</v>
      </c>
      <c r="AH7" s="56">
        <v>0</v>
      </c>
      <c r="AI7" s="56">
        <v>0</v>
      </c>
      <c r="AJ7" s="56"/>
      <c r="AK7" s="56">
        <v>0</v>
      </c>
      <c r="AL7" s="56">
        <v>0</v>
      </c>
      <c r="AM7" s="56">
        <v>0</v>
      </c>
      <c r="AN7" s="56">
        <v>0</v>
      </c>
      <c r="AO7" s="56"/>
      <c r="AP7" s="56"/>
      <c r="AQ7" s="56">
        <v>86.991575792030602</v>
      </c>
      <c r="AR7" s="56">
        <v>0</v>
      </c>
      <c r="AS7" s="56">
        <v>4.6100573673058003</v>
      </c>
      <c r="AT7" s="56">
        <v>949.34105121711696</v>
      </c>
      <c r="AU7" s="25"/>
      <c r="AV7" s="25"/>
      <c r="AW7" s="25"/>
      <c r="AY7" s="58"/>
      <c r="AZ7" s="58"/>
      <c r="BA7" s="58"/>
      <c r="BB7" s="58"/>
      <c r="BC7" s="58"/>
      <c r="BD7" s="58"/>
      <c r="BE7" s="57"/>
      <c r="BF7" s="54">
        <f t="shared" si="15"/>
        <v>0.85260979075625898</v>
      </c>
      <c r="BG7" s="54">
        <f t="shared" si="0"/>
        <v>0.37211225386324898</v>
      </c>
      <c r="BH7" s="54">
        <f t="shared" si="0"/>
        <v>1.0336451496201399E-2</v>
      </c>
      <c r="BI7" s="54">
        <f t="shared" si="16"/>
        <v>8.2691611969610807E-2</v>
      </c>
      <c r="BJ7" s="54">
        <f t="shared" si="1"/>
        <v>3.1009354488604101E-2</v>
      </c>
      <c r="BK7" s="54">
        <f t="shared" si="1"/>
        <v>2.3023646798894502E-3</v>
      </c>
      <c r="BL7" s="54">
        <f t="shared" si="17"/>
        <v>2.0672902992402799E-2</v>
      </c>
      <c r="BM7" s="54">
        <f t="shared" si="17"/>
        <v>2.0672902992402702E-2</v>
      </c>
      <c r="BN7" s="54">
        <f t="shared" si="17"/>
        <v>0</v>
      </c>
      <c r="BO7" s="33">
        <f t="shared" si="18"/>
        <v>0</v>
      </c>
      <c r="BP7" s="33">
        <f t="shared" si="18"/>
        <v>0</v>
      </c>
      <c r="BQ7" s="33">
        <f t="shared" si="18"/>
        <v>0</v>
      </c>
      <c r="BR7" s="57"/>
      <c r="BS7" s="33">
        <f t="shared" si="19"/>
        <v>0</v>
      </c>
      <c r="BT7" s="33">
        <f t="shared" si="20"/>
        <v>0.79458265942080142</v>
      </c>
      <c r="BU7" s="33">
        <f t="shared" si="21"/>
        <v>9.4593173740571985E-3</v>
      </c>
      <c r="BV7" s="33">
        <f t="shared" si="22"/>
        <v>8.5133856366514424E-2</v>
      </c>
      <c r="BW7" s="33">
        <f t="shared" si="23"/>
        <v>9.4593173740571985E-3</v>
      </c>
      <c r="BX7" s="33">
        <f t="shared" si="24"/>
        <v>9.4593173740571985E-3</v>
      </c>
      <c r="BY7" s="33">
        <f t="shared" si="25"/>
        <v>0</v>
      </c>
      <c r="BZ7" s="33">
        <f t="shared" si="26"/>
        <v>0</v>
      </c>
      <c r="CA7" s="33">
        <f t="shared" si="27"/>
        <v>0</v>
      </c>
      <c r="CB7" s="59">
        <f t="shared" si="28"/>
        <v>868.78154490290524</v>
      </c>
      <c r="CC7" s="57"/>
      <c r="CD7" s="59">
        <f t="shared" si="2"/>
        <v>79.609615020065036</v>
      </c>
      <c r="CE7" s="59">
        <f t="shared" si="3"/>
        <v>0</v>
      </c>
      <c r="CF7" s="59">
        <f t="shared" si="4"/>
        <v>4.2188555488294881</v>
      </c>
      <c r="CG7" s="59">
        <f t="shared" si="5"/>
        <v>0</v>
      </c>
      <c r="CH7" s="59">
        <f t="shared" si="6"/>
        <v>0</v>
      </c>
      <c r="CI7" s="59">
        <f t="shared" si="7"/>
        <v>0</v>
      </c>
      <c r="CJ7" s="57"/>
      <c r="CK7" s="59">
        <f t="shared" si="8"/>
        <v>0.7802587386934331</v>
      </c>
      <c r="CL7" s="59">
        <f t="shared" si="9"/>
        <v>0.34053542546605786</v>
      </c>
      <c r="CM7" s="59">
        <v>0</v>
      </c>
      <c r="CN7" s="59">
        <f t="shared" si="29"/>
        <v>9.4593173740571985E-3</v>
      </c>
      <c r="CO7" s="59">
        <f t="shared" si="10"/>
        <v>7.5674538992457227E-2</v>
      </c>
      <c r="CP7" s="59">
        <f t="shared" si="11"/>
        <v>2.8377952122171504E-2</v>
      </c>
      <c r="CQ7" s="59">
        <v>0</v>
      </c>
      <c r="CR7" s="59">
        <f t="shared" si="30"/>
        <v>2.1069898335901375E-3</v>
      </c>
      <c r="CS7" s="59">
        <f t="shared" si="12"/>
        <v>1.8918634748114397E-2</v>
      </c>
      <c r="CT7" s="59">
        <f t="shared" si="13"/>
        <v>1.8918634748114307E-2</v>
      </c>
      <c r="CU7" s="59">
        <v>0</v>
      </c>
      <c r="CV7" s="59">
        <f t="shared" si="31"/>
        <v>0</v>
      </c>
      <c r="CW7" s="59">
        <f t="shared" si="32"/>
        <v>0</v>
      </c>
      <c r="CX7" s="59">
        <f t="shared" si="14"/>
        <v>0</v>
      </c>
      <c r="CY7" s="59">
        <v>0</v>
      </c>
      <c r="CZ7" s="57">
        <f t="shared" si="33"/>
        <v>0</v>
      </c>
    </row>
    <row r="8" spans="1:104" ht="14">
      <c r="A8" s="169">
        <v>2014</v>
      </c>
      <c r="B8" s="56">
        <v>4.1345805984805403E-2</v>
      </c>
      <c r="C8" s="56">
        <v>3.1009354488604101E-2</v>
      </c>
      <c r="D8" s="56">
        <v>0</v>
      </c>
      <c r="E8" s="56">
        <v>3.3397275838943398E-3</v>
      </c>
      <c r="F8" s="56"/>
      <c r="G8" s="56">
        <v>0.79590676520750403</v>
      </c>
      <c r="H8" s="56">
        <v>0.76540711092587699</v>
      </c>
      <c r="I8" s="56">
        <v>1.2197012765517601</v>
      </c>
      <c r="J8" s="56">
        <v>2.8713115984782302E-2</v>
      </c>
      <c r="K8" s="56"/>
      <c r="L8" s="56">
        <v>5.1682257481006799E-2</v>
      </c>
      <c r="M8" s="56">
        <v>4.2075283411481902E-2</v>
      </c>
      <c r="N8" s="56">
        <v>0</v>
      </c>
      <c r="O8" s="56">
        <v>1.0336451496201399E-2</v>
      </c>
      <c r="P8" s="56"/>
      <c r="Q8" s="56">
        <v>5.1682257481006799E-2</v>
      </c>
      <c r="R8" s="56">
        <v>4.6585920079748898E-2</v>
      </c>
      <c r="S8" s="56">
        <v>0.11370096645821499</v>
      </c>
      <c r="T8" s="56">
        <v>0</v>
      </c>
      <c r="U8" s="56"/>
      <c r="V8" s="56">
        <v>9.3028063465812202E-2</v>
      </c>
      <c r="W8" s="56">
        <v>3.23027059148265E-2</v>
      </c>
      <c r="X8" s="56">
        <v>1.0336451496201399E-2</v>
      </c>
      <c r="Y8" s="56">
        <v>1.3395229967475501E-2</v>
      </c>
      <c r="Z8" s="56"/>
      <c r="AA8" s="56">
        <v>0</v>
      </c>
      <c r="AB8" s="56">
        <v>0</v>
      </c>
      <c r="AC8" s="56">
        <v>3.1009354488604101E-2</v>
      </c>
      <c r="AD8" s="56">
        <v>0</v>
      </c>
      <c r="AE8" s="56"/>
      <c r="AF8" s="56">
        <v>2.0672902992402702E-2</v>
      </c>
      <c r="AG8" s="56">
        <v>0</v>
      </c>
      <c r="AH8" s="56">
        <v>0</v>
      </c>
      <c r="AI8" s="56">
        <v>3.5170203592940299E-3</v>
      </c>
      <c r="AJ8" s="56"/>
      <c r="AK8" s="56">
        <v>0</v>
      </c>
      <c r="AL8" s="56">
        <v>0</v>
      </c>
      <c r="AM8" s="56">
        <v>0</v>
      </c>
      <c r="AN8" s="56">
        <v>0</v>
      </c>
      <c r="AO8" s="56"/>
      <c r="AP8" s="56"/>
      <c r="AQ8" s="56">
        <v>77.089255258669695</v>
      </c>
      <c r="AR8" s="56">
        <v>0</v>
      </c>
      <c r="AS8" s="56">
        <v>3.5350664117008601</v>
      </c>
      <c r="AT8" s="56">
        <v>935.22145847330603</v>
      </c>
      <c r="AU8" s="25"/>
      <c r="AV8" s="25"/>
      <c r="AW8" s="25"/>
      <c r="AY8" s="58"/>
      <c r="AZ8" s="58"/>
      <c r="BA8" s="58"/>
      <c r="BB8" s="58"/>
      <c r="BC8" s="58"/>
      <c r="BD8" s="58"/>
      <c r="BE8" s="57"/>
      <c r="BF8" s="54">
        <f t="shared" si="15"/>
        <v>0.79641646541448108</v>
      </c>
      <c r="BG8" s="54">
        <f t="shared" si="0"/>
        <v>1.2197012765517601</v>
      </c>
      <c r="BH8" s="54">
        <f t="shared" si="0"/>
        <v>3.2052843568676645E-2</v>
      </c>
      <c r="BI8" s="54">
        <f t="shared" si="16"/>
        <v>8.86612034912308E-2</v>
      </c>
      <c r="BJ8" s="54">
        <f t="shared" si="1"/>
        <v>0.11370096645821499</v>
      </c>
      <c r="BK8" s="54">
        <f t="shared" si="1"/>
        <v>1.0336451496201399E-2</v>
      </c>
      <c r="BL8" s="54">
        <f t="shared" si="17"/>
        <v>3.23027059148265E-2</v>
      </c>
      <c r="BM8" s="54">
        <f t="shared" si="17"/>
        <v>4.13458059848055E-2</v>
      </c>
      <c r="BN8" s="54">
        <f t="shared" si="17"/>
        <v>1.3395229967475501E-2</v>
      </c>
      <c r="BO8" s="33">
        <f t="shared" si="18"/>
        <v>2.0672902992402702E-2</v>
      </c>
      <c r="BP8" s="33">
        <f t="shared" si="18"/>
        <v>0</v>
      </c>
      <c r="BQ8" s="33">
        <f t="shared" si="18"/>
        <v>0</v>
      </c>
      <c r="BR8" s="57"/>
      <c r="BS8" s="33">
        <f t="shared" si="19"/>
        <v>3.6735213103134573E-2</v>
      </c>
      <c r="BT8" s="33">
        <f t="shared" si="20"/>
        <v>0.70715285223534052</v>
      </c>
      <c r="BU8" s="33">
        <f t="shared" si="21"/>
        <v>4.5919016378918258E-2</v>
      </c>
      <c r="BV8" s="33">
        <f t="shared" si="22"/>
        <v>4.5919016378918258E-2</v>
      </c>
      <c r="BW8" s="33">
        <f t="shared" si="23"/>
        <v>8.2654229482052838E-2</v>
      </c>
      <c r="BX8" s="33">
        <f t="shared" si="24"/>
        <v>0</v>
      </c>
      <c r="BY8" s="33">
        <f t="shared" si="25"/>
        <v>1.8367606551567286E-2</v>
      </c>
      <c r="BZ8" s="33">
        <f t="shared" si="26"/>
        <v>0</v>
      </c>
      <c r="CA8" s="33">
        <f t="shared" si="27"/>
        <v>0</v>
      </c>
      <c r="CB8" s="59">
        <f t="shared" si="28"/>
        <v>830.93215278635273</v>
      </c>
      <c r="CC8" s="57"/>
      <c r="CD8" s="59">
        <f t="shared" si="2"/>
        <v>68.492804830794427</v>
      </c>
      <c r="CE8" s="59">
        <f t="shared" si="3"/>
        <v>0</v>
      </c>
      <c r="CF8" s="59">
        <f t="shared" si="4"/>
        <v>3.1408607203180043</v>
      </c>
      <c r="CG8" s="59">
        <f t="shared" si="5"/>
        <v>0</v>
      </c>
      <c r="CH8" s="59">
        <f t="shared" si="6"/>
        <v>0</v>
      </c>
      <c r="CI8" s="59">
        <f t="shared" si="7"/>
        <v>0</v>
      </c>
      <c r="CJ8" s="57"/>
      <c r="CK8" s="59">
        <f t="shared" si="8"/>
        <v>0.70760571426755958</v>
      </c>
      <c r="CL8" s="59">
        <f t="shared" si="9"/>
        <v>1.0836887865424705</v>
      </c>
      <c r="CM8" s="59">
        <v>0</v>
      </c>
      <c r="CN8" s="59">
        <f t="shared" si="29"/>
        <v>2.8478536359636885E-2</v>
      </c>
      <c r="CO8" s="59">
        <f t="shared" si="10"/>
        <v>7.8774330954575825E-2</v>
      </c>
      <c r="CP8" s="59">
        <f t="shared" si="11"/>
        <v>0.10102183603362021</v>
      </c>
      <c r="CQ8" s="59">
        <v>0</v>
      </c>
      <c r="CR8" s="59">
        <f t="shared" si="30"/>
        <v>9.1838032757836866E-3</v>
      </c>
      <c r="CS8" s="59">
        <f t="shared" si="12"/>
        <v>2.8700535817952861E-2</v>
      </c>
      <c r="CT8" s="59">
        <f t="shared" si="13"/>
        <v>3.6735213103134663E-2</v>
      </c>
      <c r="CU8" s="59">
        <v>0</v>
      </c>
      <c r="CV8" s="59">
        <f t="shared" si="31"/>
        <v>1.1901488329954076E-2</v>
      </c>
      <c r="CW8" s="59">
        <f t="shared" si="32"/>
        <v>0</v>
      </c>
      <c r="CX8" s="59">
        <f t="shared" si="14"/>
        <v>0</v>
      </c>
      <c r="CY8" s="59">
        <v>0</v>
      </c>
      <c r="CZ8" s="57">
        <f t="shared" si="33"/>
        <v>3.1248270364885281E-3</v>
      </c>
    </row>
    <row r="9" spans="1:104" ht="14">
      <c r="A9" s="169">
        <v>2015</v>
      </c>
      <c r="B9" s="56">
        <v>0.103364514962014</v>
      </c>
      <c r="C9" s="56">
        <v>6.6035900589568097E-2</v>
      </c>
      <c r="D9" s="56">
        <v>3.1009354488604101E-2</v>
      </c>
      <c r="E9" s="56">
        <v>0</v>
      </c>
      <c r="F9" s="56"/>
      <c r="G9" s="56">
        <v>1.6434957878960199</v>
      </c>
      <c r="H9" s="56">
        <v>1.58326797429334</v>
      </c>
      <c r="I9" s="56">
        <v>1.9225799782934501</v>
      </c>
      <c r="J9" s="56">
        <v>8.9333248777774807E-2</v>
      </c>
      <c r="K9" s="56"/>
      <c r="L9" s="56">
        <v>0.217065481420228</v>
      </c>
      <c r="M9" s="56">
        <v>0.130453380242704</v>
      </c>
      <c r="N9" s="56">
        <v>4.1345805984805403E-2</v>
      </c>
      <c r="O9" s="56">
        <v>1.03775660403053E-2</v>
      </c>
      <c r="P9" s="56"/>
      <c r="Q9" s="56">
        <v>0.15504677244302001</v>
      </c>
      <c r="R9" s="56">
        <v>0.153135992609954</v>
      </c>
      <c r="S9" s="56">
        <v>0.14471032094681899</v>
      </c>
      <c r="T9" s="56">
        <v>2.0672902992402702E-2</v>
      </c>
      <c r="U9" s="56"/>
      <c r="V9" s="56">
        <v>0.36177580236704698</v>
      </c>
      <c r="W9" s="56">
        <v>9.8575233113542202E-2</v>
      </c>
      <c r="X9" s="56">
        <v>4.1345805984805403E-2</v>
      </c>
      <c r="Y9" s="56">
        <v>5.38899760510681E-2</v>
      </c>
      <c r="Z9" s="56"/>
      <c r="AA9" s="56">
        <v>1.0336451496201399E-2</v>
      </c>
      <c r="AB9" s="56">
        <v>0</v>
      </c>
      <c r="AC9" s="56">
        <v>3.1009354488604101E-2</v>
      </c>
      <c r="AD9" s="56">
        <v>3.57541517488275E-3</v>
      </c>
      <c r="AE9" s="56"/>
      <c r="AF9" s="56">
        <v>7.2355160473409494E-2</v>
      </c>
      <c r="AG9" s="56">
        <v>3.1179444056094401E-2</v>
      </c>
      <c r="AH9" s="56">
        <v>0</v>
      </c>
      <c r="AI9" s="56">
        <v>1.0336451496201399E-2</v>
      </c>
      <c r="AJ9" s="56"/>
      <c r="AK9" s="56">
        <v>0</v>
      </c>
      <c r="AL9" s="56">
        <v>0</v>
      </c>
      <c r="AM9" s="56">
        <v>0</v>
      </c>
      <c r="AN9" s="56">
        <v>0</v>
      </c>
      <c r="AO9" s="56"/>
      <c r="AP9" s="56"/>
      <c r="AQ9" s="56">
        <v>988.81595948110999</v>
      </c>
      <c r="AR9" s="56">
        <v>0</v>
      </c>
      <c r="AS9" s="56">
        <v>164.88707426740399</v>
      </c>
      <c r="AT9" s="56">
        <v>919.42736058711</v>
      </c>
      <c r="AU9" s="25"/>
      <c r="AV9" s="25"/>
      <c r="AW9" s="25"/>
      <c r="AY9" s="58"/>
      <c r="AZ9" s="58"/>
      <c r="BA9" s="58"/>
      <c r="BB9" s="58"/>
      <c r="BC9" s="58"/>
      <c r="BD9" s="58"/>
      <c r="BE9" s="57"/>
      <c r="BF9" s="54">
        <f t="shared" si="15"/>
        <v>1.6493038748829081</v>
      </c>
      <c r="BG9" s="54">
        <f t="shared" si="0"/>
        <v>1.9535893327820542</v>
      </c>
      <c r="BH9" s="54">
        <f t="shared" si="0"/>
        <v>8.9333248777774807E-2</v>
      </c>
      <c r="BI9" s="54">
        <f t="shared" si="16"/>
        <v>0.28358937285265801</v>
      </c>
      <c r="BJ9" s="54">
        <f t="shared" si="1"/>
        <v>0.18605612693162438</v>
      </c>
      <c r="BK9" s="54">
        <f t="shared" si="1"/>
        <v>3.1050469032708E-2</v>
      </c>
      <c r="BL9" s="54">
        <f t="shared" si="17"/>
        <v>9.8575233113542202E-2</v>
      </c>
      <c r="BM9" s="54">
        <f t="shared" si="17"/>
        <v>7.2355160473409508E-2</v>
      </c>
      <c r="BN9" s="54">
        <f t="shared" si="17"/>
        <v>5.7465391225950853E-2</v>
      </c>
      <c r="BO9" s="33">
        <f t="shared" si="18"/>
        <v>7.2355160473409494E-2</v>
      </c>
      <c r="BP9" s="33">
        <f t="shared" si="18"/>
        <v>3.1179444056094401E-2</v>
      </c>
      <c r="BQ9" s="33">
        <f t="shared" si="18"/>
        <v>0</v>
      </c>
      <c r="BR9" s="57"/>
      <c r="BS9" s="33">
        <f t="shared" si="19"/>
        <v>8.9163138599841624E-2</v>
      </c>
      <c r="BT9" s="33">
        <f t="shared" si="20"/>
        <v>1.4176939037374796</v>
      </c>
      <c r="BU9" s="33">
        <f t="shared" si="21"/>
        <v>0.1872425910596662</v>
      </c>
      <c r="BV9" s="33">
        <f t="shared" si="22"/>
        <v>0.13374470789976159</v>
      </c>
      <c r="BW9" s="33">
        <f t="shared" si="23"/>
        <v>0.31207098509944398</v>
      </c>
      <c r="BX9" s="33">
        <f t="shared" si="24"/>
        <v>8.9163138599841624E-3</v>
      </c>
      <c r="BY9" s="33">
        <f t="shared" si="25"/>
        <v>6.2414197019888873E-2</v>
      </c>
      <c r="BZ9" s="33">
        <f t="shared" si="26"/>
        <v>0</v>
      </c>
      <c r="CA9" s="33">
        <f t="shared" si="27"/>
        <v>0</v>
      </c>
      <c r="CB9" s="59">
        <f t="shared" si="28"/>
        <v>793.10611784558739</v>
      </c>
      <c r="CC9" s="57"/>
      <c r="CD9" s="59">
        <f t="shared" si="2"/>
        <v>852.96133278766104</v>
      </c>
      <c r="CE9" s="59">
        <f t="shared" si="3"/>
        <v>0</v>
      </c>
      <c r="CF9" s="59">
        <f t="shared" si="4"/>
        <v>142.23303869446673</v>
      </c>
      <c r="CG9" s="59">
        <f t="shared" si="5"/>
        <v>0</v>
      </c>
      <c r="CH9" s="59">
        <f t="shared" si="6"/>
        <v>0</v>
      </c>
      <c r="CI9" s="59">
        <f t="shared" si="7"/>
        <v>0</v>
      </c>
      <c r="CJ9" s="57"/>
      <c r="CK9" s="59">
        <f t="shared" si="8"/>
        <v>1.4227040105928366</v>
      </c>
      <c r="CL9" s="59">
        <f t="shared" si="9"/>
        <v>1.6851833195369978</v>
      </c>
      <c r="CM9" s="59">
        <v>0</v>
      </c>
      <c r="CN9" s="59">
        <f t="shared" si="29"/>
        <v>7.7059645133284435E-2</v>
      </c>
      <c r="CO9" s="59">
        <f t="shared" si="10"/>
        <v>0.24462668418069877</v>
      </c>
      <c r="CP9" s="59">
        <f t="shared" si="11"/>
        <v>0.16049364947971423</v>
      </c>
      <c r="CQ9" s="59">
        <v>0</v>
      </c>
      <c r="CR9" s="59">
        <f t="shared" si="30"/>
        <v>2.6784407346862375E-2</v>
      </c>
      <c r="CS9" s="59">
        <f t="shared" si="12"/>
        <v>8.5031862006458223E-2</v>
      </c>
      <c r="CT9" s="59">
        <f t="shared" si="13"/>
        <v>6.2414197019888887E-2</v>
      </c>
      <c r="CU9" s="59">
        <v>0</v>
      </c>
      <c r="CV9" s="59">
        <f t="shared" si="31"/>
        <v>4.9570151269577867E-2</v>
      </c>
      <c r="CW9" s="59">
        <f t="shared" si="32"/>
        <v>2.6895662335001638E-2</v>
      </c>
      <c r="CX9" s="59">
        <f t="shared" si="14"/>
        <v>0</v>
      </c>
      <c r="CY9" s="59">
        <v>0</v>
      </c>
      <c r="CZ9" s="57">
        <f t="shared" si="33"/>
        <v>8.9163138599841624E-3</v>
      </c>
    </row>
    <row r="10" spans="1:104" ht="14">
      <c r="A10" s="169">
        <v>2016</v>
      </c>
      <c r="B10" s="56">
        <v>0.258411287405034</v>
      </c>
      <c r="C10" s="56">
        <v>0.219370299414752</v>
      </c>
      <c r="D10" s="56">
        <v>7.2355160473409494E-2</v>
      </c>
      <c r="E10" s="56">
        <v>6.2018708977208098E-2</v>
      </c>
      <c r="F10" s="56"/>
      <c r="G10" s="56">
        <v>0.71321515323789297</v>
      </c>
      <c r="H10" s="56">
        <v>0.67423388498192505</v>
      </c>
      <c r="I10" s="56">
        <v>3.4006925422502499</v>
      </c>
      <c r="J10" s="56">
        <v>0.126088764450806</v>
      </c>
      <c r="K10" s="56"/>
      <c r="L10" s="56">
        <v>0.48581322032146401</v>
      </c>
      <c r="M10" s="56">
        <v>0.31001680574164198</v>
      </c>
      <c r="N10" s="56">
        <v>0.14471032094681899</v>
      </c>
      <c r="O10" s="56">
        <v>0.12725297176258599</v>
      </c>
      <c r="P10" s="56"/>
      <c r="Q10" s="56">
        <v>8.2691611969610807E-2</v>
      </c>
      <c r="R10" s="56">
        <v>7.2355160473409494E-2</v>
      </c>
      <c r="S10" s="56">
        <v>0.26874773890123499</v>
      </c>
      <c r="T10" s="56">
        <v>3.1009354488604101E-2</v>
      </c>
      <c r="U10" s="56"/>
      <c r="V10" s="56">
        <v>0.59951418677967805</v>
      </c>
      <c r="W10" s="56">
        <v>0.118688170647281</v>
      </c>
      <c r="X10" s="56">
        <v>0.11370096645821499</v>
      </c>
      <c r="Y10" s="56">
        <v>0.21153626690678401</v>
      </c>
      <c r="Z10" s="56"/>
      <c r="AA10" s="56">
        <v>0</v>
      </c>
      <c r="AB10" s="56">
        <v>0</v>
      </c>
      <c r="AC10" s="56">
        <v>2.0672902992402702E-2</v>
      </c>
      <c r="AD10" s="56">
        <v>1.0336451496201399E-2</v>
      </c>
      <c r="AE10" s="56"/>
      <c r="AF10" s="56">
        <v>0.14471032094681899</v>
      </c>
      <c r="AG10" s="56">
        <v>7.2355160473409494E-2</v>
      </c>
      <c r="AH10" s="56">
        <v>3.1009354488604101E-2</v>
      </c>
      <c r="AI10" s="56">
        <v>5.2312182332651398E-2</v>
      </c>
      <c r="AJ10" s="56"/>
      <c r="AK10" s="56">
        <v>0</v>
      </c>
      <c r="AL10" s="56">
        <v>0</v>
      </c>
      <c r="AM10" s="56">
        <v>0</v>
      </c>
      <c r="AN10" s="56">
        <v>0</v>
      </c>
      <c r="AO10" s="56"/>
      <c r="AP10" s="56"/>
      <c r="AQ10" s="56">
        <v>66.029252157734206</v>
      </c>
      <c r="AR10" s="56">
        <v>0</v>
      </c>
      <c r="AS10" s="56">
        <v>2.8942064189363799</v>
      </c>
      <c r="AT10" s="56">
        <v>901.64866401364395</v>
      </c>
      <c r="AU10" s="25"/>
      <c r="AV10" s="25"/>
      <c r="AW10" s="25"/>
      <c r="AY10" s="58"/>
      <c r="AZ10" s="58"/>
      <c r="BA10" s="58"/>
      <c r="BB10" s="58"/>
      <c r="BC10" s="58"/>
      <c r="BD10" s="58"/>
      <c r="BE10" s="57"/>
      <c r="BF10" s="54">
        <f t="shared" si="15"/>
        <v>0.8936041843966771</v>
      </c>
      <c r="BG10" s="54">
        <f t="shared" si="0"/>
        <v>3.4730477027236595</v>
      </c>
      <c r="BH10" s="54">
        <f t="shared" si="0"/>
        <v>0.18810747342801409</v>
      </c>
      <c r="BI10" s="54">
        <f t="shared" si="16"/>
        <v>0.38237196621505148</v>
      </c>
      <c r="BJ10" s="54">
        <f t="shared" si="1"/>
        <v>0.41345805984805395</v>
      </c>
      <c r="BK10" s="54">
        <f t="shared" si="1"/>
        <v>0.15826232625119008</v>
      </c>
      <c r="BL10" s="54">
        <f t="shared" si="17"/>
        <v>0.118688170647281</v>
      </c>
      <c r="BM10" s="54">
        <f t="shared" si="17"/>
        <v>0.13437386945061769</v>
      </c>
      <c r="BN10" s="54">
        <f t="shared" si="17"/>
        <v>0.22187271840298542</v>
      </c>
      <c r="BO10" s="33">
        <f t="shared" si="18"/>
        <v>0.14471032094681899</v>
      </c>
      <c r="BP10" s="33">
        <f t="shared" si="18"/>
        <v>7.2355160473409494E-2</v>
      </c>
      <c r="BQ10" s="33">
        <f t="shared" si="18"/>
        <v>3.1009354488604101E-2</v>
      </c>
      <c r="BR10" s="57"/>
      <c r="BS10" s="33">
        <f t="shared" si="19"/>
        <v>0.21641538495107107</v>
      </c>
      <c r="BT10" s="33">
        <f t="shared" si="20"/>
        <v>0.59730646246495545</v>
      </c>
      <c r="BU10" s="33">
        <f t="shared" si="21"/>
        <v>0.40686092370801369</v>
      </c>
      <c r="BV10" s="33">
        <f t="shared" si="22"/>
        <v>6.9252923184342674E-2</v>
      </c>
      <c r="BW10" s="33">
        <f t="shared" si="23"/>
        <v>0.50208369308648415</v>
      </c>
      <c r="BX10" s="33">
        <f t="shared" si="24"/>
        <v>0</v>
      </c>
      <c r="BY10" s="33">
        <f t="shared" si="25"/>
        <v>0.12119261557259975</v>
      </c>
      <c r="BZ10" s="33">
        <f t="shared" si="26"/>
        <v>0</v>
      </c>
      <c r="CA10" s="33">
        <f t="shared" si="27"/>
        <v>0</v>
      </c>
      <c r="CB10" s="59">
        <f t="shared" si="28"/>
        <v>755.11656117127654</v>
      </c>
      <c r="CC10" s="57"/>
      <c r="CD10" s="59">
        <f t="shared" si="2"/>
        <v>55.298459162697611</v>
      </c>
      <c r="CE10" s="59">
        <f t="shared" si="3"/>
        <v>0</v>
      </c>
      <c r="CF10" s="59">
        <f t="shared" si="4"/>
        <v>2.423852311451995</v>
      </c>
      <c r="CG10" s="59">
        <f t="shared" si="5"/>
        <v>0</v>
      </c>
      <c r="CH10" s="59">
        <f t="shared" si="6"/>
        <v>0</v>
      </c>
      <c r="CI10" s="59">
        <f t="shared" si="7"/>
        <v>0</v>
      </c>
      <c r="CJ10" s="57"/>
      <c r="CK10" s="59">
        <f t="shared" si="8"/>
        <v>0.74837943613885427</v>
      </c>
      <c r="CL10" s="59">
        <f t="shared" si="9"/>
        <v>2.9086227737423971</v>
      </c>
      <c r="CM10" s="59">
        <v>0</v>
      </c>
      <c r="CN10" s="59">
        <f t="shared" si="29"/>
        <v>0.15753704756050063</v>
      </c>
      <c r="CO10" s="59">
        <f t="shared" si="10"/>
        <v>0.32023050190227981</v>
      </c>
      <c r="CP10" s="59">
        <f t="shared" si="11"/>
        <v>0.34626461592171331</v>
      </c>
      <c r="CQ10" s="59">
        <v>0</v>
      </c>
      <c r="CR10" s="59">
        <f t="shared" si="30"/>
        <v>0.13254220666150393</v>
      </c>
      <c r="CS10" s="59">
        <f t="shared" si="12"/>
        <v>9.9399474371680854E-2</v>
      </c>
      <c r="CT10" s="59">
        <f t="shared" si="13"/>
        <v>0.11253600017455696</v>
      </c>
      <c r="CU10" s="59">
        <v>0</v>
      </c>
      <c r="CV10" s="59">
        <f t="shared" si="31"/>
        <v>0.185814908650106</v>
      </c>
      <c r="CW10" s="59">
        <f t="shared" si="32"/>
        <v>6.0596307786299874E-2</v>
      </c>
      <c r="CX10" s="59">
        <f t="shared" si="14"/>
        <v>2.5969846194128544E-2</v>
      </c>
      <c r="CY10" s="59">
        <v>0</v>
      </c>
      <c r="CZ10" s="57">
        <f t="shared" si="33"/>
        <v>4.381062913636035E-2</v>
      </c>
    </row>
    <row r="11" spans="1:104" ht="14">
      <c r="A11" s="169">
        <v>2017</v>
      </c>
      <c r="B11" s="56">
        <v>0.38244870535945003</v>
      </c>
      <c r="C11" s="56">
        <v>0.31198595198146101</v>
      </c>
      <c r="D11" s="56">
        <v>0.28942064189363798</v>
      </c>
      <c r="E11" s="56">
        <v>5.2754831050679601E-2</v>
      </c>
      <c r="F11" s="56"/>
      <c r="G11" s="56">
        <v>0.79590676520750403</v>
      </c>
      <c r="H11" s="56">
        <v>0.76270446957201699</v>
      </c>
      <c r="I11" s="56">
        <v>3.4937206057160601</v>
      </c>
      <c r="J11" s="56">
        <v>0.25642735909722397</v>
      </c>
      <c r="K11" s="56"/>
      <c r="L11" s="56">
        <v>0.71321515323789297</v>
      </c>
      <c r="M11" s="56">
        <v>0.394987741609855</v>
      </c>
      <c r="N11" s="56">
        <v>0.40312160835185301</v>
      </c>
      <c r="O11" s="56">
        <v>0.214396866434439</v>
      </c>
      <c r="P11" s="56"/>
      <c r="Q11" s="56">
        <v>5.1682257481006799E-2</v>
      </c>
      <c r="R11" s="56">
        <v>5.1682257481006799E-2</v>
      </c>
      <c r="S11" s="56">
        <v>0.28942064189363798</v>
      </c>
      <c r="T11" s="56">
        <v>4.1345805984805403E-2</v>
      </c>
      <c r="U11" s="56"/>
      <c r="V11" s="56">
        <v>1.0439816011163401</v>
      </c>
      <c r="W11" s="56">
        <v>0.22798983828429401</v>
      </c>
      <c r="X11" s="56">
        <v>0.15504677244302001</v>
      </c>
      <c r="Y11" s="56">
        <v>0.40307995346671999</v>
      </c>
      <c r="Z11" s="56"/>
      <c r="AA11" s="56">
        <v>0</v>
      </c>
      <c r="AB11" s="56">
        <v>0</v>
      </c>
      <c r="AC11" s="56">
        <v>0</v>
      </c>
      <c r="AD11" s="56">
        <v>1.0336451496201399E-2</v>
      </c>
      <c r="AE11" s="56"/>
      <c r="AF11" s="56">
        <v>0.15504677244302001</v>
      </c>
      <c r="AG11" s="56">
        <v>0.11305318621162699</v>
      </c>
      <c r="AH11" s="56">
        <v>8.2691611969610807E-2</v>
      </c>
      <c r="AI11" s="56">
        <v>7.4429738390694E-2</v>
      </c>
      <c r="AJ11" s="56"/>
      <c r="AK11" s="56">
        <v>0</v>
      </c>
      <c r="AL11" s="56">
        <v>0</v>
      </c>
      <c r="AM11" s="56">
        <v>0</v>
      </c>
      <c r="AN11" s="56">
        <v>0</v>
      </c>
      <c r="AO11" s="56"/>
      <c r="AP11" s="56"/>
      <c r="AQ11" s="56">
        <v>61.822316398780302</v>
      </c>
      <c r="AR11" s="56">
        <v>0</v>
      </c>
      <c r="AS11" s="56">
        <v>3.0079073853945899</v>
      </c>
      <c r="AT11" s="56">
        <v>883.20843454442104</v>
      </c>
      <c r="AU11" s="25"/>
      <c r="AV11" s="25"/>
      <c r="AW11" s="25"/>
      <c r="AY11" s="58"/>
      <c r="AZ11" s="58"/>
      <c r="BA11" s="58"/>
      <c r="BB11" s="58"/>
      <c r="BC11" s="58"/>
      <c r="BD11" s="58"/>
      <c r="BE11" s="57"/>
      <c r="BF11" s="54">
        <f t="shared" si="15"/>
        <v>1.074690421553478</v>
      </c>
      <c r="BG11" s="54">
        <f t="shared" si="0"/>
        <v>3.7831412476096982</v>
      </c>
      <c r="BH11" s="54">
        <f t="shared" si="0"/>
        <v>0.3091821901479036</v>
      </c>
      <c r="BI11" s="54">
        <f t="shared" si="16"/>
        <v>0.4466699990908618</v>
      </c>
      <c r="BJ11" s="54">
        <f t="shared" si="1"/>
        <v>0.69254225024549099</v>
      </c>
      <c r="BK11" s="54">
        <f t="shared" si="1"/>
        <v>0.25574267241924442</v>
      </c>
      <c r="BL11" s="54">
        <f t="shared" si="17"/>
        <v>0.22798983828429401</v>
      </c>
      <c r="BM11" s="54">
        <f t="shared" si="17"/>
        <v>0.15504677244302001</v>
      </c>
      <c r="BN11" s="54">
        <f t="shared" si="17"/>
        <v>0.41341640496292137</v>
      </c>
      <c r="BO11" s="33">
        <f t="shared" si="18"/>
        <v>0.15504677244302001</v>
      </c>
      <c r="BP11" s="33">
        <f t="shared" si="18"/>
        <v>0.11305318621162699</v>
      </c>
      <c r="BQ11" s="33">
        <f t="shared" si="18"/>
        <v>8.2691611969610807E-2</v>
      </c>
      <c r="BR11" s="57"/>
      <c r="BS11" s="33">
        <f t="shared" si="19"/>
        <v>0.31096579585202422</v>
      </c>
      <c r="BT11" s="33">
        <f t="shared" si="20"/>
        <v>0.64714503461096928</v>
      </c>
      <c r="BU11" s="33">
        <f t="shared" si="21"/>
        <v>0.57990918685918003</v>
      </c>
      <c r="BV11" s="33">
        <f t="shared" si="22"/>
        <v>4.2022404844868168E-2</v>
      </c>
      <c r="BW11" s="33">
        <f t="shared" si="23"/>
        <v>0.84885257786633928</v>
      </c>
      <c r="BX11" s="33">
        <f t="shared" si="24"/>
        <v>0</v>
      </c>
      <c r="BY11" s="33">
        <f t="shared" si="25"/>
        <v>0.12606721453460421</v>
      </c>
      <c r="BZ11" s="33">
        <f t="shared" si="26"/>
        <v>0</v>
      </c>
      <c r="CA11" s="33">
        <f t="shared" si="27"/>
        <v>0</v>
      </c>
      <c r="CB11" s="59">
        <f t="shared" si="28"/>
        <v>718.12928087492082</v>
      </c>
      <c r="CC11" s="57"/>
      <c r="CD11" s="59">
        <f t="shared" si="2"/>
        <v>50.267200675431283</v>
      </c>
      <c r="CE11" s="59">
        <f t="shared" si="3"/>
        <v>0</v>
      </c>
      <c r="CF11" s="59">
        <f t="shared" si="4"/>
        <v>2.445703961971323</v>
      </c>
      <c r="CG11" s="59">
        <f t="shared" si="5"/>
        <v>0</v>
      </c>
      <c r="CH11" s="59">
        <f t="shared" si="6"/>
        <v>0</v>
      </c>
      <c r="CI11" s="59">
        <f t="shared" si="7"/>
        <v>0</v>
      </c>
      <c r="CJ11" s="57"/>
      <c r="CK11" s="59">
        <f t="shared" si="8"/>
        <v>0.87382165908714349</v>
      </c>
      <c r="CL11" s="59">
        <f t="shared" si="9"/>
        <v>3.0760400346443504</v>
      </c>
      <c r="CM11" s="59">
        <v>0</v>
      </c>
      <c r="CN11" s="59">
        <f t="shared" si="29"/>
        <v>0.25139341426780715</v>
      </c>
      <c r="CO11" s="59">
        <f t="shared" si="10"/>
        <v>0.36318358463252326</v>
      </c>
      <c r="CP11" s="59">
        <f t="shared" si="11"/>
        <v>0.56310022492123335</v>
      </c>
      <c r="CQ11" s="59">
        <v>0</v>
      </c>
      <c r="CR11" s="59">
        <f t="shared" si="30"/>
        <v>0.20794219603235167</v>
      </c>
      <c r="CS11" s="59">
        <f t="shared" si="12"/>
        <v>0.18537660218150342</v>
      </c>
      <c r="CT11" s="59">
        <f t="shared" si="13"/>
        <v>0.12606721453460421</v>
      </c>
      <c r="CU11" s="59">
        <v>0</v>
      </c>
      <c r="CV11" s="59">
        <f t="shared" si="31"/>
        <v>0.33614536952543772</v>
      </c>
      <c r="CW11" s="59">
        <f t="shared" si="32"/>
        <v>9.1922586038993392E-2</v>
      </c>
      <c r="CX11" s="59">
        <f t="shared" si="14"/>
        <v>6.7235847751789007E-2</v>
      </c>
      <c r="CY11" s="59">
        <v>0</v>
      </c>
      <c r="CZ11" s="57">
        <f t="shared" si="33"/>
        <v>6.0518188476979824E-2</v>
      </c>
    </row>
    <row r="12" spans="1:104" ht="14">
      <c r="A12" s="169">
        <v>2018</v>
      </c>
      <c r="B12" s="56">
        <v>0.64085999276448402</v>
      </c>
      <c r="C12" s="56">
        <v>0.426985267319275</v>
      </c>
      <c r="D12" s="56">
        <v>0.55816838079487296</v>
      </c>
      <c r="E12" s="56">
        <v>0.11183202498617199</v>
      </c>
      <c r="F12" s="56"/>
      <c r="G12" s="56">
        <v>2.1913277171946901</v>
      </c>
      <c r="H12" s="56">
        <v>2.0856843027544598</v>
      </c>
      <c r="I12" s="56">
        <v>3.3696831877616402</v>
      </c>
      <c r="J12" s="56">
        <v>0.24285741639595501</v>
      </c>
      <c r="K12" s="56"/>
      <c r="L12" s="56">
        <v>0.99229934363533001</v>
      </c>
      <c r="M12" s="56">
        <v>0.57573570497656001</v>
      </c>
      <c r="N12" s="56">
        <v>0.66153289575688701</v>
      </c>
      <c r="O12" s="56">
        <v>0.38970839584630301</v>
      </c>
      <c r="P12" s="56"/>
      <c r="Q12" s="56">
        <v>0.330766447878443</v>
      </c>
      <c r="R12" s="56">
        <v>0.31586574635458298</v>
      </c>
      <c r="S12" s="56">
        <v>0.23773838441263101</v>
      </c>
      <c r="T12" s="56">
        <v>4.52792172443853E-2</v>
      </c>
      <c r="U12" s="56"/>
      <c r="V12" s="56">
        <v>0.93028063465812205</v>
      </c>
      <c r="W12" s="56">
        <v>0.21138451136165701</v>
      </c>
      <c r="X12" s="56">
        <v>0.26874773890123499</v>
      </c>
      <c r="Y12" s="56">
        <v>0.69394418093361898</v>
      </c>
      <c r="Z12" s="56"/>
      <c r="AA12" s="56">
        <v>2.0672902992402702E-2</v>
      </c>
      <c r="AB12" s="56">
        <v>2.0672902992402702E-2</v>
      </c>
      <c r="AC12" s="56">
        <v>0</v>
      </c>
      <c r="AD12" s="56">
        <v>0</v>
      </c>
      <c r="AE12" s="56"/>
      <c r="AF12" s="56">
        <v>0.14471032094681899</v>
      </c>
      <c r="AG12" s="56">
        <v>6.4911857272032802E-2</v>
      </c>
      <c r="AH12" s="56">
        <v>0.165383223939222</v>
      </c>
      <c r="AI12" s="56">
        <v>7.7719183775440598E-2</v>
      </c>
      <c r="AJ12" s="56"/>
      <c r="AK12" s="56">
        <v>0</v>
      </c>
      <c r="AL12" s="56">
        <v>0</v>
      </c>
      <c r="AM12" s="56">
        <v>0</v>
      </c>
      <c r="AN12" s="56">
        <v>0</v>
      </c>
      <c r="AO12" s="56"/>
      <c r="AP12" s="56"/>
      <c r="AQ12" s="56">
        <v>928.74050338518805</v>
      </c>
      <c r="AR12" s="56">
        <v>0</v>
      </c>
      <c r="AS12" s="56">
        <v>149.175667993178</v>
      </c>
      <c r="AT12" s="56">
        <v>863.43480283218798</v>
      </c>
      <c r="AU12" s="25"/>
      <c r="AV12" s="25"/>
      <c r="AW12" s="25"/>
      <c r="AY12" s="58"/>
      <c r="AZ12" s="58"/>
      <c r="BA12" s="58"/>
      <c r="BB12" s="58"/>
      <c r="BC12" s="58"/>
      <c r="BD12" s="58"/>
      <c r="BE12" s="57"/>
      <c r="BF12" s="54">
        <f t="shared" si="15"/>
        <v>2.5126695700737347</v>
      </c>
      <c r="BG12" s="54">
        <f t="shared" si="0"/>
        <v>3.9278515685565134</v>
      </c>
      <c r="BH12" s="54">
        <f t="shared" si="0"/>
        <v>0.35468944138212699</v>
      </c>
      <c r="BI12" s="54">
        <f t="shared" si="16"/>
        <v>0.89160145133114299</v>
      </c>
      <c r="BJ12" s="54">
        <f t="shared" si="1"/>
        <v>0.89927128016951796</v>
      </c>
      <c r="BK12" s="54">
        <f t="shared" si="1"/>
        <v>0.43498761309068834</v>
      </c>
      <c r="BL12" s="54">
        <f t="shared" si="17"/>
        <v>0.23205741435405972</v>
      </c>
      <c r="BM12" s="54">
        <f t="shared" si="17"/>
        <v>0.26874773890123499</v>
      </c>
      <c r="BN12" s="54">
        <f t="shared" si="17"/>
        <v>0.69394418093361898</v>
      </c>
      <c r="BO12" s="33">
        <f t="shared" si="18"/>
        <v>0.14471032094681899</v>
      </c>
      <c r="BP12" s="33">
        <f t="shared" si="18"/>
        <v>6.4911857272032802E-2</v>
      </c>
      <c r="BQ12" s="33">
        <f t="shared" si="18"/>
        <v>0.165383223939222</v>
      </c>
      <c r="BR12" s="57"/>
      <c r="BS12" s="33">
        <f t="shared" si="19"/>
        <v>0.50590079619064565</v>
      </c>
      <c r="BT12" s="33">
        <f t="shared" si="20"/>
        <v>1.7298543353615647</v>
      </c>
      <c r="BU12" s="33">
        <f t="shared" si="21"/>
        <v>0.78333026506938674</v>
      </c>
      <c r="BV12" s="33">
        <f t="shared" si="22"/>
        <v>0.26111008835646199</v>
      </c>
      <c r="BW12" s="33">
        <f t="shared" si="23"/>
        <v>0.73437212350255021</v>
      </c>
      <c r="BX12" s="33">
        <f t="shared" si="24"/>
        <v>1.6319380522278885E-2</v>
      </c>
      <c r="BY12" s="33">
        <f t="shared" si="25"/>
        <v>0.11423566365595225</v>
      </c>
      <c r="BZ12" s="33">
        <f t="shared" si="26"/>
        <v>0</v>
      </c>
      <c r="CA12" s="33">
        <f t="shared" si="27"/>
        <v>0</v>
      </c>
      <c r="CB12" s="59">
        <f t="shared" si="28"/>
        <v>681.60340658376151</v>
      </c>
      <c r="CC12" s="57"/>
      <c r="CD12" s="59">
        <f t="shared" si="2"/>
        <v>733.15632965364046</v>
      </c>
      <c r="CE12" s="59">
        <f t="shared" si="3"/>
        <v>0</v>
      </c>
      <c r="CF12" s="59">
        <f t="shared" si="4"/>
        <v>117.76064984876452</v>
      </c>
      <c r="CG12" s="59">
        <f t="shared" si="5"/>
        <v>0</v>
      </c>
      <c r="CH12" s="59">
        <f t="shared" si="6"/>
        <v>0</v>
      </c>
      <c r="CI12" s="59">
        <f t="shared" si="7"/>
        <v>0</v>
      </c>
      <c r="CJ12" s="57"/>
      <c r="CK12" s="59">
        <f t="shared" si="8"/>
        <v>1.9835245613958328</v>
      </c>
      <c r="CL12" s="59">
        <f t="shared" si="9"/>
        <v>3.1006822992329881</v>
      </c>
      <c r="CM12" s="59">
        <v>0</v>
      </c>
      <c r="CN12" s="59">
        <f t="shared" si="29"/>
        <v>0.2799951203407024</v>
      </c>
      <c r="CO12" s="59">
        <f t="shared" si="10"/>
        <v>0.7038384190085113</v>
      </c>
      <c r="CP12" s="59">
        <f t="shared" si="11"/>
        <v>0.70989305271913183</v>
      </c>
      <c r="CQ12" s="59">
        <v>0</v>
      </c>
      <c r="CR12" s="59">
        <f t="shared" si="30"/>
        <v>0.34338323858596675</v>
      </c>
      <c r="CS12" s="59">
        <f t="shared" si="12"/>
        <v>0.18318826578210998</v>
      </c>
      <c r="CT12" s="59">
        <f t="shared" si="13"/>
        <v>0.2121519467896254</v>
      </c>
      <c r="CU12" s="59">
        <v>0</v>
      </c>
      <c r="CV12" s="59">
        <f t="shared" si="31"/>
        <v>0.54780594452741938</v>
      </c>
      <c r="CW12" s="59">
        <f t="shared" si="32"/>
        <v>5.1242019547010888E-2</v>
      </c>
      <c r="CX12" s="59">
        <f t="shared" si="14"/>
        <v>0.13055504417823138</v>
      </c>
      <c r="CY12" s="59">
        <v>0</v>
      </c>
      <c r="CZ12" s="57">
        <f t="shared" si="33"/>
        <v>6.135224135567461E-2</v>
      </c>
    </row>
    <row r="13" spans="1:104" ht="14">
      <c r="A13" s="169">
        <v>2019</v>
      </c>
      <c r="B13" s="56">
        <v>0.51682257481006799</v>
      </c>
      <c r="C13" s="56">
        <v>0.43626281713662901</v>
      </c>
      <c r="D13" s="56">
        <v>0.89927128016951796</v>
      </c>
      <c r="E13" s="56">
        <v>0.22098036306900901</v>
      </c>
      <c r="F13" s="56"/>
      <c r="G13" s="56">
        <v>0.52715902630626899</v>
      </c>
      <c r="H13" s="56">
        <v>0.48561112118685101</v>
      </c>
      <c r="I13" s="56">
        <v>4.5583751098247998</v>
      </c>
      <c r="J13" s="56">
        <v>0.36122673623346402</v>
      </c>
      <c r="K13" s="56"/>
      <c r="L13" s="56">
        <v>0.82691611969610801</v>
      </c>
      <c r="M13" s="56">
        <v>0.50399722324958196</v>
      </c>
      <c r="N13" s="56">
        <v>1.0026357951315299</v>
      </c>
      <c r="O13" s="56">
        <v>0.51034665395094303</v>
      </c>
      <c r="P13" s="56"/>
      <c r="Q13" s="56">
        <v>5.1682257481006799E-2</v>
      </c>
      <c r="R13" s="56">
        <v>3.1009354488604101E-2</v>
      </c>
      <c r="S13" s="56">
        <v>0.49614967181766501</v>
      </c>
      <c r="T13" s="56">
        <v>4.2839774540504597E-2</v>
      </c>
      <c r="U13" s="56"/>
      <c r="V13" s="56">
        <v>0.97162644064292703</v>
      </c>
      <c r="W13" s="56">
        <v>0.26560808441881201</v>
      </c>
      <c r="X13" s="56">
        <v>0.28942064189363798</v>
      </c>
      <c r="Y13" s="56">
        <v>0.66516221627956995</v>
      </c>
      <c r="Z13" s="56"/>
      <c r="AA13" s="56">
        <v>0</v>
      </c>
      <c r="AB13" s="56">
        <v>0</v>
      </c>
      <c r="AC13" s="56">
        <v>2.0672902992402702E-2</v>
      </c>
      <c r="AD13" s="56">
        <v>0</v>
      </c>
      <c r="AE13" s="56"/>
      <c r="AF13" s="56">
        <v>0.175719675435423</v>
      </c>
      <c r="AG13" s="56">
        <v>0.103364514962014</v>
      </c>
      <c r="AH13" s="56">
        <v>0.19639257842782601</v>
      </c>
      <c r="AI13" s="56">
        <v>8.3522812684397194E-2</v>
      </c>
      <c r="AJ13" s="56"/>
      <c r="AK13" s="56">
        <v>0</v>
      </c>
      <c r="AL13" s="56">
        <v>0</v>
      </c>
      <c r="AM13" s="56">
        <v>0</v>
      </c>
      <c r="AN13" s="56">
        <v>0</v>
      </c>
      <c r="AO13" s="56"/>
      <c r="AP13" s="56"/>
      <c r="AQ13" s="56">
        <v>48.984443640498199</v>
      </c>
      <c r="AR13" s="56">
        <v>0</v>
      </c>
      <c r="AS13" s="56">
        <v>2.0569538477440701</v>
      </c>
      <c r="AT13" s="56">
        <v>841.37681533929401</v>
      </c>
      <c r="AU13" s="25"/>
      <c r="AV13" s="25"/>
      <c r="AW13" s="25"/>
      <c r="AY13" s="58"/>
      <c r="AZ13" s="58"/>
      <c r="BA13" s="58"/>
      <c r="BB13" s="58"/>
      <c r="BC13" s="58"/>
      <c r="BD13" s="58"/>
      <c r="BE13" s="57"/>
      <c r="BF13" s="54">
        <f t="shared" si="15"/>
        <v>0.92187393832347997</v>
      </c>
      <c r="BG13" s="54">
        <f t="shared" si="0"/>
        <v>5.4576463899943182</v>
      </c>
      <c r="BH13" s="54">
        <f t="shared" si="0"/>
        <v>0.58220709930247305</v>
      </c>
      <c r="BI13" s="54">
        <f t="shared" si="16"/>
        <v>0.53500657773818605</v>
      </c>
      <c r="BJ13" s="54">
        <f t="shared" si="1"/>
        <v>1.4987854669491949</v>
      </c>
      <c r="BK13" s="54">
        <f t="shared" si="1"/>
        <v>0.55318642849144761</v>
      </c>
      <c r="BL13" s="54">
        <f t="shared" si="17"/>
        <v>0.26560808441881201</v>
      </c>
      <c r="BM13" s="54">
        <f t="shared" si="17"/>
        <v>0.31009354488604068</v>
      </c>
      <c r="BN13" s="54">
        <f t="shared" si="17"/>
        <v>0.66516221627956995</v>
      </c>
      <c r="BO13" s="33">
        <f t="shared" si="18"/>
        <v>0.175719675435423</v>
      </c>
      <c r="BP13" s="33">
        <f t="shared" si="18"/>
        <v>0.103364514962014</v>
      </c>
      <c r="BQ13" s="33">
        <f t="shared" si="18"/>
        <v>0.19639257842782601</v>
      </c>
      <c r="BR13" s="57"/>
      <c r="BS13" s="33">
        <f t="shared" si="19"/>
        <v>0.39610146898735193</v>
      </c>
      <c r="BT13" s="33">
        <f t="shared" si="20"/>
        <v>0.40402349836709872</v>
      </c>
      <c r="BU13" s="33">
        <f t="shared" si="21"/>
        <v>0.63376235037976247</v>
      </c>
      <c r="BV13" s="33">
        <f t="shared" si="22"/>
        <v>3.9610146898735196E-2</v>
      </c>
      <c r="BW13" s="33">
        <f t="shared" si="23"/>
        <v>0.74467076169622104</v>
      </c>
      <c r="BX13" s="33">
        <f t="shared" si="24"/>
        <v>0</v>
      </c>
      <c r="BY13" s="33">
        <f t="shared" si="25"/>
        <v>0.13467449945569956</v>
      </c>
      <c r="BZ13" s="33">
        <f t="shared" si="26"/>
        <v>0</v>
      </c>
      <c r="CA13" s="33">
        <f t="shared" si="27"/>
        <v>0</v>
      </c>
      <c r="CB13" s="59">
        <f t="shared" si="28"/>
        <v>644.84526948202881</v>
      </c>
      <c r="CC13" s="57"/>
      <c r="CD13" s="59">
        <f t="shared" si="2"/>
        <v>37.54249723062118</v>
      </c>
      <c r="CE13" s="59">
        <f t="shared" si="3"/>
        <v>0</v>
      </c>
      <c r="CF13" s="59">
        <f t="shared" si="4"/>
        <v>1.5764838465696602</v>
      </c>
      <c r="CG13" s="59">
        <f t="shared" si="5"/>
        <v>0</v>
      </c>
      <c r="CH13" s="59">
        <f t="shared" si="6"/>
        <v>0</v>
      </c>
      <c r="CI13" s="59">
        <f t="shared" si="7"/>
        <v>0</v>
      </c>
      <c r="CJ13" s="57"/>
      <c r="CK13" s="59">
        <f t="shared" si="8"/>
        <v>0.70653961144263167</v>
      </c>
      <c r="CL13" s="59">
        <f t="shared" si="9"/>
        <v>4.1828315125064366</v>
      </c>
      <c r="CM13" s="59">
        <v>0</v>
      </c>
      <c r="CN13" s="59">
        <f t="shared" si="29"/>
        <v>0.44621326259466287</v>
      </c>
      <c r="CO13" s="59">
        <f t="shared" si="10"/>
        <v>0.41003799309244715</v>
      </c>
      <c r="CP13" s="59">
        <f t="shared" si="11"/>
        <v>1.148694260063319</v>
      </c>
      <c r="CQ13" s="59">
        <v>0</v>
      </c>
      <c r="CR13" s="59">
        <f t="shared" si="30"/>
        <v>0.42397133490125666</v>
      </c>
      <c r="CS13" s="59">
        <f t="shared" si="12"/>
        <v>0.20356648014431608</v>
      </c>
      <c r="CT13" s="59">
        <f t="shared" si="13"/>
        <v>0.23766088139241107</v>
      </c>
      <c r="CU13" s="59">
        <v>0</v>
      </c>
      <c r="CV13" s="59">
        <f t="shared" si="31"/>
        <v>0.50979145227943279</v>
      </c>
      <c r="CW13" s="59">
        <f t="shared" si="32"/>
        <v>7.9220293797470698E-2</v>
      </c>
      <c r="CX13" s="59">
        <f t="shared" si="14"/>
        <v>0.15051855821519386</v>
      </c>
      <c r="CY13" s="59">
        <v>0</v>
      </c>
      <c r="CZ13" s="57">
        <f t="shared" si="33"/>
        <v>6.4013281173724526E-2</v>
      </c>
    </row>
    <row r="14" spans="1:104" ht="14">
      <c r="A14" s="169">
        <v>2020</v>
      </c>
      <c r="B14" s="56">
        <v>0.71321515323789297</v>
      </c>
      <c r="C14" s="56">
        <v>0.34965391197353202</v>
      </c>
      <c r="D14" s="56">
        <v>1.20936482505556</v>
      </c>
      <c r="E14" s="56">
        <v>0.16104891360204501</v>
      </c>
      <c r="F14" s="56"/>
      <c r="G14" s="56">
        <v>0.44446741433665798</v>
      </c>
      <c r="H14" s="56">
        <v>0.41580594646827701</v>
      </c>
      <c r="I14" s="56">
        <v>3.4730477027236502</v>
      </c>
      <c r="J14" s="56">
        <v>0.40070746171184801</v>
      </c>
      <c r="K14" s="56"/>
      <c r="L14" s="56">
        <v>0.71321515323789297</v>
      </c>
      <c r="M14" s="56">
        <v>0.26422488884144701</v>
      </c>
      <c r="N14" s="56">
        <v>1.2197012765517601</v>
      </c>
      <c r="O14" s="56">
        <v>0.49123392789081599</v>
      </c>
      <c r="P14" s="56"/>
      <c r="Q14" s="56">
        <v>7.2355160473409494E-2</v>
      </c>
      <c r="R14" s="56">
        <v>6.9739124187393101E-2</v>
      </c>
      <c r="S14" s="56">
        <v>0.38244870535945003</v>
      </c>
      <c r="T14" s="56">
        <v>8.2691611969610807E-2</v>
      </c>
      <c r="U14" s="56"/>
      <c r="V14" s="56">
        <v>0.99229934363533001</v>
      </c>
      <c r="W14" s="56">
        <v>0.186773189875162</v>
      </c>
      <c r="X14" s="56">
        <v>0.46514031732906103</v>
      </c>
      <c r="Y14" s="56">
        <v>0.469798995280511</v>
      </c>
      <c r="Z14" s="56"/>
      <c r="AA14" s="56">
        <v>1.0336451496201399E-2</v>
      </c>
      <c r="AB14" s="56">
        <v>1.0336451496201399E-2</v>
      </c>
      <c r="AC14" s="56">
        <v>0</v>
      </c>
      <c r="AD14" s="56">
        <v>2.0672902992402702E-2</v>
      </c>
      <c r="AE14" s="56"/>
      <c r="AF14" s="56">
        <v>0.19639257842782601</v>
      </c>
      <c r="AG14" s="56">
        <v>5.5978908297432697E-2</v>
      </c>
      <c r="AH14" s="56">
        <v>0.206729029924027</v>
      </c>
      <c r="AI14" s="56">
        <v>0.16566298913313801</v>
      </c>
      <c r="AJ14" s="56"/>
      <c r="AK14" s="56">
        <v>0</v>
      </c>
      <c r="AL14" s="56">
        <v>0</v>
      </c>
      <c r="AM14" s="56">
        <v>0</v>
      </c>
      <c r="AN14" s="56">
        <v>0</v>
      </c>
      <c r="AO14" s="56"/>
      <c r="AP14" s="56"/>
      <c r="AQ14" s="56">
        <v>44.291694661222799</v>
      </c>
      <c r="AR14" s="56">
        <v>0</v>
      </c>
      <c r="AS14" s="56">
        <v>1.82955191482764</v>
      </c>
      <c r="AT14" s="56">
        <v>817.54095818905398</v>
      </c>
      <c r="AU14" s="25"/>
      <c r="AV14" s="25"/>
      <c r="AW14" s="25"/>
      <c r="AY14" s="58"/>
      <c r="AZ14" s="58"/>
      <c r="BA14" s="58"/>
      <c r="BB14" s="58"/>
      <c r="BC14" s="58"/>
      <c r="BD14" s="58"/>
      <c r="BE14" s="57"/>
      <c r="BF14" s="54">
        <f t="shared" si="15"/>
        <v>0.76545985844180908</v>
      </c>
      <c r="BG14" s="54">
        <f t="shared" si="0"/>
        <v>4.6824125277792099</v>
      </c>
      <c r="BH14" s="54">
        <f t="shared" si="0"/>
        <v>0.561756375313893</v>
      </c>
      <c r="BI14" s="54">
        <f t="shared" si="16"/>
        <v>0.3339640130288401</v>
      </c>
      <c r="BJ14" s="54">
        <f t="shared" si="1"/>
        <v>1.6021499819112102</v>
      </c>
      <c r="BK14" s="54">
        <f t="shared" si="1"/>
        <v>0.57392553986042683</v>
      </c>
      <c r="BL14" s="54">
        <f t="shared" si="17"/>
        <v>0.19710964137136341</v>
      </c>
      <c r="BM14" s="54">
        <f t="shared" si="17"/>
        <v>0.46514031732906103</v>
      </c>
      <c r="BN14" s="54">
        <f t="shared" si="17"/>
        <v>0.49047189827291371</v>
      </c>
      <c r="BO14" s="33">
        <f t="shared" si="18"/>
        <v>0.19639257842782601</v>
      </c>
      <c r="BP14" s="33">
        <f t="shared" si="18"/>
        <v>5.5978908297432697E-2</v>
      </c>
      <c r="BQ14" s="33">
        <f t="shared" si="18"/>
        <v>0.206729029924027</v>
      </c>
      <c r="BR14" s="57"/>
      <c r="BS14" s="33">
        <f t="shared" si="19"/>
        <v>0.53069905553645147</v>
      </c>
      <c r="BT14" s="33">
        <f t="shared" si="20"/>
        <v>0.33072549837778864</v>
      </c>
      <c r="BU14" s="33">
        <f t="shared" si="21"/>
        <v>0.53069905553645147</v>
      </c>
      <c r="BV14" s="33">
        <f t="shared" si="22"/>
        <v>5.3839034619640048E-2</v>
      </c>
      <c r="BW14" s="33">
        <f t="shared" si="23"/>
        <v>0.73836390335506341</v>
      </c>
      <c r="BX14" s="33">
        <f t="shared" si="24"/>
        <v>7.6912906599486104E-3</v>
      </c>
      <c r="BY14" s="33">
        <f t="shared" si="25"/>
        <v>0.14613452253902318</v>
      </c>
      <c r="BZ14" s="33">
        <f t="shared" si="26"/>
        <v>0</v>
      </c>
      <c r="CA14" s="33">
        <f t="shared" si="27"/>
        <v>0</v>
      </c>
      <c r="CB14" s="59">
        <f t="shared" si="28"/>
        <v>608.32725216731296</v>
      </c>
      <c r="CC14" s="57"/>
      <c r="CD14" s="59">
        <f t="shared" si="2"/>
        <v>32.957180477879646</v>
      </c>
      <c r="CE14" s="59">
        <f t="shared" si="3"/>
        <v>0</v>
      </c>
      <c r="CF14" s="59">
        <f t="shared" si="4"/>
        <v>1.3613584468108983</v>
      </c>
      <c r="CG14" s="59">
        <f t="shared" si="5"/>
        <v>0</v>
      </c>
      <c r="CH14" s="59">
        <f t="shared" si="6"/>
        <v>0</v>
      </c>
      <c r="CI14" s="59">
        <f t="shared" si="7"/>
        <v>0</v>
      </c>
      <c r="CJ14" s="57"/>
      <c r="CK14" s="59">
        <f t="shared" si="8"/>
        <v>0.56957402276425873</v>
      </c>
      <c r="CL14" s="59">
        <f t="shared" si="9"/>
        <v>3.4841546689567027</v>
      </c>
      <c r="CM14" s="59">
        <v>0</v>
      </c>
      <c r="CN14" s="59">
        <f t="shared" si="29"/>
        <v>0.41799950052550866</v>
      </c>
      <c r="CO14" s="59">
        <f t="shared" si="10"/>
        <v>0.24850058988925053</v>
      </c>
      <c r="CP14" s="59">
        <f t="shared" si="11"/>
        <v>1.1921500522920296</v>
      </c>
      <c r="CQ14" s="59">
        <v>0</v>
      </c>
      <c r="CR14" s="59">
        <f t="shared" si="30"/>
        <v>0.42705450181396143</v>
      </c>
      <c r="CS14" s="59">
        <f t="shared" si="12"/>
        <v>0.14666808471190729</v>
      </c>
      <c r="CT14" s="59">
        <f t="shared" si="13"/>
        <v>0.34610807969768603</v>
      </c>
      <c r="CU14" s="59">
        <v>0</v>
      </c>
      <c r="CV14" s="59">
        <f t="shared" si="31"/>
        <v>0.36495715493272063</v>
      </c>
      <c r="CW14" s="59">
        <f t="shared" si="32"/>
        <v>4.1653565026681459E-2</v>
      </c>
      <c r="CX14" s="59">
        <f t="shared" si="14"/>
        <v>0.15382581319897148</v>
      </c>
      <c r="CY14" s="59">
        <v>0</v>
      </c>
      <c r="CZ14" s="57">
        <f t="shared" si="33"/>
        <v>0.12326882213757029</v>
      </c>
    </row>
    <row r="15" spans="1:104" ht="14">
      <c r="A15" s="169">
        <v>2021</v>
      </c>
      <c r="B15" s="56">
        <v>0.62018708977208103</v>
      </c>
      <c r="C15" s="56">
        <v>0.36511462141058298</v>
      </c>
      <c r="D15" s="56">
        <v>1.2403741795441601</v>
      </c>
      <c r="E15" s="56">
        <v>0.47908135701322302</v>
      </c>
      <c r="F15" s="56"/>
      <c r="G15" s="56">
        <v>2.4394025531035202</v>
      </c>
      <c r="H15" s="56">
        <v>2.1874067777100099</v>
      </c>
      <c r="I15" s="56">
        <v>2.8735335159439801</v>
      </c>
      <c r="J15" s="56">
        <v>0.58079692623488599</v>
      </c>
      <c r="K15" s="56"/>
      <c r="L15" s="56">
        <v>0.56850483229107396</v>
      </c>
      <c r="M15" s="56">
        <v>0.27109685286309998</v>
      </c>
      <c r="N15" s="56">
        <v>1.03364514962014</v>
      </c>
      <c r="O15" s="56">
        <v>0.61628850025035598</v>
      </c>
      <c r="P15" s="56"/>
      <c r="Q15" s="56">
        <v>0.217065481420228</v>
      </c>
      <c r="R15" s="56">
        <v>0.204499605064273</v>
      </c>
      <c r="S15" s="56">
        <v>0.29975709338983902</v>
      </c>
      <c r="T15" s="56">
        <v>0.10895814007351599</v>
      </c>
      <c r="U15" s="56"/>
      <c r="V15" s="56">
        <v>0.72355160473409497</v>
      </c>
      <c r="W15" s="56">
        <v>0.10795621506320199</v>
      </c>
      <c r="X15" s="56">
        <v>0.423794511344256</v>
      </c>
      <c r="Y15" s="56">
        <v>0.68698253504797901</v>
      </c>
      <c r="Z15" s="56"/>
      <c r="AA15" s="56">
        <v>0</v>
      </c>
      <c r="AB15" s="56">
        <v>0</v>
      </c>
      <c r="AC15" s="56">
        <v>1.0336451496201399E-2</v>
      </c>
      <c r="AD15" s="56">
        <v>0</v>
      </c>
      <c r="AE15" s="56"/>
      <c r="AF15" s="56">
        <v>0.175719675435423</v>
      </c>
      <c r="AG15" s="56">
        <v>8.4720726727245593E-2</v>
      </c>
      <c r="AH15" s="56">
        <v>0.19639257842782601</v>
      </c>
      <c r="AI15" s="56">
        <v>8.4211366392874798E-2</v>
      </c>
      <c r="AJ15" s="56"/>
      <c r="AK15" s="56">
        <v>0</v>
      </c>
      <c r="AL15" s="56">
        <v>0</v>
      </c>
      <c r="AM15" s="56">
        <v>0</v>
      </c>
      <c r="AN15" s="56">
        <v>0</v>
      </c>
      <c r="AO15" s="56"/>
      <c r="AP15" s="56"/>
      <c r="AQ15" s="56">
        <v>855.82717453098405</v>
      </c>
      <c r="AR15" s="56">
        <v>0</v>
      </c>
      <c r="AS15" s="56">
        <v>134.49790686857199</v>
      </c>
      <c r="AT15" s="56">
        <v>792.29934363533005</v>
      </c>
      <c r="AU15" s="25"/>
      <c r="AV15" s="25"/>
      <c r="AW15" s="25"/>
      <c r="AY15" s="58"/>
      <c r="AZ15" s="58"/>
      <c r="BA15" s="58"/>
      <c r="BB15" s="58"/>
      <c r="BC15" s="58"/>
      <c r="BD15" s="58"/>
      <c r="BE15" s="57"/>
      <c r="BF15" s="54">
        <f t="shared" si="15"/>
        <v>2.5525213991205931</v>
      </c>
      <c r="BG15" s="54">
        <f t="shared" si="0"/>
        <v>4.1139076954881402</v>
      </c>
      <c r="BH15" s="54">
        <f t="shared" si="0"/>
        <v>1.0598782832481091</v>
      </c>
      <c r="BI15" s="54">
        <f t="shared" si="16"/>
        <v>0.47559645792737298</v>
      </c>
      <c r="BJ15" s="54">
        <f t="shared" si="1"/>
        <v>1.333402243009979</v>
      </c>
      <c r="BK15" s="54">
        <f t="shared" si="1"/>
        <v>0.72524664032387198</v>
      </c>
      <c r="BL15" s="54">
        <f t="shared" si="17"/>
        <v>0.10795621506320199</v>
      </c>
      <c r="BM15" s="54">
        <f t="shared" si="17"/>
        <v>0.43413096284045738</v>
      </c>
      <c r="BN15" s="54">
        <f t="shared" si="17"/>
        <v>0.68698253504797901</v>
      </c>
      <c r="BO15" s="33">
        <f t="shared" si="18"/>
        <v>0.175719675435423</v>
      </c>
      <c r="BP15" s="33">
        <f t="shared" si="18"/>
        <v>8.4720726727245593E-2</v>
      </c>
      <c r="BQ15" s="33">
        <f t="shared" si="18"/>
        <v>0.19639257842782601</v>
      </c>
      <c r="BR15" s="57"/>
      <c r="BS15" s="33">
        <f t="shared" si="19"/>
        <v>0.44803634912321794</v>
      </c>
      <c r="BT15" s="33">
        <f t="shared" si="20"/>
        <v>1.7622763065513249</v>
      </c>
      <c r="BU15" s="33">
        <f t="shared" si="21"/>
        <v>0.41069998669628288</v>
      </c>
      <c r="BV15" s="33">
        <f t="shared" si="22"/>
        <v>0.156812722193126</v>
      </c>
      <c r="BW15" s="33">
        <f t="shared" si="23"/>
        <v>0.52270907397708788</v>
      </c>
      <c r="BX15" s="33">
        <f t="shared" si="24"/>
        <v>0</v>
      </c>
      <c r="BY15" s="33">
        <f t="shared" si="25"/>
        <v>0.12694363225157843</v>
      </c>
      <c r="BZ15" s="33">
        <f t="shared" si="26"/>
        <v>0</v>
      </c>
      <c r="CA15" s="33">
        <f t="shared" si="27"/>
        <v>0</v>
      </c>
      <c r="CB15" s="59">
        <f t="shared" si="28"/>
        <v>572.37390327739649</v>
      </c>
      <c r="CC15" s="57"/>
      <c r="CD15" s="59">
        <f t="shared" si="2"/>
        <v>618.26775997258517</v>
      </c>
      <c r="CE15" s="59">
        <f t="shared" si="3"/>
        <v>0</v>
      </c>
      <c r="CF15" s="59">
        <f t="shared" si="4"/>
        <v>97.164149579855206</v>
      </c>
      <c r="CG15" s="59">
        <f t="shared" si="5"/>
        <v>0</v>
      </c>
      <c r="CH15" s="59">
        <f t="shared" si="6"/>
        <v>0</v>
      </c>
      <c r="CI15" s="59">
        <f t="shared" si="7"/>
        <v>0</v>
      </c>
      <c r="CJ15" s="57"/>
      <c r="CK15" s="59">
        <f t="shared" si="8"/>
        <v>1.8439957676983574</v>
      </c>
      <c r="CL15" s="59">
        <f t="shared" si="9"/>
        <v>2.9719744491840143</v>
      </c>
      <c r="CM15" s="59">
        <v>0</v>
      </c>
      <c r="CN15" s="59">
        <f t="shared" si="29"/>
        <v>0.76567862242340345</v>
      </c>
      <c r="CO15" s="59">
        <f t="shared" si="10"/>
        <v>0.34358100028174227</v>
      </c>
      <c r="CP15" s="59">
        <f t="shared" si="11"/>
        <v>0.96327815061492195</v>
      </c>
      <c r="CQ15" s="59">
        <v>0</v>
      </c>
      <c r="CR15" s="59">
        <f t="shared" si="30"/>
        <v>0.52393360375173492</v>
      </c>
      <c r="CS15" s="59">
        <f t="shared" si="12"/>
        <v>7.7989866702728908E-2</v>
      </c>
      <c r="CT15" s="59">
        <f t="shared" si="13"/>
        <v>0.31362544438625301</v>
      </c>
      <c r="CU15" s="59">
        <v>0</v>
      </c>
      <c r="CV15" s="59">
        <f t="shared" si="31"/>
        <v>0.49629079997041492</v>
      </c>
      <c r="CW15" s="59">
        <f t="shared" si="32"/>
        <v>6.1204055556671633E-2</v>
      </c>
      <c r="CX15" s="59">
        <f t="shared" si="14"/>
        <v>0.1418781772223526</v>
      </c>
      <c r="CY15" s="59">
        <v>0</v>
      </c>
      <c r="CZ15" s="57">
        <f t="shared" si="33"/>
        <v>6.083608281366671E-2</v>
      </c>
    </row>
    <row r="16" spans="1:104" ht="14">
      <c r="A16" s="169">
        <v>2022</v>
      </c>
      <c r="B16" s="56">
        <v>0.62018708977208103</v>
      </c>
      <c r="C16" s="56">
        <v>0.40070105143107299</v>
      </c>
      <c r="D16" s="56">
        <v>1.2197012765517601</v>
      </c>
      <c r="E16" s="56">
        <v>0.32085619730826198</v>
      </c>
      <c r="F16" s="56"/>
      <c r="G16" s="56">
        <v>0.206729029924027</v>
      </c>
      <c r="H16" s="56">
        <v>0.19609396721528899</v>
      </c>
      <c r="I16" s="56">
        <v>4.1242441469843403</v>
      </c>
      <c r="J16" s="56">
        <v>0.54783192929867197</v>
      </c>
      <c r="K16" s="56"/>
      <c r="L16" s="56">
        <v>0.63052354126828303</v>
      </c>
      <c r="M16" s="56">
        <v>0.27240906922825697</v>
      </c>
      <c r="N16" s="56">
        <v>1.01297224662773</v>
      </c>
      <c r="O16" s="56">
        <v>0.36246678771302099</v>
      </c>
      <c r="P16" s="56"/>
      <c r="Q16" s="56">
        <v>2.0672902992402702E-2</v>
      </c>
      <c r="R16" s="56">
        <v>1.6610596197089701E-2</v>
      </c>
      <c r="S16" s="56">
        <v>0.37211225386324898</v>
      </c>
      <c r="T16" s="56">
        <v>0.11370096645821499</v>
      </c>
      <c r="U16" s="56"/>
      <c r="V16" s="56">
        <v>0.62018708977208103</v>
      </c>
      <c r="W16" s="56">
        <v>8.8465493775309503E-2</v>
      </c>
      <c r="X16" s="56">
        <v>0.35143935087084599</v>
      </c>
      <c r="Y16" s="56">
        <v>0.43040926093619197</v>
      </c>
      <c r="Z16" s="56"/>
      <c r="AA16" s="56">
        <v>0</v>
      </c>
      <c r="AB16" s="56">
        <v>0</v>
      </c>
      <c r="AC16" s="56">
        <v>1.0336451496201399E-2</v>
      </c>
      <c r="AD16" s="56">
        <v>0</v>
      </c>
      <c r="AE16" s="56"/>
      <c r="AF16" s="56">
        <v>0.175719675435423</v>
      </c>
      <c r="AG16" s="56">
        <v>8.4833167039367399E-2</v>
      </c>
      <c r="AH16" s="56">
        <v>0.206729029924027</v>
      </c>
      <c r="AI16" s="56">
        <v>9.7858638360371994E-2</v>
      </c>
      <c r="AJ16" s="56"/>
      <c r="AK16" s="56">
        <v>0</v>
      </c>
      <c r="AL16" s="56">
        <v>0</v>
      </c>
      <c r="AM16" s="56">
        <v>0</v>
      </c>
      <c r="AN16" s="56">
        <v>0</v>
      </c>
      <c r="AO16" s="56"/>
      <c r="AP16" s="56"/>
      <c r="AQ16" s="56">
        <v>38.358571502403201</v>
      </c>
      <c r="AR16" s="56">
        <v>0</v>
      </c>
      <c r="AS16" s="56">
        <v>1.63315933639981</v>
      </c>
      <c r="AT16" s="56">
        <v>764.95942942787701</v>
      </c>
      <c r="AU16" s="25"/>
      <c r="AV16" s="25"/>
      <c r="AW16" s="25"/>
      <c r="AY16" s="58"/>
      <c r="AZ16" s="58"/>
      <c r="BA16" s="58"/>
      <c r="BB16" s="58"/>
      <c r="BC16" s="58"/>
      <c r="BD16" s="58"/>
      <c r="BE16" s="57"/>
      <c r="BF16" s="54">
        <f t="shared" si="15"/>
        <v>0.59679501864636197</v>
      </c>
      <c r="BG16" s="54">
        <f t="shared" si="0"/>
        <v>5.3439454235361001</v>
      </c>
      <c r="BH16" s="54">
        <f t="shared" si="0"/>
        <v>0.86868812660693395</v>
      </c>
      <c r="BI16" s="54">
        <f t="shared" si="16"/>
        <v>0.28901966542534668</v>
      </c>
      <c r="BJ16" s="54">
        <f t="shared" si="1"/>
        <v>1.3850845004909789</v>
      </c>
      <c r="BK16" s="54">
        <f t="shared" si="1"/>
        <v>0.47616775417123597</v>
      </c>
      <c r="BL16" s="54">
        <f t="shared" si="17"/>
        <v>8.8465493775309503E-2</v>
      </c>
      <c r="BM16" s="54">
        <f t="shared" si="17"/>
        <v>0.36177580236704737</v>
      </c>
      <c r="BN16" s="54">
        <f t="shared" si="17"/>
        <v>0.43040926093619197</v>
      </c>
      <c r="BO16" s="33">
        <f t="shared" si="18"/>
        <v>0.175719675435423</v>
      </c>
      <c r="BP16" s="33">
        <f t="shared" si="18"/>
        <v>8.4833167039367399E-2</v>
      </c>
      <c r="BQ16" s="33">
        <f t="shared" si="18"/>
        <v>0.206729029924027</v>
      </c>
      <c r="BR16" s="57"/>
      <c r="BS16" s="33">
        <f t="shared" si="19"/>
        <v>0.43498674672157078</v>
      </c>
      <c r="BT16" s="33">
        <f t="shared" si="20"/>
        <v>0.14499558224052359</v>
      </c>
      <c r="BU16" s="33">
        <f t="shared" si="21"/>
        <v>0.44223652583359746</v>
      </c>
      <c r="BV16" s="33">
        <f t="shared" si="22"/>
        <v>1.4499558224052361E-2</v>
      </c>
      <c r="BW16" s="33">
        <f t="shared" si="23"/>
        <v>0.43498674672157078</v>
      </c>
      <c r="BX16" s="33">
        <f t="shared" si="24"/>
        <v>0</v>
      </c>
      <c r="BY16" s="33">
        <f t="shared" si="25"/>
        <v>0.12324624490444509</v>
      </c>
      <c r="BZ16" s="33">
        <f t="shared" si="26"/>
        <v>0</v>
      </c>
      <c r="CA16" s="33">
        <f t="shared" si="27"/>
        <v>0</v>
      </c>
      <c r="CB16" s="59">
        <f t="shared" si="28"/>
        <v>536.5271529646094</v>
      </c>
      <c r="CC16" s="57"/>
      <c r="CD16" s="59">
        <f t="shared" si="2"/>
        <v>26.903930284729146</v>
      </c>
      <c r="CE16" s="59">
        <f t="shared" si="3"/>
        <v>0</v>
      </c>
      <c r="CF16" s="59">
        <f t="shared" si="4"/>
        <v>1.1454650997001341</v>
      </c>
      <c r="CG16" s="59">
        <f t="shared" si="5"/>
        <v>0</v>
      </c>
      <c r="CH16" s="59">
        <f t="shared" si="6"/>
        <v>0</v>
      </c>
      <c r="CI16" s="59">
        <f t="shared" si="7"/>
        <v>0</v>
      </c>
      <c r="CJ16" s="57"/>
      <c r="CK16" s="59">
        <f t="shared" si="8"/>
        <v>0.41858001867794847</v>
      </c>
      <c r="CL16" s="59">
        <f t="shared" si="9"/>
        <v>3.7481358009175363</v>
      </c>
      <c r="CM16" s="59">
        <v>0</v>
      </c>
      <c r="CN16" s="59">
        <f t="shared" si="29"/>
        <v>0.60928037416462955</v>
      </c>
      <c r="CO16" s="59">
        <f t="shared" si="10"/>
        <v>0.20271257830944281</v>
      </c>
      <c r="CP16" s="59">
        <f t="shared" si="11"/>
        <v>0.97147040101150661</v>
      </c>
      <c r="CQ16" s="59">
        <v>0</v>
      </c>
      <c r="CR16" s="59">
        <f t="shared" si="30"/>
        <v>0.33397448237237853</v>
      </c>
      <c r="CS16" s="59">
        <f t="shared" si="12"/>
        <v>6.2047917425338779E-2</v>
      </c>
      <c r="CT16" s="59">
        <f t="shared" si="13"/>
        <v>0.25374226892091639</v>
      </c>
      <c r="CU16" s="59">
        <v>0</v>
      </c>
      <c r="CV16" s="59">
        <f t="shared" si="31"/>
        <v>0.30188039586937238</v>
      </c>
      <c r="CW16" s="59">
        <f t="shared" si="32"/>
        <v>5.9500276534461972E-2</v>
      </c>
      <c r="CX16" s="59">
        <f t="shared" si="14"/>
        <v>0.14499558224052359</v>
      </c>
      <c r="CY16" s="59">
        <v>0</v>
      </c>
      <c r="CZ16" s="57">
        <f t="shared" si="33"/>
        <v>6.8636080049045187E-2</v>
      </c>
    </row>
    <row r="17" spans="1:104" ht="14">
      <c r="A17" s="169">
        <v>2023</v>
      </c>
      <c r="B17" s="56">
        <v>0.44446741433665798</v>
      </c>
      <c r="C17" s="56">
        <v>0.27760899819365698</v>
      </c>
      <c r="D17" s="56">
        <v>1.16801901907075</v>
      </c>
      <c r="E17" s="56">
        <v>0.30209611584864099</v>
      </c>
      <c r="F17" s="56"/>
      <c r="G17" s="56">
        <v>0.217065481420228</v>
      </c>
      <c r="H17" s="56">
        <v>0.206729029924027</v>
      </c>
      <c r="I17" s="56">
        <v>2.59444932554654</v>
      </c>
      <c r="J17" s="56">
        <v>0.46787438059571901</v>
      </c>
      <c r="K17" s="56"/>
      <c r="L17" s="56">
        <v>0.55816838079487296</v>
      </c>
      <c r="M17" s="56">
        <v>0.245626347239707</v>
      </c>
      <c r="N17" s="56">
        <v>0.76489741071890005</v>
      </c>
      <c r="O17" s="56">
        <v>0.44230466815542202</v>
      </c>
      <c r="P17" s="56"/>
      <c r="Q17" s="56">
        <v>2.0672902992402702E-2</v>
      </c>
      <c r="R17" s="56">
        <v>2.0672902992402702E-2</v>
      </c>
      <c r="S17" s="56">
        <v>0.217065481420228</v>
      </c>
      <c r="T17" s="56">
        <v>6.2018708977208098E-2</v>
      </c>
      <c r="U17" s="56"/>
      <c r="V17" s="56">
        <v>0.65119644426068501</v>
      </c>
      <c r="W17" s="56">
        <v>0.13440795414237899</v>
      </c>
      <c r="X17" s="56">
        <v>0.23773838441263101</v>
      </c>
      <c r="Y17" s="56">
        <v>0.38743426108364398</v>
      </c>
      <c r="Z17" s="56"/>
      <c r="AA17" s="56">
        <v>0</v>
      </c>
      <c r="AB17" s="56">
        <v>0</v>
      </c>
      <c r="AC17" s="56">
        <v>0</v>
      </c>
      <c r="AD17" s="56">
        <v>1.0336451496201399E-2</v>
      </c>
      <c r="AE17" s="56"/>
      <c r="AF17" s="56">
        <v>0.15504677244302001</v>
      </c>
      <c r="AG17" s="56">
        <v>6.27281053005211E-2</v>
      </c>
      <c r="AH17" s="56">
        <v>0.23773838441263101</v>
      </c>
      <c r="AI17" s="56">
        <v>0.119805318962819</v>
      </c>
      <c r="AJ17" s="56"/>
      <c r="AK17" s="56">
        <v>0</v>
      </c>
      <c r="AL17" s="56">
        <v>0</v>
      </c>
      <c r="AM17" s="56">
        <v>0</v>
      </c>
      <c r="AN17" s="56">
        <v>0</v>
      </c>
      <c r="AO17" s="56"/>
      <c r="AP17" s="56"/>
      <c r="AQ17" s="56">
        <v>34.1826450979379</v>
      </c>
      <c r="AR17" s="56">
        <v>0</v>
      </c>
      <c r="AS17" s="56">
        <v>1.16801901907075</v>
      </c>
      <c r="AT17" s="56">
        <v>738.11566489224197</v>
      </c>
      <c r="AU17" s="25"/>
      <c r="AV17" s="25"/>
      <c r="AW17" s="25"/>
      <c r="AY17" s="58"/>
      <c r="AZ17" s="58"/>
      <c r="BA17" s="58"/>
      <c r="BB17" s="58"/>
      <c r="BC17" s="58"/>
      <c r="BD17" s="58"/>
      <c r="BE17" s="57"/>
      <c r="BF17" s="54">
        <f t="shared" si="15"/>
        <v>0.48433802811768401</v>
      </c>
      <c r="BG17" s="54">
        <f t="shared" si="0"/>
        <v>3.76246834461729</v>
      </c>
      <c r="BH17" s="54">
        <f t="shared" si="0"/>
        <v>0.76997049644436</v>
      </c>
      <c r="BI17" s="54">
        <f t="shared" si="16"/>
        <v>0.26629925023210971</v>
      </c>
      <c r="BJ17" s="54">
        <f t="shared" si="1"/>
        <v>0.98196289213912802</v>
      </c>
      <c r="BK17" s="54">
        <f t="shared" si="1"/>
        <v>0.50432337713263009</v>
      </c>
      <c r="BL17" s="54">
        <f t="shared" si="17"/>
        <v>0.13440795414237899</v>
      </c>
      <c r="BM17" s="54">
        <f t="shared" si="17"/>
        <v>0.23773838441263101</v>
      </c>
      <c r="BN17" s="54">
        <f t="shared" si="17"/>
        <v>0.39777071257984536</v>
      </c>
      <c r="BO17" s="33">
        <f t="shared" si="18"/>
        <v>0.15504677244302001</v>
      </c>
      <c r="BP17" s="33">
        <f t="shared" si="18"/>
        <v>6.27281053005211E-2</v>
      </c>
      <c r="BQ17" s="33">
        <f t="shared" si="18"/>
        <v>0.23773838441263101</v>
      </c>
      <c r="BR17" s="57"/>
      <c r="BS17" s="33">
        <f t="shared" si="19"/>
        <v>0.30266068137585017</v>
      </c>
      <c r="BT17" s="33">
        <f t="shared" si="20"/>
        <v>0.14781103043936847</v>
      </c>
      <c r="BU17" s="33">
        <f t="shared" si="21"/>
        <v>0.38008550684409104</v>
      </c>
      <c r="BV17" s="33">
        <f t="shared" si="22"/>
        <v>1.4077240994225592E-2</v>
      </c>
      <c r="BW17" s="33">
        <f t="shared" si="23"/>
        <v>0.4434330913181061</v>
      </c>
      <c r="BX17" s="33">
        <f t="shared" si="24"/>
        <v>0</v>
      </c>
      <c r="BY17" s="33">
        <f t="shared" si="25"/>
        <v>0.10557930745669178</v>
      </c>
      <c r="BZ17" s="33">
        <f t="shared" si="26"/>
        <v>0</v>
      </c>
      <c r="CA17" s="33">
        <f t="shared" si="27"/>
        <v>0</v>
      </c>
      <c r="CB17" s="59">
        <f t="shared" si="28"/>
        <v>502.62085107832746</v>
      </c>
      <c r="CC17" s="57"/>
      <c r="CD17" s="59">
        <f t="shared" si="2"/>
        <v>23.27671798395204</v>
      </c>
      <c r="CE17" s="59">
        <f t="shared" si="3"/>
        <v>0</v>
      </c>
      <c r="CF17" s="59">
        <f t="shared" si="4"/>
        <v>0.79536411617374414</v>
      </c>
      <c r="CG17" s="59">
        <f t="shared" si="5"/>
        <v>0</v>
      </c>
      <c r="CH17" s="59">
        <f t="shared" si="6"/>
        <v>0</v>
      </c>
      <c r="CI17" s="59">
        <f t="shared" si="7"/>
        <v>0</v>
      </c>
      <c r="CJ17" s="57"/>
      <c r="CK17" s="59">
        <f t="shared" si="8"/>
        <v>0.32981062925639032</v>
      </c>
      <c r="CL17" s="59">
        <f t="shared" si="9"/>
        <v>2.5620578609490567</v>
      </c>
      <c r="CM17" s="59">
        <v>0</v>
      </c>
      <c r="CN17" s="59">
        <f t="shared" si="29"/>
        <v>0.52431244130899923</v>
      </c>
      <c r="CO17" s="59">
        <f t="shared" si="10"/>
        <v>0.18133683128473363</v>
      </c>
      <c r="CP17" s="59">
        <f t="shared" si="11"/>
        <v>0.66866894722571546</v>
      </c>
      <c r="CQ17" s="59">
        <v>0</v>
      </c>
      <c r="CR17" s="59">
        <f t="shared" si="30"/>
        <v>0.34341967944834917</v>
      </c>
      <c r="CS17" s="59">
        <f t="shared" si="12"/>
        <v>9.1525276478994555E-2</v>
      </c>
      <c r="CT17" s="59">
        <f t="shared" si="13"/>
        <v>0.16188827143359427</v>
      </c>
      <c r="CU17" s="59">
        <v>0</v>
      </c>
      <c r="CV17" s="59">
        <f t="shared" si="31"/>
        <v>0.27086249974128684</v>
      </c>
      <c r="CW17" s="59">
        <f t="shared" si="32"/>
        <v>4.2714787359622995E-2</v>
      </c>
      <c r="CX17" s="59">
        <f t="shared" si="14"/>
        <v>0.16188827143359427</v>
      </c>
      <c r="CY17" s="59">
        <v>0</v>
      </c>
      <c r="CZ17" s="57">
        <f t="shared" si="33"/>
        <v>8.158159248604166E-2</v>
      </c>
    </row>
    <row r="18" spans="1:104" ht="14">
      <c r="A18" s="169">
        <v>2024</v>
      </c>
      <c r="B18" s="56">
        <v>0.31009354488604102</v>
      </c>
      <c r="C18" s="56">
        <v>0.20240640682677599</v>
      </c>
      <c r="D18" s="56">
        <v>0.98196289213912902</v>
      </c>
      <c r="E18" s="56">
        <v>0.32777486660923599</v>
      </c>
      <c r="F18" s="56"/>
      <c r="G18" s="56">
        <v>2.7908419039743699</v>
      </c>
      <c r="H18" s="56">
        <v>2.4874197796569599</v>
      </c>
      <c r="I18" s="56">
        <v>1.96392578427826</v>
      </c>
      <c r="J18" s="56">
        <v>0.53489594292597598</v>
      </c>
      <c r="K18" s="56"/>
      <c r="L18" s="56">
        <v>0.31009354488604102</v>
      </c>
      <c r="M18" s="56">
        <v>0.20790525536370399</v>
      </c>
      <c r="N18" s="56">
        <v>0.55816838079487296</v>
      </c>
      <c r="O18" s="56">
        <v>0.44989547551227999</v>
      </c>
      <c r="P18" s="56"/>
      <c r="Q18" s="56">
        <v>0.27908419039743698</v>
      </c>
      <c r="R18" s="56">
        <v>0.22240801681376601</v>
      </c>
      <c r="S18" s="56">
        <v>0.15504677244302001</v>
      </c>
      <c r="T18" s="56">
        <v>8.5742881570978202E-2</v>
      </c>
      <c r="U18" s="56"/>
      <c r="V18" s="56">
        <v>0.413458059848054</v>
      </c>
      <c r="W18" s="56">
        <v>7.1503799065859797E-2</v>
      </c>
      <c r="X18" s="56">
        <v>0.248074835908832</v>
      </c>
      <c r="Y18" s="56">
        <v>0.34274868389414298</v>
      </c>
      <c r="Z18" s="56"/>
      <c r="AA18" s="56">
        <v>1.0336451496201399E-2</v>
      </c>
      <c r="AB18" s="56">
        <v>1.0336451496201399E-2</v>
      </c>
      <c r="AC18" s="56">
        <v>0</v>
      </c>
      <c r="AD18" s="56">
        <v>0</v>
      </c>
      <c r="AE18" s="56"/>
      <c r="AF18" s="56">
        <v>0.14471032094681899</v>
      </c>
      <c r="AG18" s="56">
        <v>6.3743475033361599E-2</v>
      </c>
      <c r="AH18" s="56">
        <v>0.18605612693162399</v>
      </c>
      <c r="AI18" s="56">
        <v>0.124716543946953</v>
      </c>
      <c r="AJ18" s="56"/>
      <c r="AK18" s="56">
        <v>0</v>
      </c>
      <c r="AL18" s="56">
        <v>0</v>
      </c>
      <c r="AM18" s="56">
        <v>0</v>
      </c>
      <c r="AN18" s="56">
        <v>0</v>
      </c>
      <c r="AO18" s="56"/>
      <c r="AP18" s="56"/>
      <c r="AQ18" s="56">
        <v>779.585508295002</v>
      </c>
      <c r="AR18" s="56">
        <v>0</v>
      </c>
      <c r="AS18" s="56">
        <v>119.375678329629</v>
      </c>
      <c r="AT18" s="56">
        <v>709.15292779988602</v>
      </c>
      <c r="AU18" s="25"/>
      <c r="AV18" s="25"/>
      <c r="AW18" s="25"/>
      <c r="AY18" s="58"/>
      <c r="AZ18" s="58"/>
      <c r="BA18" s="58"/>
      <c r="BB18" s="58"/>
      <c r="BC18" s="58"/>
      <c r="BD18" s="58"/>
      <c r="BE18" s="57"/>
      <c r="BF18" s="54">
        <f t="shared" si="15"/>
        <v>2.6898261864837361</v>
      </c>
      <c r="BG18" s="54">
        <f t="shared" si="0"/>
        <v>2.9458886764173888</v>
      </c>
      <c r="BH18" s="54">
        <f t="shared" si="0"/>
        <v>0.86267080953521202</v>
      </c>
      <c r="BI18" s="54">
        <f t="shared" si="16"/>
        <v>0.43031327217747001</v>
      </c>
      <c r="BJ18" s="54">
        <f t="shared" si="1"/>
        <v>0.71321515323789297</v>
      </c>
      <c r="BK18" s="54">
        <f t="shared" si="1"/>
        <v>0.53563835708325813</v>
      </c>
      <c r="BL18" s="54">
        <f t="shared" si="17"/>
        <v>8.1840250562061193E-2</v>
      </c>
      <c r="BM18" s="54">
        <f t="shared" si="17"/>
        <v>0.248074835908832</v>
      </c>
      <c r="BN18" s="54">
        <f t="shared" si="17"/>
        <v>0.34274868389414298</v>
      </c>
      <c r="BO18" s="33">
        <f t="shared" si="18"/>
        <v>0.14471032094681899</v>
      </c>
      <c r="BP18" s="33">
        <f t="shared" si="18"/>
        <v>6.3743475033361599E-2</v>
      </c>
      <c r="BQ18" s="33">
        <f t="shared" si="18"/>
        <v>0.18605612693162399</v>
      </c>
      <c r="BR18" s="57"/>
      <c r="BS18" s="33">
        <f t="shared" si="19"/>
        <v>0.20500836399357691</v>
      </c>
      <c r="BT18" s="33">
        <f t="shared" si="20"/>
        <v>1.8450752759421927</v>
      </c>
      <c r="BU18" s="33">
        <f t="shared" si="21"/>
        <v>0.20500836399357691</v>
      </c>
      <c r="BV18" s="33">
        <f t="shared" si="22"/>
        <v>0.18450752759421926</v>
      </c>
      <c r="BW18" s="33">
        <f t="shared" si="23"/>
        <v>0.27334448532476879</v>
      </c>
      <c r="BX18" s="33">
        <f t="shared" si="24"/>
        <v>6.8336121331192519E-3</v>
      </c>
      <c r="BY18" s="33">
        <f t="shared" si="25"/>
        <v>9.5670569863669133E-2</v>
      </c>
      <c r="BZ18" s="33">
        <f t="shared" si="26"/>
        <v>0</v>
      </c>
      <c r="CA18" s="33">
        <f t="shared" si="27"/>
        <v>0</v>
      </c>
      <c r="CB18" s="59">
        <f t="shared" si="28"/>
        <v>468.83362761691029</v>
      </c>
      <c r="CC18" s="57"/>
      <c r="CD18" s="59">
        <f t="shared" si="2"/>
        <v>515.39786069198465</v>
      </c>
      <c r="CE18" s="59">
        <f t="shared" si="3"/>
        <v>0</v>
      </c>
      <c r="CF18" s="59">
        <f t="shared" si="4"/>
        <v>78.921386525393601</v>
      </c>
      <c r="CG18" s="59">
        <f t="shared" si="5"/>
        <v>0</v>
      </c>
      <c r="CH18" s="59">
        <f t="shared" si="6"/>
        <v>0</v>
      </c>
      <c r="CI18" s="59">
        <f t="shared" si="7"/>
        <v>0</v>
      </c>
      <c r="CJ18" s="57"/>
      <c r="CK18" s="59">
        <f t="shared" si="8"/>
        <v>1.7782919864415914</v>
      </c>
      <c r="CL18" s="59">
        <f t="shared" si="9"/>
        <v>1.9475794579389802</v>
      </c>
      <c r="CM18" s="59">
        <v>0</v>
      </c>
      <c r="CN18" s="59">
        <f t="shared" si="29"/>
        <v>0.57032703274369123</v>
      </c>
      <c r="CO18" s="59">
        <f t="shared" si="10"/>
        <v>0.28448776631659922</v>
      </c>
      <c r="CP18" s="59">
        <f t="shared" si="11"/>
        <v>0.47151923718522598</v>
      </c>
      <c r="CQ18" s="59">
        <v>0</v>
      </c>
      <c r="CR18" s="59">
        <f t="shared" si="30"/>
        <v>0.35412005534717361</v>
      </c>
      <c r="CS18" s="59">
        <f t="shared" si="12"/>
        <v>5.4106046879235904E-2</v>
      </c>
      <c r="CT18" s="59">
        <f t="shared" si="13"/>
        <v>0.164006691194861</v>
      </c>
      <c r="CU18" s="59">
        <v>0</v>
      </c>
      <c r="CV18" s="59">
        <f t="shared" si="31"/>
        <v>0.22659725784331528</v>
      </c>
      <c r="CW18" s="59">
        <f t="shared" si="32"/>
        <v>4.2141946349309949E-2</v>
      </c>
      <c r="CX18" s="59">
        <f t="shared" si="14"/>
        <v>0.12300501839614573</v>
      </c>
      <c r="CY18" s="59">
        <v>0</v>
      </c>
      <c r="CZ18" s="57">
        <f t="shared" si="33"/>
        <v>8.2452327883490953E-2</v>
      </c>
    </row>
    <row r="19" spans="1:104" ht="14">
      <c r="A19" s="169">
        <v>2025</v>
      </c>
      <c r="B19" s="56">
        <v>0.341102899374645</v>
      </c>
      <c r="C19" s="56">
        <v>0.210669382341129</v>
      </c>
      <c r="D19" s="56">
        <v>0.88893482867331597</v>
      </c>
      <c r="E19" s="56">
        <v>0.20916828135434501</v>
      </c>
      <c r="F19" s="56"/>
      <c r="G19" s="56">
        <v>0.217065481420228</v>
      </c>
      <c r="H19" s="56">
        <v>0.19405470829530599</v>
      </c>
      <c r="I19" s="56">
        <v>3.7314589901286901</v>
      </c>
      <c r="J19" s="56">
        <v>0.57570303682029</v>
      </c>
      <c r="K19" s="56"/>
      <c r="L19" s="56">
        <v>0.56850483229107396</v>
      </c>
      <c r="M19" s="56">
        <v>0.23610024786257</v>
      </c>
      <c r="N19" s="56">
        <v>0.54783192929867197</v>
      </c>
      <c r="O19" s="56">
        <v>0.26055005914450402</v>
      </c>
      <c r="P19" s="56"/>
      <c r="Q19" s="56">
        <v>1.0336451496201399E-2</v>
      </c>
      <c r="R19" s="56">
        <v>1.0336451496201399E-2</v>
      </c>
      <c r="S19" s="56">
        <v>0.27908419039743698</v>
      </c>
      <c r="T19" s="56">
        <v>0.103364514962014</v>
      </c>
      <c r="U19" s="56"/>
      <c r="V19" s="56">
        <v>0.54783192929867197</v>
      </c>
      <c r="W19" s="56">
        <v>0.14893398595562801</v>
      </c>
      <c r="X19" s="56">
        <v>0.124037417954416</v>
      </c>
      <c r="Y19" s="56">
        <v>0.36264174957802803</v>
      </c>
      <c r="Z19" s="56"/>
      <c r="AA19" s="56">
        <v>0</v>
      </c>
      <c r="AB19" s="56">
        <v>0</v>
      </c>
      <c r="AC19" s="56">
        <v>1.0336451496201399E-2</v>
      </c>
      <c r="AD19" s="56">
        <v>0</v>
      </c>
      <c r="AE19" s="56"/>
      <c r="AF19" s="56">
        <v>0.18605612693162399</v>
      </c>
      <c r="AG19" s="56">
        <v>8.3183496913893096E-2</v>
      </c>
      <c r="AH19" s="56">
        <v>0.206729029924027</v>
      </c>
      <c r="AI19" s="56">
        <v>8.9226334345225894E-2</v>
      </c>
      <c r="AJ19" s="56"/>
      <c r="AK19" s="56">
        <v>0</v>
      </c>
      <c r="AL19" s="56">
        <v>0</v>
      </c>
      <c r="AM19" s="56">
        <v>0</v>
      </c>
      <c r="AN19" s="56">
        <v>0</v>
      </c>
      <c r="AO19" s="56"/>
      <c r="AP19" s="56"/>
      <c r="AQ19" s="56">
        <v>30.0067186934725</v>
      </c>
      <c r="AR19" s="56">
        <v>0</v>
      </c>
      <c r="AS19" s="56">
        <v>1.07499095560494</v>
      </c>
      <c r="AT19" s="56">
        <v>678.80510620703899</v>
      </c>
      <c r="AU19" s="25"/>
      <c r="AV19" s="25"/>
      <c r="AW19" s="25"/>
      <c r="AY19" s="58"/>
      <c r="AZ19" s="58"/>
      <c r="BA19" s="58"/>
      <c r="BB19" s="58"/>
      <c r="BC19" s="58"/>
      <c r="BD19" s="58"/>
      <c r="BE19" s="57"/>
      <c r="BF19" s="54">
        <f t="shared" si="15"/>
        <v>0.404724090636435</v>
      </c>
      <c r="BG19" s="54">
        <f t="shared" si="0"/>
        <v>4.6203938188020057</v>
      </c>
      <c r="BH19" s="54">
        <f t="shared" si="0"/>
        <v>0.78487131817463496</v>
      </c>
      <c r="BI19" s="54">
        <f t="shared" si="16"/>
        <v>0.24643669935877141</v>
      </c>
      <c r="BJ19" s="54">
        <f t="shared" si="1"/>
        <v>0.82691611969610901</v>
      </c>
      <c r="BK19" s="54">
        <f t="shared" si="1"/>
        <v>0.36391457410651801</v>
      </c>
      <c r="BL19" s="54">
        <f t="shared" si="17"/>
        <v>0.14893398595562801</v>
      </c>
      <c r="BM19" s="54">
        <f t="shared" si="17"/>
        <v>0.13437386945061741</v>
      </c>
      <c r="BN19" s="54">
        <f t="shared" si="17"/>
        <v>0.36264174957802803</v>
      </c>
      <c r="BO19" s="33">
        <f t="shared" si="18"/>
        <v>0.18605612693162399</v>
      </c>
      <c r="BP19" s="33">
        <f t="shared" si="18"/>
        <v>8.3183496913893096E-2</v>
      </c>
      <c r="BQ19" s="33">
        <f t="shared" si="18"/>
        <v>0.206729029924027</v>
      </c>
      <c r="BR19" s="57"/>
      <c r="BS19" s="33">
        <f t="shared" si="19"/>
        <v>0.21894097125527626</v>
      </c>
      <c r="BT19" s="33">
        <f t="shared" si="20"/>
        <v>0.13932607261699356</v>
      </c>
      <c r="BU19" s="33">
        <f t="shared" si="21"/>
        <v>0.36490161875879312</v>
      </c>
      <c r="BV19" s="33">
        <f t="shared" si="22"/>
        <v>6.6345748865235463E-3</v>
      </c>
      <c r="BW19" s="33">
        <f t="shared" si="23"/>
        <v>0.35163246898574652</v>
      </c>
      <c r="BX19" s="33">
        <f t="shared" si="24"/>
        <v>0</v>
      </c>
      <c r="BY19" s="33">
        <f t="shared" si="25"/>
        <v>0.11942234795742306</v>
      </c>
      <c r="BZ19" s="33">
        <f t="shared" si="26"/>
        <v>0</v>
      </c>
      <c r="CA19" s="33">
        <f t="shared" si="27"/>
        <v>0</v>
      </c>
      <c r="CB19" s="59">
        <f t="shared" si="28"/>
        <v>435.69916737288577</v>
      </c>
      <c r="CC19" s="57"/>
      <c r="CD19" s="59">
        <f t="shared" si="2"/>
        <v>19.260170895577751</v>
      </c>
      <c r="CE19" s="59">
        <f t="shared" si="3"/>
        <v>0</v>
      </c>
      <c r="CF19" s="59">
        <f t="shared" si="4"/>
        <v>0.6899957881984452</v>
      </c>
      <c r="CG19" s="59">
        <f t="shared" si="5"/>
        <v>0</v>
      </c>
      <c r="CH19" s="59">
        <f t="shared" si="6"/>
        <v>0</v>
      </c>
      <c r="CI19" s="59">
        <f t="shared" si="7"/>
        <v>0</v>
      </c>
      <c r="CJ19" s="57"/>
      <c r="CK19" s="59">
        <f t="shared" si="8"/>
        <v>0.25977699297426782</v>
      </c>
      <c r="CL19" s="59">
        <f t="shared" si="9"/>
        <v>2.9656549742760125</v>
      </c>
      <c r="CM19" s="59">
        <v>0</v>
      </c>
      <c r="CN19" s="59">
        <f t="shared" si="29"/>
        <v>0.50377903273939995</v>
      </c>
      <c r="CO19" s="59">
        <f t="shared" si="10"/>
        <v>0.15817833976044046</v>
      </c>
      <c r="CP19" s="59">
        <f t="shared" si="11"/>
        <v>0.53076599092188181</v>
      </c>
      <c r="CQ19" s="59">
        <v>0</v>
      </c>
      <c r="CR19" s="59">
        <f t="shared" si="30"/>
        <v>0.23358291722205676</v>
      </c>
      <c r="CS19" s="59">
        <f t="shared" si="12"/>
        <v>9.559505825903479E-2</v>
      </c>
      <c r="CT19" s="59">
        <f t="shared" si="13"/>
        <v>8.6249473524805595E-2</v>
      </c>
      <c r="CU19" s="59">
        <v>0</v>
      </c>
      <c r="CV19" s="59">
        <f t="shared" si="31"/>
        <v>0.23276593959150588</v>
      </c>
      <c r="CW19" s="59">
        <f t="shared" si="32"/>
        <v>5.3392321320420273E-2</v>
      </c>
      <c r="CX19" s="59">
        <f t="shared" si="14"/>
        <v>0.13269149773047029</v>
      </c>
      <c r="CY19" s="59">
        <v>0</v>
      </c>
      <c r="CZ19" s="57">
        <f t="shared" si="33"/>
        <v>5.7270988721897322E-2</v>
      </c>
    </row>
    <row r="20" spans="1:104" ht="14">
      <c r="A20" s="169">
        <v>2026</v>
      </c>
      <c r="B20" s="56">
        <v>0.423794511344256</v>
      </c>
      <c r="C20" s="56">
        <v>0.23247720397826699</v>
      </c>
      <c r="D20" s="56">
        <v>0.72355160473409497</v>
      </c>
      <c r="E20" s="56">
        <v>0.29419539577035397</v>
      </c>
      <c r="F20" s="56"/>
      <c r="G20" s="56">
        <v>0.124037417954416</v>
      </c>
      <c r="H20" s="56">
        <v>0.124037417954416</v>
      </c>
      <c r="I20" s="56">
        <v>2.41872965011112</v>
      </c>
      <c r="J20" s="56">
        <v>0.43413096284045699</v>
      </c>
      <c r="K20" s="56"/>
      <c r="L20" s="56">
        <v>0.64085999276448402</v>
      </c>
      <c r="M20" s="56">
        <v>0.31255555011730601</v>
      </c>
      <c r="N20" s="56">
        <v>0.54783192929867197</v>
      </c>
      <c r="O20" s="56">
        <v>0.416747915747258</v>
      </c>
      <c r="P20" s="56"/>
      <c r="Q20" s="56">
        <v>1.0336451496201399E-2</v>
      </c>
      <c r="R20" s="56">
        <v>1.0336451496201399E-2</v>
      </c>
      <c r="S20" s="56">
        <v>0.18605612693162399</v>
      </c>
      <c r="T20" s="56">
        <v>5.1682257481006799E-2</v>
      </c>
      <c r="U20" s="56"/>
      <c r="V20" s="56">
        <v>0.83725257119231</v>
      </c>
      <c r="W20" s="56">
        <v>0.211118469788212</v>
      </c>
      <c r="X20" s="56">
        <v>0.217065481420228</v>
      </c>
      <c r="Y20" s="56">
        <v>0.28078299564181602</v>
      </c>
      <c r="Z20" s="56"/>
      <c r="AA20" s="56">
        <v>0</v>
      </c>
      <c r="AB20" s="56">
        <v>0</v>
      </c>
      <c r="AC20" s="56">
        <v>1.0336451496201399E-2</v>
      </c>
      <c r="AD20" s="56">
        <v>0</v>
      </c>
      <c r="AE20" s="56"/>
      <c r="AF20" s="56">
        <v>0.175719675435423</v>
      </c>
      <c r="AG20" s="56">
        <v>5.8384787240607798E-2</v>
      </c>
      <c r="AH20" s="56">
        <v>0.19639257842782601</v>
      </c>
      <c r="AI20" s="56">
        <v>9.5405300011651706E-2</v>
      </c>
      <c r="AJ20" s="56"/>
      <c r="AK20" s="56">
        <v>0</v>
      </c>
      <c r="AL20" s="56">
        <v>0</v>
      </c>
      <c r="AM20" s="56">
        <v>0</v>
      </c>
      <c r="AN20" s="56">
        <v>0</v>
      </c>
      <c r="AO20" s="56"/>
      <c r="AP20" s="56"/>
      <c r="AQ20" s="56">
        <v>27.867073233758902</v>
      </c>
      <c r="AR20" s="56">
        <v>0</v>
      </c>
      <c r="AS20" s="56">
        <v>0.96128998914672603</v>
      </c>
      <c r="AT20" s="56">
        <v>647.65104139748803</v>
      </c>
      <c r="AU20" s="25"/>
      <c r="AV20" s="25"/>
      <c r="AW20" s="25"/>
      <c r="AY20" s="58"/>
      <c r="AZ20" s="58"/>
      <c r="BA20" s="58"/>
      <c r="BB20" s="58"/>
      <c r="BC20" s="58"/>
      <c r="BD20" s="58"/>
      <c r="BE20" s="57"/>
      <c r="BF20" s="54">
        <f t="shared" si="15"/>
        <v>0.35651462193268302</v>
      </c>
      <c r="BG20" s="54">
        <f t="shared" si="15"/>
        <v>3.1422812548452148</v>
      </c>
      <c r="BH20" s="54">
        <f t="shared" si="15"/>
        <v>0.72832635861081096</v>
      </c>
      <c r="BI20" s="54">
        <f t="shared" si="16"/>
        <v>0.3228920016135074</v>
      </c>
      <c r="BJ20" s="54">
        <f t="shared" si="16"/>
        <v>0.73388805623029596</v>
      </c>
      <c r="BK20" s="54">
        <f t="shared" si="16"/>
        <v>0.4684301732282648</v>
      </c>
      <c r="BL20" s="54">
        <f t="shared" si="17"/>
        <v>0.211118469788212</v>
      </c>
      <c r="BM20" s="54">
        <f t="shared" si="17"/>
        <v>0.22740193291642941</v>
      </c>
      <c r="BN20" s="54">
        <f t="shared" si="17"/>
        <v>0.28078299564181602</v>
      </c>
      <c r="BO20" s="33">
        <f t="shared" si="18"/>
        <v>0.175719675435423</v>
      </c>
      <c r="BP20" s="33">
        <f t="shared" si="18"/>
        <v>5.8384787240607798E-2</v>
      </c>
      <c r="BQ20" s="33">
        <f t="shared" si="18"/>
        <v>0.19639257842782601</v>
      </c>
      <c r="BR20" s="57"/>
      <c r="BS20" s="33">
        <f t="shared" si="19"/>
        <v>0.26409472849268395</v>
      </c>
      <c r="BT20" s="33">
        <f t="shared" si="20"/>
        <v>7.7296018095419444E-2</v>
      </c>
      <c r="BU20" s="33">
        <f t="shared" si="21"/>
        <v>0.39936276015966798</v>
      </c>
      <c r="BV20" s="33">
        <f t="shared" si="22"/>
        <v>6.4413348412849947E-3</v>
      </c>
      <c r="BW20" s="33">
        <f t="shared" si="23"/>
        <v>0.5217481221440825</v>
      </c>
      <c r="BX20" s="33">
        <f t="shared" si="24"/>
        <v>0</v>
      </c>
      <c r="BY20" s="33">
        <f t="shared" si="25"/>
        <v>0.10950269230184442</v>
      </c>
      <c r="BZ20" s="33">
        <f t="shared" si="26"/>
        <v>0</v>
      </c>
      <c r="CA20" s="33">
        <f t="shared" si="27"/>
        <v>0</v>
      </c>
      <c r="CB20" s="59">
        <f t="shared" si="28"/>
        <v>403.59471715039206</v>
      </c>
      <c r="CC20" s="57"/>
      <c r="CD20" s="59">
        <f t="shared" si="2"/>
        <v>17.365838732104301</v>
      </c>
      <c r="CE20" s="59">
        <f t="shared" si="3"/>
        <v>0</v>
      </c>
      <c r="CF20" s="59">
        <f t="shared" si="4"/>
        <v>0.59904414023950203</v>
      </c>
      <c r="CG20" s="59">
        <f t="shared" si="5"/>
        <v>0</v>
      </c>
      <c r="CH20" s="59">
        <f t="shared" si="6"/>
        <v>0</v>
      </c>
      <c r="CI20" s="59">
        <f t="shared" si="7"/>
        <v>0</v>
      </c>
      <c r="CJ20" s="57"/>
      <c r="CK20" s="59">
        <f t="shared" si="8"/>
        <v>0.22216812573700626</v>
      </c>
      <c r="CL20" s="59">
        <f t="shared" si="9"/>
        <v>1.9581657917506319</v>
      </c>
      <c r="CM20" s="59">
        <v>0</v>
      </c>
      <c r="CN20" s="59">
        <f t="shared" si="29"/>
        <v>0.45386890764883026</v>
      </c>
      <c r="CO20" s="59">
        <f t="shared" si="10"/>
        <v>0.20121562034414556</v>
      </c>
      <c r="CP20" s="59">
        <f t="shared" si="11"/>
        <v>0.45733477373123255</v>
      </c>
      <c r="CQ20" s="59">
        <v>0</v>
      </c>
      <c r="CR20" s="59">
        <f t="shared" si="30"/>
        <v>0.29191019728900564</v>
      </c>
      <c r="CS20" s="59">
        <f t="shared" si="12"/>
        <v>0.13156205063075421</v>
      </c>
      <c r="CT20" s="59">
        <f t="shared" si="13"/>
        <v>0.14170936650826904</v>
      </c>
      <c r="CU20" s="59">
        <v>0</v>
      </c>
      <c r="CV20" s="59">
        <f t="shared" si="31"/>
        <v>0.17497467997916513</v>
      </c>
      <c r="CW20" s="59">
        <f t="shared" si="32"/>
        <v>3.6383469161747131E-2</v>
      </c>
      <c r="CX20" s="59">
        <f t="shared" si="14"/>
        <v>0.12238536198441455</v>
      </c>
      <c r="CY20" s="59">
        <v>0</v>
      </c>
      <c r="CZ20" s="57">
        <f t="shared" si="33"/>
        <v>5.9453428793637714E-2</v>
      </c>
    </row>
    <row r="21" spans="1:104" ht="14">
      <c r="A21" s="169">
        <v>2027</v>
      </c>
      <c r="B21" s="56">
        <v>0.248074835908832</v>
      </c>
      <c r="C21" s="56">
        <v>0.15696099599945201</v>
      </c>
      <c r="D21" s="56">
        <v>0.66153289575688701</v>
      </c>
      <c r="E21" s="56">
        <v>0.22693246391003799</v>
      </c>
      <c r="F21" s="56"/>
      <c r="G21" s="56">
        <v>3.3593467362654401</v>
      </c>
      <c r="H21" s="56">
        <v>2.8281723713572098</v>
      </c>
      <c r="I21" s="56">
        <v>1.9742622357744599</v>
      </c>
      <c r="J21" s="56">
        <v>0.63008235981203198</v>
      </c>
      <c r="K21" s="56"/>
      <c r="L21" s="56">
        <v>0.35143935087084599</v>
      </c>
      <c r="M21" s="56">
        <v>0.19178382468956601</v>
      </c>
      <c r="N21" s="56">
        <v>0.65119644426068501</v>
      </c>
      <c r="O21" s="56">
        <v>0.31990694837387701</v>
      </c>
      <c r="P21" s="56"/>
      <c r="Q21" s="56">
        <v>0.413458059848054</v>
      </c>
      <c r="R21" s="56">
        <v>0.35930058838002199</v>
      </c>
      <c r="S21" s="56">
        <v>0.103364514962014</v>
      </c>
      <c r="T21" s="56">
        <v>0.10094040617594199</v>
      </c>
      <c r="U21" s="56"/>
      <c r="V21" s="56">
        <v>0.413458059848054</v>
      </c>
      <c r="W21" s="56">
        <v>6.4152108444219494E-2</v>
      </c>
      <c r="X21" s="56">
        <v>0.32042999638224201</v>
      </c>
      <c r="Y21" s="56">
        <v>0.46750170930227303</v>
      </c>
      <c r="Z21" s="56"/>
      <c r="AA21" s="56">
        <v>1.0336451496201399E-2</v>
      </c>
      <c r="AB21" s="56">
        <v>0</v>
      </c>
      <c r="AC21" s="56">
        <v>1.0336451496201399E-2</v>
      </c>
      <c r="AD21" s="56">
        <v>8.6194997490537002E-3</v>
      </c>
      <c r="AE21" s="56"/>
      <c r="AF21" s="56">
        <v>0.124037417954416</v>
      </c>
      <c r="AG21" s="56">
        <v>4.4964797617729597E-2</v>
      </c>
      <c r="AH21" s="56">
        <v>0.14471032094681899</v>
      </c>
      <c r="AI21" s="56">
        <v>0.183790626279036</v>
      </c>
      <c r="AJ21" s="56"/>
      <c r="AK21" s="56">
        <v>0</v>
      </c>
      <c r="AL21" s="56">
        <v>0</v>
      </c>
      <c r="AM21" s="56">
        <v>0</v>
      </c>
      <c r="AN21" s="56">
        <v>0</v>
      </c>
      <c r="AO21" s="56"/>
      <c r="AP21" s="56"/>
      <c r="AQ21" s="56">
        <v>693.658587007081</v>
      </c>
      <c r="AR21" s="56">
        <v>0</v>
      </c>
      <c r="AS21" s="56">
        <v>99.405654038968393</v>
      </c>
      <c r="AT21" s="56">
        <v>615.04987337846899</v>
      </c>
      <c r="AU21" s="25"/>
      <c r="AV21" s="25"/>
      <c r="AW21" s="25"/>
      <c r="AY21" s="58"/>
      <c r="AZ21" s="58"/>
      <c r="BA21" s="58"/>
      <c r="BB21" s="58"/>
      <c r="BC21" s="58"/>
      <c r="BD21" s="58"/>
      <c r="BE21" s="57"/>
      <c r="BF21" s="54">
        <f t="shared" si="15"/>
        <v>2.9851333673566618</v>
      </c>
      <c r="BG21" s="54">
        <f t="shared" si="15"/>
        <v>2.635795131531347</v>
      </c>
      <c r="BH21" s="54">
        <f t="shared" si="15"/>
        <v>0.85701482372206994</v>
      </c>
      <c r="BI21" s="54">
        <f t="shared" si="16"/>
        <v>0.551084413069588</v>
      </c>
      <c r="BJ21" s="54">
        <f t="shared" si="16"/>
        <v>0.75456095922269906</v>
      </c>
      <c r="BK21" s="54">
        <f t="shared" si="16"/>
        <v>0.42084735454981903</v>
      </c>
      <c r="BL21" s="54">
        <f t="shared" si="17"/>
        <v>6.4152108444219494E-2</v>
      </c>
      <c r="BM21" s="54">
        <f t="shared" si="17"/>
        <v>0.33076644787844339</v>
      </c>
      <c r="BN21" s="54">
        <f t="shared" si="17"/>
        <v>0.47612120905132671</v>
      </c>
      <c r="BO21" s="33">
        <f t="shared" si="18"/>
        <v>0.124037417954416</v>
      </c>
      <c r="BP21" s="33">
        <f t="shared" si="18"/>
        <v>4.4964797617729597E-2</v>
      </c>
      <c r="BQ21" s="33">
        <f t="shared" si="18"/>
        <v>0.14471032094681899</v>
      </c>
      <c r="BR21" s="57"/>
      <c r="BS21" s="33">
        <f t="shared" si="19"/>
        <v>0.15008935552508632</v>
      </c>
      <c r="BT21" s="33">
        <f t="shared" si="20"/>
        <v>2.0324600227355476</v>
      </c>
      <c r="BU21" s="33">
        <f t="shared" si="21"/>
        <v>0.21262658699387266</v>
      </c>
      <c r="BV21" s="33">
        <f t="shared" si="22"/>
        <v>0.25014892587514426</v>
      </c>
      <c r="BW21" s="33">
        <f t="shared" si="23"/>
        <v>0.25014892587514426</v>
      </c>
      <c r="BX21" s="33">
        <f t="shared" si="24"/>
        <v>6.2537231468786361E-3</v>
      </c>
      <c r="BY21" s="33">
        <f t="shared" si="25"/>
        <v>7.5044677762543158E-2</v>
      </c>
      <c r="BZ21" s="33">
        <f t="shared" si="26"/>
        <v>0</v>
      </c>
      <c r="CA21" s="33">
        <f t="shared" si="27"/>
        <v>0</v>
      </c>
      <c r="CB21" s="59">
        <f t="shared" si="28"/>
        <v>372.11528840871773</v>
      </c>
      <c r="CC21" s="57"/>
      <c r="CD21" s="59">
        <f t="shared" si="2"/>
        <v>419.67485294072998</v>
      </c>
      <c r="CE21" s="59">
        <f t="shared" si="3"/>
        <v>0</v>
      </c>
      <c r="CF21" s="59">
        <f t="shared" si="4"/>
        <v>60.142055503531559</v>
      </c>
      <c r="CG21" s="59">
        <f t="shared" si="5"/>
        <v>0</v>
      </c>
      <c r="CH21" s="59">
        <f t="shared" si="6"/>
        <v>0</v>
      </c>
      <c r="CI21" s="59">
        <f t="shared" si="7"/>
        <v>0</v>
      </c>
      <c r="CJ21" s="57"/>
      <c r="CK21" s="59">
        <f t="shared" si="8"/>
        <v>1.8060547802907607</v>
      </c>
      <c r="CL21" s="59">
        <f t="shared" si="9"/>
        <v>1.5946994024540462</v>
      </c>
      <c r="CM21" s="59">
        <v>0</v>
      </c>
      <c r="CN21" s="59">
        <f t="shared" si="29"/>
        <v>0.51850806268460969</v>
      </c>
      <c r="CO21" s="59">
        <f t="shared" si="10"/>
        <v>0.33341513295581382</v>
      </c>
      <c r="CP21" s="59">
        <f t="shared" si="11"/>
        <v>0.45652178972213858</v>
      </c>
      <c r="CQ21" s="59">
        <v>0</v>
      </c>
      <c r="CR21" s="59">
        <f t="shared" si="30"/>
        <v>0.25461957069290569</v>
      </c>
      <c r="CS21" s="59">
        <f t="shared" si="12"/>
        <v>3.8813080644370002E-2</v>
      </c>
      <c r="CT21" s="59">
        <f t="shared" si="13"/>
        <v>0.20011914070011552</v>
      </c>
      <c r="CU21" s="59">
        <v>0</v>
      </c>
      <c r="CV21" s="59">
        <f t="shared" si="31"/>
        <v>0.28806116169154888</v>
      </c>
      <c r="CW21" s="59">
        <f t="shared" si="32"/>
        <v>2.7204442042808186E-2</v>
      </c>
      <c r="CX21" s="59">
        <f t="shared" si="14"/>
        <v>8.7552124056300543E-2</v>
      </c>
      <c r="CY21" s="59">
        <v>0</v>
      </c>
      <c r="CZ21" s="57">
        <f t="shared" si="33"/>
        <v>0.11119635149092692</v>
      </c>
    </row>
    <row r="22" spans="1:104" ht="14">
      <c r="A22" s="169">
        <v>2028</v>
      </c>
      <c r="B22" s="56">
        <v>0.31009354488604102</v>
      </c>
      <c r="C22" s="56">
        <v>0.156255416054246</v>
      </c>
      <c r="D22" s="56">
        <v>0.57884128378727595</v>
      </c>
      <c r="E22" s="56">
        <v>0.17663749178820901</v>
      </c>
      <c r="F22" s="56"/>
      <c r="G22" s="56">
        <v>2.0672902992402702E-2</v>
      </c>
      <c r="H22" s="56">
        <v>2.0672902992402702E-2</v>
      </c>
      <c r="I22" s="56">
        <v>4.20693575895395</v>
      </c>
      <c r="J22" s="56">
        <v>0.72355160473409497</v>
      </c>
      <c r="K22" s="56"/>
      <c r="L22" s="56">
        <v>0.341102899374645</v>
      </c>
      <c r="M22" s="56">
        <v>0.177223906992306</v>
      </c>
      <c r="N22" s="56">
        <v>0.64085999276448402</v>
      </c>
      <c r="O22" s="56">
        <v>0.232009048561964</v>
      </c>
      <c r="P22" s="56"/>
      <c r="Q22" s="56">
        <v>0</v>
      </c>
      <c r="R22" s="56">
        <v>0</v>
      </c>
      <c r="S22" s="56">
        <v>0.413458059848054</v>
      </c>
      <c r="T22" s="56">
        <v>8.2691611969610807E-2</v>
      </c>
      <c r="U22" s="56"/>
      <c r="V22" s="56">
        <v>0.40312160835185301</v>
      </c>
      <c r="W22" s="56">
        <v>9.6890769036111504E-2</v>
      </c>
      <c r="X22" s="56">
        <v>0.23773838441263101</v>
      </c>
      <c r="Y22" s="56">
        <v>0.26711111135599702</v>
      </c>
      <c r="Z22" s="56"/>
      <c r="AA22" s="56">
        <v>0</v>
      </c>
      <c r="AB22" s="56">
        <v>0</v>
      </c>
      <c r="AC22" s="56">
        <v>1.0336451496201399E-2</v>
      </c>
      <c r="AD22" s="56">
        <v>0</v>
      </c>
      <c r="AE22" s="56"/>
      <c r="AF22" s="56">
        <v>0.175719675435423</v>
      </c>
      <c r="AG22" s="56">
        <v>0.104677634756722</v>
      </c>
      <c r="AH22" s="56">
        <v>0.13437386945061799</v>
      </c>
      <c r="AI22" s="56">
        <v>8.7126402344173903E-2</v>
      </c>
      <c r="AJ22" s="56"/>
      <c r="AK22" s="56">
        <v>0</v>
      </c>
      <c r="AL22" s="56">
        <v>0</v>
      </c>
      <c r="AM22" s="56">
        <v>0</v>
      </c>
      <c r="AN22" s="56">
        <v>0</v>
      </c>
      <c r="AO22" s="56"/>
      <c r="AP22" s="56"/>
      <c r="AQ22" s="56">
        <v>24.228642307095999</v>
      </c>
      <c r="AR22" s="56">
        <v>0</v>
      </c>
      <c r="AS22" s="56">
        <v>0.77523386221510204</v>
      </c>
      <c r="AT22" s="56">
        <v>580.00930280634702</v>
      </c>
      <c r="AU22" s="25"/>
      <c r="AV22" s="25"/>
      <c r="AW22" s="25"/>
      <c r="AY22" s="58"/>
      <c r="AZ22" s="58"/>
      <c r="BA22" s="58"/>
      <c r="BB22" s="58"/>
      <c r="BC22" s="58"/>
      <c r="BD22" s="58"/>
      <c r="BE22" s="57"/>
      <c r="BF22" s="54">
        <f t="shared" si="15"/>
        <v>0.17692831904664871</v>
      </c>
      <c r="BG22" s="54">
        <f t="shared" si="15"/>
        <v>4.7857770427412261</v>
      </c>
      <c r="BH22" s="54">
        <f t="shared" si="15"/>
        <v>0.90018909652230394</v>
      </c>
      <c r="BI22" s="54">
        <f t="shared" si="16"/>
        <v>0.177223906992306</v>
      </c>
      <c r="BJ22" s="54">
        <f t="shared" si="16"/>
        <v>1.054318052612538</v>
      </c>
      <c r="BK22" s="54">
        <f t="shared" si="16"/>
        <v>0.31470066053157481</v>
      </c>
      <c r="BL22" s="54">
        <f t="shared" si="17"/>
        <v>9.6890769036111504E-2</v>
      </c>
      <c r="BM22" s="54">
        <f t="shared" si="17"/>
        <v>0.24807483590883242</v>
      </c>
      <c r="BN22" s="54">
        <f t="shared" si="17"/>
        <v>0.26711111135599702</v>
      </c>
      <c r="BO22" s="33">
        <f t="shared" si="18"/>
        <v>0.175719675435423</v>
      </c>
      <c r="BP22" s="33">
        <f t="shared" si="18"/>
        <v>0.104677634756722</v>
      </c>
      <c r="BQ22" s="33">
        <f t="shared" si="18"/>
        <v>0.13437386945061799</v>
      </c>
      <c r="BR22" s="57"/>
      <c r="BS22" s="33">
        <f t="shared" si="19"/>
        <v>0.18214727612267814</v>
      </c>
      <c r="BT22" s="33">
        <f t="shared" si="20"/>
        <v>1.2143151741511857E-2</v>
      </c>
      <c r="BU22" s="33">
        <f t="shared" si="21"/>
        <v>0.20036200373494589</v>
      </c>
      <c r="BV22" s="33">
        <f t="shared" si="22"/>
        <v>0</v>
      </c>
      <c r="BW22" s="33">
        <f t="shared" si="23"/>
        <v>0.23679145895948139</v>
      </c>
      <c r="BX22" s="33">
        <f t="shared" si="24"/>
        <v>0</v>
      </c>
      <c r="BY22" s="33">
        <f t="shared" si="25"/>
        <v>0.1032167898028508</v>
      </c>
      <c r="BZ22" s="33">
        <f t="shared" si="26"/>
        <v>0</v>
      </c>
      <c r="CA22" s="33">
        <f t="shared" si="27"/>
        <v>0</v>
      </c>
      <c r="CB22" s="59">
        <f t="shared" si="28"/>
        <v>340.69433683572777</v>
      </c>
      <c r="CC22" s="57"/>
      <c r="CD22" s="59">
        <f t="shared" si="2"/>
        <v>14.231773841051915</v>
      </c>
      <c r="CE22" s="59">
        <f t="shared" si="3"/>
        <v>0</v>
      </c>
      <c r="CF22" s="59">
        <f t="shared" si="4"/>
        <v>0.45536819030669506</v>
      </c>
      <c r="CG22" s="59">
        <f t="shared" si="5"/>
        <v>0</v>
      </c>
      <c r="CH22" s="59">
        <f t="shared" si="6"/>
        <v>0</v>
      </c>
      <c r="CI22" s="59">
        <f t="shared" si="7"/>
        <v>0</v>
      </c>
      <c r="CJ22" s="57"/>
      <c r="CK22" s="59">
        <f t="shared" si="8"/>
        <v>0.10392674054261467</v>
      </c>
      <c r="CL22" s="59">
        <f t="shared" si="9"/>
        <v>2.8111396281599954</v>
      </c>
      <c r="CM22" s="59">
        <v>0</v>
      </c>
      <c r="CN22" s="59">
        <f t="shared" si="29"/>
        <v>0.52876622113217453</v>
      </c>
      <c r="CO22" s="59">
        <f t="shared" si="10"/>
        <v>0.10410036730797012</v>
      </c>
      <c r="CP22" s="59">
        <f t="shared" si="11"/>
        <v>0.61930073881710479</v>
      </c>
      <c r="CQ22" s="59">
        <v>0</v>
      </c>
      <c r="CR22" s="59">
        <f t="shared" si="30"/>
        <v>0.18485347100952929</v>
      </c>
      <c r="CS22" s="59">
        <f t="shared" si="12"/>
        <v>5.6913115259606573E-2</v>
      </c>
      <c r="CT22" s="59">
        <f t="shared" si="13"/>
        <v>0.14571782089814228</v>
      </c>
      <c r="CU22" s="59">
        <v>0</v>
      </c>
      <c r="CV22" s="59">
        <f t="shared" si="31"/>
        <v>0.15689962644490502</v>
      </c>
      <c r="CW22" s="59">
        <f t="shared" si="32"/>
        <v>6.1487078194125251E-2</v>
      </c>
      <c r="CX22" s="59">
        <f t="shared" si="14"/>
        <v>7.8930486319827325E-2</v>
      </c>
      <c r="CY22" s="59">
        <v>0</v>
      </c>
      <c r="CZ22" s="57">
        <f t="shared" si="33"/>
        <v>5.1177578917974385E-2</v>
      </c>
    </row>
    <row r="23" spans="1:104" ht="14">
      <c r="A23" s="169">
        <v>2029</v>
      </c>
      <c r="B23" s="56">
        <v>0.32042999638224201</v>
      </c>
      <c r="C23" s="56">
        <v>0.19290723900377801</v>
      </c>
      <c r="D23" s="56">
        <v>0.49614967181766501</v>
      </c>
      <c r="E23" s="56">
        <v>0.247225318885363</v>
      </c>
      <c r="F23" s="56"/>
      <c r="G23" s="56">
        <v>7.2355160473409494E-2</v>
      </c>
      <c r="H23" s="56">
        <v>5.9566107905146798E-2</v>
      </c>
      <c r="I23" s="56">
        <v>2.3050286836529001</v>
      </c>
      <c r="J23" s="56">
        <v>0.55816838079487296</v>
      </c>
      <c r="K23" s="56"/>
      <c r="L23" s="56">
        <v>0.51682257481006799</v>
      </c>
      <c r="M23" s="56">
        <v>0.22466481293742799</v>
      </c>
      <c r="N23" s="56">
        <v>0.54783192929867197</v>
      </c>
      <c r="O23" s="56">
        <v>0.31247699758304198</v>
      </c>
      <c r="P23" s="56"/>
      <c r="Q23" s="56">
        <v>0</v>
      </c>
      <c r="R23" s="56">
        <v>0</v>
      </c>
      <c r="S23" s="56">
        <v>0.23773838441263101</v>
      </c>
      <c r="T23" s="56">
        <v>0.11370096645821499</v>
      </c>
      <c r="U23" s="56"/>
      <c r="V23" s="56">
        <v>0.45480386583285998</v>
      </c>
      <c r="W23" s="56">
        <v>8.9736498140728205E-2</v>
      </c>
      <c r="X23" s="56">
        <v>0.22740193291642999</v>
      </c>
      <c r="Y23" s="56">
        <v>0.31115896543203397</v>
      </c>
      <c r="Z23" s="56"/>
      <c r="AA23" s="56">
        <v>0</v>
      </c>
      <c r="AB23" s="56">
        <v>0</v>
      </c>
      <c r="AC23" s="56">
        <v>0</v>
      </c>
      <c r="AD23" s="56">
        <v>0</v>
      </c>
      <c r="AE23" s="56"/>
      <c r="AF23" s="56">
        <v>0.15504677244302001</v>
      </c>
      <c r="AG23" s="56">
        <v>5.1682257481006799E-2</v>
      </c>
      <c r="AH23" s="56">
        <v>0.175719675435423</v>
      </c>
      <c r="AI23" s="56">
        <v>0.103218691112543</v>
      </c>
      <c r="AJ23" s="56"/>
      <c r="AK23" s="56">
        <v>0</v>
      </c>
      <c r="AL23" s="56">
        <v>0</v>
      </c>
      <c r="AM23" s="56">
        <v>0</v>
      </c>
      <c r="AN23" s="56">
        <v>0</v>
      </c>
      <c r="AO23" s="56"/>
      <c r="AP23" s="56"/>
      <c r="AQ23" s="56">
        <v>22.4817820042379</v>
      </c>
      <c r="AR23" s="56">
        <v>0</v>
      </c>
      <c r="AS23" s="56">
        <v>0.69254225024549099</v>
      </c>
      <c r="AT23" s="56">
        <v>544.91704997674299</v>
      </c>
      <c r="AU23" s="25"/>
      <c r="AV23" s="25"/>
      <c r="AW23" s="25"/>
      <c r="AY23" s="58"/>
      <c r="AZ23" s="58"/>
      <c r="BA23" s="58"/>
      <c r="BB23" s="58"/>
      <c r="BC23" s="58"/>
      <c r="BD23" s="58"/>
      <c r="BE23" s="57"/>
      <c r="BF23" s="54">
        <f t="shared" si="15"/>
        <v>0.25247334690892481</v>
      </c>
      <c r="BG23" s="54">
        <f t="shared" si="15"/>
        <v>2.8011783554705652</v>
      </c>
      <c r="BH23" s="54">
        <f t="shared" si="15"/>
        <v>0.805393699680236</v>
      </c>
      <c r="BI23" s="54">
        <f t="shared" si="16"/>
        <v>0.22466481293742799</v>
      </c>
      <c r="BJ23" s="54">
        <f t="shared" si="16"/>
        <v>0.78557031371130304</v>
      </c>
      <c r="BK23" s="54">
        <f t="shared" si="16"/>
        <v>0.42617796404125696</v>
      </c>
      <c r="BL23" s="54">
        <f t="shared" si="17"/>
        <v>8.9736498140728205E-2</v>
      </c>
      <c r="BM23" s="54">
        <f t="shared" si="17"/>
        <v>0.22740193291642999</v>
      </c>
      <c r="BN23" s="54">
        <f t="shared" si="17"/>
        <v>0.31115896543203397</v>
      </c>
      <c r="BO23" s="33">
        <f t="shared" si="18"/>
        <v>0.15504677244302001</v>
      </c>
      <c r="BP23" s="33">
        <f t="shared" si="18"/>
        <v>5.1682257481006799E-2</v>
      </c>
      <c r="BQ23" s="33">
        <f t="shared" si="18"/>
        <v>0.175719675435423</v>
      </c>
      <c r="BR23" s="57"/>
      <c r="BS23" s="33">
        <f t="shared" si="19"/>
        <v>0.18273674950818822</v>
      </c>
      <c r="BT23" s="33">
        <f t="shared" si="20"/>
        <v>4.1263136985719921E-2</v>
      </c>
      <c r="BU23" s="33">
        <f t="shared" si="21"/>
        <v>0.29473669275514242</v>
      </c>
      <c r="BV23" s="33">
        <f t="shared" si="22"/>
        <v>0</v>
      </c>
      <c r="BW23" s="33">
        <f t="shared" si="23"/>
        <v>0.25936828962452541</v>
      </c>
      <c r="BX23" s="33">
        <f t="shared" si="24"/>
        <v>0</v>
      </c>
      <c r="BY23" s="33">
        <f t="shared" si="25"/>
        <v>8.8421007826542511E-2</v>
      </c>
      <c r="BZ23" s="33">
        <f t="shared" si="26"/>
        <v>0</v>
      </c>
      <c r="CA23" s="33">
        <f t="shared" si="27"/>
        <v>0</v>
      </c>
      <c r="CB23" s="59">
        <f t="shared" si="28"/>
        <v>310.75857937331182</v>
      </c>
      <c r="CC23" s="57"/>
      <c r="CD23" s="59">
        <f t="shared" si="2"/>
        <v>12.821046134848663</v>
      </c>
      <c r="CE23" s="59">
        <f t="shared" si="3"/>
        <v>0</v>
      </c>
      <c r="CF23" s="59">
        <f t="shared" si="4"/>
        <v>0.39494716829189075</v>
      </c>
      <c r="CG23" s="59">
        <f t="shared" si="5"/>
        <v>0</v>
      </c>
      <c r="CH23" s="59">
        <f t="shared" si="6"/>
        <v>0</v>
      </c>
      <c r="CI23" s="59">
        <f t="shared" si="7"/>
        <v>0</v>
      </c>
      <c r="CJ23" s="57"/>
      <c r="CK23" s="59">
        <f t="shared" si="8"/>
        <v>0.14398202188459946</v>
      </c>
      <c r="CL23" s="59">
        <f t="shared" si="9"/>
        <v>1.5974728747328699</v>
      </c>
      <c r="CM23" s="59">
        <v>0</v>
      </c>
      <c r="CN23" s="59">
        <f t="shared" si="29"/>
        <v>0.45930477300999834</v>
      </c>
      <c r="CO23" s="59">
        <f t="shared" si="10"/>
        <v>0.12812320353453011</v>
      </c>
      <c r="CP23" s="59">
        <f t="shared" si="11"/>
        <v>0.44799977298781629</v>
      </c>
      <c r="CQ23" s="59">
        <v>0</v>
      </c>
      <c r="CR23" s="59">
        <f t="shared" si="30"/>
        <v>0.24304333782788376</v>
      </c>
      <c r="CS23" s="59">
        <f t="shared" si="12"/>
        <v>5.1175470984691558E-2</v>
      </c>
      <c r="CT23" s="59">
        <f t="shared" si="13"/>
        <v>0.1296841448122627</v>
      </c>
      <c r="CU23" s="59">
        <v>0</v>
      </c>
      <c r="CV23" s="59">
        <f t="shared" si="31"/>
        <v>0.1774496101031437</v>
      </c>
      <c r="CW23" s="59">
        <f t="shared" si="32"/>
        <v>2.9473669275514241E-2</v>
      </c>
      <c r="CX23" s="59">
        <f t="shared" si="14"/>
        <v>0.10021047553674835</v>
      </c>
      <c r="CY23" s="59">
        <v>0</v>
      </c>
      <c r="CZ23" s="57">
        <f t="shared" si="33"/>
        <v>5.8864177247299476E-2</v>
      </c>
    </row>
    <row r="24" spans="1:104" ht="14">
      <c r="A24" s="169">
        <v>2030</v>
      </c>
      <c r="B24" s="56">
        <v>0</v>
      </c>
      <c r="C24" s="56">
        <v>0</v>
      </c>
      <c r="D24" s="56">
        <v>0.51682257481006799</v>
      </c>
      <c r="E24" s="56">
        <v>0.15504677244302001</v>
      </c>
      <c r="F24" s="56"/>
      <c r="G24" s="56">
        <v>0</v>
      </c>
      <c r="H24" s="56">
        <v>0</v>
      </c>
      <c r="I24" s="56">
        <v>1.7985425603390399</v>
      </c>
      <c r="J24" s="56">
        <v>0.49614967181766501</v>
      </c>
      <c r="K24" s="56"/>
      <c r="L24" s="56">
        <v>0</v>
      </c>
      <c r="M24" s="56">
        <v>0</v>
      </c>
      <c r="N24" s="56">
        <v>0.53749547780246998</v>
      </c>
      <c r="O24" s="56">
        <v>0.32042999638224201</v>
      </c>
      <c r="P24" s="56"/>
      <c r="Q24" s="56">
        <v>0</v>
      </c>
      <c r="R24" s="56">
        <v>0</v>
      </c>
      <c r="S24" s="56">
        <v>0.13437386945061799</v>
      </c>
      <c r="T24" s="56">
        <v>0.103364514962014</v>
      </c>
      <c r="U24" s="56"/>
      <c r="V24" s="56">
        <v>0</v>
      </c>
      <c r="W24" s="56">
        <v>0</v>
      </c>
      <c r="X24" s="56">
        <v>0.206729029924027</v>
      </c>
      <c r="Y24" s="56">
        <v>0.206729029924027</v>
      </c>
      <c r="Z24" s="56"/>
      <c r="AA24" s="56">
        <v>0</v>
      </c>
      <c r="AB24" s="56">
        <v>0</v>
      </c>
      <c r="AC24" s="56">
        <v>0</v>
      </c>
      <c r="AD24" s="56">
        <v>0</v>
      </c>
      <c r="AE24" s="56"/>
      <c r="AF24" s="56">
        <v>0</v>
      </c>
      <c r="AG24" s="56">
        <v>0</v>
      </c>
      <c r="AH24" s="56">
        <v>0.165383223939222</v>
      </c>
      <c r="AI24" s="56">
        <v>8.2691611969610807E-2</v>
      </c>
      <c r="AJ24" s="56"/>
      <c r="AK24" s="56">
        <v>0</v>
      </c>
      <c r="AL24" s="56">
        <v>0</v>
      </c>
      <c r="AM24" s="56">
        <v>0</v>
      </c>
      <c r="AN24" s="56">
        <v>0</v>
      </c>
      <c r="AO24" s="56"/>
      <c r="AP24" s="56"/>
      <c r="AQ24" s="56">
        <v>0</v>
      </c>
      <c r="AR24" s="56">
        <v>0</v>
      </c>
      <c r="AS24" s="56">
        <v>0</v>
      </c>
      <c r="AT24" s="56">
        <v>509.03922683342802</v>
      </c>
      <c r="AU24" s="25"/>
      <c r="AV24" s="25"/>
      <c r="AW24" s="25"/>
      <c r="AY24" s="58"/>
      <c r="AZ24" s="58"/>
      <c r="BA24" s="58"/>
      <c r="BB24" s="58"/>
      <c r="BC24" s="58"/>
      <c r="BD24" s="58"/>
      <c r="BE24" s="57"/>
      <c r="BF24" s="54">
        <f t="shared" si="15"/>
        <v>0</v>
      </c>
      <c r="BG24" s="54">
        <f t="shared" si="15"/>
        <v>2.3153651351491078</v>
      </c>
      <c r="BH24" s="54">
        <f t="shared" si="15"/>
        <v>0.65119644426068501</v>
      </c>
      <c r="BI24" s="54">
        <f t="shared" si="16"/>
        <v>0</v>
      </c>
      <c r="BJ24" s="54">
        <f t="shared" si="16"/>
        <v>0.671869347253088</v>
      </c>
      <c r="BK24" s="54">
        <f t="shared" si="16"/>
        <v>0.423794511344256</v>
      </c>
      <c r="BL24" s="54">
        <f t="shared" si="17"/>
        <v>0</v>
      </c>
      <c r="BM24" s="54">
        <f t="shared" si="17"/>
        <v>0.206729029924027</v>
      </c>
      <c r="BN24" s="54">
        <f t="shared" si="17"/>
        <v>0.206729029924027</v>
      </c>
      <c r="BO24" s="33">
        <f t="shared" si="18"/>
        <v>0</v>
      </c>
      <c r="BP24" s="33">
        <f t="shared" si="18"/>
        <v>0</v>
      </c>
      <c r="BQ24" s="33">
        <f t="shared" si="18"/>
        <v>0.165383223939222</v>
      </c>
      <c r="BR24" s="57"/>
      <c r="BS24" s="33">
        <f t="shared" si="19"/>
        <v>0</v>
      </c>
      <c r="BT24" s="33">
        <f t="shared" si="20"/>
        <v>0</v>
      </c>
      <c r="BU24" s="33">
        <f t="shared" si="21"/>
        <v>0</v>
      </c>
      <c r="BV24" s="33">
        <f t="shared" si="22"/>
        <v>0</v>
      </c>
      <c r="BW24" s="33">
        <f t="shared" si="23"/>
        <v>0</v>
      </c>
      <c r="BX24" s="33">
        <f t="shared" si="24"/>
        <v>0</v>
      </c>
      <c r="BY24" s="33">
        <f t="shared" si="25"/>
        <v>0</v>
      </c>
      <c r="BZ24" s="33">
        <f t="shared" si="26"/>
        <v>0</v>
      </c>
      <c r="CA24" s="33">
        <f t="shared" si="27"/>
        <v>0</v>
      </c>
      <c r="CB24" s="59">
        <f t="shared" si="28"/>
        <v>281.842677827427</v>
      </c>
      <c r="CC24" s="57"/>
      <c r="CD24" s="59">
        <f t="shared" si="2"/>
        <v>0</v>
      </c>
      <c r="CE24" s="59">
        <f t="shared" si="3"/>
        <v>0</v>
      </c>
      <c r="CF24" s="59">
        <f t="shared" si="4"/>
        <v>0</v>
      </c>
      <c r="CG24" s="59">
        <f t="shared" si="5"/>
        <v>0</v>
      </c>
      <c r="CH24" s="59">
        <f t="shared" si="6"/>
        <v>0</v>
      </c>
      <c r="CI24" s="59">
        <f t="shared" si="7"/>
        <v>0</v>
      </c>
      <c r="CJ24" s="57"/>
      <c r="CK24" s="59">
        <f t="shared" si="8"/>
        <v>0</v>
      </c>
      <c r="CL24" s="59">
        <f t="shared" si="9"/>
        <v>1.2819615374204272</v>
      </c>
      <c r="CM24" s="59">
        <v>0</v>
      </c>
      <c r="CN24" s="59">
        <f t="shared" si="29"/>
        <v>0.36055168239949426</v>
      </c>
      <c r="CO24" s="59">
        <f t="shared" si="10"/>
        <v>0</v>
      </c>
      <c r="CP24" s="59">
        <f t="shared" si="11"/>
        <v>0.37199776755503394</v>
      </c>
      <c r="CQ24" s="59">
        <v>0</v>
      </c>
      <c r="CR24" s="59">
        <f t="shared" si="30"/>
        <v>0.23464474568856014</v>
      </c>
      <c r="CS24" s="59">
        <f t="shared" si="12"/>
        <v>0</v>
      </c>
      <c r="CT24" s="59">
        <f t="shared" si="13"/>
        <v>0.11446085155539501</v>
      </c>
      <c r="CU24" s="59">
        <v>0</v>
      </c>
      <c r="CV24" s="59">
        <f t="shared" si="31"/>
        <v>0.11446085155539501</v>
      </c>
      <c r="CW24" s="59">
        <f t="shared" si="32"/>
        <v>0</v>
      </c>
      <c r="CX24" s="59">
        <f t="shared" si="14"/>
        <v>9.1568681244316233E-2</v>
      </c>
      <c r="CY24" s="59">
        <v>0</v>
      </c>
      <c r="CZ24" s="57">
        <f t="shared" si="33"/>
        <v>4.5784340622158005E-2</v>
      </c>
    </row>
    <row r="25" spans="1:104" ht="14">
      <c r="A25" s="169">
        <v>2031</v>
      </c>
      <c r="B25" s="56">
        <v>0</v>
      </c>
      <c r="C25" s="56">
        <v>0</v>
      </c>
      <c r="D25" s="56">
        <v>0.36177580236704698</v>
      </c>
      <c r="E25" s="56">
        <v>4.1345805984805403E-2</v>
      </c>
      <c r="F25" s="56"/>
      <c r="G25" s="56">
        <v>0</v>
      </c>
      <c r="H25" s="56">
        <v>0</v>
      </c>
      <c r="I25" s="56">
        <v>1.3127293400175699</v>
      </c>
      <c r="J25" s="56">
        <v>0.39278515685565102</v>
      </c>
      <c r="K25" s="56"/>
      <c r="L25" s="56">
        <v>0</v>
      </c>
      <c r="M25" s="56">
        <v>0</v>
      </c>
      <c r="N25" s="56">
        <v>0.248074835908832</v>
      </c>
      <c r="O25" s="56">
        <v>0.124037417954416</v>
      </c>
      <c r="P25" s="56"/>
      <c r="Q25" s="56">
        <v>0</v>
      </c>
      <c r="R25" s="56">
        <v>0</v>
      </c>
      <c r="S25" s="56">
        <v>9.3028063465812202E-2</v>
      </c>
      <c r="T25" s="56">
        <v>4.1345805984805403E-2</v>
      </c>
      <c r="U25" s="56"/>
      <c r="V25" s="56">
        <v>0</v>
      </c>
      <c r="W25" s="56">
        <v>0</v>
      </c>
      <c r="X25" s="56">
        <v>7.2355160473409494E-2</v>
      </c>
      <c r="Y25" s="56">
        <v>8.2691611969610807E-2</v>
      </c>
      <c r="Z25" s="56"/>
      <c r="AA25" s="56">
        <v>0</v>
      </c>
      <c r="AB25" s="56">
        <v>0</v>
      </c>
      <c r="AC25" s="56">
        <v>0</v>
      </c>
      <c r="AD25" s="56">
        <v>0</v>
      </c>
      <c r="AE25" s="56"/>
      <c r="AF25" s="56">
        <v>0</v>
      </c>
      <c r="AG25" s="56">
        <v>0</v>
      </c>
      <c r="AH25" s="56">
        <v>9.3028063465812202E-2</v>
      </c>
      <c r="AI25" s="56">
        <v>4.1345805984805403E-2</v>
      </c>
      <c r="AJ25" s="56"/>
      <c r="AK25" s="56">
        <v>0</v>
      </c>
      <c r="AL25" s="56">
        <v>0</v>
      </c>
      <c r="AM25" s="56">
        <v>0</v>
      </c>
      <c r="AN25" s="56">
        <v>0</v>
      </c>
      <c r="AO25" s="56"/>
      <c r="AP25" s="56"/>
      <c r="AQ25" s="56">
        <v>0</v>
      </c>
      <c r="AR25" s="56">
        <v>0</v>
      </c>
      <c r="AS25" s="56">
        <v>0</v>
      </c>
      <c r="AT25" s="56">
        <v>472.01405757403501</v>
      </c>
      <c r="AU25" s="25"/>
      <c r="AV25" s="25"/>
      <c r="AW25" s="25"/>
      <c r="AY25" s="58"/>
      <c r="AZ25" s="58"/>
      <c r="BA25" s="58"/>
      <c r="BB25" s="58"/>
      <c r="BC25" s="58"/>
      <c r="BD25" s="58"/>
      <c r="BE25" s="57"/>
      <c r="BF25" s="54">
        <f t="shared" si="15"/>
        <v>0</v>
      </c>
      <c r="BG25" s="54">
        <f t="shared" si="15"/>
        <v>1.6745051423846169</v>
      </c>
      <c r="BH25" s="54">
        <f t="shared" si="15"/>
        <v>0.43413096284045644</v>
      </c>
      <c r="BI25" s="54">
        <f t="shared" si="16"/>
        <v>0</v>
      </c>
      <c r="BJ25" s="54">
        <f t="shared" si="16"/>
        <v>0.34110289937464422</v>
      </c>
      <c r="BK25" s="54">
        <f t="shared" si="16"/>
        <v>0.16538322393922139</v>
      </c>
      <c r="BL25" s="54">
        <f t="shared" si="17"/>
        <v>0</v>
      </c>
      <c r="BM25" s="54">
        <f t="shared" si="17"/>
        <v>7.2355160473409494E-2</v>
      </c>
      <c r="BN25" s="54">
        <f t="shared" si="17"/>
        <v>8.2691611969610807E-2</v>
      </c>
      <c r="BO25" s="33">
        <f t="shared" si="18"/>
        <v>0</v>
      </c>
      <c r="BP25" s="33">
        <f t="shared" si="18"/>
        <v>0</v>
      </c>
      <c r="BQ25" s="33">
        <f t="shared" si="18"/>
        <v>9.3028063465812202E-2</v>
      </c>
      <c r="BR25" s="57"/>
      <c r="BS25" s="33">
        <f t="shared" si="19"/>
        <v>0</v>
      </c>
      <c r="BT25" s="33">
        <f t="shared" si="20"/>
        <v>0</v>
      </c>
      <c r="BU25" s="33">
        <f t="shared" si="21"/>
        <v>0</v>
      </c>
      <c r="BV25" s="33">
        <f t="shared" si="22"/>
        <v>0</v>
      </c>
      <c r="BW25" s="33">
        <f t="shared" si="23"/>
        <v>0</v>
      </c>
      <c r="BX25" s="33">
        <f t="shared" si="24"/>
        <v>0</v>
      </c>
      <c r="BY25" s="33">
        <f t="shared" si="25"/>
        <v>0</v>
      </c>
      <c r="BZ25" s="33">
        <f t="shared" si="26"/>
        <v>0</v>
      </c>
      <c r="CA25" s="33">
        <f t="shared" si="27"/>
        <v>0</v>
      </c>
      <c r="CB25" s="59">
        <f t="shared" si="28"/>
        <v>253.73081486782124</v>
      </c>
      <c r="CC25" s="57"/>
      <c r="CD25" s="59">
        <f t="shared" si="2"/>
        <v>0</v>
      </c>
      <c r="CE25" s="59">
        <f t="shared" si="3"/>
        <v>0</v>
      </c>
      <c r="CF25" s="59">
        <f t="shared" si="4"/>
        <v>0</v>
      </c>
      <c r="CG25" s="59">
        <f t="shared" si="5"/>
        <v>0</v>
      </c>
      <c r="CH25" s="59">
        <f t="shared" si="6"/>
        <v>0</v>
      </c>
      <c r="CI25" s="59">
        <f t="shared" si="7"/>
        <v>0</v>
      </c>
      <c r="CJ25" s="57"/>
      <c r="CK25" s="59">
        <f t="shared" si="8"/>
        <v>0</v>
      </c>
      <c r="CL25" s="59">
        <f t="shared" si="9"/>
        <v>0.90012902679485307</v>
      </c>
      <c r="CM25" s="59">
        <v>0</v>
      </c>
      <c r="CN25" s="59">
        <f t="shared" si="29"/>
        <v>0.23336678472459163</v>
      </c>
      <c r="CO25" s="59">
        <f t="shared" si="10"/>
        <v>0</v>
      </c>
      <c r="CP25" s="59">
        <f t="shared" si="11"/>
        <v>0.18335961656932193</v>
      </c>
      <c r="CQ25" s="59">
        <v>0</v>
      </c>
      <c r="CR25" s="59">
        <f t="shared" si="30"/>
        <v>8.8901632276034856E-2</v>
      </c>
      <c r="CS25" s="59">
        <f t="shared" si="12"/>
        <v>0</v>
      </c>
      <c r="CT25" s="59">
        <f t="shared" si="13"/>
        <v>3.8894464120765318E-2</v>
      </c>
      <c r="CU25" s="59">
        <v>0</v>
      </c>
      <c r="CV25" s="59">
        <f t="shared" si="31"/>
        <v>4.4450816138017483E-2</v>
      </c>
      <c r="CW25" s="59">
        <f t="shared" si="32"/>
        <v>0</v>
      </c>
      <c r="CX25" s="59">
        <f t="shared" si="14"/>
        <v>5.0007168155269698E-2</v>
      </c>
      <c r="CY25" s="59">
        <v>0</v>
      </c>
      <c r="CZ25" s="57">
        <f t="shared" si="33"/>
        <v>2.2225408069008742E-2</v>
      </c>
    </row>
    <row r="26" spans="1:104" ht="14">
      <c r="A26" s="169">
        <v>2032</v>
      </c>
      <c r="B26" s="56">
        <v>0</v>
      </c>
      <c r="C26" s="56">
        <v>0</v>
      </c>
      <c r="D26" s="56">
        <v>0.18605612693162399</v>
      </c>
      <c r="E26" s="56">
        <v>7.2355160473409494E-2</v>
      </c>
      <c r="F26" s="56"/>
      <c r="G26" s="56">
        <v>0</v>
      </c>
      <c r="H26" s="56">
        <v>0</v>
      </c>
      <c r="I26" s="56">
        <v>5.1682257481006799E-2</v>
      </c>
      <c r="J26" s="56">
        <v>0</v>
      </c>
      <c r="K26" s="56"/>
      <c r="L26" s="56">
        <v>0</v>
      </c>
      <c r="M26" s="56">
        <v>0</v>
      </c>
      <c r="N26" s="56">
        <v>0.124037417954416</v>
      </c>
      <c r="O26" s="56">
        <v>8.2691611969610807E-2</v>
      </c>
      <c r="P26" s="56"/>
      <c r="Q26" s="56">
        <v>0</v>
      </c>
      <c r="R26" s="56">
        <v>0</v>
      </c>
      <c r="S26" s="56">
        <v>0</v>
      </c>
      <c r="T26" s="56">
        <v>0</v>
      </c>
      <c r="U26" s="56"/>
      <c r="V26" s="56">
        <v>0</v>
      </c>
      <c r="W26" s="56">
        <v>0</v>
      </c>
      <c r="X26" s="56">
        <v>2.0672902992402702E-2</v>
      </c>
      <c r="Y26" s="56">
        <v>3.1009354488604101E-2</v>
      </c>
      <c r="Z26" s="56"/>
      <c r="AA26" s="56">
        <v>0</v>
      </c>
      <c r="AB26" s="56">
        <v>0</v>
      </c>
      <c r="AC26" s="56">
        <v>0</v>
      </c>
      <c r="AD26" s="56">
        <v>0</v>
      </c>
      <c r="AE26" s="56"/>
      <c r="AF26" s="56">
        <v>0</v>
      </c>
      <c r="AG26" s="56">
        <v>0</v>
      </c>
      <c r="AH26" s="56">
        <v>8.2691611969610807E-2</v>
      </c>
      <c r="AI26" s="56">
        <v>1.0336451496201399E-2</v>
      </c>
      <c r="AJ26" s="56"/>
      <c r="AK26" s="56">
        <v>0</v>
      </c>
      <c r="AL26" s="56">
        <v>0</v>
      </c>
      <c r="AM26" s="56">
        <v>0</v>
      </c>
      <c r="AN26" s="56">
        <v>0</v>
      </c>
      <c r="AO26" s="56"/>
      <c r="AP26" s="56"/>
      <c r="AQ26" s="56">
        <v>0</v>
      </c>
      <c r="AR26" s="56">
        <v>0</v>
      </c>
      <c r="AS26" s="56">
        <v>0</v>
      </c>
      <c r="AT26" s="56">
        <v>434.50307509432002</v>
      </c>
      <c r="AU26" s="25"/>
      <c r="AV26" s="25"/>
      <c r="AW26" s="25"/>
      <c r="AY26" s="58"/>
      <c r="AZ26" s="58"/>
      <c r="BA26" s="58"/>
      <c r="BB26" s="58"/>
      <c r="BC26" s="58"/>
      <c r="BD26" s="58"/>
      <c r="BE26" s="57"/>
      <c r="BF26" s="54">
        <f t="shared" si="15"/>
        <v>0</v>
      </c>
      <c r="BG26" s="54">
        <f t="shared" si="15"/>
        <v>0.23773838441263079</v>
      </c>
      <c r="BH26" s="54">
        <f t="shared" si="15"/>
        <v>7.2355160473409494E-2</v>
      </c>
      <c r="BI26" s="54">
        <f t="shared" si="16"/>
        <v>0</v>
      </c>
      <c r="BJ26" s="54">
        <f t="shared" si="16"/>
        <v>0.124037417954416</v>
      </c>
      <c r="BK26" s="54">
        <f t="shared" si="16"/>
        <v>8.2691611969610807E-2</v>
      </c>
      <c r="BL26" s="54">
        <f t="shared" si="17"/>
        <v>0</v>
      </c>
      <c r="BM26" s="54">
        <f t="shared" si="17"/>
        <v>2.0672902992402702E-2</v>
      </c>
      <c r="BN26" s="54">
        <f t="shared" si="17"/>
        <v>3.1009354488604101E-2</v>
      </c>
      <c r="BO26" s="33">
        <f t="shared" si="18"/>
        <v>0</v>
      </c>
      <c r="BP26" s="33">
        <f t="shared" si="18"/>
        <v>0</v>
      </c>
      <c r="BQ26" s="33">
        <f t="shared" si="18"/>
        <v>8.2691611969610807E-2</v>
      </c>
      <c r="BR26" s="57"/>
      <c r="BS26" s="33">
        <f t="shared" si="19"/>
        <v>0</v>
      </c>
      <c r="BT26" s="33">
        <f t="shared" si="20"/>
        <v>0</v>
      </c>
      <c r="BU26" s="33">
        <f t="shared" si="21"/>
        <v>0</v>
      </c>
      <c r="BV26" s="33">
        <f t="shared" si="22"/>
        <v>0</v>
      </c>
      <c r="BW26" s="33">
        <f t="shared" si="23"/>
        <v>0</v>
      </c>
      <c r="BX26" s="33">
        <f t="shared" si="24"/>
        <v>0</v>
      </c>
      <c r="BY26" s="33">
        <f t="shared" si="25"/>
        <v>0</v>
      </c>
      <c r="BZ26" s="33">
        <f t="shared" si="26"/>
        <v>0</v>
      </c>
      <c r="CA26" s="33">
        <f t="shared" si="27"/>
        <v>0</v>
      </c>
      <c r="CB26" s="59">
        <f t="shared" si="28"/>
        <v>226.76389650214844</v>
      </c>
      <c r="CC26" s="57"/>
      <c r="CD26" s="59">
        <f t="shared" si="2"/>
        <v>0</v>
      </c>
      <c r="CE26" s="59">
        <f t="shared" si="3"/>
        <v>0</v>
      </c>
      <c r="CF26" s="59">
        <f t="shared" si="4"/>
        <v>0</v>
      </c>
      <c r="CG26" s="59">
        <f t="shared" si="5"/>
        <v>0</v>
      </c>
      <c r="CH26" s="59">
        <f t="shared" si="6"/>
        <v>0</v>
      </c>
      <c r="CI26" s="59">
        <f t="shared" si="7"/>
        <v>0</v>
      </c>
      <c r="CJ26" s="57"/>
      <c r="CK26" s="59">
        <f t="shared" si="8"/>
        <v>0</v>
      </c>
      <c r="CL26" s="59">
        <f t="shared" si="9"/>
        <v>0.12407387999689332</v>
      </c>
      <c r="CM26" s="59">
        <v>0</v>
      </c>
      <c r="CN26" s="59">
        <f t="shared" si="29"/>
        <v>3.7761615651228465E-2</v>
      </c>
      <c r="CO26" s="59">
        <f t="shared" si="10"/>
        <v>0</v>
      </c>
      <c r="CP26" s="59">
        <f t="shared" si="11"/>
        <v>6.4734198259248657E-2</v>
      </c>
      <c r="CQ26" s="59">
        <v>0</v>
      </c>
      <c r="CR26" s="59">
        <f t="shared" si="30"/>
        <v>4.3156132172832512E-2</v>
      </c>
      <c r="CS26" s="59">
        <f t="shared" si="12"/>
        <v>0</v>
      </c>
      <c r="CT26" s="59">
        <f t="shared" si="13"/>
        <v>1.0789033043208128E-2</v>
      </c>
      <c r="CU26" s="59">
        <v>0</v>
      </c>
      <c r="CV26" s="59">
        <f t="shared" si="31"/>
        <v>1.6183549564812216E-2</v>
      </c>
      <c r="CW26" s="59">
        <f t="shared" si="32"/>
        <v>0</v>
      </c>
      <c r="CX26" s="59">
        <f t="shared" si="14"/>
        <v>4.3156132172832512E-2</v>
      </c>
      <c r="CY26" s="59">
        <v>0</v>
      </c>
      <c r="CZ26" s="57">
        <f t="shared" si="33"/>
        <v>5.3945165216040892E-3</v>
      </c>
    </row>
    <row r="27" spans="1:104" ht="14">
      <c r="A27" s="169">
        <v>2033</v>
      </c>
      <c r="B27" s="56">
        <v>0</v>
      </c>
      <c r="C27" s="56">
        <v>0</v>
      </c>
      <c r="D27" s="56">
        <v>8.2691611969610807E-2</v>
      </c>
      <c r="E27" s="56">
        <v>2.0672902992402702E-2</v>
      </c>
      <c r="F27" s="56"/>
      <c r="G27" s="56">
        <v>0</v>
      </c>
      <c r="H27" s="56">
        <v>0</v>
      </c>
      <c r="I27" s="56">
        <v>3.1009354488604101E-2</v>
      </c>
      <c r="J27" s="56">
        <v>1.0336451496201399E-2</v>
      </c>
      <c r="K27" s="56"/>
      <c r="L27" s="56">
        <v>0</v>
      </c>
      <c r="M27" s="56">
        <v>0</v>
      </c>
      <c r="N27" s="56">
        <v>5.1682257481006799E-2</v>
      </c>
      <c r="O27" s="56">
        <v>2.0672902992402702E-2</v>
      </c>
      <c r="P27" s="56"/>
      <c r="Q27" s="56">
        <v>0</v>
      </c>
      <c r="R27" s="56">
        <v>0</v>
      </c>
      <c r="S27" s="56">
        <v>0</v>
      </c>
      <c r="T27" s="56">
        <v>0</v>
      </c>
      <c r="U27" s="56"/>
      <c r="V27" s="56">
        <v>0</v>
      </c>
      <c r="W27" s="56">
        <v>0</v>
      </c>
      <c r="X27" s="56">
        <v>1.0336451496201399E-2</v>
      </c>
      <c r="Y27" s="56">
        <v>0</v>
      </c>
      <c r="Z27" s="56"/>
      <c r="AA27" s="56">
        <v>0</v>
      </c>
      <c r="AB27" s="56">
        <v>0</v>
      </c>
      <c r="AC27" s="56">
        <v>0</v>
      </c>
      <c r="AD27" s="56">
        <v>0</v>
      </c>
      <c r="AE27" s="56"/>
      <c r="AF27" s="56">
        <v>0</v>
      </c>
      <c r="AG27" s="56">
        <v>0</v>
      </c>
      <c r="AH27" s="56">
        <v>3.1009354488604101E-2</v>
      </c>
      <c r="AI27" s="56">
        <v>1.0336451496201399E-2</v>
      </c>
      <c r="AJ27" s="56"/>
      <c r="AK27" s="56">
        <v>0</v>
      </c>
      <c r="AL27" s="56">
        <v>0</v>
      </c>
      <c r="AM27" s="56">
        <v>0</v>
      </c>
      <c r="AN27" s="56">
        <v>0</v>
      </c>
      <c r="AO27" s="56"/>
      <c r="AP27" s="56"/>
      <c r="AQ27" s="56">
        <v>0</v>
      </c>
      <c r="AR27" s="56">
        <v>0</v>
      </c>
      <c r="AS27" s="56">
        <v>0</v>
      </c>
      <c r="AT27" s="56">
        <v>397.83968163729401</v>
      </c>
      <c r="AU27" s="25"/>
      <c r="AV27" s="25"/>
      <c r="AW27" s="25"/>
      <c r="AY27" s="58"/>
      <c r="AZ27" s="58"/>
      <c r="BA27" s="58"/>
      <c r="BB27" s="58"/>
      <c r="BC27" s="58"/>
      <c r="BD27" s="58"/>
      <c r="BE27" s="57"/>
      <c r="BF27" s="54">
        <f t="shared" si="15"/>
        <v>0</v>
      </c>
      <c r="BG27" s="54">
        <f t="shared" si="15"/>
        <v>0.11370096645821491</v>
      </c>
      <c r="BH27" s="54">
        <f t="shared" si="15"/>
        <v>3.1009354488604101E-2</v>
      </c>
      <c r="BI27" s="54">
        <f t="shared" si="16"/>
        <v>0</v>
      </c>
      <c r="BJ27" s="54">
        <f t="shared" si="16"/>
        <v>5.1682257481006799E-2</v>
      </c>
      <c r="BK27" s="54">
        <f t="shared" si="16"/>
        <v>2.0672902992402702E-2</v>
      </c>
      <c r="BL27" s="54">
        <f t="shared" si="17"/>
        <v>0</v>
      </c>
      <c r="BM27" s="54">
        <f t="shared" si="17"/>
        <v>1.0336451496201399E-2</v>
      </c>
      <c r="BN27" s="54">
        <f t="shared" si="17"/>
        <v>0</v>
      </c>
      <c r="BO27" s="33">
        <f t="shared" si="18"/>
        <v>0</v>
      </c>
      <c r="BP27" s="33">
        <f t="shared" si="18"/>
        <v>0</v>
      </c>
      <c r="BQ27" s="33">
        <f t="shared" si="18"/>
        <v>3.1009354488604101E-2</v>
      </c>
      <c r="BR27" s="57"/>
      <c r="BS27" s="33">
        <f t="shared" si="19"/>
        <v>0</v>
      </c>
      <c r="BT27" s="33">
        <f t="shared" si="20"/>
        <v>0</v>
      </c>
      <c r="BU27" s="33">
        <f t="shared" si="21"/>
        <v>0</v>
      </c>
      <c r="BV27" s="33">
        <f t="shared" si="22"/>
        <v>0</v>
      </c>
      <c r="BW27" s="33">
        <f t="shared" si="23"/>
        <v>0</v>
      </c>
      <c r="BX27" s="33">
        <f t="shared" si="24"/>
        <v>0</v>
      </c>
      <c r="BY27" s="33">
        <f t="shared" si="25"/>
        <v>0</v>
      </c>
      <c r="BZ27" s="33">
        <f t="shared" si="26"/>
        <v>0</v>
      </c>
      <c r="CA27" s="33">
        <f t="shared" si="27"/>
        <v>0</v>
      </c>
      <c r="CB27" s="59">
        <f t="shared" si="28"/>
        <v>201.58208388351349</v>
      </c>
      <c r="CC27" s="57"/>
      <c r="CD27" s="59">
        <f t="shared" si="2"/>
        <v>0</v>
      </c>
      <c r="CE27" s="59">
        <f t="shared" si="3"/>
        <v>0</v>
      </c>
      <c r="CF27" s="59">
        <f t="shared" si="4"/>
        <v>0</v>
      </c>
      <c r="CG27" s="59">
        <f t="shared" si="5"/>
        <v>0</v>
      </c>
      <c r="CH27" s="59">
        <f t="shared" si="6"/>
        <v>0</v>
      </c>
      <c r="CI27" s="59">
        <f t="shared" si="7"/>
        <v>0</v>
      </c>
      <c r="CJ27" s="57"/>
      <c r="CK27" s="59">
        <f t="shared" si="8"/>
        <v>0</v>
      </c>
      <c r="CL27" s="59">
        <f t="shared" si="9"/>
        <v>5.7611341492858958E-2</v>
      </c>
      <c r="CM27" s="59">
        <v>0</v>
      </c>
      <c r="CN27" s="59">
        <f t="shared" si="29"/>
        <v>1.5712184043507004E-2</v>
      </c>
      <c r="CO27" s="59">
        <f t="shared" si="10"/>
        <v>0</v>
      </c>
      <c r="CP27" s="59">
        <f t="shared" si="11"/>
        <v>2.6186973405844992E-2</v>
      </c>
      <c r="CQ27" s="59">
        <v>0</v>
      </c>
      <c r="CR27" s="59">
        <f t="shared" si="30"/>
        <v>1.0474789362337988E-2</v>
      </c>
      <c r="CS27" s="59">
        <f t="shared" si="12"/>
        <v>0</v>
      </c>
      <c r="CT27" s="59">
        <f t="shared" si="13"/>
        <v>5.2373946811690181E-3</v>
      </c>
      <c r="CU27" s="59">
        <v>0</v>
      </c>
      <c r="CV27" s="59">
        <f t="shared" si="31"/>
        <v>0</v>
      </c>
      <c r="CW27" s="59">
        <f t="shared" si="32"/>
        <v>0</v>
      </c>
      <c r="CX27" s="59">
        <f t="shared" si="14"/>
        <v>1.5712184043507004E-2</v>
      </c>
      <c r="CY27" s="59">
        <v>0</v>
      </c>
      <c r="CZ27" s="57">
        <f t="shared" si="33"/>
        <v>5.2373946811690181E-3</v>
      </c>
    </row>
    <row r="28" spans="1:104" ht="14">
      <c r="A28" s="169">
        <v>2034</v>
      </c>
      <c r="B28" s="56">
        <v>0</v>
      </c>
      <c r="C28" s="56">
        <v>0</v>
      </c>
      <c r="D28" s="56">
        <v>0</v>
      </c>
      <c r="E28" s="56">
        <v>0</v>
      </c>
      <c r="F28" s="56"/>
      <c r="G28" s="56">
        <v>0</v>
      </c>
      <c r="H28" s="56">
        <v>0</v>
      </c>
      <c r="I28" s="56">
        <v>0</v>
      </c>
      <c r="J28" s="56">
        <v>0</v>
      </c>
      <c r="K28" s="56"/>
      <c r="L28" s="56">
        <v>0</v>
      </c>
      <c r="M28" s="56">
        <v>0</v>
      </c>
      <c r="N28" s="56">
        <v>0</v>
      </c>
      <c r="O28" s="56">
        <v>0</v>
      </c>
      <c r="P28" s="56"/>
      <c r="Q28" s="56">
        <v>0</v>
      </c>
      <c r="R28" s="56">
        <v>0</v>
      </c>
      <c r="S28" s="56">
        <v>0</v>
      </c>
      <c r="T28" s="56">
        <v>0</v>
      </c>
      <c r="U28" s="56"/>
      <c r="V28" s="56">
        <v>0</v>
      </c>
      <c r="W28" s="56">
        <v>0</v>
      </c>
      <c r="X28" s="56">
        <v>0</v>
      </c>
      <c r="Y28" s="56">
        <v>0</v>
      </c>
      <c r="Z28" s="56"/>
      <c r="AA28" s="56">
        <v>0</v>
      </c>
      <c r="AB28" s="56">
        <v>0</v>
      </c>
      <c r="AC28" s="56">
        <v>0</v>
      </c>
      <c r="AD28" s="56">
        <v>0</v>
      </c>
      <c r="AE28" s="56"/>
      <c r="AF28" s="56">
        <v>0</v>
      </c>
      <c r="AG28" s="56">
        <v>0</v>
      </c>
      <c r="AH28" s="56">
        <v>0</v>
      </c>
      <c r="AI28" s="56">
        <v>0</v>
      </c>
      <c r="AJ28" s="56"/>
      <c r="AK28" s="56">
        <v>0</v>
      </c>
      <c r="AL28" s="56">
        <v>0</v>
      </c>
      <c r="AM28" s="56">
        <v>0</v>
      </c>
      <c r="AN28" s="56">
        <v>0</v>
      </c>
      <c r="AO28" s="56"/>
      <c r="AP28" s="56"/>
      <c r="AQ28" s="56">
        <v>0</v>
      </c>
      <c r="AR28" s="56">
        <v>0</v>
      </c>
      <c r="AS28" s="56">
        <v>0</v>
      </c>
      <c r="AT28" s="56">
        <v>359.76019432528801</v>
      </c>
      <c r="AU28" s="25"/>
      <c r="AV28" s="25"/>
      <c r="AW28" s="25"/>
      <c r="AY28" s="58"/>
      <c r="AZ28" s="58"/>
      <c r="BA28" s="58"/>
      <c r="BB28" s="58"/>
      <c r="BC28" s="58"/>
      <c r="BD28" s="58"/>
      <c r="BE28" s="57"/>
      <c r="BF28" s="54">
        <f t="shared" si="15"/>
        <v>0</v>
      </c>
      <c r="BG28" s="54">
        <f t="shared" si="15"/>
        <v>0</v>
      </c>
      <c r="BH28" s="54">
        <f t="shared" si="15"/>
        <v>0</v>
      </c>
      <c r="BI28" s="54">
        <f t="shared" si="16"/>
        <v>0</v>
      </c>
      <c r="BJ28" s="54">
        <f t="shared" si="16"/>
        <v>0</v>
      </c>
      <c r="BK28" s="54">
        <f t="shared" si="16"/>
        <v>0</v>
      </c>
      <c r="BL28" s="54">
        <f t="shared" si="17"/>
        <v>0</v>
      </c>
      <c r="BM28" s="54">
        <f t="shared" si="17"/>
        <v>0</v>
      </c>
      <c r="BN28" s="54">
        <f t="shared" si="17"/>
        <v>0</v>
      </c>
      <c r="BO28" s="33">
        <f t="shared" si="18"/>
        <v>0</v>
      </c>
      <c r="BP28" s="33">
        <f>AG28+AL28</f>
        <v>0</v>
      </c>
      <c r="BQ28" s="33">
        <f t="shared" si="18"/>
        <v>0</v>
      </c>
      <c r="BR28" s="57"/>
      <c r="BS28" s="33">
        <f t="shared" si="19"/>
        <v>0</v>
      </c>
      <c r="BT28" s="33">
        <f t="shared" si="20"/>
        <v>0</v>
      </c>
      <c r="BU28" s="33">
        <f t="shared" si="21"/>
        <v>0</v>
      </c>
      <c r="BV28" s="33">
        <f t="shared" si="22"/>
        <v>0</v>
      </c>
      <c r="BW28" s="33">
        <f t="shared" si="23"/>
        <v>0</v>
      </c>
      <c r="BX28" s="33">
        <f t="shared" si="24"/>
        <v>0</v>
      </c>
      <c r="BY28" s="33">
        <f t="shared" si="25"/>
        <v>0</v>
      </c>
      <c r="BZ28" s="33">
        <f t="shared" si="26"/>
        <v>0</v>
      </c>
      <c r="CA28" s="33">
        <f t="shared" si="27"/>
        <v>0</v>
      </c>
      <c r="CB28" s="59">
        <f t="shared" si="28"/>
        <v>176.9781765806668</v>
      </c>
      <c r="CC28" s="57"/>
      <c r="CD28" s="59">
        <f t="shared" si="2"/>
        <v>0</v>
      </c>
      <c r="CE28" s="59">
        <f t="shared" si="3"/>
        <v>0</v>
      </c>
      <c r="CF28" s="59">
        <f t="shared" si="4"/>
        <v>0</v>
      </c>
      <c r="CG28" s="59">
        <f t="shared" si="5"/>
        <v>0</v>
      </c>
      <c r="CH28" s="59">
        <f t="shared" si="6"/>
        <v>0</v>
      </c>
      <c r="CI28" s="59">
        <f t="shared" si="7"/>
        <v>0</v>
      </c>
      <c r="CJ28" s="57"/>
      <c r="CK28" s="59">
        <f t="shared" si="8"/>
        <v>0</v>
      </c>
      <c r="CL28" s="59">
        <f t="shared" si="9"/>
        <v>0</v>
      </c>
      <c r="CM28" s="59">
        <v>0</v>
      </c>
      <c r="CN28" s="59">
        <f t="shared" si="29"/>
        <v>0</v>
      </c>
      <c r="CO28" s="59">
        <f t="shared" si="10"/>
        <v>0</v>
      </c>
      <c r="CP28" s="59">
        <f t="shared" si="11"/>
        <v>0</v>
      </c>
      <c r="CQ28" s="59">
        <v>0</v>
      </c>
      <c r="CR28" s="59">
        <f t="shared" si="30"/>
        <v>0</v>
      </c>
      <c r="CS28" s="59">
        <f t="shared" si="12"/>
        <v>0</v>
      </c>
      <c r="CT28" s="59">
        <f t="shared" si="13"/>
        <v>0</v>
      </c>
      <c r="CU28" s="59">
        <v>0</v>
      </c>
      <c r="CV28" s="59">
        <f t="shared" si="31"/>
        <v>0</v>
      </c>
      <c r="CW28" s="59">
        <f t="shared" si="32"/>
        <v>0</v>
      </c>
      <c r="CX28" s="59">
        <f t="shared" si="14"/>
        <v>0</v>
      </c>
      <c r="CY28" s="59">
        <v>0</v>
      </c>
      <c r="CZ28" s="57">
        <f t="shared" si="33"/>
        <v>0</v>
      </c>
    </row>
    <row r="29" spans="1:104" ht="14">
      <c r="A29" s="169">
        <v>2035</v>
      </c>
      <c r="B29" s="56">
        <v>0</v>
      </c>
      <c r="C29" s="56">
        <v>0</v>
      </c>
      <c r="D29" s="56">
        <v>0</v>
      </c>
      <c r="E29" s="56">
        <v>0</v>
      </c>
      <c r="F29" s="56"/>
      <c r="G29" s="56">
        <v>0</v>
      </c>
      <c r="H29" s="56">
        <v>0</v>
      </c>
      <c r="I29" s="56">
        <v>0</v>
      </c>
      <c r="J29" s="56">
        <v>0</v>
      </c>
      <c r="K29" s="56"/>
      <c r="L29" s="56">
        <v>0</v>
      </c>
      <c r="M29" s="56">
        <v>0</v>
      </c>
      <c r="N29" s="56">
        <v>0</v>
      </c>
      <c r="O29" s="56">
        <v>0</v>
      </c>
      <c r="P29" s="56"/>
      <c r="Q29" s="56">
        <v>0</v>
      </c>
      <c r="R29" s="56">
        <v>0</v>
      </c>
      <c r="S29" s="56">
        <v>0</v>
      </c>
      <c r="T29" s="56">
        <v>0</v>
      </c>
      <c r="U29" s="56"/>
      <c r="V29" s="56">
        <v>0</v>
      </c>
      <c r="W29" s="56">
        <v>0</v>
      </c>
      <c r="X29" s="56">
        <v>0</v>
      </c>
      <c r="Y29" s="56">
        <v>0</v>
      </c>
      <c r="Z29" s="56"/>
      <c r="AA29" s="56">
        <v>0</v>
      </c>
      <c r="AB29" s="56">
        <v>0</v>
      </c>
      <c r="AC29" s="56">
        <v>0</v>
      </c>
      <c r="AD29" s="56">
        <v>0</v>
      </c>
      <c r="AE29" s="56"/>
      <c r="AF29" s="56">
        <v>0</v>
      </c>
      <c r="AG29" s="56">
        <v>0</v>
      </c>
      <c r="AH29" s="56">
        <v>0</v>
      </c>
      <c r="AI29" s="56">
        <v>0</v>
      </c>
      <c r="AJ29" s="56"/>
      <c r="AK29" s="56">
        <v>0</v>
      </c>
      <c r="AL29" s="56">
        <v>0</v>
      </c>
      <c r="AM29" s="56">
        <v>0</v>
      </c>
      <c r="AN29" s="56">
        <v>0</v>
      </c>
      <c r="AO29" s="56"/>
      <c r="AP29" s="56"/>
      <c r="AQ29" s="56">
        <v>0</v>
      </c>
      <c r="AR29" s="56">
        <v>0</v>
      </c>
      <c r="AS29" s="56">
        <v>0</v>
      </c>
      <c r="AT29" s="56">
        <v>322.61098764794002</v>
      </c>
      <c r="AU29" s="25"/>
      <c r="AV29" s="25"/>
      <c r="AW29" s="25"/>
      <c r="AY29" s="58"/>
      <c r="AZ29" s="58"/>
      <c r="BA29" s="58"/>
      <c r="BB29" s="58"/>
      <c r="BC29" s="58"/>
      <c r="BD29" s="58"/>
      <c r="BE29" s="57"/>
      <c r="BF29" s="54">
        <f t="shared" si="15"/>
        <v>0</v>
      </c>
      <c r="BG29" s="54">
        <f t="shared" si="15"/>
        <v>0</v>
      </c>
      <c r="BH29" s="54">
        <f t="shared" si="15"/>
        <v>0</v>
      </c>
      <c r="BI29" s="54">
        <f t="shared" si="16"/>
        <v>0</v>
      </c>
      <c r="BJ29" s="54">
        <f t="shared" si="16"/>
        <v>0</v>
      </c>
      <c r="BK29" s="54">
        <f t="shared" si="16"/>
        <v>0</v>
      </c>
      <c r="BL29" s="54">
        <f t="shared" si="17"/>
        <v>0</v>
      </c>
      <c r="BM29" s="54">
        <f t="shared" si="17"/>
        <v>0</v>
      </c>
      <c r="BN29" s="54">
        <f t="shared" si="17"/>
        <v>0</v>
      </c>
      <c r="BO29" s="33">
        <f t="shared" si="18"/>
        <v>0</v>
      </c>
      <c r="BP29" s="33">
        <f t="shared" si="18"/>
        <v>0</v>
      </c>
      <c r="BQ29" s="33">
        <f t="shared" si="18"/>
        <v>0</v>
      </c>
      <c r="BR29" s="57"/>
      <c r="BS29" s="33">
        <f t="shared" si="19"/>
        <v>0</v>
      </c>
      <c r="BT29" s="33">
        <f t="shared" si="20"/>
        <v>0</v>
      </c>
      <c r="BU29" s="33">
        <f t="shared" si="21"/>
        <v>0</v>
      </c>
      <c r="BV29" s="33">
        <f t="shared" si="22"/>
        <v>0</v>
      </c>
      <c r="BW29" s="33">
        <f t="shared" si="23"/>
        <v>0</v>
      </c>
      <c r="BX29" s="33">
        <f t="shared" si="24"/>
        <v>0</v>
      </c>
      <c r="BY29" s="33">
        <f t="shared" si="25"/>
        <v>0</v>
      </c>
      <c r="BZ29" s="33">
        <f t="shared" si="26"/>
        <v>0</v>
      </c>
      <c r="CA29" s="33">
        <f t="shared" si="27"/>
        <v>0</v>
      </c>
      <c r="CB29" s="59">
        <f t="shared" si="28"/>
        <v>154.08080440566056</v>
      </c>
      <c r="CC29" s="57"/>
      <c r="CD29" s="59">
        <f t="shared" si="2"/>
        <v>0</v>
      </c>
      <c r="CE29" s="59">
        <f t="shared" si="3"/>
        <v>0</v>
      </c>
      <c r="CF29" s="59">
        <f t="shared" si="4"/>
        <v>0</v>
      </c>
      <c r="CG29" s="59">
        <f t="shared" si="5"/>
        <v>0</v>
      </c>
      <c r="CH29" s="59">
        <f t="shared" si="6"/>
        <v>0</v>
      </c>
      <c r="CI29" s="59">
        <f t="shared" si="7"/>
        <v>0</v>
      </c>
      <c r="CJ29" s="57"/>
      <c r="CK29" s="59">
        <f t="shared" si="8"/>
        <v>0</v>
      </c>
      <c r="CL29" s="59">
        <f t="shared" si="9"/>
        <v>0</v>
      </c>
      <c r="CM29" s="59">
        <v>0</v>
      </c>
      <c r="CN29" s="59">
        <f t="shared" si="29"/>
        <v>0</v>
      </c>
      <c r="CO29" s="59">
        <f t="shared" si="10"/>
        <v>0</v>
      </c>
      <c r="CP29" s="59">
        <f t="shared" si="11"/>
        <v>0</v>
      </c>
      <c r="CQ29" s="59">
        <v>0</v>
      </c>
      <c r="CR29" s="59">
        <f t="shared" si="30"/>
        <v>0</v>
      </c>
      <c r="CS29" s="59">
        <f t="shared" si="12"/>
        <v>0</v>
      </c>
      <c r="CT29" s="59">
        <f t="shared" si="13"/>
        <v>0</v>
      </c>
      <c r="CU29" s="59">
        <v>0</v>
      </c>
      <c r="CV29" s="59">
        <f t="shared" si="31"/>
        <v>0</v>
      </c>
      <c r="CW29" s="59">
        <f t="shared" si="32"/>
        <v>0</v>
      </c>
      <c r="CX29" s="59">
        <f t="shared" si="14"/>
        <v>0</v>
      </c>
      <c r="CY29" s="59">
        <v>0</v>
      </c>
      <c r="CZ29" s="57">
        <f t="shared" si="33"/>
        <v>0</v>
      </c>
    </row>
    <row r="30" spans="1:104" ht="14">
      <c r="A30" s="169">
        <v>2036</v>
      </c>
      <c r="B30" s="56">
        <v>0</v>
      </c>
      <c r="C30" s="56">
        <v>0</v>
      </c>
      <c r="D30" s="56">
        <v>0</v>
      </c>
      <c r="E30" s="56">
        <v>0</v>
      </c>
      <c r="F30" s="56"/>
      <c r="G30" s="56">
        <v>0</v>
      </c>
      <c r="H30" s="56">
        <v>0</v>
      </c>
      <c r="I30" s="56">
        <v>0</v>
      </c>
      <c r="J30" s="56">
        <v>0</v>
      </c>
      <c r="K30" s="56"/>
      <c r="L30" s="56">
        <v>0</v>
      </c>
      <c r="M30" s="56">
        <v>0</v>
      </c>
      <c r="N30" s="56">
        <v>0</v>
      </c>
      <c r="O30" s="56">
        <v>0</v>
      </c>
      <c r="P30" s="56"/>
      <c r="Q30" s="56">
        <v>0</v>
      </c>
      <c r="R30" s="56">
        <v>0</v>
      </c>
      <c r="S30" s="56">
        <v>0</v>
      </c>
      <c r="T30" s="56">
        <v>0</v>
      </c>
      <c r="U30" s="56"/>
      <c r="V30" s="56">
        <v>0</v>
      </c>
      <c r="W30" s="56">
        <v>0</v>
      </c>
      <c r="X30" s="56">
        <v>0</v>
      </c>
      <c r="Y30" s="56">
        <v>0</v>
      </c>
      <c r="Z30" s="56"/>
      <c r="AA30" s="56">
        <v>0</v>
      </c>
      <c r="AB30" s="56">
        <v>0</v>
      </c>
      <c r="AC30" s="56">
        <v>0</v>
      </c>
      <c r="AD30" s="56">
        <v>0</v>
      </c>
      <c r="AE30" s="56"/>
      <c r="AF30" s="56">
        <v>0</v>
      </c>
      <c r="AG30" s="56">
        <v>0</v>
      </c>
      <c r="AH30" s="56">
        <v>0</v>
      </c>
      <c r="AI30" s="56">
        <v>0</v>
      </c>
      <c r="AJ30" s="56"/>
      <c r="AK30" s="56">
        <v>0</v>
      </c>
      <c r="AL30" s="56">
        <v>0</v>
      </c>
      <c r="AM30" s="56">
        <v>0</v>
      </c>
      <c r="AN30" s="56">
        <v>0</v>
      </c>
      <c r="AO30" s="56"/>
      <c r="AP30" s="56"/>
      <c r="AQ30" s="56">
        <v>0</v>
      </c>
      <c r="AR30" s="56">
        <v>0</v>
      </c>
      <c r="AS30" s="56">
        <v>0</v>
      </c>
      <c r="AT30" s="56">
        <v>284.38679001498798</v>
      </c>
      <c r="AU30" s="25"/>
      <c r="AV30" s="25"/>
      <c r="AW30" s="25"/>
      <c r="AY30" s="58"/>
      <c r="AZ30" s="58"/>
      <c r="BA30" s="58"/>
      <c r="BB30" s="58"/>
      <c r="BC30" s="58"/>
      <c r="BD30" s="58"/>
      <c r="BE30" s="57"/>
      <c r="BF30" s="54">
        <f t="shared" si="15"/>
        <v>0</v>
      </c>
      <c r="BG30" s="54">
        <f t="shared" si="15"/>
        <v>0</v>
      </c>
      <c r="BH30" s="54">
        <f t="shared" si="15"/>
        <v>0</v>
      </c>
      <c r="BI30" s="54">
        <f t="shared" si="16"/>
        <v>0</v>
      </c>
      <c r="BJ30" s="54">
        <f t="shared" si="16"/>
        <v>0</v>
      </c>
      <c r="BK30" s="54">
        <f t="shared" si="16"/>
        <v>0</v>
      </c>
      <c r="BL30" s="54">
        <f t="shared" si="17"/>
        <v>0</v>
      </c>
      <c r="BM30" s="54">
        <f t="shared" si="17"/>
        <v>0</v>
      </c>
      <c r="BN30" s="54">
        <f t="shared" si="17"/>
        <v>0</v>
      </c>
      <c r="BO30" s="33">
        <f t="shared" si="18"/>
        <v>0</v>
      </c>
      <c r="BP30" s="33">
        <f t="shared" si="18"/>
        <v>0</v>
      </c>
      <c r="BQ30" s="33">
        <f t="shared" si="18"/>
        <v>0</v>
      </c>
      <c r="BR30" s="57"/>
      <c r="BS30" s="33">
        <f t="shared" si="19"/>
        <v>0</v>
      </c>
      <c r="BT30" s="33">
        <f t="shared" si="20"/>
        <v>0</v>
      </c>
      <c r="BU30" s="33">
        <f t="shared" si="21"/>
        <v>0</v>
      </c>
      <c r="BV30" s="33">
        <f t="shared" si="22"/>
        <v>0</v>
      </c>
      <c r="BW30" s="33">
        <f t="shared" si="23"/>
        <v>0</v>
      </c>
      <c r="BX30" s="33">
        <f t="shared" si="24"/>
        <v>0</v>
      </c>
      <c r="BY30" s="33">
        <f t="shared" si="25"/>
        <v>0</v>
      </c>
      <c r="BZ30" s="33">
        <f t="shared" si="26"/>
        <v>0</v>
      </c>
      <c r="CA30" s="33">
        <f t="shared" si="27"/>
        <v>0</v>
      </c>
      <c r="CB30" s="59">
        <f t="shared" si="28"/>
        <v>131.86865508311098</v>
      </c>
      <c r="CC30" s="57"/>
      <c r="CD30" s="59">
        <f t="shared" si="2"/>
        <v>0</v>
      </c>
      <c r="CE30" s="59">
        <f t="shared" si="3"/>
        <v>0</v>
      </c>
      <c r="CF30" s="59">
        <f t="shared" si="4"/>
        <v>0</v>
      </c>
      <c r="CG30" s="59">
        <f t="shared" si="5"/>
        <v>0</v>
      </c>
      <c r="CH30" s="59">
        <f t="shared" si="6"/>
        <v>0</v>
      </c>
      <c r="CI30" s="59">
        <f t="shared" si="7"/>
        <v>0</v>
      </c>
      <c r="CJ30" s="57"/>
      <c r="CK30" s="59">
        <f t="shared" si="8"/>
        <v>0</v>
      </c>
      <c r="CL30" s="59">
        <f t="shared" si="9"/>
        <v>0</v>
      </c>
      <c r="CM30" s="59">
        <v>0</v>
      </c>
      <c r="CN30" s="59">
        <f t="shared" si="29"/>
        <v>0</v>
      </c>
      <c r="CO30" s="59">
        <f t="shared" si="10"/>
        <v>0</v>
      </c>
      <c r="CP30" s="59">
        <f t="shared" si="11"/>
        <v>0</v>
      </c>
      <c r="CQ30" s="59">
        <v>0</v>
      </c>
      <c r="CR30" s="59">
        <f t="shared" si="30"/>
        <v>0</v>
      </c>
      <c r="CS30" s="59">
        <f t="shared" si="12"/>
        <v>0</v>
      </c>
      <c r="CT30" s="59">
        <f t="shared" si="13"/>
        <v>0</v>
      </c>
      <c r="CU30" s="59">
        <v>0</v>
      </c>
      <c r="CV30" s="59">
        <f t="shared" si="31"/>
        <v>0</v>
      </c>
      <c r="CW30" s="59">
        <f t="shared" si="32"/>
        <v>0</v>
      </c>
      <c r="CX30" s="59">
        <f t="shared" si="14"/>
        <v>0</v>
      </c>
      <c r="CY30" s="59">
        <v>0</v>
      </c>
      <c r="CZ30" s="57">
        <f t="shared" si="33"/>
        <v>0</v>
      </c>
    </row>
    <row r="31" spans="1:104" ht="14">
      <c r="A31" s="169">
        <v>2037</v>
      </c>
      <c r="B31" s="56">
        <v>1.0336451496201399E-2</v>
      </c>
      <c r="C31" s="56">
        <v>1.0336451496201399E-2</v>
      </c>
      <c r="D31" s="56">
        <v>0</v>
      </c>
      <c r="E31" s="56">
        <v>0</v>
      </c>
      <c r="F31" s="56"/>
      <c r="G31" s="56">
        <v>0</v>
      </c>
      <c r="H31" s="56">
        <v>0</v>
      </c>
      <c r="I31" s="56">
        <v>0</v>
      </c>
      <c r="J31" s="56">
        <v>0</v>
      </c>
      <c r="K31" s="56"/>
      <c r="L31" s="56">
        <v>5.1682257481006799E-2</v>
      </c>
      <c r="M31" s="56">
        <v>3.1009354488604101E-2</v>
      </c>
      <c r="N31" s="56">
        <v>0</v>
      </c>
      <c r="O31" s="56">
        <v>0</v>
      </c>
      <c r="P31" s="56"/>
      <c r="Q31" s="56">
        <v>0</v>
      </c>
      <c r="R31" s="56">
        <v>0</v>
      </c>
      <c r="S31" s="56">
        <v>0</v>
      </c>
      <c r="T31" s="56">
        <v>0</v>
      </c>
      <c r="U31" s="56"/>
      <c r="V31" s="56">
        <v>5.1682257481006799E-2</v>
      </c>
      <c r="W31" s="56">
        <v>1.0336451496201399E-2</v>
      </c>
      <c r="X31" s="56">
        <v>0</v>
      </c>
      <c r="Y31" s="56">
        <v>0</v>
      </c>
      <c r="Z31" s="56"/>
      <c r="AA31" s="56">
        <v>0</v>
      </c>
      <c r="AB31" s="56">
        <v>0</v>
      </c>
      <c r="AC31" s="56">
        <v>0</v>
      </c>
      <c r="AD31" s="56">
        <v>0</v>
      </c>
      <c r="AE31" s="56"/>
      <c r="AF31" s="56">
        <v>2.0672902992402702E-2</v>
      </c>
      <c r="AG31" s="56">
        <v>0</v>
      </c>
      <c r="AH31" s="56">
        <v>0</v>
      </c>
      <c r="AI31" s="56">
        <v>0</v>
      </c>
      <c r="AJ31" s="56"/>
      <c r="AK31" s="56">
        <v>0</v>
      </c>
      <c r="AL31" s="56">
        <v>0</v>
      </c>
      <c r="AM31" s="56">
        <v>0</v>
      </c>
      <c r="AN31" s="56">
        <v>0</v>
      </c>
      <c r="AO31" s="56"/>
      <c r="AP31" s="56"/>
      <c r="AQ31" s="56">
        <v>0</v>
      </c>
      <c r="AR31" s="56">
        <v>0</v>
      </c>
      <c r="AS31" s="56">
        <v>0</v>
      </c>
      <c r="AT31" s="56">
        <v>247.53734043103</v>
      </c>
      <c r="AU31" s="25"/>
      <c r="AV31" s="25"/>
      <c r="AW31" s="25"/>
      <c r="AY31" s="58"/>
      <c r="AZ31" s="58"/>
      <c r="BA31" s="58"/>
      <c r="BB31" s="58"/>
      <c r="BC31" s="58"/>
      <c r="BD31" s="58"/>
      <c r="BE31" s="57"/>
      <c r="BF31" s="54">
        <f t="shared" si="15"/>
        <v>1.0336451496201399E-2</v>
      </c>
      <c r="BG31" s="54">
        <f t="shared" si="15"/>
        <v>0</v>
      </c>
      <c r="BH31" s="54">
        <f t="shared" si="15"/>
        <v>0</v>
      </c>
      <c r="BI31" s="54">
        <f t="shared" si="16"/>
        <v>3.1009354488604101E-2</v>
      </c>
      <c r="BJ31" s="54">
        <f t="shared" si="16"/>
        <v>0</v>
      </c>
      <c r="BK31" s="54">
        <f t="shared" si="16"/>
        <v>0</v>
      </c>
      <c r="BL31" s="54">
        <f t="shared" si="17"/>
        <v>1.0336451496201399E-2</v>
      </c>
      <c r="BM31" s="54">
        <f t="shared" si="17"/>
        <v>0</v>
      </c>
      <c r="BN31" s="54">
        <f t="shared" si="17"/>
        <v>0</v>
      </c>
      <c r="BO31" s="33">
        <f t="shared" si="18"/>
        <v>2.0672902992402702E-2</v>
      </c>
      <c r="BP31" s="33">
        <f t="shared" si="18"/>
        <v>0</v>
      </c>
      <c r="BQ31" s="33">
        <f t="shared" si="18"/>
        <v>0</v>
      </c>
      <c r="BR31" s="57"/>
      <c r="BS31" s="33">
        <f t="shared" si="19"/>
        <v>4.6533573390411913E-3</v>
      </c>
      <c r="BT31" s="33">
        <f t="shared" si="20"/>
        <v>0</v>
      </c>
      <c r="BU31" s="33">
        <f t="shared" si="21"/>
        <v>2.3266786695205866E-2</v>
      </c>
      <c r="BV31" s="33">
        <f t="shared" si="22"/>
        <v>0</v>
      </c>
      <c r="BW31" s="33">
        <f t="shared" si="23"/>
        <v>2.3266786695205866E-2</v>
      </c>
      <c r="BX31" s="33">
        <f t="shared" si="24"/>
        <v>0</v>
      </c>
      <c r="BY31" s="33">
        <f t="shared" si="25"/>
        <v>9.3067146780823392E-3</v>
      </c>
      <c r="BZ31" s="33">
        <f t="shared" si="26"/>
        <v>0</v>
      </c>
      <c r="CA31" s="33">
        <f t="shared" si="27"/>
        <v>0</v>
      </c>
      <c r="CB31" s="59">
        <f t="shared" si="28"/>
        <v>111.43860155535795</v>
      </c>
      <c r="CC31" s="57"/>
      <c r="CD31" s="59">
        <f t="shared" si="2"/>
        <v>0</v>
      </c>
      <c r="CE31" s="59">
        <f t="shared" si="3"/>
        <v>0</v>
      </c>
      <c r="CF31" s="59">
        <f t="shared" si="4"/>
        <v>0</v>
      </c>
      <c r="CG31" s="59">
        <f t="shared" si="5"/>
        <v>0</v>
      </c>
      <c r="CH31" s="59">
        <f t="shared" si="6"/>
        <v>0</v>
      </c>
      <c r="CI31" s="59">
        <f t="shared" si="7"/>
        <v>0</v>
      </c>
      <c r="CJ31" s="57"/>
      <c r="CK31" s="59">
        <f t="shared" si="8"/>
        <v>4.6533573390411913E-3</v>
      </c>
      <c r="CL31" s="59">
        <f t="shared" si="9"/>
        <v>0</v>
      </c>
      <c r="CM31" s="59">
        <v>0</v>
      </c>
      <c r="CN31" s="59">
        <f t="shared" si="29"/>
        <v>0</v>
      </c>
      <c r="CO31" s="59">
        <f t="shared" si="10"/>
        <v>1.396007201712353E-2</v>
      </c>
      <c r="CP31" s="59">
        <f t="shared" si="11"/>
        <v>0</v>
      </c>
      <c r="CQ31" s="59">
        <v>0</v>
      </c>
      <c r="CR31" s="59">
        <f t="shared" si="30"/>
        <v>0</v>
      </c>
      <c r="CS31" s="59">
        <f t="shared" si="12"/>
        <v>4.6533573390411913E-3</v>
      </c>
      <c r="CT31" s="59">
        <f t="shared" si="13"/>
        <v>0</v>
      </c>
      <c r="CU31" s="59">
        <v>0</v>
      </c>
      <c r="CV31" s="59">
        <f t="shared" si="31"/>
        <v>0</v>
      </c>
      <c r="CW31" s="59">
        <f t="shared" si="32"/>
        <v>0</v>
      </c>
      <c r="CX31" s="59">
        <f t="shared" si="14"/>
        <v>0</v>
      </c>
      <c r="CY31" s="59">
        <v>0</v>
      </c>
      <c r="CZ31" s="57">
        <f t="shared" si="33"/>
        <v>0</v>
      </c>
    </row>
    <row r="32" spans="1:104" ht="14">
      <c r="A32" s="169">
        <v>2038</v>
      </c>
      <c r="B32" s="56">
        <v>9.3028063465812202E-2</v>
      </c>
      <c r="C32" s="56">
        <v>6.4965941141555295E-2</v>
      </c>
      <c r="D32" s="56">
        <v>1.0336451496201399E-2</v>
      </c>
      <c r="E32" s="56">
        <v>0</v>
      </c>
      <c r="F32" s="56"/>
      <c r="G32" s="56">
        <v>0</v>
      </c>
      <c r="H32" s="56">
        <v>0</v>
      </c>
      <c r="I32" s="56">
        <v>0</v>
      </c>
      <c r="J32" s="56">
        <v>0</v>
      </c>
      <c r="K32" s="56"/>
      <c r="L32" s="56">
        <v>0.14471032094681899</v>
      </c>
      <c r="M32" s="56">
        <v>4.3345660415112897E-2</v>
      </c>
      <c r="N32" s="56">
        <v>3.1009354488604101E-2</v>
      </c>
      <c r="O32" s="56">
        <v>2.3478829996711699E-2</v>
      </c>
      <c r="P32" s="56"/>
      <c r="Q32" s="56">
        <v>0</v>
      </c>
      <c r="R32" s="56">
        <v>0</v>
      </c>
      <c r="S32" s="56">
        <v>0</v>
      </c>
      <c r="T32" s="56">
        <v>0</v>
      </c>
      <c r="U32" s="56"/>
      <c r="V32" s="56">
        <v>0.103364514962014</v>
      </c>
      <c r="W32" s="56">
        <v>1.0478760229635099E-2</v>
      </c>
      <c r="X32" s="56">
        <v>1.0336451496201399E-2</v>
      </c>
      <c r="Y32" s="56">
        <v>4.5963059420466003E-2</v>
      </c>
      <c r="Z32" s="56"/>
      <c r="AA32" s="56">
        <v>0</v>
      </c>
      <c r="AB32" s="56">
        <v>0</v>
      </c>
      <c r="AC32" s="56">
        <v>0</v>
      </c>
      <c r="AD32" s="56">
        <v>0</v>
      </c>
      <c r="AE32" s="56"/>
      <c r="AF32" s="56">
        <v>5.1682257481006799E-2</v>
      </c>
      <c r="AG32" s="56">
        <v>0</v>
      </c>
      <c r="AH32" s="56">
        <v>0</v>
      </c>
      <c r="AI32" s="56">
        <v>2.7770851750799699E-2</v>
      </c>
      <c r="AJ32" s="56"/>
      <c r="AK32" s="56">
        <v>0</v>
      </c>
      <c r="AL32" s="56">
        <v>0</v>
      </c>
      <c r="AM32" s="56">
        <v>0</v>
      </c>
      <c r="AN32" s="56">
        <v>0</v>
      </c>
      <c r="AO32" s="56"/>
      <c r="AP32" s="56"/>
      <c r="AQ32" s="56">
        <v>0</v>
      </c>
      <c r="AR32" s="56">
        <v>0</v>
      </c>
      <c r="AS32" s="56">
        <v>0</v>
      </c>
      <c r="AT32" s="56">
        <v>212.620807276862</v>
      </c>
      <c r="AU32" s="25"/>
      <c r="AV32" s="25"/>
      <c r="AW32" s="25"/>
      <c r="AY32" s="58"/>
      <c r="AZ32" s="58"/>
      <c r="BA32" s="58"/>
      <c r="BB32" s="58"/>
      <c r="BC32" s="58"/>
      <c r="BD32" s="58"/>
      <c r="BE32" s="57"/>
      <c r="BF32" s="54">
        <f t="shared" si="15"/>
        <v>6.4965941141555295E-2</v>
      </c>
      <c r="BG32" s="54">
        <f t="shared" si="15"/>
        <v>1.0336451496201399E-2</v>
      </c>
      <c r="BH32" s="54">
        <f t="shared" si="15"/>
        <v>0</v>
      </c>
      <c r="BI32" s="54">
        <f t="shared" si="16"/>
        <v>4.3345660415112897E-2</v>
      </c>
      <c r="BJ32" s="54">
        <f t="shared" si="16"/>
        <v>3.1009354488604101E-2</v>
      </c>
      <c r="BK32" s="54">
        <f t="shared" si="16"/>
        <v>2.3478829996711699E-2</v>
      </c>
      <c r="BL32" s="54">
        <f t="shared" si="17"/>
        <v>1.0478760229635099E-2</v>
      </c>
      <c r="BM32" s="54">
        <f t="shared" si="17"/>
        <v>1.0336451496201399E-2</v>
      </c>
      <c r="BN32" s="54">
        <f t="shared" si="17"/>
        <v>4.5963059420466003E-2</v>
      </c>
      <c r="BO32" s="33">
        <f t="shared" si="18"/>
        <v>5.1682257481006799E-2</v>
      </c>
      <c r="BP32" s="33">
        <f t="shared" si="18"/>
        <v>0</v>
      </c>
      <c r="BQ32" s="33">
        <f t="shared" si="18"/>
        <v>0</v>
      </c>
      <c r="BR32" s="57"/>
      <c r="BS32" s="33">
        <f t="shared" si="19"/>
        <v>4.066040393336947E-2</v>
      </c>
      <c r="BT32" s="33">
        <f t="shared" si="20"/>
        <v>0</v>
      </c>
      <c r="BU32" s="33">
        <f t="shared" si="21"/>
        <v>6.3249517229685845E-2</v>
      </c>
      <c r="BV32" s="33">
        <f t="shared" si="22"/>
        <v>0</v>
      </c>
      <c r="BW32" s="33">
        <f t="shared" si="23"/>
        <v>4.5178226592632938E-2</v>
      </c>
      <c r="BX32" s="33">
        <f t="shared" si="24"/>
        <v>0</v>
      </c>
      <c r="BY32" s="33">
        <f t="shared" si="25"/>
        <v>2.2589113296316379E-2</v>
      </c>
      <c r="BZ32" s="33">
        <f t="shared" si="26"/>
        <v>0</v>
      </c>
      <c r="CA32" s="33">
        <f t="shared" si="27"/>
        <v>0</v>
      </c>
      <c r="CB32" s="59">
        <f t="shared" si="28"/>
        <v>92.931612101045602</v>
      </c>
      <c r="CC32" s="57"/>
      <c r="CD32" s="59">
        <f t="shared" si="2"/>
        <v>0</v>
      </c>
      <c r="CE32" s="59">
        <f t="shared" si="3"/>
        <v>0</v>
      </c>
      <c r="CF32" s="59">
        <f t="shared" si="4"/>
        <v>0</v>
      </c>
      <c r="CG32" s="59">
        <f t="shared" si="5"/>
        <v>0</v>
      </c>
      <c r="CH32" s="59">
        <f t="shared" si="6"/>
        <v>0</v>
      </c>
      <c r="CI32" s="59">
        <f t="shared" si="7"/>
        <v>0</v>
      </c>
      <c r="CJ32" s="57"/>
      <c r="CK32" s="59">
        <f t="shared" si="8"/>
        <v>2.8395102620811945E-2</v>
      </c>
      <c r="CL32" s="59">
        <f t="shared" si="9"/>
        <v>4.5178226592632927E-3</v>
      </c>
      <c r="CM32" s="59">
        <v>0</v>
      </c>
      <c r="CN32" s="59">
        <f t="shared" si="29"/>
        <v>0</v>
      </c>
      <c r="CO32" s="59">
        <f t="shared" si="10"/>
        <v>1.8945380518265376E-2</v>
      </c>
      <c r="CP32" s="59">
        <f t="shared" si="11"/>
        <v>1.3553467977789837E-2</v>
      </c>
      <c r="CQ32" s="59">
        <v>0</v>
      </c>
      <c r="CR32" s="59">
        <f t="shared" si="30"/>
        <v>1.0262050783203138E-2</v>
      </c>
      <c r="CS32" s="59">
        <f t="shared" si="12"/>
        <v>4.5800224984202898E-3</v>
      </c>
      <c r="CT32" s="59">
        <f t="shared" si="13"/>
        <v>4.5178226592632927E-3</v>
      </c>
      <c r="CU32" s="59">
        <v>0</v>
      </c>
      <c r="CV32" s="59">
        <f t="shared" si="31"/>
        <v>2.0089384777276613E-2</v>
      </c>
      <c r="CW32" s="59">
        <f t="shared" si="32"/>
        <v>0</v>
      </c>
      <c r="CX32" s="59">
        <f t="shared" si="14"/>
        <v>0</v>
      </c>
      <c r="CY32" s="59">
        <v>0</v>
      </c>
      <c r="CZ32" s="57">
        <f t="shared" si="33"/>
        <v>1.2137993716016756E-2</v>
      </c>
    </row>
    <row r="33" spans="1:104" ht="14">
      <c r="A33" s="169">
        <v>2039</v>
      </c>
      <c r="B33" s="56">
        <v>0.22740193291642999</v>
      </c>
      <c r="C33" s="56">
        <v>0.123525776131655</v>
      </c>
      <c r="D33" s="56">
        <v>7.2355160473409494E-2</v>
      </c>
      <c r="E33" s="56">
        <v>4.0714535336436902E-2</v>
      </c>
      <c r="F33" s="56"/>
      <c r="G33" s="56">
        <v>0</v>
      </c>
      <c r="H33" s="56">
        <v>0</v>
      </c>
      <c r="I33" s="56">
        <v>0</v>
      </c>
      <c r="J33" s="56">
        <v>0</v>
      </c>
      <c r="K33" s="56"/>
      <c r="L33" s="56">
        <v>0.19639257842782601</v>
      </c>
      <c r="M33" s="56">
        <v>6.2471923054972102E-2</v>
      </c>
      <c r="N33" s="56">
        <v>6.2018708977208098E-2</v>
      </c>
      <c r="O33" s="56">
        <v>0.11500361522795199</v>
      </c>
      <c r="P33" s="56"/>
      <c r="Q33" s="56">
        <v>0</v>
      </c>
      <c r="R33" s="56">
        <v>0</v>
      </c>
      <c r="S33" s="56">
        <v>0</v>
      </c>
      <c r="T33" s="56">
        <v>0</v>
      </c>
      <c r="U33" s="56"/>
      <c r="V33" s="56">
        <v>0.19639257842782601</v>
      </c>
      <c r="W33" s="56">
        <v>1.8868448716209199E-3</v>
      </c>
      <c r="X33" s="56">
        <v>2.0672902992402702E-2</v>
      </c>
      <c r="Y33" s="56">
        <v>7.7843629216691204E-2</v>
      </c>
      <c r="Z33" s="56"/>
      <c r="AA33" s="56">
        <v>0</v>
      </c>
      <c r="AB33" s="56">
        <v>0</v>
      </c>
      <c r="AC33" s="56">
        <v>0</v>
      </c>
      <c r="AD33" s="56">
        <v>0</v>
      </c>
      <c r="AE33" s="56"/>
      <c r="AF33" s="56">
        <v>0.124037417954416</v>
      </c>
      <c r="AG33" s="56">
        <v>4.5353912810813302E-2</v>
      </c>
      <c r="AH33" s="56">
        <v>0</v>
      </c>
      <c r="AI33" s="56">
        <v>3.1047636154256202E-2</v>
      </c>
      <c r="AJ33" s="56"/>
      <c r="AK33" s="56">
        <v>0</v>
      </c>
      <c r="AL33" s="56">
        <v>0</v>
      </c>
      <c r="AM33" s="56">
        <v>0</v>
      </c>
      <c r="AN33" s="56">
        <v>0</v>
      </c>
      <c r="AO33" s="56"/>
      <c r="AP33" s="56"/>
      <c r="AQ33" s="56">
        <v>0</v>
      </c>
      <c r="AR33" s="56">
        <v>0</v>
      </c>
      <c r="AS33" s="56">
        <v>0</v>
      </c>
      <c r="AT33" s="56">
        <v>179.26507829862001</v>
      </c>
      <c r="AU33" s="25"/>
      <c r="AV33" s="25"/>
      <c r="AW33" s="25"/>
      <c r="AY33" s="58"/>
      <c r="AZ33" s="58"/>
      <c r="BA33" s="58"/>
      <c r="BB33" s="58"/>
      <c r="BC33" s="58"/>
      <c r="BD33" s="58"/>
      <c r="BE33" s="57"/>
      <c r="BF33" s="54">
        <f t="shared" si="15"/>
        <v>0.123525776131655</v>
      </c>
      <c r="BG33" s="54">
        <f t="shared" si="15"/>
        <v>7.2355160473409494E-2</v>
      </c>
      <c r="BH33" s="54">
        <f t="shared" si="15"/>
        <v>4.0714535336436902E-2</v>
      </c>
      <c r="BI33" s="54">
        <f t="shared" si="16"/>
        <v>6.2471923054972102E-2</v>
      </c>
      <c r="BJ33" s="54">
        <f t="shared" si="16"/>
        <v>6.2018708977208098E-2</v>
      </c>
      <c r="BK33" s="54">
        <f t="shared" si="16"/>
        <v>0.11500361522795199</v>
      </c>
      <c r="BL33" s="54">
        <f t="shared" si="17"/>
        <v>1.8868448716209199E-3</v>
      </c>
      <c r="BM33" s="54">
        <f t="shared" si="17"/>
        <v>2.0672902992402702E-2</v>
      </c>
      <c r="BN33" s="54">
        <f t="shared" si="17"/>
        <v>7.7843629216691204E-2</v>
      </c>
      <c r="BO33" s="33">
        <f t="shared" si="18"/>
        <v>0.124037417954416</v>
      </c>
      <c r="BP33" s="33">
        <f t="shared" si="18"/>
        <v>4.5353912810813302E-2</v>
      </c>
      <c r="BQ33" s="33">
        <f t="shared" si="18"/>
        <v>0</v>
      </c>
      <c r="BR33" s="57"/>
      <c r="BS33" s="33">
        <f t="shared" si="19"/>
        <v>9.6497183013390386E-2</v>
      </c>
      <c r="BT33" s="33">
        <f t="shared" si="20"/>
        <v>0</v>
      </c>
      <c r="BU33" s="33">
        <f t="shared" si="21"/>
        <v>8.3338476238837195E-2</v>
      </c>
      <c r="BV33" s="33">
        <f t="shared" si="22"/>
        <v>0</v>
      </c>
      <c r="BW33" s="33">
        <f t="shared" si="23"/>
        <v>8.3338476238837195E-2</v>
      </c>
      <c r="BX33" s="33">
        <f t="shared" si="24"/>
        <v>0</v>
      </c>
      <c r="BY33" s="33">
        <f t="shared" si="25"/>
        <v>5.2634827098212787E-2</v>
      </c>
      <c r="BZ33" s="33">
        <f t="shared" si="26"/>
        <v>0</v>
      </c>
      <c r="CA33" s="33">
        <f t="shared" si="27"/>
        <v>0</v>
      </c>
      <c r="CB33" s="59">
        <f t="shared" si="28"/>
        <v>76.070483863692147</v>
      </c>
      <c r="CC33" s="57"/>
      <c r="CD33" s="59">
        <f t="shared" si="2"/>
        <v>0</v>
      </c>
      <c r="CE33" s="59">
        <f t="shared" si="3"/>
        <v>0</v>
      </c>
      <c r="CF33" s="59">
        <f t="shared" si="4"/>
        <v>0</v>
      </c>
      <c r="CG33" s="59">
        <f t="shared" si="5"/>
        <v>0</v>
      </c>
      <c r="CH33" s="59">
        <f t="shared" si="6"/>
        <v>0</v>
      </c>
      <c r="CI33" s="59">
        <f t="shared" si="7"/>
        <v>0</v>
      </c>
      <c r="CJ33" s="57"/>
      <c r="CK33" s="59">
        <f t="shared" si="8"/>
        <v>5.2417713751922904E-2</v>
      </c>
      <c r="CL33" s="59">
        <f t="shared" si="9"/>
        <v>3.0703649140624192E-2</v>
      </c>
      <c r="CM33" s="59">
        <v>0</v>
      </c>
      <c r="CN33" s="59">
        <f t="shared" si="29"/>
        <v>1.7277064962808147E-2</v>
      </c>
      <c r="CO33" s="59">
        <f t="shared" si="10"/>
        <v>2.6509733294349365E-2</v>
      </c>
      <c r="CP33" s="59">
        <f t="shared" si="11"/>
        <v>2.6317413549106435E-2</v>
      </c>
      <c r="CQ33" s="59">
        <v>0</v>
      </c>
      <c r="CR33" s="59">
        <f t="shared" si="30"/>
        <v>4.8801365773489459E-2</v>
      </c>
      <c r="CS33" s="59">
        <f t="shared" si="12"/>
        <v>8.0067575749935896E-4</v>
      </c>
      <c r="CT33" s="59">
        <f t="shared" si="13"/>
        <v>8.7724711830354796E-3</v>
      </c>
      <c r="CU33" s="59">
        <v>0</v>
      </c>
      <c r="CV33" s="59">
        <f t="shared" si="31"/>
        <v>3.3032660886440635E-2</v>
      </c>
      <c r="CW33" s="59">
        <f t="shared" si="32"/>
        <v>1.9245767917402755E-2</v>
      </c>
      <c r="CX33" s="59">
        <f t="shared" si="14"/>
        <v>0</v>
      </c>
      <c r="CY33" s="59">
        <v>0</v>
      </c>
      <c r="CZ33" s="57">
        <f t="shared" si="33"/>
        <v>1.3174951460115545E-2</v>
      </c>
    </row>
    <row r="34" spans="1:104" ht="14">
      <c r="A34" s="169">
        <v>2040</v>
      </c>
      <c r="B34" s="56">
        <v>0.28942064189363798</v>
      </c>
      <c r="C34" s="56">
        <v>0.15751445762774799</v>
      </c>
      <c r="D34" s="56">
        <v>0.175719675435423</v>
      </c>
      <c r="E34" s="56">
        <v>0.113506169116335</v>
      </c>
      <c r="F34" s="56"/>
      <c r="G34" s="56">
        <v>0</v>
      </c>
      <c r="H34" s="56">
        <v>0</v>
      </c>
      <c r="I34" s="56">
        <v>0</v>
      </c>
      <c r="J34" s="56">
        <v>0</v>
      </c>
      <c r="K34" s="56"/>
      <c r="L34" s="56">
        <v>0.28942064189363798</v>
      </c>
      <c r="M34" s="56">
        <v>0.106580007650086</v>
      </c>
      <c r="N34" s="56">
        <v>0.103364514962014</v>
      </c>
      <c r="O34" s="56">
        <v>0.11547025589724599</v>
      </c>
      <c r="P34" s="56"/>
      <c r="Q34" s="56">
        <v>0</v>
      </c>
      <c r="R34" s="56">
        <v>0</v>
      </c>
      <c r="S34" s="56">
        <v>0</v>
      </c>
      <c r="T34" s="56">
        <v>0</v>
      </c>
      <c r="U34" s="56"/>
      <c r="V34" s="56">
        <v>0.423794511344256</v>
      </c>
      <c r="W34" s="56">
        <v>6.4970349339413994E-2</v>
      </c>
      <c r="X34" s="56">
        <v>0</v>
      </c>
      <c r="Y34" s="56">
        <v>0.24544301527981599</v>
      </c>
      <c r="Z34" s="56"/>
      <c r="AA34" s="56">
        <v>0</v>
      </c>
      <c r="AB34" s="56">
        <v>0</v>
      </c>
      <c r="AC34" s="56">
        <v>0</v>
      </c>
      <c r="AD34" s="56">
        <v>0</v>
      </c>
      <c r="AE34" s="56"/>
      <c r="AF34" s="56">
        <v>6.2018708977208098E-2</v>
      </c>
      <c r="AG34" s="56">
        <v>3.1009354488604101E-2</v>
      </c>
      <c r="AH34" s="56">
        <v>4.1345805984805403E-2</v>
      </c>
      <c r="AI34" s="56">
        <v>7.7432747708735802E-2</v>
      </c>
      <c r="AJ34" s="56"/>
      <c r="AK34" s="56">
        <v>0</v>
      </c>
      <c r="AL34" s="56">
        <v>0</v>
      </c>
      <c r="AM34" s="56">
        <v>0</v>
      </c>
      <c r="AN34" s="56">
        <v>0</v>
      </c>
      <c r="AO34" s="56"/>
      <c r="AP34" s="56"/>
      <c r="AQ34" s="56">
        <v>0</v>
      </c>
      <c r="AR34" s="56">
        <v>0</v>
      </c>
      <c r="AS34" s="56">
        <v>0</v>
      </c>
      <c r="AT34" s="56">
        <v>148.059331231588</v>
      </c>
      <c r="AU34" s="25"/>
      <c r="AV34" s="25"/>
      <c r="AW34" s="25"/>
      <c r="AY34" s="58"/>
      <c r="AZ34" s="58"/>
      <c r="BA34" s="58"/>
      <c r="BB34" s="58"/>
      <c r="BC34" s="58"/>
      <c r="BD34" s="58"/>
      <c r="BE34" s="57"/>
      <c r="BF34" s="54">
        <f t="shared" si="15"/>
        <v>0.15751445762774799</v>
      </c>
      <c r="BG34" s="54">
        <f t="shared" si="15"/>
        <v>0.175719675435423</v>
      </c>
      <c r="BH34" s="54">
        <f t="shared" si="15"/>
        <v>0.113506169116335</v>
      </c>
      <c r="BI34" s="54">
        <f t="shared" si="16"/>
        <v>0.106580007650086</v>
      </c>
      <c r="BJ34" s="54">
        <f t="shared" si="16"/>
        <v>0.103364514962014</v>
      </c>
      <c r="BK34" s="54">
        <f t="shared" si="16"/>
        <v>0.11547025589724599</v>
      </c>
      <c r="BL34" s="54">
        <f t="shared" si="17"/>
        <v>6.4970349339413994E-2</v>
      </c>
      <c r="BM34" s="54">
        <f t="shared" si="17"/>
        <v>0</v>
      </c>
      <c r="BN34" s="54">
        <f t="shared" si="17"/>
        <v>0.24544301527981599</v>
      </c>
      <c r="BO34" s="33">
        <f t="shared" si="18"/>
        <v>6.2018708977208098E-2</v>
      </c>
      <c r="BP34" s="33">
        <f t="shared" si="18"/>
        <v>3.1009354488604101E-2</v>
      </c>
      <c r="BQ34" s="33">
        <f t="shared" si="18"/>
        <v>4.1345805984805403E-2</v>
      </c>
      <c r="BR34" s="57"/>
      <c r="BS34" s="33">
        <f t="shared" si="19"/>
        <v>0.11923747239077356</v>
      </c>
      <c r="BT34" s="33">
        <f t="shared" si="20"/>
        <v>0</v>
      </c>
      <c r="BU34" s="33">
        <f t="shared" si="21"/>
        <v>0.11923747239077356</v>
      </c>
      <c r="BV34" s="33">
        <f t="shared" si="22"/>
        <v>0</v>
      </c>
      <c r="BW34" s="33">
        <f t="shared" si="23"/>
        <v>0.17459772742934715</v>
      </c>
      <c r="BX34" s="33">
        <f t="shared" si="24"/>
        <v>0</v>
      </c>
      <c r="BY34" s="33">
        <f t="shared" si="25"/>
        <v>2.5550886940880032E-2</v>
      </c>
      <c r="BZ34" s="33">
        <f t="shared" si="26"/>
        <v>0</v>
      </c>
      <c r="CA34" s="33">
        <f t="shared" si="27"/>
        <v>0</v>
      </c>
      <c r="CB34" s="59">
        <f t="shared" si="28"/>
        <v>60.998484090194211</v>
      </c>
      <c r="CC34" s="57"/>
      <c r="CD34" s="59">
        <f t="shared" si="2"/>
        <v>0</v>
      </c>
      <c r="CE34" s="59">
        <f t="shared" si="3"/>
        <v>0</v>
      </c>
      <c r="CF34" s="59">
        <f t="shared" si="4"/>
        <v>0</v>
      </c>
      <c r="CG34" s="59">
        <f t="shared" si="5"/>
        <v>0</v>
      </c>
      <c r="CH34" s="59">
        <f t="shared" si="6"/>
        <v>0</v>
      </c>
      <c r="CI34" s="59">
        <f t="shared" si="7"/>
        <v>0</v>
      </c>
      <c r="CJ34" s="57"/>
      <c r="CK34" s="59">
        <f t="shared" si="8"/>
        <v>6.4893870974961479E-2</v>
      </c>
      <c r="CL34" s="59">
        <f t="shared" si="9"/>
        <v>7.2394179665826786E-2</v>
      </c>
      <c r="CM34" s="59">
        <v>0</v>
      </c>
      <c r="CN34" s="59">
        <f t="shared" si="29"/>
        <v>4.6763038799303339E-2</v>
      </c>
      <c r="CO34" s="59">
        <f t="shared" si="10"/>
        <v>4.3909551980939474E-2</v>
      </c>
      <c r="CP34" s="59">
        <f t="shared" si="11"/>
        <v>4.2584811568133596E-2</v>
      </c>
      <c r="CQ34" s="59">
        <v>0</v>
      </c>
      <c r="CR34" s="59">
        <f t="shared" si="30"/>
        <v>4.7572216547578886E-2</v>
      </c>
      <c r="CS34" s="59">
        <f t="shared" si="12"/>
        <v>2.6766923688961598E-2</v>
      </c>
      <c r="CT34" s="59">
        <f t="shared" si="13"/>
        <v>0</v>
      </c>
      <c r="CU34" s="59">
        <v>0</v>
      </c>
      <c r="CV34" s="59">
        <f t="shared" si="31"/>
        <v>0.10111927251094455</v>
      </c>
      <c r="CW34" s="59">
        <f t="shared" si="32"/>
        <v>1.2775443470440037E-2</v>
      </c>
      <c r="CX34" s="59">
        <f t="shared" si="14"/>
        <v>1.7033924627253356E-2</v>
      </c>
      <c r="CY34" s="59">
        <v>0</v>
      </c>
      <c r="CZ34" s="57">
        <f t="shared" si="33"/>
        <v>3.1901266808934806E-2</v>
      </c>
    </row>
    <row r="35" spans="1:104" ht="14">
      <c r="A35" s="169">
        <v>2041</v>
      </c>
      <c r="B35" s="56">
        <v>0.165383223939222</v>
      </c>
      <c r="C35" s="56">
        <v>7.6099632135102402E-2</v>
      </c>
      <c r="D35" s="56">
        <v>0.27908419039743698</v>
      </c>
      <c r="E35" s="56">
        <v>0.10697655142691399</v>
      </c>
      <c r="F35" s="56"/>
      <c r="G35" s="56">
        <v>0</v>
      </c>
      <c r="H35" s="56">
        <v>0</v>
      </c>
      <c r="I35" s="56">
        <v>0</v>
      </c>
      <c r="J35" s="56">
        <v>0</v>
      </c>
      <c r="K35" s="56"/>
      <c r="L35" s="56">
        <v>0.28942064189363798</v>
      </c>
      <c r="M35" s="56">
        <v>0.108553869802445</v>
      </c>
      <c r="N35" s="56">
        <v>0.165383223939222</v>
      </c>
      <c r="O35" s="56">
        <v>0.12535813859257799</v>
      </c>
      <c r="P35" s="56"/>
      <c r="Q35" s="56">
        <v>0</v>
      </c>
      <c r="R35" s="56">
        <v>0</v>
      </c>
      <c r="S35" s="56">
        <v>0</v>
      </c>
      <c r="T35" s="56">
        <v>0</v>
      </c>
      <c r="U35" s="56"/>
      <c r="V35" s="56">
        <v>0.35143935087084599</v>
      </c>
      <c r="W35" s="56">
        <v>3.5848935852493699E-2</v>
      </c>
      <c r="X35" s="56">
        <v>5.1682257481006799E-2</v>
      </c>
      <c r="Y35" s="56">
        <v>0.22288695660647501</v>
      </c>
      <c r="Z35" s="56"/>
      <c r="AA35" s="56">
        <v>0</v>
      </c>
      <c r="AB35" s="56">
        <v>0</v>
      </c>
      <c r="AC35" s="56">
        <v>0</v>
      </c>
      <c r="AD35" s="56">
        <v>0</v>
      </c>
      <c r="AE35" s="56"/>
      <c r="AF35" s="56">
        <v>9.3028063465812202E-2</v>
      </c>
      <c r="AG35" s="56">
        <v>4.0338485502618801E-2</v>
      </c>
      <c r="AH35" s="56">
        <v>4.1345805984805403E-2</v>
      </c>
      <c r="AI35" s="56">
        <v>6.7230341911866304E-2</v>
      </c>
      <c r="AJ35" s="56"/>
      <c r="AK35" s="56">
        <v>0</v>
      </c>
      <c r="AL35" s="56">
        <v>0</v>
      </c>
      <c r="AM35" s="56">
        <v>0</v>
      </c>
      <c r="AN35" s="56">
        <v>0</v>
      </c>
      <c r="AO35" s="56"/>
      <c r="AP35" s="56"/>
      <c r="AQ35" s="56">
        <v>0</v>
      </c>
      <c r="AR35" s="56">
        <v>0</v>
      </c>
      <c r="AS35" s="56">
        <v>0</v>
      </c>
      <c r="AT35" s="56">
        <v>119.334332523645</v>
      </c>
      <c r="AU35" s="25"/>
      <c r="AV35" s="25"/>
      <c r="AW35" s="25"/>
      <c r="AY35" s="58"/>
      <c r="AZ35" s="58"/>
      <c r="BA35" s="58"/>
      <c r="BB35" s="58"/>
      <c r="BC35" s="58"/>
      <c r="BD35" s="58"/>
      <c r="BE35" s="57"/>
      <c r="BF35" s="54">
        <f t="shared" si="15"/>
        <v>7.6099632135102402E-2</v>
      </c>
      <c r="BG35" s="54">
        <f t="shared" si="15"/>
        <v>0.27908419039743698</v>
      </c>
      <c r="BH35" s="54">
        <f t="shared" si="15"/>
        <v>0.10697655142691399</v>
      </c>
      <c r="BI35" s="54">
        <f t="shared" si="16"/>
        <v>0.108553869802445</v>
      </c>
      <c r="BJ35" s="54">
        <f t="shared" si="16"/>
        <v>0.165383223939222</v>
      </c>
      <c r="BK35" s="54">
        <f t="shared" si="16"/>
        <v>0.12535813859257799</v>
      </c>
      <c r="BL35" s="54">
        <f t="shared" si="17"/>
        <v>3.5848935852493699E-2</v>
      </c>
      <c r="BM35" s="54">
        <f t="shared" si="17"/>
        <v>5.1682257481006799E-2</v>
      </c>
      <c r="BN35" s="54">
        <f t="shared" si="17"/>
        <v>0.22288695660647501</v>
      </c>
      <c r="BO35" s="33">
        <f t="shared" si="18"/>
        <v>9.3028063465812202E-2</v>
      </c>
      <c r="BP35" s="33">
        <f t="shared" si="18"/>
        <v>4.0338485502618801E-2</v>
      </c>
      <c r="BQ35" s="33">
        <f t="shared" si="18"/>
        <v>4.1345805984805403E-2</v>
      </c>
      <c r="BR35" s="57"/>
      <c r="BS35" s="33">
        <f t="shared" si="19"/>
        <v>6.6151163600984067E-2</v>
      </c>
      <c r="BT35" s="33">
        <f t="shared" si="20"/>
        <v>0</v>
      </c>
      <c r="BU35" s="33">
        <f t="shared" si="21"/>
        <v>0.11576453630172191</v>
      </c>
      <c r="BV35" s="33">
        <f t="shared" si="22"/>
        <v>0</v>
      </c>
      <c r="BW35" s="33">
        <f t="shared" si="23"/>
        <v>0.14057122265209085</v>
      </c>
      <c r="BX35" s="33">
        <f t="shared" si="24"/>
        <v>0</v>
      </c>
      <c r="BY35" s="33">
        <f t="shared" si="25"/>
        <v>3.7210029525553467E-2</v>
      </c>
      <c r="BZ35" s="33">
        <f t="shared" si="26"/>
        <v>0</v>
      </c>
      <c r="CA35" s="33">
        <f t="shared" si="27"/>
        <v>0</v>
      </c>
      <c r="CB35" s="59">
        <f t="shared" si="28"/>
        <v>47.732198985835119</v>
      </c>
      <c r="CC35" s="57"/>
      <c r="CD35" s="59">
        <f t="shared" si="2"/>
        <v>0</v>
      </c>
      <c r="CE35" s="59">
        <f t="shared" si="3"/>
        <v>0</v>
      </c>
      <c r="CF35" s="59">
        <f t="shared" si="4"/>
        <v>0</v>
      </c>
      <c r="CG35" s="59">
        <f t="shared" si="5"/>
        <v>0</v>
      </c>
      <c r="CH35" s="59">
        <f t="shared" si="6"/>
        <v>0</v>
      </c>
      <c r="CI35" s="59">
        <f t="shared" si="7"/>
        <v>0</v>
      </c>
      <c r="CJ35" s="57"/>
      <c r="CK35" s="59">
        <f t="shared" si="8"/>
        <v>3.0438874605527567E-2</v>
      </c>
      <c r="CL35" s="59">
        <f t="shared" si="9"/>
        <v>0.11163008857666055</v>
      </c>
      <c r="CM35" s="59">
        <v>0</v>
      </c>
      <c r="CN35" s="59">
        <f t="shared" si="29"/>
        <v>4.2789245404428189E-2</v>
      </c>
      <c r="CO35" s="59">
        <f t="shared" si="10"/>
        <v>4.3420152478466943E-2</v>
      </c>
      <c r="CP35" s="59">
        <f t="shared" si="11"/>
        <v>6.6151163600984067E-2</v>
      </c>
      <c r="CQ35" s="59">
        <v>0</v>
      </c>
      <c r="CR35" s="59">
        <f t="shared" si="30"/>
        <v>5.014164397835158E-2</v>
      </c>
      <c r="CS35" s="59">
        <f t="shared" si="12"/>
        <v>1.4339113508701443E-2</v>
      </c>
      <c r="CT35" s="59">
        <f t="shared" si="13"/>
        <v>2.0672238625307492E-2</v>
      </c>
      <c r="CU35" s="59">
        <v>0</v>
      </c>
      <c r="CV35" s="59">
        <f t="shared" si="31"/>
        <v>8.9151917466664218E-2</v>
      </c>
      <c r="CW35" s="59">
        <f t="shared" si="32"/>
        <v>1.6134875656313882E-2</v>
      </c>
      <c r="CX35" s="59">
        <f t="shared" si="14"/>
        <v>1.6537790900245979E-2</v>
      </c>
      <c r="CY35" s="59">
        <v>0</v>
      </c>
      <c r="CZ35" s="57">
        <f t="shared" si="33"/>
        <v>2.6891272529530334E-2</v>
      </c>
    </row>
    <row r="36" spans="1:104" ht="14">
      <c r="A36" s="169">
        <v>2042</v>
      </c>
      <c r="B36" s="56">
        <v>0.23773838441263101</v>
      </c>
      <c r="C36" s="56">
        <v>0.13480892858725199</v>
      </c>
      <c r="D36" s="56">
        <v>0.28942064189363798</v>
      </c>
      <c r="E36" s="56">
        <v>0.14358233074461499</v>
      </c>
      <c r="F36" s="56"/>
      <c r="G36" s="56">
        <v>0</v>
      </c>
      <c r="H36" s="56">
        <v>0</v>
      </c>
      <c r="I36" s="56">
        <v>0</v>
      </c>
      <c r="J36" s="56">
        <v>0</v>
      </c>
      <c r="K36" s="56"/>
      <c r="L36" s="56">
        <v>0.206729029924027</v>
      </c>
      <c r="M36" s="56">
        <v>9.3028063465812202E-2</v>
      </c>
      <c r="N36" s="56">
        <v>0.18605612693162399</v>
      </c>
      <c r="O36" s="56">
        <v>0.199196207737172</v>
      </c>
      <c r="P36" s="56"/>
      <c r="Q36" s="56">
        <v>0</v>
      </c>
      <c r="R36" s="56">
        <v>0</v>
      </c>
      <c r="S36" s="56">
        <v>0</v>
      </c>
      <c r="T36" s="56">
        <v>0</v>
      </c>
      <c r="U36" s="56"/>
      <c r="V36" s="56">
        <v>0.29975709338983902</v>
      </c>
      <c r="W36" s="56">
        <v>1.5605644646973799E-2</v>
      </c>
      <c r="X36" s="56">
        <v>4.1345805984805403E-2</v>
      </c>
      <c r="Y36" s="56">
        <v>0.13239248081521099</v>
      </c>
      <c r="Z36" s="56"/>
      <c r="AA36" s="56">
        <v>0</v>
      </c>
      <c r="AB36" s="56">
        <v>0</v>
      </c>
      <c r="AC36" s="56">
        <v>0</v>
      </c>
      <c r="AD36" s="56">
        <v>0</v>
      </c>
      <c r="AE36" s="56"/>
      <c r="AF36" s="56">
        <v>9.3028063465812202E-2</v>
      </c>
      <c r="AG36" s="56">
        <v>1.0336451496201399E-2</v>
      </c>
      <c r="AH36" s="56">
        <v>6.2018708977208098E-2</v>
      </c>
      <c r="AI36" s="56">
        <v>5.0415157619160399E-2</v>
      </c>
      <c r="AJ36" s="56"/>
      <c r="AK36" s="56">
        <v>0</v>
      </c>
      <c r="AL36" s="56">
        <v>0</v>
      </c>
      <c r="AM36" s="56">
        <v>0</v>
      </c>
      <c r="AN36" s="56">
        <v>0</v>
      </c>
      <c r="AO36" s="56"/>
      <c r="AP36" s="56"/>
      <c r="AQ36" s="56">
        <v>0</v>
      </c>
      <c r="AR36" s="56">
        <v>0</v>
      </c>
      <c r="AS36" s="56">
        <v>0</v>
      </c>
      <c r="AT36" s="56">
        <v>94.919634089617006</v>
      </c>
      <c r="AU36" s="25"/>
      <c r="AV36" s="25"/>
      <c r="AW36" s="25"/>
      <c r="AY36" s="58"/>
      <c r="AZ36" s="58"/>
      <c r="BA36" s="58"/>
      <c r="BB36" s="58"/>
      <c r="BC36" s="58"/>
      <c r="BD36" s="58"/>
      <c r="BE36" s="57"/>
      <c r="BF36" s="54">
        <f t="shared" si="15"/>
        <v>0.13480892858725199</v>
      </c>
      <c r="BG36" s="54">
        <f t="shared" si="15"/>
        <v>0.28942064189363798</v>
      </c>
      <c r="BH36" s="54">
        <f t="shared" si="15"/>
        <v>0.14358233074461499</v>
      </c>
      <c r="BI36" s="54">
        <f t="shared" si="16"/>
        <v>9.3028063465812202E-2</v>
      </c>
      <c r="BJ36" s="54">
        <f t="shared" si="16"/>
        <v>0.18605612693162399</v>
      </c>
      <c r="BK36" s="54">
        <f t="shared" si="16"/>
        <v>0.199196207737172</v>
      </c>
      <c r="BL36" s="54">
        <f t="shared" si="17"/>
        <v>1.5605644646973799E-2</v>
      </c>
      <c r="BM36" s="54">
        <f t="shared" si="17"/>
        <v>4.1345805984805403E-2</v>
      </c>
      <c r="BN36" s="54">
        <f t="shared" si="17"/>
        <v>0.13239248081521099</v>
      </c>
      <c r="BO36" s="33">
        <f t="shared" si="18"/>
        <v>9.3028063465812202E-2</v>
      </c>
      <c r="BP36" s="33">
        <f t="shared" si="18"/>
        <v>1.0336451496201399E-2</v>
      </c>
      <c r="BQ36" s="33">
        <f t="shared" si="18"/>
        <v>6.2018708977208098E-2</v>
      </c>
      <c r="BR36" s="57"/>
      <c r="BS36" s="33">
        <f t="shared" si="19"/>
        <v>9.2322619103314893E-2</v>
      </c>
      <c r="BT36" s="33">
        <f t="shared" si="20"/>
        <v>0</v>
      </c>
      <c r="BU36" s="33">
        <f t="shared" si="21"/>
        <v>8.0280538350708613E-2</v>
      </c>
      <c r="BV36" s="33">
        <f t="shared" si="22"/>
        <v>0</v>
      </c>
      <c r="BW36" s="33">
        <f t="shared" si="23"/>
        <v>0.11640678060852745</v>
      </c>
      <c r="BX36" s="33">
        <f t="shared" si="24"/>
        <v>0</v>
      </c>
      <c r="BY36" s="33">
        <f t="shared" si="25"/>
        <v>3.6126242257818901E-2</v>
      </c>
      <c r="BZ36" s="33">
        <f t="shared" si="26"/>
        <v>0</v>
      </c>
      <c r="CA36" s="33">
        <f t="shared" si="27"/>
        <v>0</v>
      </c>
      <c r="CB36" s="59">
        <f t="shared" si="28"/>
        <v>36.860809183727866</v>
      </c>
      <c r="CC36" s="57"/>
      <c r="CD36" s="59">
        <f t="shared" si="2"/>
        <v>0</v>
      </c>
      <c r="CE36" s="59">
        <f t="shared" si="3"/>
        <v>0</v>
      </c>
      <c r="CF36" s="59">
        <f t="shared" si="4"/>
        <v>0</v>
      </c>
      <c r="CG36" s="59">
        <f t="shared" si="5"/>
        <v>0</v>
      </c>
      <c r="CH36" s="59">
        <f t="shared" si="6"/>
        <v>0</v>
      </c>
      <c r="CI36" s="59">
        <f t="shared" si="7"/>
        <v>0</v>
      </c>
      <c r="CJ36" s="57"/>
      <c r="CK36" s="59">
        <f t="shared" si="8"/>
        <v>5.2351299502755411E-2</v>
      </c>
      <c r="CL36" s="59">
        <f t="shared" si="9"/>
        <v>0.11239275369099214</v>
      </c>
      <c r="CM36" s="59">
        <v>0</v>
      </c>
      <c r="CN36" s="59">
        <f t="shared" si="29"/>
        <v>5.5758336475836612E-2</v>
      </c>
      <c r="CO36" s="59">
        <f t="shared" si="10"/>
        <v>3.6126242257818901E-2</v>
      </c>
      <c r="CP36" s="59">
        <f t="shared" si="11"/>
        <v>7.2252484515637636E-2</v>
      </c>
      <c r="CQ36" s="59">
        <v>0</v>
      </c>
      <c r="CR36" s="59">
        <f t="shared" si="30"/>
        <v>7.7355264523984224E-2</v>
      </c>
      <c r="CS36" s="59">
        <f t="shared" si="12"/>
        <v>6.0602497580012158E-3</v>
      </c>
      <c r="CT36" s="59">
        <f t="shared" si="13"/>
        <v>1.6056107670141723E-2</v>
      </c>
      <c r="CU36" s="59">
        <v>0</v>
      </c>
      <c r="CV36" s="59">
        <f t="shared" si="31"/>
        <v>5.1412903341814128E-2</v>
      </c>
      <c r="CW36" s="59">
        <f t="shared" si="32"/>
        <v>4.0140269175354499E-3</v>
      </c>
      <c r="CX36" s="59">
        <f t="shared" si="14"/>
        <v>2.4084161505212583E-2</v>
      </c>
      <c r="CY36" s="59">
        <v>0</v>
      </c>
      <c r="CZ36" s="57">
        <f t="shared" si="33"/>
        <v>1.9578072785372384E-2</v>
      </c>
    </row>
    <row r="37" spans="1:104" ht="14">
      <c r="A37" s="169">
        <v>2043</v>
      </c>
      <c r="B37" s="56">
        <v>0.11370096645821499</v>
      </c>
      <c r="C37" s="56">
        <v>5.1682257481006799E-2</v>
      </c>
      <c r="D37" s="56">
        <v>0.27908419039743698</v>
      </c>
      <c r="E37" s="56">
        <v>0.18024809413621201</v>
      </c>
      <c r="F37" s="56"/>
      <c r="G37" s="56">
        <v>0</v>
      </c>
      <c r="H37" s="56">
        <v>0</v>
      </c>
      <c r="I37" s="56">
        <v>0</v>
      </c>
      <c r="J37" s="56">
        <v>0</v>
      </c>
      <c r="K37" s="56"/>
      <c r="L37" s="56">
        <v>0.175719675435423</v>
      </c>
      <c r="M37" s="56">
        <v>2.2354544497028599E-2</v>
      </c>
      <c r="N37" s="56">
        <v>0.15504677244302001</v>
      </c>
      <c r="O37" s="56">
        <v>0.20803131962170601</v>
      </c>
      <c r="P37" s="56"/>
      <c r="Q37" s="56">
        <v>0</v>
      </c>
      <c r="R37" s="56">
        <v>0</v>
      </c>
      <c r="S37" s="56">
        <v>0</v>
      </c>
      <c r="T37" s="56">
        <v>0</v>
      </c>
      <c r="U37" s="56"/>
      <c r="V37" s="56">
        <v>0.103364514962014</v>
      </c>
      <c r="W37" s="56">
        <v>4.3850799375180598E-3</v>
      </c>
      <c r="X37" s="56">
        <v>2.0672902992402702E-2</v>
      </c>
      <c r="Y37" s="56">
        <v>0.17570266841079499</v>
      </c>
      <c r="Z37" s="56"/>
      <c r="AA37" s="56">
        <v>0</v>
      </c>
      <c r="AB37" s="56">
        <v>0</v>
      </c>
      <c r="AC37" s="56">
        <v>0</v>
      </c>
      <c r="AD37" s="56">
        <v>0</v>
      </c>
      <c r="AE37" s="56"/>
      <c r="AF37" s="56">
        <v>9.3028063465812202E-2</v>
      </c>
      <c r="AG37" s="56">
        <v>1.0336451496201399E-2</v>
      </c>
      <c r="AH37" s="56">
        <v>5.1682257481006799E-2</v>
      </c>
      <c r="AI37" s="56">
        <v>8.0358660649169494E-2</v>
      </c>
      <c r="AJ37" s="56"/>
      <c r="AK37" s="56">
        <v>0</v>
      </c>
      <c r="AL37" s="56">
        <v>0</v>
      </c>
      <c r="AM37" s="56">
        <v>0</v>
      </c>
      <c r="AN37" s="56">
        <v>0</v>
      </c>
      <c r="AO37" s="56"/>
      <c r="AP37" s="56"/>
      <c r="AQ37" s="56">
        <v>0</v>
      </c>
      <c r="AR37" s="56">
        <v>0</v>
      </c>
      <c r="AS37" s="56">
        <v>0</v>
      </c>
      <c r="AT37" s="56">
        <v>72.923665305700595</v>
      </c>
      <c r="AU37" s="25"/>
      <c r="AV37" s="25"/>
      <c r="AW37" s="25"/>
      <c r="AY37" s="58"/>
      <c r="AZ37" s="58"/>
      <c r="BA37" s="58"/>
      <c r="BB37" s="58"/>
      <c r="BC37" s="58"/>
      <c r="BD37" s="58"/>
      <c r="BE37" s="57"/>
      <c r="BF37" s="54">
        <f t="shared" si="15"/>
        <v>5.1682257481006799E-2</v>
      </c>
      <c r="BG37" s="54">
        <f t="shared" si="15"/>
        <v>0.27908419039743698</v>
      </c>
      <c r="BH37" s="54">
        <f t="shared" si="15"/>
        <v>0.18024809413621201</v>
      </c>
      <c r="BI37" s="54">
        <f t="shared" si="16"/>
        <v>2.2354544497028599E-2</v>
      </c>
      <c r="BJ37" s="54">
        <f t="shared" si="16"/>
        <v>0.15504677244302001</v>
      </c>
      <c r="BK37" s="54">
        <f t="shared" si="16"/>
        <v>0.20803131962170601</v>
      </c>
      <c r="BL37" s="54">
        <f t="shared" si="17"/>
        <v>4.3850799375180598E-3</v>
      </c>
      <c r="BM37" s="54">
        <f t="shared" si="17"/>
        <v>2.0672902992402702E-2</v>
      </c>
      <c r="BN37" s="54">
        <f t="shared" si="17"/>
        <v>0.17570266841079499</v>
      </c>
      <c r="BO37" s="33">
        <f t="shared" si="18"/>
        <v>9.3028063465812202E-2</v>
      </c>
      <c r="BP37" s="33">
        <f t="shared" si="18"/>
        <v>1.0336451496201399E-2</v>
      </c>
      <c r="BQ37" s="33">
        <f t="shared" si="18"/>
        <v>5.1682257481006799E-2</v>
      </c>
      <c r="BR37" s="57"/>
      <c r="BS37" s="33">
        <f t="shared" si="19"/>
        <v>4.2868248633873583E-2</v>
      </c>
      <c r="BT37" s="33">
        <f t="shared" si="20"/>
        <v>0</v>
      </c>
      <c r="BU37" s="33">
        <f t="shared" si="21"/>
        <v>6.6250929706895473E-2</v>
      </c>
      <c r="BV37" s="33">
        <f t="shared" si="22"/>
        <v>0</v>
      </c>
      <c r="BW37" s="33">
        <f t="shared" si="23"/>
        <v>3.8971135121703401E-2</v>
      </c>
      <c r="BX37" s="33">
        <f t="shared" si="24"/>
        <v>0</v>
      </c>
      <c r="BY37" s="33">
        <f t="shared" si="25"/>
        <v>3.5074021609532907E-2</v>
      </c>
      <c r="BZ37" s="33">
        <f t="shared" si="26"/>
        <v>0</v>
      </c>
      <c r="CA37" s="33">
        <f t="shared" si="27"/>
        <v>0</v>
      </c>
      <c r="CB37" s="59">
        <f t="shared" si="28"/>
        <v>27.494135828361642</v>
      </c>
      <c r="CC37" s="57"/>
      <c r="CD37" s="59">
        <f t="shared" si="2"/>
        <v>0</v>
      </c>
      <c r="CE37" s="59">
        <f t="shared" si="3"/>
        <v>0</v>
      </c>
      <c r="CF37" s="59">
        <f t="shared" si="4"/>
        <v>0</v>
      </c>
      <c r="CG37" s="59">
        <f t="shared" si="5"/>
        <v>0</v>
      </c>
      <c r="CH37" s="59">
        <f t="shared" si="6"/>
        <v>0</v>
      </c>
      <c r="CI37" s="59">
        <f t="shared" si="7"/>
        <v>0</v>
      </c>
      <c r="CJ37" s="57"/>
      <c r="CK37" s="59">
        <f t="shared" si="8"/>
        <v>1.9485567560851624E-2</v>
      </c>
      <c r="CL37" s="59">
        <f t="shared" si="9"/>
        <v>0.10522206482859887</v>
      </c>
      <c r="CM37" s="59">
        <v>0</v>
      </c>
      <c r="CN37" s="59">
        <f t="shared" si="29"/>
        <v>6.7958262413298165E-2</v>
      </c>
      <c r="CO37" s="59">
        <f t="shared" si="10"/>
        <v>8.4282500091834057E-3</v>
      </c>
      <c r="CP37" s="59">
        <f t="shared" si="11"/>
        <v>5.8456702682554727E-2</v>
      </c>
      <c r="CQ37" s="59">
        <v>0</v>
      </c>
      <c r="CR37" s="59">
        <f t="shared" si="30"/>
        <v>7.8433267640283896E-2</v>
      </c>
      <c r="CS37" s="59">
        <f t="shared" si="12"/>
        <v>1.6532902304750223E-3</v>
      </c>
      <c r="CT37" s="59">
        <f t="shared" si="13"/>
        <v>7.7942270243406423E-3</v>
      </c>
      <c r="CU37" s="59">
        <v>0</v>
      </c>
      <c r="CV37" s="59">
        <f t="shared" si="31"/>
        <v>6.6244517612231851E-2</v>
      </c>
      <c r="CW37" s="59">
        <f t="shared" si="32"/>
        <v>3.8971135121703398E-3</v>
      </c>
      <c r="CX37" s="59">
        <f t="shared" si="14"/>
        <v>1.9485567560851624E-2</v>
      </c>
      <c r="CY37" s="59">
        <v>0</v>
      </c>
      <c r="CZ37" s="57">
        <f t="shared" si="33"/>
        <v>3.0297324217201313E-2</v>
      </c>
    </row>
    <row r="38" spans="1:104" ht="14">
      <c r="A38" s="169">
        <v>2044</v>
      </c>
      <c r="B38" s="56">
        <v>0.124037417954416</v>
      </c>
      <c r="C38" s="56">
        <v>4.9603669354693E-2</v>
      </c>
      <c r="D38" s="56">
        <v>0.165383223939222</v>
      </c>
      <c r="E38" s="56">
        <v>0.154693671712479</v>
      </c>
      <c r="F38" s="56"/>
      <c r="G38" s="56">
        <v>0</v>
      </c>
      <c r="H38" s="56">
        <v>0</v>
      </c>
      <c r="I38" s="56">
        <v>0</v>
      </c>
      <c r="J38" s="56">
        <v>0</v>
      </c>
      <c r="K38" s="56"/>
      <c r="L38" s="56">
        <v>6.2018708977208098E-2</v>
      </c>
      <c r="M38" s="56">
        <v>1.7453666314712801E-2</v>
      </c>
      <c r="N38" s="56">
        <v>7.2355160473409494E-2</v>
      </c>
      <c r="O38" s="56">
        <v>0.19151842423564699</v>
      </c>
      <c r="P38" s="56"/>
      <c r="Q38" s="56">
        <v>0</v>
      </c>
      <c r="R38" s="56">
        <v>0</v>
      </c>
      <c r="S38" s="56">
        <v>0</v>
      </c>
      <c r="T38" s="56">
        <v>0</v>
      </c>
      <c r="U38" s="56"/>
      <c r="V38" s="56">
        <v>0.165383223939222</v>
      </c>
      <c r="W38" s="56">
        <v>3.6803305606027299E-2</v>
      </c>
      <c r="X38" s="56">
        <v>1.0336451496201399E-2</v>
      </c>
      <c r="Y38" s="56">
        <v>6.4561704674614695E-2</v>
      </c>
      <c r="Z38" s="56"/>
      <c r="AA38" s="56">
        <v>0</v>
      </c>
      <c r="AB38" s="56">
        <v>0</v>
      </c>
      <c r="AC38" s="56">
        <v>0</v>
      </c>
      <c r="AD38" s="56">
        <v>0</v>
      </c>
      <c r="AE38" s="56"/>
      <c r="AF38" s="56">
        <v>3.1009354488604101E-2</v>
      </c>
      <c r="AG38" s="56">
        <v>1.50891126100768E-2</v>
      </c>
      <c r="AH38" s="56">
        <v>5.1682257481006799E-2</v>
      </c>
      <c r="AI38" s="56">
        <v>4.2253581542160898E-2</v>
      </c>
      <c r="AJ38" s="56"/>
      <c r="AK38" s="56">
        <v>0</v>
      </c>
      <c r="AL38" s="56">
        <v>0</v>
      </c>
      <c r="AM38" s="56">
        <v>0</v>
      </c>
      <c r="AN38" s="56">
        <v>0</v>
      </c>
      <c r="AO38" s="56"/>
      <c r="AP38" s="56"/>
      <c r="AQ38" s="56">
        <v>0</v>
      </c>
      <c r="AR38" s="56">
        <v>0</v>
      </c>
      <c r="AS38" s="56">
        <v>0</v>
      </c>
      <c r="AT38" s="56">
        <v>54.721174220889999</v>
      </c>
      <c r="AU38" s="25"/>
      <c r="AV38" s="25"/>
      <c r="AW38" s="25"/>
      <c r="AY38" s="58"/>
      <c r="AZ38" s="58"/>
      <c r="BA38" s="58"/>
      <c r="BB38" s="58"/>
      <c r="BC38" s="58"/>
      <c r="BD38" s="58"/>
      <c r="BE38" s="57"/>
      <c r="BF38" s="54">
        <f t="shared" si="15"/>
        <v>4.9603669354693E-2</v>
      </c>
      <c r="BG38" s="54">
        <f t="shared" si="15"/>
        <v>0.165383223939222</v>
      </c>
      <c r="BH38" s="54">
        <f t="shared" si="15"/>
        <v>0.154693671712479</v>
      </c>
      <c r="BI38" s="54">
        <f t="shared" si="16"/>
        <v>1.7453666314712801E-2</v>
      </c>
      <c r="BJ38" s="54">
        <f t="shared" si="16"/>
        <v>7.2355160473409494E-2</v>
      </c>
      <c r="BK38" s="54">
        <f t="shared" si="16"/>
        <v>0.19151842423564699</v>
      </c>
      <c r="BL38" s="54">
        <f t="shared" si="17"/>
        <v>3.6803305606027299E-2</v>
      </c>
      <c r="BM38" s="54">
        <f t="shared" si="17"/>
        <v>1.0336451496201399E-2</v>
      </c>
      <c r="BN38" s="54">
        <f t="shared" si="17"/>
        <v>6.4561704674614695E-2</v>
      </c>
      <c r="BO38" s="33">
        <f t="shared" si="18"/>
        <v>3.1009354488604101E-2</v>
      </c>
      <c r="BP38" s="33">
        <f t="shared" si="18"/>
        <v>1.50891126100768E-2</v>
      </c>
      <c r="BQ38" s="33">
        <f t="shared" si="18"/>
        <v>5.1682257481006799E-2</v>
      </c>
      <c r="BR38" s="57"/>
      <c r="BS38" s="33">
        <f t="shared" si="19"/>
        <v>4.5403264219459977E-2</v>
      </c>
      <c r="BT38" s="33">
        <f t="shared" si="20"/>
        <v>0</v>
      </c>
      <c r="BU38" s="33">
        <f t="shared" si="21"/>
        <v>2.2701632109730027E-2</v>
      </c>
      <c r="BV38" s="33">
        <f t="shared" si="22"/>
        <v>0</v>
      </c>
      <c r="BW38" s="33">
        <f t="shared" si="23"/>
        <v>6.0537685625946885E-2</v>
      </c>
      <c r="BX38" s="33">
        <f t="shared" si="24"/>
        <v>0</v>
      </c>
      <c r="BY38" s="33">
        <f t="shared" si="25"/>
        <v>1.1350816054865032E-2</v>
      </c>
      <c r="BZ38" s="33">
        <f t="shared" si="26"/>
        <v>0</v>
      </c>
      <c r="CA38" s="33">
        <f t="shared" si="27"/>
        <v>0</v>
      </c>
      <c r="CB38" s="59">
        <f t="shared" si="28"/>
        <v>20.030406731485147</v>
      </c>
      <c r="CC38" s="57"/>
      <c r="CD38" s="59">
        <f t="shared" si="2"/>
        <v>0</v>
      </c>
      <c r="CE38" s="59">
        <f t="shared" si="3"/>
        <v>0</v>
      </c>
      <c r="CF38" s="59">
        <f t="shared" si="4"/>
        <v>0</v>
      </c>
      <c r="CG38" s="59">
        <f t="shared" si="5"/>
        <v>0</v>
      </c>
      <c r="CH38" s="59">
        <f t="shared" si="6"/>
        <v>0</v>
      </c>
      <c r="CI38" s="59">
        <f t="shared" si="7"/>
        <v>0</v>
      </c>
      <c r="CJ38" s="57"/>
      <c r="CK38" s="59">
        <f t="shared" si="8"/>
        <v>1.8157170175805599E-2</v>
      </c>
      <c r="CL38" s="59">
        <f t="shared" si="9"/>
        <v>6.0537685625946885E-2</v>
      </c>
      <c r="CM38" s="59">
        <v>0</v>
      </c>
      <c r="CN38" s="59">
        <f t="shared" si="29"/>
        <v>5.6624829552815038E-2</v>
      </c>
      <c r="CO38" s="59">
        <f t="shared" si="10"/>
        <v>6.3888255363105176E-3</v>
      </c>
      <c r="CP38" s="59">
        <f t="shared" si="11"/>
        <v>2.6485237461351712E-2</v>
      </c>
      <c r="CQ38" s="59">
        <v>0</v>
      </c>
      <c r="CR38" s="59">
        <f t="shared" si="30"/>
        <v>7.0104342398205552E-2</v>
      </c>
      <c r="CS38" s="59">
        <f t="shared" si="12"/>
        <v>1.3471662310755956E-2</v>
      </c>
      <c r="CT38" s="59">
        <f t="shared" si="13"/>
        <v>3.783605351621689E-3</v>
      </c>
      <c r="CU38" s="59">
        <v>0</v>
      </c>
      <c r="CV38" s="59">
        <f t="shared" si="31"/>
        <v>2.3632482714833185E-2</v>
      </c>
      <c r="CW38" s="59">
        <f t="shared" si="32"/>
        <v>5.5232927125609477E-3</v>
      </c>
      <c r="CX38" s="59">
        <f t="shared" si="14"/>
        <v>1.8918026758108372E-2</v>
      </c>
      <c r="CY38" s="59">
        <v>0</v>
      </c>
      <c r="CZ38" s="57">
        <f t="shared" si="33"/>
        <v>1.5466708019367696E-2</v>
      </c>
    </row>
    <row r="39" spans="1:104" ht="14">
      <c r="A39" s="169">
        <v>2045</v>
      </c>
      <c r="B39" s="56">
        <v>0.103364514962014</v>
      </c>
      <c r="C39" s="56">
        <v>9.1860454389666793E-3</v>
      </c>
      <c r="D39" s="56">
        <v>0.13437386945061799</v>
      </c>
      <c r="E39" s="56">
        <v>0.103346042143464</v>
      </c>
      <c r="F39" s="56"/>
      <c r="G39" s="56">
        <v>0</v>
      </c>
      <c r="H39" s="56">
        <v>0</v>
      </c>
      <c r="I39" s="56">
        <v>0</v>
      </c>
      <c r="J39" s="56">
        <v>0</v>
      </c>
      <c r="K39" s="56"/>
      <c r="L39" s="56">
        <v>0.11370096645821499</v>
      </c>
      <c r="M39" s="56">
        <v>5.3480466626065697E-2</v>
      </c>
      <c r="N39" s="56">
        <v>6.2018708977208098E-2</v>
      </c>
      <c r="O39" s="56">
        <v>4.95212785878534E-2</v>
      </c>
      <c r="P39" s="56"/>
      <c r="Q39" s="56">
        <v>0</v>
      </c>
      <c r="R39" s="56">
        <v>0</v>
      </c>
      <c r="S39" s="56">
        <v>0</v>
      </c>
      <c r="T39" s="56">
        <v>0</v>
      </c>
      <c r="U39" s="56"/>
      <c r="V39" s="56">
        <v>6.2018708977208098E-2</v>
      </c>
      <c r="W39" s="56">
        <v>4.4563824432138199E-3</v>
      </c>
      <c r="X39" s="56">
        <v>3.1009354488604101E-2</v>
      </c>
      <c r="Y39" s="56">
        <v>4.3861980736528E-2</v>
      </c>
      <c r="Z39" s="56"/>
      <c r="AA39" s="56">
        <v>0</v>
      </c>
      <c r="AB39" s="56">
        <v>0</v>
      </c>
      <c r="AC39" s="56">
        <v>0</v>
      </c>
      <c r="AD39" s="56">
        <v>0</v>
      </c>
      <c r="AE39" s="56"/>
      <c r="AF39" s="56">
        <v>5.1682257481006799E-2</v>
      </c>
      <c r="AG39" s="56">
        <v>1.5990957907157401E-2</v>
      </c>
      <c r="AH39" s="56">
        <v>4.1345805984805403E-2</v>
      </c>
      <c r="AI39" s="56">
        <v>1.9357051023614E-2</v>
      </c>
      <c r="AJ39" s="56"/>
      <c r="AK39" s="56">
        <v>0</v>
      </c>
      <c r="AL39" s="56">
        <v>0</v>
      </c>
      <c r="AM39" s="56">
        <v>0</v>
      </c>
      <c r="AN39" s="56">
        <v>0</v>
      </c>
      <c r="AO39" s="56"/>
      <c r="AP39" s="56"/>
      <c r="AQ39" s="56">
        <v>0</v>
      </c>
      <c r="AR39" s="56">
        <v>0</v>
      </c>
      <c r="AS39" s="56">
        <v>0</v>
      </c>
      <c r="AT39" s="56">
        <v>40.229469223215702</v>
      </c>
      <c r="AU39" s="25"/>
      <c r="AV39" s="25"/>
      <c r="AW39" s="25"/>
      <c r="AY39" s="58"/>
      <c r="AZ39" s="58"/>
      <c r="BA39" s="58"/>
      <c r="BB39" s="58"/>
      <c r="BC39" s="58"/>
      <c r="BD39" s="58"/>
      <c r="BE39" s="57"/>
      <c r="BF39" s="54">
        <f t="shared" si="15"/>
        <v>9.1860454389666793E-3</v>
      </c>
      <c r="BG39" s="54">
        <f t="shared" si="15"/>
        <v>0.13437386945061799</v>
      </c>
      <c r="BH39" s="54">
        <f t="shared" si="15"/>
        <v>0.103346042143464</v>
      </c>
      <c r="BI39" s="54">
        <f t="shared" si="16"/>
        <v>5.3480466626065697E-2</v>
      </c>
      <c r="BJ39" s="54">
        <f t="shared" si="16"/>
        <v>6.2018708977208098E-2</v>
      </c>
      <c r="BK39" s="54">
        <f t="shared" si="16"/>
        <v>4.95212785878534E-2</v>
      </c>
      <c r="BL39" s="54">
        <f t="shared" si="17"/>
        <v>4.4563824432138199E-3</v>
      </c>
      <c r="BM39" s="54">
        <f t="shared" si="17"/>
        <v>3.1009354488604101E-2</v>
      </c>
      <c r="BN39" s="54">
        <f t="shared" si="17"/>
        <v>4.3861980736528E-2</v>
      </c>
      <c r="BO39" s="33">
        <f t="shared" si="18"/>
        <v>5.1682257481006799E-2</v>
      </c>
      <c r="BP39" s="33">
        <f t="shared" si="18"/>
        <v>1.5990957907157401E-2</v>
      </c>
      <c r="BQ39" s="33">
        <f t="shared" si="18"/>
        <v>4.1345805984805403E-2</v>
      </c>
      <c r="BR39" s="57"/>
      <c r="BS39" s="33">
        <f t="shared" si="19"/>
        <v>3.6734032540016406E-2</v>
      </c>
      <c r="BT39" s="33">
        <f t="shared" si="20"/>
        <v>0</v>
      </c>
      <c r="BU39" s="33">
        <f t="shared" si="21"/>
        <v>4.0407435794017899E-2</v>
      </c>
      <c r="BV39" s="33">
        <f t="shared" si="22"/>
        <v>0</v>
      </c>
      <c r="BW39" s="33">
        <f t="shared" si="23"/>
        <v>2.2040419524009737E-2</v>
      </c>
      <c r="BX39" s="33">
        <f t="shared" si="24"/>
        <v>0</v>
      </c>
      <c r="BY39" s="33">
        <f t="shared" si="25"/>
        <v>1.836701627000813E-2</v>
      </c>
      <c r="BZ39" s="33">
        <f t="shared" si="26"/>
        <v>0</v>
      </c>
      <c r="CA39" s="33">
        <f t="shared" si="27"/>
        <v>0</v>
      </c>
      <c r="CB39" s="59">
        <f t="shared" si="28"/>
        <v>14.296885464574332</v>
      </c>
      <c r="CC39" s="57"/>
      <c r="CD39" s="59">
        <f t="shared" si="2"/>
        <v>0</v>
      </c>
      <c r="CE39" s="59">
        <f t="shared" si="3"/>
        <v>0</v>
      </c>
      <c r="CF39" s="59">
        <f t="shared" si="4"/>
        <v>0</v>
      </c>
      <c r="CG39" s="59">
        <f t="shared" si="5"/>
        <v>0</v>
      </c>
      <c r="CH39" s="59">
        <f t="shared" si="6"/>
        <v>0</v>
      </c>
      <c r="CI39" s="59">
        <f t="shared" si="7"/>
        <v>0</v>
      </c>
      <c r="CJ39" s="57"/>
      <c r="CK39" s="59">
        <f t="shared" si="8"/>
        <v>3.2645680405222156E-3</v>
      </c>
      <c r="CL39" s="59">
        <f t="shared" si="9"/>
        <v>4.7754242302021251E-2</v>
      </c>
      <c r="CM39" s="59">
        <v>0</v>
      </c>
      <c r="CN39" s="59">
        <f t="shared" si="29"/>
        <v>3.6727467606993011E-2</v>
      </c>
      <c r="CO39" s="59">
        <f t="shared" si="10"/>
        <v>1.9006069945949278E-2</v>
      </c>
      <c r="CP39" s="59">
        <f t="shared" si="11"/>
        <v>2.2040419524009737E-2</v>
      </c>
      <c r="CQ39" s="59">
        <v>0</v>
      </c>
      <c r="CR39" s="59">
        <f t="shared" si="30"/>
        <v>1.759904024836707E-2</v>
      </c>
      <c r="CS39" s="59">
        <f t="shared" si="12"/>
        <v>1.5837243346029691E-3</v>
      </c>
      <c r="CT39" s="59">
        <f t="shared" si="13"/>
        <v>1.1020209762004886E-2</v>
      </c>
      <c r="CU39" s="59">
        <v>0</v>
      </c>
      <c r="CV39" s="59">
        <f t="shared" si="31"/>
        <v>1.5587819748753343E-2</v>
      </c>
      <c r="CW39" s="59">
        <f t="shared" si="32"/>
        <v>5.6829209552564921E-3</v>
      </c>
      <c r="CX39" s="59">
        <f t="shared" si="14"/>
        <v>1.4693613016006492E-2</v>
      </c>
      <c r="CY39" s="59">
        <v>0</v>
      </c>
      <c r="CZ39" s="57">
        <f t="shared" si="33"/>
        <v>6.8791745643222608E-3</v>
      </c>
    </row>
    <row r="40" spans="1:104" ht="14">
      <c r="A40" s="169">
        <v>2046</v>
      </c>
      <c r="B40" s="56">
        <v>0.103364514962014</v>
      </c>
      <c r="C40" s="56">
        <v>5.8711456169602397E-2</v>
      </c>
      <c r="D40" s="56">
        <v>4.1345805984805403E-2</v>
      </c>
      <c r="E40" s="56">
        <v>0.141638209610462</v>
      </c>
      <c r="F40" s="56"/>
      <c r="G40" s="56">
        <v>0</v>
      </c>
      <c r="H40" s="56">
        <v>0</v>
      </c>
      <c r="I40" s="56">
        <v>0</v>
      </c>
      <c r="J40" s="56">
        <v>0</v>
      </c>
      <c r="K40" s="56"/>
      <c r="L40" s="56">
        <v>9.3028063465812202E-2</v>
      </c>
      <c r="M40" s="56">
        <v>2.0672902992402702E-2</v>
      </c>
      <c r="N40" s="56">
        <v>6.2018708977208098E-2</v>
      </c>
      <c r="O40" s="56">
        <v>4.8304285613814502E-2</v>
      </c>
      <c r="P40" s="56"/>
      <c r="Q40" s="56">
        <v>0</v>
      </c>
      <c r="R40" s="56">
        <v>0</v>
      </c>
      <c r="S40" s="56">
        <v>0</v>
      </c>
      <c r="T40" s="56">
        <v>0</v>
      </c>
      <c r="U40" s="56"/>
      <c r="V40" s="56">
        <v>7.2355160473409494E-2</v>
      </c>
      <c r="W40" s="56">
        <v>0</v>
      </c>
      <c r="X40" s="56">
        <v>2.0672902992402702E-2</v>
      </c>
      <c r="Y40" s="56">
        <v>5.6022763911026799E-2</v>
      </c>
      <c r="Z40" s="56"/>
      <c r="AA40" s="56">
        <v>0</v>
      </c>
      <c r="AB40" s="56">
        <v>0</v>
      </c>
      <c r="AC40" s="56">
        <v>0</v>
      </c>
      <c r="AD40" s="56">
        <v>0</v>
      </c>
      <c r="AE40" s="56"/>
      <c r="AF40" s="56">
        <v>4.1345805984805403E-2</v>
      </c>
      <c r="AG40" s="56">
        <v>1.35327585981453E-2</v>
      </c>
      <c r="AH40" s="56">
        <v>2.0672902992402702E-2</v>
      </c>
      <c r="AI40" s="56">
        <v>4.1064613274010502E-2</v>
      </c>
      <c r="AJ40" s="56"/>
      <c r="AK40" s="56">
        <v>0</v>
      </c>
      <c r="AL40" s="56">
        <v>0</v>
      </c>
      <c r="AM40" s="56">
        <v>0</v>
      </c>
      <c r="AN40" s="56">
        <v>0</v>
      </c>
      <c r="AO40" s="56"/>
      <c r="AP40" s="56"/>
      <c r="AQ40" s="56">
        <v>0</v>
      </c>
      <c r="AR40" s="56">
        <v>0</v>
      </c>
      <c r="AS40" s="56">
        <v>0</v>
      </c>
      <c r="AT40" s="56">
        <v>29.396868055196698</v>
      </c>
      <c r="AU40" s="25"/>
      <c r="AV40" s="25"/>
      <c r="AW40" s="25"/>
      <c r="AY40" s="58"/>
      <c r="AZ40" s="58"/>
      <c r="BA40" s="58"/>
      <c r="BB40" s="58"/>
      <c r="BC40" s="58"/>
      <c r="BD40" s="58"/>
      <c r="BE40" s="57"/>
      <c r="BF40" s="54">
        <f t="shared" si="15"/>
        <v>5.8711456169602397E-2</v>
      </c>
      <c r="BG40" s="54">
        <f t="shared" si="15"/>
        <v>4.1345805984805403E-2</v>
      </c>
      <c r="BH40" s="54">
        <f t="shared" si="15"/>
        <v>0.141638209610462</v>
      </c>
      <c r="BI40" s="54">
        <f t="shared" si="16"/>
        <v>2.0672902992402702E-2</v>
      </c>
      <c r="BJ40" s="54">
        <f t="shared" si="16"/>
        <v>6.2018708977208098E-2</v>
      </c>
      <c r="BK40" s="54">
        <f t="shared" si="16"/>
        <v>4.8304285613814502E-2</v>
      </c>
      <c r="BL40" s="54">
        <f t="shared" si="17"/>
        <v>0</v>
      </c>
      <c r="BM40" s="54">
        <f t="shared" si="17"/>
        <v>2.0672902992402702E-2</v>
      </c>
      <c r="BN40" s="54">
        <f t="shared" si="17"/>
        <v>5.6022763911026799E-2</v>
      </c>
      <c r="BO40" s="33">
        <f t="shared" si="18"/>
        <v>4.1345805984805403E-2</v>
      </c>
      <c r="BP40" s="33">
        <f t="shared" si="18"/>
        <v>1.35327585981453E-2</v>
      </c>
      <c r="BQ40" s="33">
        <f t="shared" si="18"/>
        <v>2.0672902992402702E-2</v>
      </c>
      <c r="BR40" s="57"/>
      <c r="BS40" s="33">
        <f t="shared" si="19"/>
        <v>3.5664109262151848E-2</v>
      </c>
      <c r="BT40" s="33">
        <f t="shared" si="20"/>
        <v>0</v>
      </c>
      <c r="BU40" s="33">
        <f t="shared" si="21"/>
        <v>3.2097698335936523E-2</v>
      </c>
      <c r="BV40" s="33">
        <f t="shared" si="22"/>
        <v>0</v>
      </c>
      <c r="BW40" s="33">
        <f t="shared" si="23"/>
        <v>2.4964876483506187E-2</v>
      </c>
      <c r="BX40" s="33">
        <f t="shared" si="24"/>
        <v>0</v>
      </c>
      <c r="BY40" s="33">
        <f t="shared" si="25"/>
        <v>1.4265643704860671E-2</v>
      </c>
      <c r="BZ40" s="33">
        <f t="shared" si="26"/>
        <v>0</v>
      </c>
      <c r="CA40" s="33">
        <f t="shared" si="27"/>
        <v>0</v>
      </c>
      <c r="CB40" s="59">
        <f t="shared" si="28"/>
        <v>10.142872674155957</v>
      </c>
      <c r="CC40" s="57"/>
      <c r="CD40" s="59">
        <f t="shared" si="2"/>
        <v>0</v>
      </c>
      <c r="CE40" s="59">
        <f t="shared" si="3"/>
        <v>0</v>
      </c>
      <c r="CF40" s="59">
        <f t="shared" si="4"/>
        <v>0</v>
      </c>
      <c r="CG40" s="59">
        <f t="shared" si="5"/>
        <v>0</v>
      </c>
      <c r="CH40" s="59">
        <f t="shared" si="6"/>
        <v>0</v>
      </c>
      <c r="CI40" s="59">
        <f t="shared" si="7"/>
        <v>0</v>
      </c>
      <c r="CJ40" s="57"/>
      <c r="CK40" s="59">
        <f t="shared" si="8"/>
        <v>2.0257356100807273E-2</v>
      </c>
      <c r="CL40" s="59">
        <f t="shared" si="9"/>
        <v>1.4265643704860671E-2</v>
      </c>
      <c r="CM40" s="59">
        <v>0</v>
      </c>
      <c r="CN40" s="59">
        <f t="shared" si="29"/>
        <v>4.8869774942584987E-2</v>
      </c>
      <c r="CO40" s="59">
        <f t="shared" si="10"/>
        <v>7.1328218524303356E-3</v>
      </c>
      <c r="CP40" s="59">
        <f t="shared" si="11"/>
        <v>2.1398465557291003E-2</v>
      </c>
      <c r="CQ40" s="59">
        <v>0</v>
      </c>
      <c r="CR40" s="59">
        <f t="shared" si="30"/>
        <v>1.6666544805965234E-2</v>
      </c>
      <c r="CS40" s="59">
        <f t="shared" si="12"/>
        <v>0</v>
      </c>
      <c r="CT40" s="59">
        <f t="shared" si="13"/>
        <v>7.1328218524303356E-3</v>
      </c>
      <c r="CU40" s="59">
        <v>0</v>
      </c>
      <c r="CV40" s="59">
        <f t="shared" si="31"/>
        <v>1.9329670090599795E-2</v>
      </c>
      <c r="CW40" s="59">
        <f t="shared" si="32"/>
        <v>4.6692405168247981E-3</v>
      </c>
      <c r="CX40" s="59">
        <f t="shared" si="14"/>
        <v>7.1328218524303356E-3</v>
      </c>
      <c r="CY40" s="59">
        <v>0</v>
      </c>
      <c r="CZ40" s="57">
        <f t="shared" si="33"/>
        <v>1.4168623101946843E-2</v>
      </c>
    </row>
    <row r="41" spans="1:104" ht="14">
      <c r="A41" s="169">
        <v>2047</v>
      </c>
      <c r="B41" s="56">
        <v>4.1345805984805403E-2</v>
      </c>
      <c r="C41" s="56">
        <v>1.4942097218967099E-2</v>
      </c>
      <c r="D41" s="56">
        <v>6.2018708977208098E-2</v>
      </c>
      <c r="E41" s="56">
        <v>3.3020259011705799E-2</v>
      </c>
      <c r="F41" s="56"/>
      <c r="G41" s="56">
        <v>0</v>
      </c>
      <c r="H41" s="56">
        <v>0</v>
      </c>
      <c r="I41" s="56">
        <v>0</v>
      </c>
      <c r="J41" s="56">
        <v>0</v>
      </c>
      <c r="K41" s="56"/>
      <c r="L41" s="56">
        <v>6.2018708977208098E-2</v>
      </c>
      <c r="M41" s="56">
        <v>2.4408619290757699E-2</v>
      </c>
      <c r="N41" s="56">
        <v>5.1682257481006799E-2</v>
      </c>
      <c r="O41" s="56">
        <v>8.3255227639224202E-2</v>
      </c>
      <c r="P41" s="56"/>
      <c r="Q41" s="56">
        <v>0</v>
      </c>
      <c r="R41" s="56">
        <v>0</v>
      </c>
      <c r="S41" s="56">
        <v>0</v>
      </c>
      <c r="T41" s="56">
        <v>0</v>
      </c>
      <c r="U41" s="56"/>
      <c r="V41" s="56">
        <v>6.2018708977208098E-2</v>
      </c>
      <c r="W41" s="56">
        <v>1.06061923552927E-2</v>
      </c>
      <c r="X41" s="56">
        <v>2.0672902992402702E-2</v>
      </c>
      <c r="Y41" s="56">
        <v>3.2886309823023603E-2</v>
      </c>
      <c r="Z41" s="56"/>
      <c r="AA41" s="56">
        <v>0</v>
      </c>
      <c r="AB41" s="56">
        <v>0</v>
      </c>
      <c r="AC41" s="56">
        <v>0</v>
      </c>
      <c r="AD41" s="56">
        <v>0</v>
      </c>
      <c r="AE41" s="56"/>
      <c r="AF41" s="56">
        <v>5.1682257481006799E-2</v>
      </c>
      <c r="AG41" s="56">
        <v>2.0672902992402702E-2</v>
      </c>
      <c r="AH41" s="56">
        <v>2.0672902992402702E-2</v>
      </c>
      <c r="AI41" s="56">
        <v>2.6120330598150301E-2</v>
      </c>
      <c r="AJ41" s="56"/>
      <c r="AK41" s="56">
        <v>0</v>
      </c>
      <c r="AL41" s="56">
        <v>0</v>
      </c>
      <c r="AM41" s="56">
        <v>0</v>
      </c>
      <c r="AN41" s="56">
        <v>0</v>
      </c>
      <c r="AO41" s="56"/>
      <c r="AP41" s="56"/>
      <c r="AQ41" s="56">
        <v>0</v>
      </c>
      <c r="AR41" s="56">
        <v>0</v>
      </c>
      <c r="AS41" s="56">
        <v>0</v>
      </c>
      <c r="AT41" s="56">
        <v>20.3318000930281</v>
      </c>
      <c r="AU41" s="25"/>
      <c r="AV41" s="25"/>
      <c r="AW41" s="25"/>
      <c r="AY41" s="58"/>
      <c r="AZ41" s="58"/>
      <c r="BA41" s="58"/>
      <c r="BB41" s="58"/>
      <c r="BC41" s="58"/>
      <c r="BD41" s="58"/>
      <c r="BE41" s="57"/>
      <c r="BF41" s="54">
        <f>C41+H41</f>
        <v>1.4942097218967099E-2</v>
      </c>
      <c r="BG41" s="54">
        <f t="shared" si="15"/>
        <v>6.2018708977208098E-2</v>
      </c>
      <c r="BH41" s="54">
        <f t="shared" si="15"/>
        <v>3.3020259011705799E-2</v>
      </c>
      <c r="BI41" s="54">
        <f t="shared" si="16"/>
        <v>2.4408619290757699E-2</v>
      </c>
      <c r="BJ41" s="54">
        <f t="shared" si="16"/>
        <v>5.1682257481006799E-2</v>
      </c>
      <c r="BK41" s="54">
        <f t="shared" si="16"/>
        <v>8.3255227639224202E-2</v>
      </c>
      <c r="BL41" s="54">
        <f t="shared" si="17"/>
        <v>1.06061923552927E-2</v>
      </c>
      <c r="BM41" s="54">
        <f t="shared" si="17"/>
        <v>2.0672902992402702E-2</v>
      </c>
      <c r="BN41" s="54">
        <f t="shared" si="17"/>
        <v>3.2886309823023603E-2</v>
      </c>
      <c r="BO41" s="33">
        <f t="shared" si="18"/>
        <v>5.1682257481006799E-2</v>
      </c>
      <c r="BP41" s="33">
        <f t="shared" si="18"/>
        <v>2.0672902992402702E-2</v>
      </c>
      <c r="BQ41" s="33">
        <f t="shared" si="18"/>
        <v>2.0672902992402702E-2</v>
      </c>
      <c r="BR41" s="57"/>
      <c r="BS41" s="33">
        <f t="shared" si="19"/>
        <v>1.3850139519282205E-2</v>
      </c>
      <c r="BT41" s="33">
        <f t="shared" si="20"/>
        <v>0</v>
      </c>
      <c r="BU41" s="33">
        <f t="shared" si="21"/>
        <v>2.0775209278923304E-2</v>
      </c>
      <c r="BV41" s="33">
        <f t="shared" si="22"/>
        <v>0</v>
      </c>
      <c r="BW41" s="33">
        <f t="shared" si="23"/>
        <v>2.0775209278923304E-2</v>
      </c>
      <c r="BX41" s="33">
        <f t="shared" si="24"/>
        <v>0</v>
      </c>
      <c r="BY41" s="33">
        <f t="shared" si="25"/>
        <v>1.7312674399102772E-2</v>
      </c>
      <c r="BZ41" s="33">
        <f t="shared" si="26"/>
        <v>0</v>
      </c>
      <c r="CA41" s="33">
        <f t="shared" si="27"/>
        <v>0</v>
      </c>
      <c r="CB41" s="59">
        <f t="shared" si="28"/>
        <v>6.8108061086070384</v>
      </c>
      <c r="CC41" s="57"/>
      <c r="CD41" s="59">
        <f t="shared" si="2"/>
        <v>0</v>
      </c>
      <c r="CE41" s="59">
        <f t="shared" si="3"/>
        <v>0</v>
      </c>
      <c r="CF41" s="59">
        <f t="shared" si="4"/>
        <v>0</v>
      </c>
      <c r="CG41" s="59">
        <f t="shared" si="5"/>
        <v>0</v>
      </c>
      <c r="CH41" s="59">
        <f t="shared" si="6"/>
        <v>0</v>
      </c>
      <c r="CI41" s="59">
        <f t="shared" si="7"/>
        <v>0</v>
      </c>
      <c r="CJ41" s="57"/>
      <c r="CK41" s="59">
        <f t="shared" si="8"/>
        <v>5.0053476105757179E-3</v>
      </c>
      <c r="CL41" s="59">
        <f t="shared" si="9"/>
        <v>2.0775209278923304E-2</v>
      </c>
      <c r="CM41" s="59">
        <v>0</v>
      </c>
      <c r="CN41" s="59">
        <f t="shared" si="29"/>
        <v>1.1061223342532775E-2</v>
      </c>
      <c r="CO41" s="59">
        <f t="shared" si="10"/>
        <v>8.1764709768694637E-3</v>
      </c>
      <c r="CP41" s="59">
        <f t="shared" si="11"/>
        <v>1.7312674399102772E-2</v>
      </c>
      <c r="CQ41" s="59">
        <v>0</v>
      </c>
      <c r="CR41" s="59">
        <f t="shared" si="30"/>
        <v>2.7889080670881552E-2</v>
      </c>
      <c r="CS41" s="59">
        <f t="shared" si="12"/>
        <v>3.5528934650139125E-3</v>
      </c>
      <c r="CT41" s="59">
        <f t="shared" si="13"/>
        <v>6.9250697596411025E-3</v>
      </c>
      <c r="CU41" s="59">
        <v>0</v>
      </c>
      <c r="CV41" s="59">
        <f t="shared" si="31"/>
        <v>1.1016352649906179E-2</v>
      </c>
      <c r="CW41" s="59">
        <f t="shared" si="32"/>
        <v>6.9250697596411025E-3</v>
      </c>
      <c r="CX41" s="59">
        <f t="shared" si="14"/>
        <v>6.9250697596411025E-3</v>
      </c>
      <c r="CY41" s="59">
        <v>0</v>
      </c>
      <c r="CZ41" s="57">
        <f t="shared" si="33"/>
        <v>8.7498650578273478E-3</v>
      </c>
    </row>
    <row r="42" spans="1:104" ht="14">
      <c r="A42" s="169">
        <v>2048</v>
      </c>
      <c r="B42" s="56">
        <v>3.1009354488604101E-2</v>
      </c>
      <c r="C42" s="56">
        <v>2.0672902992402702E-2</v>
      </c>
      <c r="D42" s="56">
        <v>4.1345805984805403E-2</v>
      </c>
      <c r="E42" s="56">
        <v>4.88350631776239E-2</v>
      </c>
      <c r="F42" s="56"/>
      <c r="G42" s="56">
        <v>0</v>
      </c>
      <c r="H42" s="56">
        <v>0</v>
      </c>
      <c r="I42" s="56">
        <v>0</v>
      </c>
      <c r="J42" s="56">
        <v>0</v>
      </c>
      <c r="K42" s="56"/>
      <c r="L42" s="56">
        <v>9.3028063465812202E-2</v>
      </c>
      <c r="M42" s="56">
        <v>4.41468525738824E-2</v>
      </c>
      <c r="N42" s="56">
        <v>4.1345805984805403E-2</v>
      </c>
      <c r="O42" s="56">
        <v>5.6270578851537002E-2</v>
      </c>
      <c r="P42" s="56"/>
      <c r="Q42" s="56">
        <v>0</v>
      </c>
      <c r="R42" s="56">
        <v>0</v>
      </c>
      <c r="S42" s="56">
        <v>0</v>
      </c>
      <c r="T42" s="56">
        <v>0</v>
      </c>
      <c r="U42" s="56"/>
      <c r="V42" s="56">
        <v>3.1009354488604101E-2</v>
      </c>
      <c r="W42" s="56">
        <v>0</v>
      </c>
      <c r="X42" s="56">
        <v>1.0336451496201399E-2</v>
      </c>
      <c r="Y42" s="56">
        <v>3.8329898586701799E-2</v>
      </c>
      <c r="Z42" s="56"/>
      <c r="AA42" s="56">
        <v>0</v>
      </c>
      <c r="AB42" s="56">
        <v>0</v>
      </c>
      <c r="AC42" s="56">
        <v>0</v>
      </c>
      <c r="AD42" s="56">
        <v>0</v>
      </c>
      <c r="AE42" s="56"/>
      <c r="AF42" s="56">
        <v>1.0336451496201399E-2</v>
      </c>
      <c r="AG42" s="56">
        <v>0</v>
      </c>
      <c r="AH42" s="56">
        <v>4.1345805984805403E-2</v>
      </c>
      <c r="AI42" s="56">
        <v>4.8411237729675E-3</v>
      </c>
      <c r="AJ42" s="56"/>
      <c r="AK42" s="56">
        <v>0</v>
      </c>
      <c r="AL42" s="56">
        <v>0</v>
      </c>
      <c r="AM42" s="56">
        <v>0</v>
      </c>
      <c r="AN42" s="56">
        <v>0</v>
      </c>
      <c r="AO42" s="56"/>
      <c r="AP42" s="56"/>
      <c r="AQ42" s="56">
        <v>0</v>
      </c>
      <c r="AR42" s="56">
        <v>0</v>
      </c>
      <c r="AS42" s="56">
        <v>0</v>
      </c>
      <c r="AT42" s="56">
        <v>13.561424363016201</v>
      </c>
      <c r="AU42" s="25"/>
      <c r="AV42" s="25"/>
      <c r="AW42" s="25"/>
      <c r="AY42" s="58"/>
      <c r="AZ42" s="58"/>
      <c r="BA42" s="58"/>
      <c r="BB42" s="58"/>
      <c r="BC42" s="58"/>
      <c r="BD42" s="58"/>
      <c r="BE42" s="57"/>
      <c r="BF42" s="54">
        <f t="shared" si="15"/>
        <v>2.0672902992402702E-2</v>
      </c>
      <c r="BG42" s="54">
        <f t="shared" si="15"/>
        <v>4.1345805984805403E-2</v>
      </c>
      <c r="BH42" s="54">
        <f t="shared" si="15"/>
        <v>4.88350631776239E-2</v>
      </c>
      <c r="BI42" s="54">
        <f t="shared" si="16"/>
        <v>4.41468525738824E-2</v>
      </c>
      <c r="BJ42" s="54">
        <f t="shared" si="16"/>
        <v>4.1345805984805403E-2</v>
      </c>
      <c r="BK42" s="54">
        <f t="shared" si="16"/>
        <v>5.6270578851537002E-2</v>
      </c>
      <c r="BL42" s="54">
        <f t="shared" si="17"/>
        <v>0</v>
      </c>
      <c r="BM42" s="54">
        <f t="shared" si="17"/>
        <v>1.0336451496201399E-2</v>
      </c>
      <c r="BN42" s="54">
        <f t="shared" si="17"/>
        <v>3.8329898586701799E-2</v>
      </c>
      <c r="BO42" s="33">
        <f t="shared" si="18"/>
        <v>1.0336451496201399E-2</v>
      </c>
      <c r="BP42" s="33">
        <f t="shared" si="18"/>
        <v>0</v>
      </c>
      <c r="BQ42" s="33">
        <f t="shared" si="18"/>
        <v>4.1345805984805403E-2</v>
      </c>
      <c r="BR42" s="57"/>
      <c r="BS42" s="33">
        <f t="shared" si="19"/>
        <v>1.0085053048021039E-2</v>
      </c>
      <c r="BT42" s="33">
        <f t="shared" si="20"/>
        <v>0</v>
      </c>
      <c r="BU42" s="33">
        <f t="shared" si="21"/>
        <v>3.0255159144063081E-2</v>
      </c>
      <c r="BV42" s="33">
        <f t="shared" si="22"/>
        <v>0</v>
      </c>
      <c r="BW42" s="33">
        <f t="shared" si="23"/>
        <v>1.0085053048021039E-2</v>
      </c>
      <c r="BX42" s="33">
        <f t="shared" si="24"/>
        <v>0</v>
      </c>
      <c r="BY42" s="33">
        <f t="shared" si="25"/>
        <v>3.3616843493403563E-3</v>
      </c>
      <c r="BZ42" s="33">
        <f t="shared" si="26"/>
        <v>0</v>
      </c>
      <c r="CA42" s="33">
        <f t="shared" si="27"/>
        <v>0</v>
      </c>
      <c r="CB42" s="59">
        <f t="shared" si="28"/>
        <v>4.410529866334536</v>
      </c>
      <c r="CC42" s="57"/>
      <c r="CD42" s="59">
        <f t="shared" si="2"/>
        <v>0</v>
      </c>
      <c r="CE42" s="59">
        <f t="shared" si="3"/>
        <v>0</v>
      </c>
      <c r="CF42" s="59">
        <f t="shared" si="4"/>
        <v>0</v>
      </c>
      <c r="CG42" s="59">
        <f t="shared" si="5"/>
        <v>0</v>
      </c>
      <c r="CH42" s="59">
        <f t="shared" si="6"/>
        <v>0</v>
      </c>
      <c r="CI42" s="59">
        <f t="shared" si="7"/>
        <v>0</v>
      </c>
      <c r="CJ42" s="57"/>
      <c r="CK42" s="59">
        <f t="shared" si="8"/>
        <v>6.7233686986806814E-3</v>
      </c>
      <c r="CL42" s="59">
        <f t="shared" si="9"/>
        <v>1.3446737397361363E-2</v>
      </c>
      <c r="CM42" s="59">
        <v>0</v>
      </c>
      <c r="CN42" s="59">
        <f t="shared" si="29"/>
        <v>1.5882439698342979E-2</v>
      </c>
      <c r="CO42" s="59">
        <f t="shared" si="10"/>
        <v>1.4357711002155403E-2</v>
      </c>
      <c r="CP42" s="59">
        <f t="shared" si="11"/>
        <v>1.3446737397361363E-2</v>
      </c>
      <c r="CQ42" s="59">
        <v>0</v>
      </c>
      <c r="CR42" s="59">
        <f t="shared" si="30"/>
        <v>1.8300663851908105E-2</v>
      </c>
      <c r="CS42" s="59">
        <f t="shared" si="12"/>
        <v>0</v>
      </c>
      <c r="CT42" s="59">
        <f t="shared" si="13"/>
        <v>3.3616843493403563E-3</v>
      </c>
      <c r="CU42" s="59">
        <v>0</v>
      </c>
      <c r="CV42" s="59">
        <f t="shared" si="31"/>
        <v>1.2465885438351006E-2</v>
      </c>
      <c r="CW42" s="59">
        <f t="shared" si="32"/>
        <v>0</v>
      </c>
      <c r="CX42" s="59">
        <f t="shared" si="14"/>
        <v>1.3446737397361363E-2</v>
      </c>
      <c r="CY42" s="59">
        <v>0</v>
      </c>
      <c r="CZ42" s="57">
        <f t="shared" si="33"/>
        <v>1.5744600578627131E-3</v>
      </c>
    </row>
    <row r="43" spans="1:104" ht="14">
      <c r="A43" s="169">
        <v>2049</v>
      </c>
      <c r="B43" s="56">
        <v>2.0672902992402702E-2</v>
      </c>
      <c r="C43" s="56">
        <v>0</v>
      </c>
      <c r="D43" s="56">
        <v>4.1345805984805403E-2</v>
      </c>
      <c r="E43" s="56">
        <v>2.2648038583017002E-2</v>
      </c>
      <c r="F43" s="56"/>
      <c r="G43" s="56">
        <v>0</v>
      </c>
      <c r="H43" s="56">
        <v>0</v>
      </c>
      <c r="I43" s="56">
        <v>0</v>
      </c>
      <c r="J43" s="56">
        <v>0</v>
      </c>
      <c r="K43" s="56"/>
      <c r="L43" s="56">
        <v>1.0336451496201399E-2</v>
      </c>
      <c r="M43" s="56">
        <v>0</v>
      </c>
      <c r="N43" s="56">
        <v>5.1682257481006799E-2</v>
      </c>
      <c r="O43" s="56">
        <v>6.2018708977208098E-2</v>
      </c>
      <c r="P43" s="56"/>
      <c r="Q43" s="56">
        <v>0</v>
      </c>
      <c r="R43" s="56">
        <v>0</v>
      </c>
      <c r="S43" s="56">
        <v>0</v>
      </c>
      <c r="T43" s="56">
        <v>0</v>
      </c>
      <c r="U43" s="56"/>
      <c r="V43" s="56">
        <v>6.2018708977208098E-2</v>
      </c>
      <c r="W43" s="56">
        <v>0</v>
      </c>
      <c r="X43" s="56">
        <v>1.0336451496201399E-2</v>
      </c>
      <c r="Y43" s="56">
        <v>1.6002392671378301E-2</v>
      </c>
      <c r="Z43" s="56"/>
      <c r="AA43" s="56">
        <v>0</v>
      </c>
      <c r="AB43" s="56">
        <v>0</v>
      </c>
      <c r="AC43" s="56">
        <v>0</v>
      </c>
      <c r="AD43" s="56">
        <v>0</v>
      </c>
      <c r="AE43" s="56"/>
      <c r="AF43" s="56">
        <v>2.0672902992402702E-2</v>
      </c>
      <c r="AG43" s="56">
        <v>0</v>
      </c>
      <c r="AH43" s="56">
        <v>1.0336451496201399E-2</v>
      </c>
      <c r="AI43" s="56">
        <v>3.1009354488604101E-2</v>
      </c>
      <c r="AJ43" s="56"/>
      <c r="AK43" s="56">
        <v>0</v>
      </c>
      <c r="AL43" s="56">
        <v>0</v>
      </c>
      <c r="AM43" s="56">
        <v>0</v>
      </c>
      <c r="AN43" s="56">
        <v>0</v>
      </c>
      <c r="AO43" s="56"/>
      <c r="AP43" s="56"/>
      <c r="AQ43" s="56">
        <v>0</v>
      </c>
      <c r="AR43" s="56">
        <v>0</v>
      </c>
      <c r="AS43" s="56">
        <v>0</v>
      </c>
      <c r="AT43" s="56">
        <v>8.7446379657863496</v>
      </c>
      <c r="AU43" s="25"/>
      <c r="AV43" s="25"/>
      <c r="AW43" s="25"/>
      <c r="AY43" s="58"/>
      <c r="AZ43" s="58"/>
      <c r="BA43" s="58"/>
      <c r="BB43" s="58"/>
      <c r="BC43" s="58"/>
      <c r="BD43" s="58"/>
      <c r="BE43" s="57"/>
      <c r="BF43" s="54">
        <f t="shared" si="15"/>
        <v>0</v>
      </c>
      <c r="BG43" s="54">
        <f t="shared" si="15"/>
        <v>4.1345805984805403E-2</v>
      </c>
      <c r="BH43" s="54">
        <f t="shared" si="15"/>
        <v>2.2648038583017002E-2</v>
      </c>
      <c r="BI43" s="54">
        <f t="shared" si="16"/>
        <v>0</v>
      </c>
      <c r="BJ43" s="54">
        <f t="shared" si="16"/>
        <v>5.1682257481006799E-2</v>
      </c>
      <c r="BK43" s="54">
        <f t="shared" si="16"/>
        <v>6.2018708977208098E-2</v>
      </c>
      <c r="BL43" s="54">
        <f t="shared" si="17"/>
        <v>0</v>
      </c>
      <c r="BM43" s="54">
        <f t="shared" si="17"/>
        <v>1.0336451496201399E-2</v>
      </c>
      <c r="BN43" s="54">
        <f t="shared" si="17"/>
        <v>1.6002392671378301E-2</v>
      </c>
      <c r="BO43" s="33">
        <f t="shared" si="18"/>
        <v>2.0672902992402702E-2</v>
      </c>
      <c r="BP43" s="33">
        <f t="shared" si="18"/>
        <v>0</v>
      </c>
      <c r="BQ43" s="33">
        <f t="shared" si="18"/>
        <v>1.0336451496201399E-2</v>
      </c>
      <c r="BR43" s="57"/>
      <c r="BS43" s="33">
        <f t="shared" si="19"/>
        <v>6.5275424259035745E-3</v>
      </c>
      <c r="BT43" s="33">
        <f t="shared" si="20"/>
        <v>0</v>
      </c>
      <c r="BU43" s="33">
        <f t="shared" si="21"/>
        <v>3.2637712129518028E-3</v>
      </c>
      <c r="BV43" s="33">
        <f t="shared" si="22"/>
        <v>0</v>
      </c>
      <c r="BW43" s="33">
        <f t="shared" si="23"/>
        <v>1.9582627277710721E-2</v>
      </c>
      <c r="BX43" s="33">
        <f t="shared" si="24"/>
        <v>0</v>
      </c>
      <c r="BY43" s="33">
        <f t="shared" si="25"/>
        <v>6.5275424259035745E-3</v>
      </c>
      <c r="BZ43" s="33">
        <f t="shared" si="26"/>
        <v>0</v>
      </c>
      <c r="CA43" s="33">
        <f t="shared" si="27"/>
        <v>0</v>
      </c>
      <c r="CB43" s="59">
        <f t="shared" si="28"/>
        <v>2.7611504461572141</v>
      </c>
      <c r="CC43" s="57"/>
      <c r="CD43" s="59">
        <f t="shared" si="2"/>
        <v>0</v>
      </c>
      <c r="CE43" s="59">
        <f t="shared" si="3"/>
        <v>0</v>
      </c>
      <c r="CF43" s="59">
        <f t="shared" si="4"/>
        <v>0</v>
      </c>
      <c r="CG43" s="59">
        <f t="shared" si="5"/>
        <v>0</v>
      </c>
      <c r="CH43" s="59">
        <f t="shared" si="6"/>
        <v>0</v>
      </c>
      <c r="CI43" s="59">
        <f t="shared" si="7"/>
        <v>0</v>
      </c>
      <c r="CJ43" s="57"/>
      <c r="CK43" s="59">
        <f t="shared" si="8"/>
        <v>0</v>
      </c>
      <c r="CL43" s="59">
        <f t="shared" si="9"/>
        <v>1.3055084851807149E-2</v>
      </c>
      <c r="CM43" s="59">
        <v>0</v>
      </c>
      <c r="CN43" s="59">
        <f t="shared" si="29"/>
        <v>7.1511984924649595E-3</v>
      </c>
      <c r="CO43" s="59">
        <f t="shared" si="10"/>
        <v>0</v>
      </c>
      <c r="CP43" s="59">
        <f t="shared" si="11"/>
        <v>1.6318856064758951E-2</v>
      </c>
      <c r="CQ43" s="59">
        <v>0</v>
      </c>
      <c r="CR43" s="59">
        <f t="shared" si="30"/>
        <v>1.9582627277710721E-2</v>
      </c>
      <c r="CS43" s="59">
        <f t="shared" si="12"/>
        <v>0</v>
      </c>
      <c r="CT43" s="59">
        <f t="shared" si="13"/>
        <v>3.2637712129518028E-3</v>
      </c>
      <c r="CU43" s="59">
        <v>0</v>
      </c>
      <c r="CV43" s="59">
        <f t="shared" si="31"/>
        <v>5.0528122304244368E-3</v>
      </c>
      <c r="CW43" s="59">
        <f t="shared" si="32"/>
        <v>0</v>
      </c>
      <c r="CX43" s="59">
        <f t="shared" si="14"/>
        <v>3.2637712129518028E-3</v>
      </c>
      <c r="CY43" s="59">
        <v>0</v>
      </c>
      <c r="CZ43" s="57">
        <f t="shared" si="33"/>
        <v>9.7913136388553777E-3</v>
      </c>
    </row>
    <row r="44" spans="1:104" ht="14">
      <c r="A44" s="169">
        <v>2050</v>
      </c>
      <c r="B44" s="56">
        <v>0</v>
      </c>
      <c r="C44" s="56">
        <v>0</v>
      </c>
      <c r="D44" s="56">
        <v>0</v>
      </c>
      <c r="E44" s="56">
        <v>5.1682257481006799E-2</v>
      </c>
      <c r="F44" s="56"/>
      <c r="G44" s="56">
        <v>0</v>
      </c>
      <c r="H44" s="56">
        <v>0</v>
      </c>
      <c r="I44" s="56">
        <v>0</v>
      </c>
      <c r="J44" s="56">
        <v>0</v>
      </c>
      <c r="K44" s="56"/>
      <c r="L44" s="56">
        <v>0</v>
      </c>
      <c r="M44" s="56">
        <v>0</v>
      </c>
      <c r="N44" s="56">
        <v>0</v>
      </c>
      <c r="O44" s="56">
        <v>6.2018708977208098E-2</v>
      </c>
      <c r="P44" s="56"/>
      <c r="Q44" s="56">
        <v>0</v>
      </c>
      <c r="R44" s="56">
        <v>0</v>
      </c>
      <c r="S44" s="56">
        <v>0</v>
      </c>
      <c r="T44" s="56">
        <v>0</v>
      </c>
      <c r="U44" s="56"/>
      <c r="V44" s="56">
        <v>0</v>
      </c>
      <c r="W44" s="56">
        <v>0</v>
      </c>
      <c r="X44" s="56">
        <v>0</v>
      </c>
      <c r="Y44" s="56">
        <v>5.1682257481006799E-2</v>
      </c>
      <c r="Z44" s="56"/>
      <c r="AA44" s="56">
        <v>0</v>
      </c>
      <c r="AB44" s="56">
        <v>0</v>
      </c>
      <c r="AC44" s="56">
        <v>0</v>
      </c>
      <c r="AD44" s="56">
        <v>0</v>
      </c>
      <c r="AE44" s="56"/>
      <c r="AF44" s="56">
        <v>0</v>
      </c>
      <c r="AG44" s="56">
        <v>0</v>
      </c>
      <c r="AH44" s="56">
        <v>0</v>
      </c>
      <c r="AI44" s="56">
        <v>2.0672902992402702E-2</v>
      </c>
      <c r="AJ44" s="56"/>
      <c r="AK44" s="56">
        <v>0</v>
      </c>
      <c r="AL44" s="56">
        <v>0</v>
      </c>
      <c r="AM44" s="56">
        <v>0</v>
      </c>
      <c r="AN44" s="56">
        <v>0</v>
      </c>
      <c r="AO44" s="56"/>
      <c r="AP44" s="56"/>
      <c r="AQ44" s="56">
        <v>0</v>
      </c>
      <c r="AR44" s="56">
        <v>0</v>
      </c>
      <c r="AS44" s="56">
        <v>0</v>
      </c>
      <c r="AT44" s="56">
        <v>5.5816838079487301</v>
      </c>
      <c r="AU44" s="25"/>
      <c r="AV44" s="25"/>
      <c r="AW44" s="25"/>
      <c r="AY44" s="58"/>
      <c r="AZ44" s="58"/>
      <c r="BA44" s="58"/>
      <c r="BB44" s="58"/>
      <c r="BC44" s="58"/>
      <c r="BD44" s="58"/>
      <c r="BE44" s="57"/>
      <c r="BF44" s="54">
        <f t="shared" si="15"/>
        <v>0</v>
      </c>
      <c r="BG44" s="54">
        <f t="shared" si="15"/>
        <v>0</v>
      </c>
      <c r="BH44" s="54">
        <f t="shared" si="15"/>
        <v>5.1682257481006799E-2</v>
      </c>
      <c r="BI44" s="54">
        <f t="shared" si="16"/>
        <v>0</v>
      </c>
      <c r="BJ44" s="54">
        <f t="shared" si="16"/>
        <v>0</v>
      </c>
      <c r="BK44" s="54">
        <f t="shared" si="16"/>
        <v>6.2018708977208098E-2</v>
      </c>
      <c r="BL44" s="54">
        <f t="shared" si="17"/>
        <v>0</v>
      </c>
      <c r="BM44" s="54">
        <f t="shared" si="17"/>
        <v>0</v>
      </c>
      <c r="BN44" s="54">
        <f t="shared" si="17"/>
        <v>5.1682257481006799E-2</v>
      </c>
      <c r="BO44" s="33">
        <f t="shared" si="18"/>
        <v>0</v>
      </c>
      <c r="BP44" s="33">
        <f t="shared" si="18"/>
        <v>0</v>
      </c>
      <c r="BQ44" s="33">
        <f t="shared" si="18"/>
        <v>0</v>
      </c>
      <c r="BR44" s="57"/>
      <c r="BS44" s="33">
        <f t="shared" si="19"/>
        <v>0</v>
      </c>
      <c r="BT44" s="33">
        <f t="shared" si="20"/>
        <v>0</v>
      </c>
      <c r="BU44" s="33">
        <f t="shared" si="21"/>
        <v>0</v>
      </c>
      <c r="BV44" s="33">
        <f t="shared" si="22"/>
        <v>0</v>
      </c>
      <c r="BW44" s="33">
        <f t="shared" si="23"/>
        <v>0</v>
      </c>
      <c r="BX44" s="33">
        <f t="shared" si="24"/>
        <v>0</v>
      </c>
      <c r="BY44" s="33">
        <f t="shared" si="25"/>
        <v>0</v>
      </c>
      <c r="BZ44" s="33">
        <f t="shared" si="26"/>
        <v>0</v>
      </c>
      <c r="CA44" s="33">
        <f t="shared" si="27"/>
        <v>0</v>
      </c>
      <c r="CB44" s="59">
        <f t="shared" si="28"/>
        <v>1.7111033543630729</v>
      </c>
      <c r="CC44" s="57"/>
      <c r="CD44" s="59">
        <f t="shared" si="2"/>
        <v>0</v>
      </c>
      <c r="CE44" s="59">
        <f t="shared" si="3"/>
        <v>0</v>
      </c>
      <c r="CF44" s="59">
        <f t="shared" si="4"/>
        <v>0</v>
      </c>
      <c r="CG44" s="59">
        <f t="shared" si="5"/>
        <v>0</v>
      </c>
      <c r="CH44" s="59">
        <f t="shared" si="6"/>
        <v>0</v>
      </c>
      <c r="CI44" s="59">
        <f t="shared" si="7"/>
        <v>0</v>
      </c>
      <c r="CJ44" s="57"/>
      <c r="CK44" s="59">
        <f t="shared" si="8"/>
        <v>0</v>
      </c>
      <c r="CL44" s="59">
        <f t="shared" si="9"/>
        <v>0</v>
      </c>
      <c r="CM44" s="59">
        <v>0</v>
      </c>
      <c r="CN44" s="59">
        <f t="shared" si="29"/>
        <v>1.5843549577435872E-2</v>
      </c>
      <c r="CO44" s="59">
        <f t="shared" si="10"/>
        <v>0</v>
      </c>
      <c r="CP44" s="59">
        <f t="shared" si="11"/>
        <v>0</v>
      </c>
      <c r="CQ44" s="59">
        <v>0</v>
      </c>
      <c r="CR44" s="59">
        <f t="shared" si="30"/>
        <v>1.9012259492923029E-2</v>
      </c>
      <c r="CS44" s="59">
        <f t="shared" si="12"/>
        <v>0</v>
      </c>
      <c r="CT44" s="59">
        <f t="shared" si="13"/>
        <v>0</v>
      </c>
      <c r="CU44" s="59">
        <v>0</v>
      </c>
      <c r="CV44" s="59">
        <f t="shared" si="31"/>
        <v>1.5843549577435872E-2</v>
      </c>
      <c r="CW44" s="59">
        <f t="shared" si="32"/>
        <v>0</v>
      </c>
      <c r="CX44" s="59">
        <f t="shared" si="14"/>
        <v>0</v>
      </c>
      <c r="CY44" s="59">
        <v>0</v>
      </c>
      <c r="CZ44" s="57">
        <f t="shared" si="33"/>
        <v>6.3374198309743435E-3</v>
      </c>
    </row>
    <row r="45" spans="1:104" s="10" customFormat="1">
      <c r="A45" s="175" t="s">
        <v>36</v>
      </c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7"/>
      <c r="AQ45" s="196"/>
      <c r="AR45" s="196"/>
      <c r="AS45" s="196"/>
      <c r="AT45" s="196"/>
      <c r="AU45" s="38"/>
      <c r="AV45" s="36"/>
      <c r="AW45" s="36"/>
      <c r="AY45" s="38"/>
      <c r="AZ45" s="38"/>
      <c r="BA45" s="38"/>
      <c r="BB45" s="38"/>
      <c r="BC45" s="38"/>
      <c r="BD45" s="38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60">
        <f>SUM(BS4:BS44)</f>
        <v>5.0853366643682305</v>
      </c>
      <c r="BT45" s="60">
        <f t="shared" ref="BT45:CB45" si="34">SUM(BT4:BT44)</f>
        <v>13.201368523945199</v>
      </c>
      <c r="BU45" s="60">
        <f t="shared" si="34"/>
        <v>6.7880919149248573</v>
      </c>
      <c r="BV45" s="60">
        <f t="shared" si="34"/>
        <v>1.3929833538436549</v>
      </c>
      <c r="BW45" s="60">
        <f t="shared" si="34"/>
        <v>8.0470064809691877</v>
      </c>
      <c r="BX45" s="60">
        <f t="shared" si="34"/>
        <v>7.4959831486824488E-2</v>
      </c>
      <c r="BY45" s="60">
        <f t="shared" si="34"/>
        <v>1.9598108020674005</v>
      </c>
      <c r="BZ45" s="60">
        <f t="shared" si="34"/>
        <v>0</v>
      </c>
      <c r="CA45" s="60">
        <f t="shared" si="34"/>
        <v>0</v>
      </c>
      <c r="CB45" s="36">
        <f t="shared" si="34"/>
        <v>14639.13916279876</v>
      </c>
      <c r="CC45" s="35"/>
      <c r="CD45" s="36">
        <f t="shared" ref="CD45:CI45" si="35">SUM(CD4:CD44)</f>
        <v>7520.5556572232917</v>
      </c>
      <c r="CE45" s="36">
        <f t="shared" si="35"/>
        <v>1000</v>
      </c>
      <c r="CF45" s="36">
        <f t="shared" si="35"/>
        <v>515.46857949087348</v>
      </c>
      <c r="CG45" s="36">
        <f t="shared" si="35"/>
        <v>0</v>
      </c>
      <c r="CH45" s="36">
        <f t="shared" si="35"/>
        <v>0</v>
      </c>
      <c r="CI45" s="36">
        <f t="shared" si="35"/>
        <v>0</v>
      </c>
      <c r="CJ45" s="35"/>
      <c r="CK45" s="36">
        <f t="shared" ref="CK45:CZ45" si="36">SUM(CK4:CK44)</f>
        <v>15.355789903098394</v>
      </c>
      <c r="CL45" s="36">
        <f t="shared" si="36"/>
        <v>44.989090008419467</v>
      </c>
      <c r="CM45" s="36">
        <f t="shared" si="36"/>
        <v>0</v>
      </c>
      <c r="CN45" s="36">
        <f t="shared" si="36"/>
        <v>7.6707562325959415</v>
      </c>
      <c r="CO45" s="36">
        <f t="shared" si="36"/>
        <v>4.6576080553038599</v>
      </c>
      <c r="CP45" s="36">
        <f t="shared" si="36"/>
        <v>10.879452435858008</v>
      </c>
      <c r="CQ45" s="36">
        <f t="shared" si="36"/>
        <v>0</v>
      </c>
      <c r="CR45" s="36">
        <f t="shared" si="36"/>
        <v>5.2153236609049118</v>
      </c>
      <c r="CS45" s="36">
        <f t="shared" si="36"/>
        <v>1.7075259297108296</v>
      </c>
      <c r="CT45" s="36">
        <f t="shared" si="36"/>
        <v>3.0120165626898574</v>
      </c>
      <c r="CU45" s="36">
        <f t="shared" si="36"/>
        <v>0</v>
      </c>
      <c r="CV45" s="36">
        <f t="shared" si="36"/>
        <v>4.9708428870532071</v>
      </c>
      <c r="CW45" s="36">
        <f t="shared" si="36"/>
        <v>0.8439002317442853</v>
      </c>
      <c r="CX45" s="36">
        <f t="shared" si="36"/>
        <v>1.9636077546646795</v>
      </c>
      <c r="CY45" s="36">
        <f t="shared" si="36"/>
        <v>0</v>
      </c>
      <c r="CZ45" s="36">
        <f t="shared" si="36"/>
        <v>1.2720630172630301</v>
      </c>
    </row>
    <row r="46" spans="1:104">
      <c r="B46" s="34"/>
      <c r="C46" s="34"/>
      <c r="D46" s="34"/>
      <c r="F46" s="34"/>
      <c r="G46" s="55"/>
      <c r="H46" s="55"/>
      <c r="I46" s="55"/>
      <c r="J46" s="55"/>
      <c r="K46" s="55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</row>
    <row r="47" spans="1:104" s="14" customFormat="1">
      <c r="E47" s="7"/>
      <c r="G47" s="29"/>
      <c r="H47" s="29"/>
      <c r="I47" s="29"/>
      <c r="J47" s="29"/>
      <c r="K47" s="29"/>
      <c r="AX47" s="19"/>
      <c r="AY47" s="48"/>
      <c r="AZ47" s="41"/>
      <c r="BA47" s="44"/>
      <c r="BB47" s="45"/>
      <c r="BC47" s="41"/>
      <c r="BD47" s="43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</row>
    <row r="48" spans="1:104" s="13" customFormat="1">
      <c r="E48" s="8"/>
      <c r="G48" s="29"/>
      <c r="H48" s="29"/>
      <c r="I48" s="29"/>
      <c r="J48" s="29"/>
      <c r="K48" s="29"/>
      <c r="AY48" s="49"/>
      <c r="AZ48" s="42"/>
      <c r="BA48" s="46"/>
      <c r="BB48" s="39"/>
      <c r="BC48" s="42"/>
      <c r="BD48" s="47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</row>
    <row r="49" spans="3:35">
      <c r="G49" s="29"/>
      <c r="H49" s="29"/>
      <c r="I49" s="29"/>
      <c r="J49" s="29"/>
      <c r="K49" s="29"/>
    </row>
    <row r="50" spans="3:35">
      <c r="G50" s="29"/>
      <c r="H50" s="29"/>
      <c r="I50" s="29"/>
      <c r="J50" s="29"/>
      <c r="K50" s="29"/>
    </row>
    <row r="51" spans="3:35">
      <c r="G51" s="29"/>
      <c r="H51" s="29"/>
      <c r="I51" s="29"/>
      <c r="J51" s="29"/>
      <c r="K51" s="29"/>
    </row>
    <row r="52" spans="3:35">
      <c r="G52" s="29"/>
      <c r="H52" s="29"/>
      <c r="I52" s="29"/>
      <c r="J52" s="29"/>
      <c r="K52" s="29"/>
    </row>
    <row r="53" spans="3:35">
      <c r="G53" s="29"/>
      <c r="H53" s="29"/>
      <c r="I53" s="29"/>
      <c r="J53" s="29"/>
      <c r="K53" s="29"/>
    </row>
    <row r="57" spans="3:35">
      <c r="W57" s="6"/>
      <c r="X57" s="6"/>
      <c r="Y57" s="6"/>
    </row>
    <row r="58" spans="3:35">
      <c r="I58" s="6"/>
      <c r="J58" s="6"/>
      <c r="K58" s="6"/>
      <c r="W58" s="6"/>
      <c r="X58" s="6"/>
      <c r="Y58" s="6"/>
    </row>
    <row r="60" spans="3:35">
      <c r="C60" s="6"/>
      <c r="D60" s="6"/>
      <c r="H60" s="6"/>
      <c r="I60" s="6"/>
      <c r="J60" s="6"/>
      <c r="K60" s="6"/>
      <c r="M60" s="6"/>
      <c r="N60" s="6"/>
      <c r="O60" s="6"/>
      <c r="W60" s="6"/>
      <c r="X60" s="6"/>
      <c r="Y60" s="6"/>
      <c r="AG60" s="6"/>
      <c r="AH60" s="6"/>
      <c r="AI60" s="6"/>
    </row>
  </sheetData>
  <mergeCells count="8">
    <mergeCell ref="AF2:AJ2"/>
    <mergeCell ref="AK2:AO2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71"/>
  <sheetViews>
    <sheetView tabSelected="1" topLeftCell="A35" zoomScale="150" zoomScaleNormal="150" zoomScalePageLayoutView="150" workbookViewId="0">
      <selection activeCell="P8" sqref="P8"/>
    </sheetView>
  </sheetViews>
  <sheetFormatPr baseColWidth="10" defaultColWidth="8.83203125" defaultRowHeight="14" x14ac:dyDescent="0"/>
  <cols>
    <col min="1" max="1" width="20.6640625" style="50" customWidth="1"/>
    <col min="2" max="2" width="4.6640625" style="50" customWidth="1"/>
    <col min="3" max="3" width="13.33203125" style="50" customWidth="1"/>
    <col min="4" max="4" width="14" style="50" customWidth="1"/>
    <col min="5" max="5" width="11.33203125" style="50" bestFit="1" customWidth="1"/>
    <col min="6" max="6" width="12.1640625" style="50" customWidth="1"/>
    <col min="7" max="7" width="13.5" style="50" bestFit="1" customWidth="1"/>
    <col min="8" max="8" width="13.33203125" style="50" customWidth="1"/>
    <col min="9" max="9" width="13.33203125" style="50" bestFit="1" customWidth="1"/>
    <col min="10" max="10" width="12.5" style="50" customWidth="1"/>
    <col min="11" max="11" width="14.5" style="50" customWidth="1"/>
    <col min="12" max="12" width="14" style="50" customWidth="1"/>
    <col min="13" max="13" width="10" style="50" bestFit="1" customWidth="1"/>
    <col min="14" max="14" width="13.33203125" style="50" customWidth="1"/>
    <col min="15" max="15" width="16.5" style="50" customWidth="1"/>
    <col min="16" max="16" width="16.33203125" style="50" bestFit="1" customWidth="1"/>
    <col min="17" max="17" width="14.5" style="50" customWidth="1"/>
    <col min="18" max="18" width="14.5" style="50" bestFit="1" customWidth="1"/>
    <col min="19" max="19" width="12.33203125" style="56" bestFit="1" customWidth="1"/>
    <col min="20" max="20" width="13.5" style="56" bestFit="1" customWidth="1"/>
    <col min="21" max="21" width="15.1640625" style="50" customWidth="1"/>
    <col min="22" max="22" width="11" style="50" bestFit="1" customWidth="1"/>
    <col min="23" max="23" width="9.83203125" style="50" bestFit="1" customWidth="1"/>
    <col min="24" max="24" width="10.83203125" style="50" bestFit="1" customWidth="1"/>
    <col min="25" max="25" width="11" style="50" bestFit="1" customWidth="1"/>
    <col min="26" max="26" width="10" style="50" bestFit="1" customWidth="1"/>
    <col min="27" max="27" width="11" style="50" bestFit="1" customWidth="1"/>
    <col min="28" max="28" width="12.6640625" style="50" customWidth="1"/>
    <col min="29" max="29" width="11" style="50" bestFit="1" customWidth="1"/>
    <col min="30" max="30" width="10" style="50" bestFit="1" customWidth="1"/>
    <col min="31" max="31" width="11" style="50" bestFit="1" customWidth="1"/>
    <col min="32" max="32" width="11" style="50" customWidth="1"/>
    <col min="33" max="33" width="11" style="50" bestFit="1" customWidth="1"/>
    <col min="34" max="34" width="12.1640625" style="50" bestFit="1" customWidth="1"/>
    <col min="35" max="35" width="11" style="50" bestFit="1" customWidth="1"/>
    <col min="36" max="36" width="11" style="50" customWidth="1"/>
    <col min="37" max="37" width="13.6640625" style="50" bestFit="1" customWidth="1"/>
    <col min="38" max="39" width="11" style="50" bestFit="1" customWidth="1"/>
    <col min="40" max="40" width="9.5" style="50" bestFit="1" customWidth="1"/>
    <col min="41" max="41" width="11" style="50" bestFit="1" customWidth="1"/>
    <col min="42" max="42" width="9.5" style="50" bestFit="1" customWidth="1"/>
    <col min="43" max="43" width="8.5" style="50" bestFit="1" customWidth="1"/>
    <col min="44" max="44" width="11" style="50" bestFit="1" customWidth="1"/>
    <col min="45" max="47" width="11" style="50" customWidth="1"/>
    <col min="48" max="48" width="8.83203125" style="50"/>
    <col min="49" max="49" width="15.6640625" style="50" bestFit="1" customWidth="1"/>
    <col min="50" max="50" width="18" style="50" bestFit="1" customWidth="1"/>
    <col min="51" max="51" width="8.83203125" style="50"/>
    <col min="52" max="52" width="11.6640625" style="50" customWidth="1"/>
    <col min="53" max="16384" width="8.83203125" style="50"/>
  </cols>
  <sheetData>
    <row r="1" spans="1:53">
      <c r="A1" s="66" t="s">
        <v>84</v>
      </c>
      <c r="B1" s="66"/>
      <c r="C1" s="67" t="s">
        <v>85</v>
      </c>
      <c r="D1" s="66"/>
      <c r="E1" s="66" t="s">
        <v>86</v>
      </c>
      <c r="F1" s="66"/>
      <c r="G1" s="66"/>
      <c r="H1" s="66"/>
      <c r="I1" s="66"/>
      <c r="J1" s="66"/>
      <c r="K1" s="66"/>
      <c r="L1" s="66"/>
      <c r="M1" s="66"/>
      <c r="N1" s="66"/>
    </row>
    <row r="2" spans="1:53">
      <c r="A2" s="50" t="s">
        <v>87</v>
      </c>
      <c r="C2" s="62" t="s">
        <v>66</v>
      </c>
      <c r="D2" s="63"/>
      <c r="E2" s="63" t="s">
        <v>69</v>
      </c>
      <c r="F2" s="63"/>
      <c r="G2" s="63" t="s">
        <v>70</v>
      </c>
      <c r="H2" s="63"/>
      <c r="I2" s="63" t="s">
        <v>88</v>
      </c>
      <c r="J2" s="63"/>
      <c r="K2" s="68" t="s">
        <v>89</v>
      </c>
      <c r="L2" s="63" t="s">
        <v>36</v>
      </c>
      <c r="M2" s="63"/>
      <c r="N2" s="69" t="s">
        <v>36</v>
      </c>
      <c r="O2" s="63" t="s">
        <v>90</v>
      </c>
      <c r="P2" s="70" t="s">
        <v>91</v>
      </c>
    </row>
    <row r="3" spans="1:53">
      <c r="A3" s="53" t="s">
        <v>92</v>
      </c>
      <c r="C3" s="71" t="s">
        <v>67</v>
      </c>
      <c r="D3" s="72" t="s">
        <v>68</v>
      </c>
      <c r="E3" s="72" t="s">
        <v>67</v>
      </c>
      <c r="F3" s="72" t="s">
        <v>68</v>
      </c>
      <c r="G3" s="72" t="s">
        <v>67</v>
      </c>
      <c r="H3" s="72" t="s">
        <v>68</v>
      </c>
      <c r="I3" s="72" t="s">
        <v>67</v>
      </c>
      <c r="J3" s="72" t="s">
        <v>68</v>
      </c>
      <c r="K3" s="73"/>
      <c r="L3" s="72" t="s">
        <v>67</v>
      </c>
      <c r="M3" s="72" t="s">
        <v>68</v>
      </c>
      <c r="N3" s="74" t="s">
        <v>93</v>
      </c>
      <c r="O3" s="72"/>
      <c r="P3" s="75"/>
    </row>
    <row r="4" spans="1:53">
      <c r="A4" s="50" t="s">
        <v>94</v>
      </c>
      <c r="C4" s="76">
        <f>NH!BS45</f>
        <v>19.882287606619897</v>
      </c>
      <c r="D4" s="76">
        <f>NH!BT45</f>
        <v>0</v>
      </c>
      <c r="E4" s="76">
        <f>NH!BU45</f>
        <v>24.776579032363845</v>
      </c>
      <c r="F4" s="76">
        <f>NH!BV45</f>
        <v>0</v>
      </c>
      <c r="G4" s="76">
        <f>NH!BW45</f>
        <v>28.326866738639186</v>
      </c>
      <c r="H4" s="76">
        <f>NH!BX45</f>
        <v>0</v>
      </c>
      <c r="I4" s="76">
        <f>NH!BY45</f>
        <v>8.396200312816509</v>
      </c>
      <c r="J4" s="76">
        <f>NH!BZ45</f>
        <v>0</v>
      </c>
      <c r="K4" s="76">
        <f>NH!CA45</f>
        <v>0</v>
      </c>
      <c r="L4" s="77">
        <f>C4+E4+G4+I4</f>
        <v>81.381933690439425</v>
      </c>
      <c r="M4" s="77">
        <f>D4+F4+H4+J4</f>
        <v>0</v>
      </c>
      <c r="N4" s="78">
        <f>SUM(L4:M4)</f>
        <v>81.381933690439425</v>
      </c>
      <c r="O4" s="79">
        <f>NH!CB45</f>
        <v>14366.931706563191</v>
      </c>
      <c r="P4" s="80">
        <f>(O4-(C12*C$19)-(E12*E$19)-(F12*F$19)-(H12*H$19+I12*I$19+J12*J$19)-(C23*C$30)-((D23)*D$30)-((E23)*E$30)-((F23+G23+H23)*F$30)-((I23+J23+K23)*I$30)-(L23*L$30)-(M23*M$30)-(N23*N$30)-(K4*C$30))/1000</f>
        <v>14.319858619272873</v>
      </c>
      <c r="X4" s="1"/>
      <c r="AV4" s="81"/>
      <c r="AW4" s="81"/>
      <c r="AX4" s="81"/>
      <c r="AZ4" s="81"/>
      <c r="BA4" s="52"/>
    </row>
    <row r="5" spans="1:53">
      <c r="A5" s="50" t="s">
        <v>95</v>
      </c>
      <c r="C5" s="76">
        <f>S!BS45</f>
        <v>2.0841316492574227</v>
      </c>
      <c r="D5" s="76">
        <f>S!BT45</f>
        <v>93.912726207611115</v>
      </c>
      <c r="E5" s="76">
        <f>S!BU45</f>
        <v>2.5578235501917903</v>
      </c>
      <c r="F5" s="76">
        <f>S!BV45</f>
        <v>9.4083736183560251</v>
      </c>
      <c r="G5" s="76">
        <f>S!BW45</f>
        <v>2.8391040606307958</v>
      </c>
      <c r="H5" s="76">
        <f>S!BX45</f>
        <v>1.0639679815040402</v>
      </c>
      <c r="I5" s="76">
        <f>S!BY45</f>
        <v>0.8918329338092007</v>
      </c>
      <c r="J5" s="76">
        <f>S!BZ45</f>
        <v>0</v>
      </c>
      <c r="K5" s="76">
        <f>S!CA45</f>
        <v>0</v>
      </c>
      <c r="L5" s="77">
        <f t="shared" ref="L5:M8" si="0">C5+E5+G5+I5</f>
        <v>8.3728921938892107</v>
      </c>
      <c r="M5" s="77">
        <f t="shared" si="0"/>
        <v>104.38506780747117</v>
      </c>
      <c r="N5" s="78">
        <f t="shared" ref="N5:N8" si="1">SUM(L5:M5)</f>
        <v>112.75796000136039</v>
      </c>
      <c r="O5" s="79">
        <f>S!CB45</f>
        <v>14440.248752022922</v>
      </c>
      <c r="P5" s="80">
        <f t="shared" ref="P5:P8" si="2">(O5-(C13*C$19)-(E13*E$19)-(F13*F$19)-(H13*H$19+I13*I$19+J13*J$19)-(C24*C$30)-((D24)*D$30)-((E24)*E$30)-((F24+G24+H24)*F$30)-((I24+J24+K24)*I$30)-(L24*L$30)-(M24*M$30)-(N24*N$30)-(K5*C$30))/1000</f>
        <v>14.390477527639437</v>
      </c>
      <c r="X5" s="1"/>
      <c r="Y5" s="82"/>
      <c r="AV5" s="81"/>
      <c r="AW5" s="81"/>
      <c r="AX5" s="81"/>
      <c r="AZ5" s="81"/>
      <c r="BA5" s="52"/>
    </row>
    <row r="6" spans="1:53">
      <c r="A6" s="50" t="s">
        <v>96</v>
      </c>
      <c r="C6" s="76">
        <f>HGD!BS45</f>
        <v>4.1562973265680894</v>
      </c>
      <c r="D6" s="76">
        <f>HGD!BT45</f>
        <v>37.422603446913435</v>
      </c>
      <c r="E6" s="76">
        <f>HGD!BU45</f>
        <v>5.7881643375153065</v>
      </c>
      <c r="F6" s="76">
        <f>HGD!BV45</f>
        <v>3.7081993493297283</v>
      </c>
      <c r="G6" s="76">
        <f>HGD!BW45</f>
        <v>6.7884560638106368</v>
      </c>
      <c r="H6" s="76">
        <f>HGD!BX45</f>
        <v>0.46189743685094131</v>
      </c>
      <c r="I6" s="76">
        <f>HGD!BY45</f>
        <v>1.5667603852707128</v>
      </c>
      <c r="J6" s="76">
        <f>HGD!BZ45</f>
        <v>0</v>
      </c>
      <c r="K6" s="76">
        <f>HGD!CA45</f>
        <v>0</v>
      </c>
      <c r="L6" s="77">
        <f t="shared" si="0"/>
        <v>18.299678113164745</v>
      </c>
      <c r="M6" s="77">
        <f t="shared" si="0"/>
        <v>41.592700233094099</v>
      </c>
      <c r="N6" s="78">
        <f t="shared" si="1"/>
        <v>59.892378346258845</v>
      </c>
      <c r="O6" s="205">
        <f>HGD!CB45</f>
        <v>14601.947283250831</v>
      </c>
      <c r="P6" s="80">
        <f t="shared" si="2"/>
        <v>14.564719630174691</v>
      </c>
      <c r="X6" s="1"/>
      <c r="Y6" s="82"/>
      <c r="AZ6" s="81"/>
      <c r="BA6" s="52"/>
    </row>
    <row r="7" spans="1:53">
      <c r="A7" s="50" t="s">
        <v>97</v>
      </c>
      <c r="C7" s="76">
        <f>LGD!BS45</f>
        <v>0</v>
      </c>
      <c r="D7" s="76">
        <f>LGD!BT45</f>
        <v>0</v>
      </c>
      <c r="E7" s="76">
        <f>LGD!BU45</f>
        <v>0</v>
      </c>
      <c r="F7" s="76">
        <f>LGD!BV45</f>
        <v>0</v>
      </c>
      <c r="G7" s="76">
        <f>LGD!BW45</f>
        <v>0</v>
      </c>
      <c r="H7" s="76">
        <f>LGD!BX45</f>
        <v>0</v>
      </c>
      <c r="I7" s="76">
        <f>LGD!BY45</f>
        <v>0</v>
      </c>
      <c r="J7" s="76">
        <f>LGD!BZ45</f>
        <v>0</v>
      </c>
      <c r="K7" s="76">
        <f>LGD!CA45</f>
        <v>0</v>
      </c>
      <c r="L7" s="77">
        <f t="shared" si="0"/>
        <v>0</v>
      </c>
      <c r="M7" s="77">
        <f t="shared" si="0"/>
        <v>0</v>
      </c>
      <c r="N7" s="78">
        <f>SUM(L7:M7)</f>
        <v>0</v>
      </c>
      <c r="O7" s="79">
        <f>LGD!CB45</f>
        <v>0</v>
      </c>
      <c r="P7" s="80">
        <f t="shared" si="2"/>
        <v>0</v>
      </c>
      <c r="X7" s="1"/>
      <c r="Y7" s="82"/>
      <c r="AL7" s="83"/>
      <c r="AZ7" s="81"/>
      <c r="BA7" s="52"/>
    </row>
    <row r="8" spans="1:53">
      <c r="A8" s="50" t="s">
        <v>98</v>
      </c>
      <c r="C8" s="84">
        <f>BE!BS45</f>
        <v>5.0853366643682305</v>
      </c>
      <c r="D8" s="84">
        <f>BE!BT45</f>
        <v>13.201368523945199</v>
      </c>
      <c r="E8" s="84">
        <f>BE!BU45</f>
        <v>6.7880919149248573</v>
      </c>
      <c r="F8" s="84">
        <f>BE!BV45</f>
        <v>1.3929833538436549</v>
      </c>
      <c r="G8" s="84">
        <f>BE!BW45</f>
        <v>8.0470064809691877</v>
      </c>
      <c r="H8" s="84">
        <f>BE!BX45</f>
        <v>7.4959831486824488E-2</v>
      </c>
      <c r="I8" s="84">
        <f>BE!BY45</f>
        <v>1.9598108020674005</v>
      </c>
      <c r="J8" s="84">
        <f>BE!BZ45</f>
        <v>0</v>
      </c>
      <c r="K8" s="84">
        <f>BE!CA45</f>
        <v>0</v>
      </c>
      <c r="L8" s="85">
        <f t="shared" si="0"/>
        <v>21.880245862329676</v>
      </c>
      <c r="M8" s="85">
        <f t="shared" si="0"/>
        <v>14.669311709275677</v>
      </c>
      <c r="N8" s="86">
        <f t="shared" si="1"/>
        <v>36.549557571605355</v>
      </c>
      <c r="O8" s="87">
        <f>BE!CB45</f>
        <v>14639.13916279876</v>
      </c>
      <c r="P8" s="80">
        <f t="shared" si="2"/>
        <v>14.586772313912745</v>
      </c>
      <c r="X8" s="1"/>
      <c r="Y8" s="82"/>
      <c r="AL8" s="83"/>
      <c r="AZ8" s="81"/>
      <c r="BA8" s="52"/>
    </row>
    <row r="9" spans="1:53">
      <c r="C9" s="71"/>
      <c r="D9" s="75"/>
      <c r="G9" s="75"/>
      <c r="K9" s="75"/>
      <c r="L9" s="88" t="s">
        <v>99</v>
      </c>
      <c r="X9" s="1"/>
    </row>
    <row r="10" spans="1:53">
      <c r="A10" s="66"/>
      <c r="B10" s="66"/>
      <c r="C10" s="89" t="s">
        <v>73</v>
      </c>
      <c r="D10" s="90" t="s">
        <v>100</v>
      </c>
      <c r="E10" s="89" t="s">
        <v>74</v>
      </c>
      <c r="F10" s="66" t="s">
        <v>101</v>
      </c>
      <c r="G10" s="90" t="s">
        <v>100</v>
      </c>
      <c r="H10" s="89" t="s">
        <v>76</v>
      </c>
      <c r="I10" s="66"/>
      <c r="J10" s="66"/>
      <c r="K10" s="90" t="s">
        <v>100</v>
      </c>
      <c r="L10" s="91" t="s">
        <v>100</v>
      </c>
    </row>
    <row r="11" spans="1:53">
      <c r="C11" s="71"/>
      <c r="D11" s="75"/>
      <c r="E11" s="71"/>
      <c r="F11" s="72"/>
      <c r="G11" s="75"/>
      <c r="H11" s="71" t="s">
        <v>19</v>
      </c>
      <c r="I11" s="72" t="s">
        <v>77</v>
      </c>
      <c r="J11" s="65" t="s">
        <v>119</v>
      </c>
      <c r="K11" s="75"/>
      <c r="L11" s="88"/>
    </row>
    <row r="12" spans="1:53">
      <c r="A12" s="50" t="s">
        <v>37</v>
      </c>
      <c r="C12" s="92">
        <f>NH!CD45</f>
        <v>0</v>
      </c>
      <c r="D12" s="93">
        <f>C12*C$18</f>
        <v>0</v>
      </c>
      <c r="E12" s="92">
        <f>NH!CE45</f>
        <v>0</v>
      </c>
      <c r="F12" s="92">
        <f>NH!CF45</f>
        <v>0</v>
      </c>
      <c r="G12" s="94">
        <f>E12*E$18+F12*F$18</f>
        <v>0</v>
      </c>
      <c r="H12" s="92">
        <f>(E12)*Variables!$C$31</f>
        <v>0</v>
      </c>
      <c r="I12" s="92">
        <f>(E12*3.55+F12+C12)*Variables!$C$29</f>
        <v>0</v>
      </c>
      <c r="J12" s="92">
        <f>(E12)*Variables!$C$30</f>
        <v>0</v>
      </c>
      <c r="K12" s="95">
        <f>H12*H$18+I12*I$18+J12*J$18</f>
        <v>0</v>
      </c>
      <c r="L12" s="96">
        <f>K4*L$18</f>
        <v>0</v>
      </c>
      <c r="O12" s="114"/>
      <c r="P12" s="114"/>
    </row>
    <row r="13" spans="1:53">
      <c r="A13" s="50" t="s">
        <v>38</v>
      </c>
      <c r="C13" s="97">
        <f>S!CD45</f>
        <v>4677.5646947928608</v>
      </c>
      <c r="D13" s="93">
        <f>C13*C$18</f>
        <v>3133968.3455112167</v>
      </c>
      <c r="E13" s="92">
        <f>S!CE45</f>
        <v>0</v>
      </c>
      <c r="F13" s="92">
        <f>S!CF45</f>
        <v>0</v>
      </c>
      <c r="G13" s="94">
        <f>E13*E$18+F13*F$18</f>
        <v>0</v>
      </c>
      <c r="H13" s="92">
        <f>(E13)*Variables!$C$31</f>
        <v>0</v>
      </c>
      <c r="I13" s="92">
        <f>(E13*3.55+F13+C13)*Variables!$C$29</f>
        <v>2.3387823473964304</v>
      </c>
      <c r="J13" s="92">
        <f>(E13)*Variables!$C$30</f>
        <v>0</v>
      </c>
      <c r="K13" s="95">
        <f>H13*H$18+I13*I$18+J13*J$18</f>
        <v>66779.252365210283</v>
      </c>
      <c r="L13" s="96">
        <f>K5*L$18</f>
        <v>0</v>
      </c>
      <c r="N13" s="98"/>
      <c r="O13" s="114"/>
      <c r="P13" s="114"/>
    </row>
    <row r="14" spans="1:53">
      <c r="A14" s="50" t="s">
        <v>39</v>
      </c>
      <c r="C14" s="97">
        <f>HGD!CD45</f>
        <v>5924.4639976621638</v>
      </c>
      <c r="D14" s="93">
        <f>C14*C$18</f>
        <v>3969390.8784336499</v>
      </c>
      <c r="E14" s="99">
        <f>HGD!CE45</f>
        <v>173.35743447100367</v>
      </c>
      <c r="F14" s="99">
        <f>HGD!CF45</f>
        <v>70.287901952738366</v>
      </c>
      <c r="G14" s="94">
        <f>E14*E$18+F14*F$18</f>
        <v>1047107.7092327513</v>
      </c>
      <c r="H14" s="92">
        <f>(E14)*Variables!$C$31</f>
        <v>8.6678717235501832</v>
      </c>
      <c r="I14" s="92">
        <f>(E14*3.55+F14+C14)*Variables!$C$29</f>
        <v>3.3050853959934825</v>
      </c>
      <c r="J14" s="92">
        <f>(E14)*Variables!$C$30</f>
        <v>1.7335743447100367</v>
      </c>
      <c r="K14" s="95">
        <f>H14*H$18+I14*I$18+J14*J$18</f>
        <v>104896.36673288126</v>
      </c>
      <c r="L14" s="96">
        <f>K6*L$18</f>
        <v>0</v>
      </c>
      <c r="N14" s="98"/>
      <c r="O14" s="114"/>
      <c r="P14" s="114"/>
    </row>
    <row r="15" spans="1:53">
      <c r="A15" s="50" t="s">
        <v>40</v>
      </c>
      <c r="C15" s="97">
        <f>LGD!CD45</f>
        <v>0</v>
      </c>
      <c r="D15" s="93">
        <f>C15*C$18</f>
        <v>0</v>
      </c>
      <c r="E15" s="99">
        <f>LGD!CE45</f>
        <v>0</v>
      </c>
      <c r="F15" s="99">
        <f>LGD!CF45</f>
        <v>0</v>
      </c>
      <c r="G15" s="94">
        <f>E15*E$18+F15*F$18</f>
        <v>0</v>
      </c>
      <c r="H15" s="92">
        <f>(E15)*Variables!$C$31</f>
        <v>0</v>
      </c>
      <c r="I15" s="92">
        <f>(E15*3.55+F15+C15)*Variables!$C$29</f>
        <v>0</v>
      </c>
      <c r="J15" s="92">
        <f>(E15)*Variables!$C$30</f>
        <v>0</v>
      </c>
      <c r="K15" s="95">
        <f>H15*H$18+I15*I$18+J15*J$18</f>
        <v>0</v>
      </c>
      <c r="L15" s="96">
        <f>K7*L$18</f>
        <v>0</v>
      </c>
      <c r="N15" s="98"/>
      <c r="O15" s="114"/>
      <c r="P15" s="114"/>
    </row>
    <row r="16" spans="1:53">
      <c r="A16" s="50" t="s">
        <v>41</v>
      </c>
      <c r="C16" s="97">
        <f>BE!CD45</f>
        <v>7520.5556572232917</v>
      </c>
      <c r="D16" s="93">
        <f>C16*C$18</f>
        <v>5038772.2903396059</v>
      </c>
      <c r="E16" s="99">
        <f>BE!CE45</f>
        <v>1000</v>
      </c>
      <c r="F16" s="99">
        <f>BE!CF45</f>
        <v>515.46857949087348</v>
      </c>
      <c r="G16" s="94">
        <f>E16*E$18+F16*F$18</f>
        <v>6151504.2024447639</v>
      </c>
      <c r="H16" s="92">
        <f>(E16)*Variables!$C$31</f>
        <v>50</v>
      </c>
      <c r="I16" s="92">
        <f>(E16*3.55+F16+C16)*Variables!$C$29</f>
        <v>5.7930121183570824</v>
      </c>
      <c r="J16" s="92">
        <f>(E16)*Variables!$C$30</f>
        <v>10</v>
      </c>
      <c r="K16" s="95">
        <f>H16*H$18+I16*I$18+J16*J$18</f>
        <v>226127.87501544977</v>
      </c>
      <c r="L16" s="96">
        <f>K8*L$18</f>
        <v>0</v>
      </c>
      <c r="N16" s="98"/>
      <c r="O16" s="114"/>
      <c r="P16" s="114"/>
    </row>
    <row r="17" spans="1:34">
      <c r="C17" s="71"/>
      <c r="D17" s="75"/>
      <c r="E17" s="71"/>
      <c r="F17" s="100"/>
      <c r="G17" s="101"/>
      <c r="H17" s="102"/>
      <c r="I17" s="72"/>
      <c r="J17" s="72"/>
      <c r="K17" s="75"/>
      <c r="L17" s="88"/>
      <c r="N17" s="98"/>
      <c r="O17" s="98"/>
      <c r="P17" s="98"/>
      <c r="S17" s="50"/>
      <c r="T17" s="50"/>
    </row>
    <row r="18" spans="1:34">
      <c r="A18" s="103" t="s">
        <v>102</v>
      </c>
      <c r="B18" s="103"/>
      <c r="C18" s="104">
        <f>Variables!B5</f>
        <v>670</v>
      </c>
      <c r="D18" s="105"/>
      <c r="E18" s="106">
        <f>Variables!C3</f>
        <v>5629.85</v>
      </c>
      <c r="F18" s="107">
        <f>Variables!B4</f>
        <v>1012</v>
      </c>
      <c r="G18" s="108"/>
      <c r="H18" s="106">
        <f>Variables!B7</f>
        <v>1012</v>
      </c>
      <c r="I18" s="107">
        <f>Variables!B8</f>
        <v>28553</v>
      </c>
      <c r="J18" s="107">
        <f>Variables!B7</f>
        <v>1012</v>
      </c>
      <c r="K18" s="109"/>
      <c r="L18" s="106">
        <v>1967</v>
      </c>
      <c r="M18" s="110"/>
      <c r="S18" s="50"/>
      <c r="T18" s="50"/>
    </row>
    <row r="19" spans="1:34">
      <c r="A19" s="111" t="s">
        <v>103</v>
      </c>
      <c r="B19" s="111"/>
      <c r="C19" s="200">
        <f>Variables!D23</f>
        <v>8.2191780821917802E-4</v>
      </c>
      <c r="D19" s="201"/>
      <c r="E19" s="200">
        <f>Variables!D24</f>
        <v>2.3589041095890408E-2</v>
      </c>
      <c r="F19" s="202">
        <f>Variables!E24</f>
        <v>5.7534246575342458E-3</v>
      </c>
      <c r="G19" s="203"/>
      <c r="H19" s="200">
        <f>Variables!D25</f>
        <v>5.7534246575342458E-3</v>
      </c>
      <c r="I19" s="202">
        <f>Variables!E25</f>
        <v>4.6027397260273967E-2</v>
      </c>
      <c r="J19" s="202">
        <f>Variables!D26</f>
        <v>5.7534246575342458E-3</v>
      </c>
      <c r="K19" s="112"/>
      <c r="L19" s="113"/>
      <c r="M19" s="114"/>
      <c r="Q19" s="51"/>
      <c r="S19" s="50"/>
      <c r="T19" s="50"/>
    </row>
    <row r="20" spans="1:34">
      <c r="C20" s="61" t="s">
        <v>79</v>
      </c>
      <c r="S20" s="50"/>
      <c r="T20" s="50"/>
    </row>
    <row r="21" spans="1:34">
      <c r="C21" s="62" t="s">
        <v>66</v>
      </c>
      <c r="D21" s="63" t="s">
        <v>66</v>
      </c>
      <c r="E21" s="63" t="s">
        <v>66</v>
      </c>
      <c r="F21" s="63" t="s">
        <v>69</v>
      </c>
      <c r="G21" s="63" t="s">
        <v>69</v>
      </c>
      <c r="H21" s="63" t="s">
        <v>69</v>
      </c>
      <c r="I21" s="63" t="s">
        <v>70</v>
      </c>
      <c r="J21" s="63" t="s">
        <v>70</v>
      </c>
      <c r="K21" s="63" t="s">
        <v>70</v>
      </c>
      <c r="L21" s="63" t="s">
        <v>88</v>
      </c>
      <c r="M21" s="63" t="s">
        <v>88</v>
      </c>
      <c r="N21" s="63" t="s">
        <v>88</v>
      </c>
      <c r="O21" s="115" t="s">
        <v>104</v>
      </c>
      <c r="P21" s="116" t="s">
        <v>36</v>
      </c>
      <c r="T21" s="50"/>
    </row>
    <row r="22" spans="1:34" ht="28">
      <c r="C22" s="64" t="s">
        <v>80</v>
      </c>
      <c r="D22" s="65" t="s">
        <v>81</v>
      </c>
      <c r="E22" s="65" t="s">
        <v>120</v>
      </c>
      <c r="F22" s="65" t="s">
        <v>80</v>
      </c>
      <c r="G22" s="65" t="s">
        <v>81</v>
      </c>
      <c r="H22" s="65" t="s">
        <v>120</v>
      </c>
      <c r="I22" s="65" t="s">
        <v>80</v>
      </c>
      <c r="J22" s="65" t="s">
        <v>81</v>
      </c>
      <c r="K22" s="65" t="s">
        <v>120</v>
      </c>
      <c r="L22" s="65" t="s">
        <v>80</v>
      </c>
      <c r="M22" s="65" t="s">
        <v>81</v>
      </c>
      <c r="N22" s="65" t="s">
        <v>120</v>
      </c>
      <c r="O22" s="117"/>
      <c r="P22" s="88"/>
      <c r="T22" s="50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</row>
    <row r="23" spans="1:34">
      <c r="A23" s="50" t="s">
        <v>37</v>
      </c>
      <c r="C23" s="76">
        <f>NH!CK45</f>
        <v>12.598800371062937</v>
      </c>
      <c r="D23" s="76">
        <f>NH!CL45</f>
        <v>34.141536085380189</v>
      </c>
      <c r="E23" s="76">
        <f>NH!CN45</f>
        <v>10.473116384125962</v>
      </c>
      <c r="F23" s="76">
        <f>NH!CO45</f>
        <v>11.451066483240941</v>
      </c>
      <c r="G23" s="76">
        <f>NH!CP45</f>
        <v>25.063358969805542</v>
      </c>
      <c r="H23" s="76">
        <f>NH!CR45</f>
        <v>16.299868122779625</v>
      </c>
      <c r="I23" s="76">
        <f>NH!CS45</f>
        <v>5.5476647131018701</v>
      </c>
      <c r="J23" s="76">
        <f>NH!CT45</f>
        <v>9.4780289556646</v>
      </c>
      <c r="K23" s="76">
        <f>NH!CV45</f>
        <v>17.087691512564106</v>
      </c>
      <c r="L23" s="76">
        <f>NH!$CW$45</f>
        <v>3.4149788837494621</v>
      </c>
      <c r="M23" s="76">
        <f>NH!$CX$45</f>
        <v>7.7813451849160682</v>
      </c>
      <c r="N23" s="76">
        <f>NH!$CZ$45</f>
        <v>5.1697993769790536</v>
      </c>
      <c r="O23" s="119">
        <f>SUMPRODUCT(C23:N23,C$29:N$29)</f>
        <v>6245801.8641461255</v>
      </c>
      <c r="P23" s="120">
        <f>O23+K12+G12+D12+L12</f>
        <v>6245801.8641461255</v>
      </c>
      <c r="T23" s="50"/>
      <c r="W23" s="118"/>
      <c r="X23" s="118"/>
      <c r="Y23" s="121"/>
      <c r="Z23" s="122"/>
      <c r="AA23" s="123"/>
      <c r="AB23" s="124"/>
      <c r="AC23" s="121"/>
      <c r="AD23" s="124"/>
      <c r="AE23" s="124"/>
      <c r="AF23" s="118"/>
      <c r="AH23" s="2"/>
    </row>
    <row r="24" spans="1:34">
      <c r="A24" s="50" t="s">
        <v>38</v>
      </c>
      <c r="C24" s="76">
        <f>S!CK45</f>
        <v>88.896130168327531</v>
      </c>
      <c r="D24" s="76">
        <f>S!CL45</f>
        <v>266.24802390374731</v>
      </c>
      <c r="E24" s="76">
        <f>S!CN45</f>
        <v>35.729108138903172</v>
      </c>
      <c r="F24" s="76">
        <f>S!CO45</f>
        <v>9.8798059487360668</v>
      </c>
      <c r="G24" s="76">
        <f>S!CP45</f>
        <v>25.635918635311377</v>
      </c>
      <c r="H24" s="76">
        <f>S!CR45</f>
        <v>6.6721743482002802</v>
      </c>
      <c r="I24" s="76">
        <f>S!CS45</f>
        <v>1.4641650681991298</v>
      </c>
      <c r="J24" s="76">
        <f>S!CT45</f>
        <v>2.9949264149900219</v>
      </c>
      <c r="K24" s="76">
        <f>S!CV45</f>
        <v>2.466035020454953</v>
      </c>
      <c r="L24" s="76">
        <f>S!$CW$45</f>
        <v>0.33476536718578415</v>
      </c>
      <c r="M24" s="76">
        <f>S!$CX$45</f>
        <v>0.70810288227123674</v>
      </c>
      <c r="N24" s="76">
        <f>S!$CZ$45</f>
        <v>0.58704861742062009</v>
      </c>
      <c r="O24" s="119">
        <f t="shared" ref="O24:O27" si="3">SUMPRODUCT(C24:N24,C$29:N$29)</f>
        <v>10384778.45439118</v>
      </c>
      <c r="P24" s="120">
        <f>O24+K13+G13+D13+L13</f>
        <v>13585526.052267607</v>
      </c>
      <c r="T24" s="50"/>
      <c r="W24" s="118"/>
      <c r="X24" s="118"/>
      <c r="Y24" s="121"/>
      <c r="Z24" s="122"/>
      <c r="AA24" s="123"/>
      <c r="AB24" s="124"/>
      <c r="AC24" s="125"/>
      <c r="AD24" s="124"/>
      <c r="AE24" s="124"/>
      <c r="AF24" s="118"/>
      <c r="AH24" s="2"/>
    </row>
    <row r="25" spans="1:34">
      <c r="A25" s="50" t="s">
        <v>39</v>
      </c>
      <c r="C25" s="76">
        <f>HGD!CK45</f>
        <v>37.848550682360099</v>
      </c>
      <c r="D25" s="76">
        <f>HGD!CL45</f>
        <v>112.79547689363585</v>
      </c>
      <c r="E25" s="76">
        <f>HGD!CN45</f>
        <v>16.353293709495464</v>
      </c>
      <c r="F25" s="76">
        <f>HGD!CO45</f>
        <v>6.2095973198894185</v>
      </c>
      <c r="G25" s="76">
        <f>HGD!CP45</f>
        <v>15.051414893530369</v>
      </c>
      <c r="H25" s="76">
        <f>HGD!CR45</f>
        <v>5.7638185801751884</v>
      </c>
      <c r="I25" s="76">
        <f>HGD!CS45</f>
        <v>1.9162105177948674</v>
      </c>
      <c r="J25" s="76">
        <f>HGD!CT45</f>
        <v>3.3726058650451662</v>
      </c>
      <c r="K25" s="76">
        <f>HGD!CV45</f>
        <v>4.5379940937939676</v>
      </c>
      <c r="L25" s="76">
        <f>HGD!$CW$45</f>
        <v>0.65443457958150164</v>
      </c>
      <c r="M25" s="76">
        <f>HGD!$CX$45</f>
        <v>1.5325656745691909</v>
      </c>
      <c r="N25" s="76">
        <f>HGD!$CZ$45</f>
        <v>0.9392022769263989</v>
      </c>
      <c r="O25" s="119">
        <f t="shared" si="3"/>
        <v>5357623.2222334864</v>
      </c>
      <c r="P25" s="120">
        <f>O25+K14+G14+D14+L14</f>
        <v>10479018.176632769</v>
      </c>
      <c r="T25" s="50"/>
      <c r="W25" s="118"/>
      <c r="X25" s="118"/>
      <c r="Y25" s="121"/>
      <c r="Z25" s="122"/>
      <c r="AA25" s="123"/>
      <c r="AB25" s="124"/>
      <c r="AC25" s="125"/>
      <c r="AD25" s="124"/>
      <c r="AE25" s="124"/>
      <c r="AF25" s="118"/>
      <c r="AH25" s="2"/>
    </row>
    <row r="26" spans="1:34">
      <c r="A26" s="50" t="s">
        <v>40</v>
      </c>
      <c r="C26" s="76">
        <f>LGD!CK45</f>
        <v>0</v>
      </c>
      <c r="D26" s="76">
        <f>LGD!CL45</f>
        <v>0</v>
      </c>
      <c r="E26" s="76">
        <f>LGD!CN45</f>
        <v>0</v>
      </c>
      <c r="F26" s="76">
        <f>LGD!CO45</f>
        <v>0</v>
      </c>
      <c r="G26" s="76">
        <f>LGD!CP45</f>
        <v>0</v>
      </c>
      <c r="H26" s="76">
        <f>LGD!CR45</f>
        <v>0</v>
      </c>
      <c r="I26" s="76">
        <f>LGD!CS45</f>
        <v>0</v>
      </c>
      <c r="J26" s="76">
        <f>LGD!CT45</f>
        <v>0</v>
      </c>
      <c r="K26" s="76">
        <f>LGD!CV45</f>
        <v>0</v>
      </c>
      <c r="L26" s="76">
        <f>LGD!$CW$45</f>
        <v>0</v>
      </c>
      <c r="M26" s="76">
        <f>LGD!$CX$45</f>
        <v>0</v>
      </c>
      <c r="N26" s="76">
        <f>LGD!$CZ$45</f>
        <v>0</v>
      </c>
      <c r="O26" s="119">
        <f t="shared" si="3"/>
        <v>0</v>
      </c>
      <c r="P26" s="120">
        <f>O26+K15+G15+D15+L15</f>
        <v>0</v>
      </c>
      <c r="T26" s="50"/>
      <c r="W26" s="118"/>
      <c r="X26" s="118"/>
      <c r="Y26" s="121"/>
      <c r="Z26" s="122"/>
      <c r="AA26" s="123"/>
      <c r="AB26" s="124"/>
      <c r="AC26" s="125"/>
      <c r="AD26" s="124"/>
      <c r="AE26" s="124"/>
      <c r="AF26" s="118"/>
      <c r="AH26" s="2"/>
    </row>
    <row r="27" spans="1:34">
      <c r="A27" s="50" t="s">
        <v>41</v>
      </c>
      <c r="C27" s="76">
        <f>BE!CK45</f>
        <v>15.355789903098394</v>
      </c>
      <c r="D27" s="76">
        <f>BE!CL45</f>
        <v>44.989090008419467</v>
      </c>
      <c r="E27" s="76">
        <f>BE!CN45</f>
        <v>7.6707562325959415</v>
      </c>
      <c r="F27" s="76">
        <f>BE!CO45</f>
        <v>4.6576080553038599</v>
      </c>
      <c r="G27" s="76">
        <f>BE!CP45</f>
        <v>10.879452435858008</v>
      </c>
      <c r="H27" s="76">
        <f>BE!CR45</f>
        <v>5.2153236609049118</v>
      </c>
      <c r="I27" s="76">
        <f>BE!CS45</f>
        <v>1.7075259297108296</v>
      </c>
      <c r="J27" s="76">
        <f>BE!CT45</f>
        <v>3.0120165626898574</v>
      </c>
      <c r="K27" s="76">
        <f>BE!CV45</f>
        <v>4.9708428870532071</v>
      </c>
      <c r="L27" s="76">
        <f>BE!$CW$45</f>
        <v>0.8439002317442853</v>
      </c>
      <c r="M27" s="76">
        <f>BE!$CX$45</f>
        <v>1.9636077546646795</v>
      </c>
      <c r="N27" s="76">
        <f>BE!$CZ$45</f>
        <v>1.2720630172630301</v>
      </c>
      <c r="O27" s="119">
        <f t="shared" si="3"/>
        <v>3078245.4213298522</v>
      </c>
      <c r="P27" s="120">
        <f>O27+K16+G16+D16+L16</f>
        <v>14494649.789129673</v>
      </c>
      <c r="T27" s="50"/>
      <c r="W27" s="118"/>
      <c r="X27" s="118"/>
      <c r="Y27" s="121"/>
      <c r="Z27" s="122"/>
      <c r="AA27" s="123"/>
      <c r="AB27" s="124"/>
      <c r="AC27" s="125"/>
      <c r="AD27" s="124"/>
      <c r="AE27" s="124"/>
      <c r="AF27" s="118"/>
      <c r="AH27" s="2"/>
    </row>
    <row r="28" spans="1:34">
      <c r="C28" s="71"/>
      <c r="O28" s="75"/>
      <c r="P28" s="88"/>
      <c r="T28" s="50"/>
      <c r="W28" s="118"/>
      <c r="X28" s="118"/>
      <c r="Y28" s="121"/>
      <c r="Z28" s="122"/>
      <c r="AA28" s="121"/>
      <c r="AB28" s="118"/>
      <c r="AC28" s="118"/>
      <c r="AD28" s="118"/>
      <c r="AE28" s="118"/>
      <c r="AF28" s="118"/>
    </row>
    <row r="29" spans="1:34">
      <c r="A29" s="103" t="s">
        <v>102</v>
      </c>
      <c r="B29" s="103"/>
      <c r="C29" s="104">
        <f>Variables!B10</f>
        <v>58997</v>
      </c>
      <c r="D29" s="126">
        <v>4080</v>
      </c>
      <c r="E29" s="126">
        <f>Variables!B14</f>
        <v>64704</v>
      </c>
      <c r="F29" s="126">
        <f>Variables!B11</f>
        <v>75295</v>
      </c>
      <c r="G29" s="126">
        <v>4080</v>
      </c>
      <c r="H29" s="126">
        <f>Variables!B15</f>
        <v>77742</v>
      </c>
      <c r="I29" s="126">
        <v>57169</v>
      </c>
      <c r="J29" s="126">
        <v>4080</v>
      </c>
      <c r="K29" s="126">
        <f>Variables!B16</f>
        <v>85212</v>
      </c>
      <c r="L29" s="126">
        <f t="shared" ref="L29:N30" si="4">AVERAGE(C29,F29,I29)</f>
        <v>63820.333333333336</v>
      </c>
      <c r="M29" s="126">
        <f t="shared" si="4"/>
        <v>4080</v>
      </c>
      <c r="N29" s="126">
        <f t="shared" si="4"/>
        <v>75886</v>
      </c>
      <c r="O29" s="127"/>
      <c r="P29" s="88"/>
      <c r="T29" s="50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</row>
    <row r="30" spans="1:34">
      <c r="A30" s="111" t="s">
        <v>103</v>
      </c>
      <c r="B30" s="111"/>
      <c r="C30" s="128">
        <v>0.16200000000000003</v>
      </c>
      <c r="D30" s="129">
        <v>0.04</v>
      </c>
      <c r="E30" s="129">
        <v>0.04</v>
      </c>
      <c r="F30" s="129">
        <v>0.34599999999999997</v>
      </c>
      <c r="G30" s="129">
        <f>F30</f>
        <v>0.34599999999999997</v>
      </c>
      <c r="H30" s="129">
        <f>G30</f>
        <v>0.34599999999999997</v>
      </c>
      <c r="I30" s="129">
        <v>0.60499999999999998</v>
      </c>
      <c r="J30" s="129">
        <f>I30</f>
        <v>0.60499999999999998</v>
      </c>
      <c r="K30" s="129">
        <f>J30</f>
        <v>0.60499999999999998</v>
      </c>
      <c r="L30" s="199">
        <f t="shared" si="4"/>
        <v>0.371</v>
      </c>
      <c r="M30" s="199">
        <f t="shared" si="4"/>
        <v>0.33033333333333331</v>
      </c>
      <c r="N30" s="199">
        <f t="shared" si="4"/>
        <v>0.33033333333333331</v>
      </c>
      <c r="O30" s="112"/>
      <c r="P30" s="130"/>
      <c r="T30" s="50"/>
    </row>
    <row r="31" spans="1:34">
      <c r="C31" s="50">
        <f>1-C30</f>
        <v>0.83799999999999997</v>
      </c>
      <c r="D31" s="50">
        <f t="shared" ref="D31" si="5">1-D30</f>
        <v>0.96</v>
      </c>
      <c r="E31" s="50">
        <f t="shared" ref="E31:K31" si="6">1-E30</f>
        <v>0.96</v>
      </c>
      <c r="F31" s="50">
        <f t="shared" si="6"/>
        <v>0.65400000000000003</v>
      </c>
      <c r="G31" s="50">
        <f t="shared" si="6"/>
        <v>0.65400000000000003</v>
      </c>
      <c r="H31" s="50">
        <f t="shared" si="6"/>
        <v>0.65400000000000003</v>
      </c>
      <c r="I31" s="50">
        <f t="shared" si="6"/>
        <v>0.39500000000000002</v>
      </c>
      <c r="J31" s="50">
        <f t="shared" si="6"/>
        <v>0.39500000000000002</v>
      </c>
      <c r="K31" s="50">
        <f t="shared" si="6"/>
        <v>0.39500000000000002</v>
      </c>
      <c r="L31" s="50">
        <f>1-J30</f>
        <v>0.39500000000000002</v>
      </c>
      <c r="M31" s="50">
        <f>1-J30</f>
        <v>0.39500000000000002</v>
      </c>
      <c r="N31" s="50">
        <f>1-K30</f>
        <v>0.39500000000000002</v>
      </c>
      <c r="S31" s="50"/>
      <c r="T31" s="50"/>
    </row>
    <row r="32" spans="1:34">
      <c r="S32" s="50"/>
      <c r="T32" s="50"/>
    </row>
    <row r="33" spans="1:20">
      <c r="Q33" s="83"/>
      <c r="R33" s="83"/>
      <c r="S33" s="50"/>
      <c r="T33" s="50"/>
    </row>
    <row r="34" spans="1:20">
      <c r="P34" s="114"/>
      <c r="S34" s="50"/>
      <c r="T34" s="50"/>
    </row>
    <row r="35" spans="1:20">
      <c r="A35" s="131"/>
      <c r="B35" s="131"/>
      <c r="C35" s="131" t="s">
        <v>100</v>
      </c>
      <c r="D35" s="131" t="s">
        <v>123</v>
      </c>
      <c r="E35" s="131"/>
      <c r="F35" s="131" t="s">
        <v>45</v>
      </c>
      <c r="G35" s="131"/>
      <c r="H35" s="131" t="s">
        <v>122</v>
      </c>
      <c r="I35" s="131"/>
      <c r="J35" s="131"/>
      <c r="K35" s="131"/>
      <c r="L35" s="131"/>
      <c r="M35" s="131"/>
      <c r="N35" s="131"/>
      <c r="P35" s="114"/>
      <c r="S35" s="50"/>
      <c r="T35" s="50"/>
    </row>
    <row r="36" spans="1:20">
      <c r="A36" s="132" t="s">
        <v>37</v>
      </c>
      <c r="B36" s="131"/>
      <c r="C36" s="133">
        <f>P23/1000</f>
        <v>6245.8018641461258</v>
      </c>
      <c r="D36" s="134">
        <f>P4</f>
        <v>14.319858619272873</v>
      </c>
      <c r="E36" s="131"/>
      <c r="F36" s="131"/>
      <c r="G36" s="131"/>
      <c r="H36" s="131"/>
      <c r="I36" s="131"/>
      <c r="J36" s="135"/>
      <c r="K36" s="136"/>
      <c r="L36" s="137"/>
      <c r="M36" s="138"/>
      <c r="N36" s="138"/>
      <c r="P36" s="114"/>
      <c r="S36" s="50"/>
      <c r="T36" s="50"/>
    </row>
    <row r="37" spans="1:20">
      <c r="A37" s="131" t="s">
        <v>39</v>
      </c>
      <c r="B37" s="131"/>
      <c r="C37" s="133">
        <f>P25/1000</f>
        <v>10479.01817663277</v>
      </c>
      <c r="D37" s="134">
        <f>P6</f>
        <v>14.564719630174691</v>
      </c>
      <c r="E37" s="131"/>
      <c r="F37" s="136">
        <f>C37-C$36</f>
        <v>4233.2163124866438</v>
      </c>
      <c r="G37" s="139">
        <f>D37-D$36</f>
        <v>0.24486101090181833</v>
      </c>
      <c r="H37" s="140">
        <f>F37/G37</f>
        <v>17288.241590181264</v>
      </c>
      <c r="I37" s="141"/>
      <c r="J37" s="142"/>
      <c r="K37" s="136"/>
      <c r="L37" s="143"/>
      <c r="M37" s="139"/>
      <c r="N37" s="144"/>
      <c r="P37" s="114"/>
      <c r="S37" s="50"/>
      <c r="T37" s="50"/>
    </row>
    <row r="38" spans="1:20">
      <c r="A38" s="131" t="s">
        <v>40</v>
      </c>
      <c r="B38" s="131"/>
      <c r="C38" s="133"/>
      <c r="D38" s="134"/>
      <c r="E38" s="131"/>
      <c r="F38" s="136"/>
      <c r="G38" s="139"/>
      <c r="H38" s="140"/>
      <c r="I38" s="141"/>
      <c r="J38" s="142"/>
      <c r="K38" s="139"/>
      <c r="L38" s="143"/>
      <c r="M38" s="139"/>
      <c r="N38" s="144"/>
      <c r="S38" s="50"/>
      <c r="T38" s="50"/>
    </row>
    <row r="39" spans="1:20">
      <c r="A39" s="131" t="s">
        <v>38</v>
      </c>
      <c r="B39" s="131"/>
      <c r="C39" s="133">
        <f>P24/1000</f>
        <v>13585.526052267607</v>
      </c>
      <c r="D39" s="134">
        <f>P5</f>
        <v>14.390477527639437</v>
      </c>
      <c r="E39" s="131"/>
      <c r="F39" s="136">
        <f>C39-C$37</f>
        <v>3106.5078756348375</v>
      </c>
      <c r="G39" s="139">
        <f>D39-D$37</f>
        <v>-0.17424210253525452</v>
      </c>
      <c r="H39" s="144">
        <f>F39/G39</f>
        <v>-17828.68681239826</v>
      </c>
      <c r="I39" s="141"/>
      <c r="J39" s="142"/>
      <c r="K39" s="139"/>
      <c r="L39" s="143"/>
      <c r="M39" s="139"/>
      <c r="N39" s="137"/>
      <c r="S39" s="50"/>
      <c r="T39" s="50"/>
    </row>
    <row r="40" spans="1:20">
      <c r="A40" s="131" t="s">
        <v>41</v>
      </c>
      <c r="B40" s="131"/>
      <c r="C40" s="133">
        <f>P27/1000</f>
        <v>14494.649789129673</v>
      </c>
      <c r="D40" s="204">
        <f>P8</f>
        <v>14.586772313912745</v>
      </c>
      <c r="E40" s="131"/>
      <c r="F40" s="136">
        <f>C40-C$37</f>
        <v>4015.6316124969035</v>
      </c>
      <c r="G40" s="139">
        <f>D40-D$37</f>
        <v>2.2052683738053247E-2</v>
      </c>
      <c r="H40" s="140">
        <f>F40/G40</f>
        <v>182092.64959292402</v>
      </c>
      <c r="I40" s="141"/>
      <c r="J40" s="142"/>
      <c r="K40" s="136"/>
      <c r="L40" s="143"/>
      <c r="M40" s="139"/>
      <c r="N40" s="144"/>
      <c r="S40" s="50"/>
      <c r="T40" s="50"/>
    </row>
    <row r="41" spans="1:20">
      <c r="A41" s="131"/>
      <c r="B41" s="131"/>
      <c r="C41" s="131"/>
      <c r="D41" s="131"/>
      <c r="E41" s="131"/>
      <c r="F41" s="131"/>
      <c r="G41" s="131"/>
      <c r="H41" s="131"/>
      <c r="I41" s="131"/>
      <c r="J41" s="145"/>
      <c r="K41" s="138"/>
      <c r="L41" s="145"/>
      <c r="M41" s="145"/>
      <c r="N41" s="145"/>
      <c r="S41" s="50"/>
      <c r="T41" s="50"/>
    </row>
    <row r="42" spans="1:20">
      <c r="A42" s="131"/>
      <c r="B42" s="131"/>
      <c r="C42" s="131"/>
      <c r="D42" s="131"/>
      <c r="E42" s="131"/>
      <c r="F42" s="131"/>
      <c r="G42" s="131"/>
      <c r="H42" s="131"/>
      <c r="I42" s="131"/>
      <c r="J42" s="146"/>
      <c r="K42" s="138"/>
      <c r="L42" s="147"/>
      <c r="M42" s="138"/>
      <c r="N42" s="138"/>
      <c r="S42" s="50"/>
      <c r="T42" s="50"/>
    </row>
    <row r="43" spans="1:20">
      <c r="A43" s="132"/>
      <c r="B43" s="131"/>
      <c r="C43" s="148"/>
      <c r="D43" s="149"/>
      <c r="E43" s="131"/>
      <c r="F43" s="131"/>
      <c r="G43" s="131"/>
      <c r="H43" s="131"/>
      <c r="I43" s="131"/>
      <c r="J43" s="150"/>
      <c r="K43" s="148"/>
      <c r="L43" s="151"/>
      <c r="M43" s="131"/>
      <c r="N43" s="131"/>
      <c r="S43" s="50"/>
      <c r="T43" s="50"/>
    </row>
    <row r="44" spans="1:20">
      <c r="A44" s="131"/>
      <c r="B44" s="131"/>
      <c r="C44" s="148"/>
      <c r="D44" s="149"/>
      <c r="E44" s="131"/>
      <c r="F44" s="148"/>
      <c r="G44" s="134"/>
      <c r="H44" s="152"/>
      <c r="I44" s="141"/>
      <c r="J44" s="153"/>
      <c r="K44" s="148"/>
      <c r="L44" s="151"/>
      <c r="M44" s="154"/>
      <c r="N44" s="133"/>
      <c r="P44" s="155"/>
      <c r="S44" s="50"/>
      <c r="T44" s="50"/>
    </row>
    <row r="45" spans="1:20">
      <c r="A45" s="131"/>
      <c r="B45" s="131"/>
      <c r="C45" s="148"/>
      <c r="D45" s="149"/>
      <c r="E45" s="131"/>
      <c r="F45" s="148"/>
      <c r="G45" s="134"/>
      <c r="H45" s="152"/>
      <c r="I45" s="141"/>
      <c r="J45" s="153"/>
      <c r="K45" s="148"/>
      <c r="L45" s="151"/>
      <c r="M45" s="154"/>
      <c r="N45" s="133"/>
      <c r="S45" s="50"/>
      <c r="T45" s="50"/>
    </row>
    <row r="46" spans="1:20" s="56" customFormat="1">
      <c r="A46" s="131"/>
      <c r="B46" s="131"/>
      <c r="C46" s="148"/>
      <c r="D46" s="149"/>
      <c r="E46" s="131"/>
      <c r="F46" s="148"/>
      <c r="G46" s="134"/>
      <c r="H46" s="152"/>
      <c r="I46" s="141"/>
      <c r="J46" s="131"/>
      <c r="K46" s="148"/>
      <c r="L46" s="149"/>
      <c r="M46" s="154"/>
      <c r="N46" s="133"/>
      <c r="O46" s="50"/>
      <c r="P46" s="50"/>
      <c r="Q46" s="50"/>
      <c r="R46" s="50"/>
    </row>
    <row r="47" spans="1:20" s="56" customFormat="1">
      <c r="A47" s="131"/>
      <c r="B47" s="131"/>
      <c r="C47" s="148"/>
      <c r="D47" s="149"/>
      <c r="E47" s="131"/>
      <c r="F47" s="148"/>
      <c r="G47" s="134"/>
      <c r="H47" s="152"/>
      <c r="I47" s="141"/>
      <c r="J47" s="131"/>
      <c r="K47" s="148"/>
      <c r="L47" s="149"/>
      <c r="M47" s="154"/>
      <c r="N47" s="133"/>
      <c r="O47" s="50"/>
      <c r="P47" s="50"/>
      <c r="Q47" s="50"/>
      <c r="R47" s="50"/>
    </row>
    <row r="49" spans="1:20">
      <c r="S49" s="50"/>
      <c r="T49" s="50"/>
    </row>
    <row r="50" spans="1:20">
      <c r="S50" s="50"/>
      <c r="T50" s="50"/>
    </row>
    <row r="51" spans="1:20">
      <c r="S51" s="50"/>
      <c r="T51" s="50"/>
    </row>
    <row r="52" spans="1:20">
      <c r="S52" s="50"/>
      <c r="T52" s="50"/>
    </row>
    <row r="53" spans="1:20">
      <c r="S53" s="50"/>
      <c r="T53" s="50"/>
    </row>
    <row r="54" spans="1:20">
      <c r="S54" s="50"/>
      <c r="T54" s="50"/>
    </row>
    <row r="55" spans="1:20">
      <c r="S55" s="50"/>
      <c r="T55" s="50"/>
    </row>
    <row r="56" spans="1:20">
      <c r="S56" s="50"/>
      <c r="T56" s="50"/>
    </row>
    <row r="57" spans="1:20">
      <c r="A57" s="53"/>
      <c r="S57" s="50"/>
      <c r="T57" s="50"/>
    </row>
    <row r="58" spans="1:20">
      <c r="C58" s="156"/>
      <c r="D58" s="157"/>
      <c r="E58" s="157"/>
      <c r="F58" s="157"/>
      <c r="G58" s="157"/>
      <c r="H58" s="157"/>
      <c r="I58" s="157"/>
      <c r="J58" s="157"/>
      <c r="K58" s="157"/>
      <c r="L58" s="157"/>
      <c r="M58" s="156"/>
      <c r="N58" s="156"/>
      <c r="O58" s="156"/>
      <c r="P58" s="158"/>
      <c r="S58" s="50"/>
      <c r="T58" s="50"/>
    </row>
    <row r="59" spans="1:20">
      <c r="S59" s="50"/>
      <c r="T59" s="50"/>
    </row>
    <row r="60" spans="1:20">
      <c r="S60" s="50"/>
      <c r="T60" s="50"/>
    </row>
    <row r="61" spans="1:20">
      <c r="S61" s="50"/>
      <c r="T61" s="50"/>
    </row>
    <row r="62" spans="1:20">
      <c r="S62" s="50"/>
      <c r="T62" s="50"/>
    </row>
    <row r="63" spans="1:20">
      <c r="S63" s="50"/>
      <c r="T63" s="50"/>
    </row>
    <row r="64" spans="1:20">
      <c r="S64" s="50"/>
      <c r="T64" s="50"/>
    </row>
    <row r="65" spans="19:20">
      <c r="S65" s="50"/>
      <c r="T65" s="50"/>
    </row>
    <row r="66" spans="19:20">
      <c r="S66" s="50"/>
      <c r="T66" s="50"/>
    </row>
    <row r="67" spans="19:20">
      <c r="S67" s="50"/>
      <c r="T67" s="50"/>
    </row>
    <row r="68" spans="19:20">
      <c r="S68" s="50"/>
      <c r="T68" s="50"/>
    </row>
    <row r="69" spans="19:20">
      <c r="S69" s="50"/>
      <c r="T69" s="50"/>
    </row>
    <row r="70" spans="19:20">
      <c r="S70" s="50"/>
      <c r="T70" s="50"/>
    </row>
    <row r="71" spans="19:20">
      <c r="S71" s="50"/>
      <c r="T71" s="50"/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5"/>
  <sheetViews>
    <sheetView workbookViewId="0">
      <selection activeCell="I13" sqref="I13"/>
    </sheetView>
  </sheetViews>
  <sheetFormatPr baseColWidth="10" defaultColWidth="8.83203125" defaultRowHeight="14" x14ac:dyDescent="0"/>
  <cols>
    <col min="1" max="1" width="43" style="145" customWidth="1"/>
    <col min="2" max="2" width="8.83203125" style="145"/>
    <col min="3" max="3" width="26" style="145" customWidth="1"/>
    <col min="4" max="16384" width="8.83203125" style="145"/>
  </cols>
  <sheetData>
    <row r="1" spans="1:3" ht="28">
      <c r="A1" s="159" t="s">
        <v>106</v>
      </c>
      <c r="B1" s="159" t="s">
        <v>13</v>
      </c>
    </row>
    <row r="2" spans="1:3">
      <c r="A2" s="159" t="s">
        <v>14</v>
      </c>
      <c r="B2" s="159">
        <v>1967</v>
      </c>
    </row>
    <row r="3" spans="1:3">
      <c r="A3" s="159" t="s">
        <v>15</v>
      </c>
      <c r="B3" s="159">
        <v>4548</v>
      </c>
      <c r="C3" s="145">
        <f>B3+B2*0.55</f>
        <v>5629.85</v>
      </c>
    </row>
    <row r="4" spans="1:3">
      <c r="A4" s="159" t="s">
        <v>16</v>
      </c>
      <c r="B4" s="159">
        <v>1012</v>
      </c>
    </row>
    <row r="5" spans="1:3">
      <c r="A5" s="159" t="s">
        <v>17</v>
      </c>
      <c r="B5" s="159">
        <v>670</v>
      </c>
    </row>
    <row r="6" spans="1:3">
      <c r="A6" s="159" t="s">
        <v>18</v>
      </c>
      <c r="B6" s="159">
        <v>1012</v>
      </c>
    </row>
    <row r="7" spans="1:3">
      <c r="A7" s="159" t="s">
        <v>19</v>
      </c>
      <c r="B7" s="159">
        <v>1012</v>
      </c>
    </row>
    <row r="8" spans="1:3">
      <c r="A8" s="159" t="s">
        <v>20</v>
      </c>
      <c r="B8" s="159">
        <v>28553</v>
      </c>
    </row>
    <row r="9" spans="1:3">
      <c r="A9" s="159" t="s">
        <v>21</v>
      </c>
      <c r="B9" s="159">
        <v>8792</v>
      </c>
    </row>
    <row r="10" spans="1:3">
      <c r="A10" s="159" t="s">
        <v>22</v>
      </c>
      <c r="B10" s="159">
        <v>58997</v>
      </c>
    </row>
    <row r="11" spans="1:3">
      <c r="A11" s="159" t="s">
        <v>23</v>
      </c>
      <c r="B11" s="159">
        <v>75295</v>
      </c>
    </row>
    <row r="12" spans="1:3">
      <c r="A12" s="159" t="s">
        <v>24</v>
      </c>
      <c r="B12" s="159">
        <v>57169</v>
      </c>
    </row>
    <row r="13" spans="1:3" ht="28">
      <c r="A13" s="159" t="s">
        <v>25</v>
      </c>
      <c r="B13" s="159">
        <v>4080</v>
      </c>
    </row>
    <row r="14" spans="1:3">
      <c r="A14" s="159" t="s">
        <v>26</v>
      </c>
      <c r="B14" s="159">
        <v>64704</v>
      </c>
    </row>
    <row r="15" spans="1:3">
      <c r="A15" s="159" t="s">
        <v>27</v>
      </c>
      <c r="B15" s="159">
        <v>77742</v>
      </c>
    </row>
    <row r="16" spans="1:3">
      <c r="A16" s="159" t="s">
        <v>28</v>
      </c>
      <c r="B16" s="159">
        <v>85212</v>
      </c>
    </row>
    <row r="17" spans="1:5">
      <c r="A17" s="118"/>
      <c r="B17" s="118"/>
      <c r="C17" s="118"/>
    </row>
    <row r="18" spans="1:5">
      <c r="A18" s="159" t="s">
        <v>29</v>
      </c>
      <c r="B18" s="159" t="s">
        <v>105</v>
      </c>
      <c r="C18" s="159" t="s">
        <v>107</v>
      </c>
    </row>
    <row r="19" spans="1:5">
      <c r="A19" s="159" t="s">
        <v>30</v>
      </c>
      <c r="B19" s="159">
        <v>0.83799999999999997</v>
      </c>
      <c r="C19" s="159" t="s">
        <v>31</v>
      </c>
    </row>
    <row r="20" spans="1:5">
      <c r="A20" s="159" t="s">
        <v>32</v>
      </c>
      <c r="B20" s="159">
        <v>0.65400000000000003</v>
      </c>
      <c r="C20" s="159"/>
    </row>
    <row r="21" spans="1:5">
      <c r="A21" s="159" t="s">
        <v>33</v>
      </c>
      <c r="B21" s="159">
        <v>0.39500000000000002</v>
      </c>
      <c r="C21" s="159"/>
    </row>
    <row r="22" spans="1:5">
      <c r="A22" s="159" t="s">
        <v>61</v>
      </c>
      <c r="B22" s="159">
        <f>AVERAGE(B19:B21)</f>
        <v>0.629</v>
      </c>
      <c r="C22" s="159"/>
    </row>
    <row r="23" spans="1:5">
      <c r="A23" s="159" t="s">
        <v>17</v>
      </c>
      <c r="B23" s="159" t="s">
        <v>34</v>
      </c>
      <c r="C23" s="159" t="s">
        <v>108</v>
      </c>
      <c r="D23" s="145">
        <f>0.3/365</f>
        <v>8.2191780821917802E-4</v>
      </c>
    </row>
    <row r="24" spans="1:5" ht="66" customHeight="1">
      <c r="A24" s="159" t="s">
        <v>35</v>
      </c>
      <c r="B24" s="159" t="s">
        <v>109</v>
      </c>
      <c r="C24" s="159" t="s">
        <v>110</v>
      </c>
      <c r="D24" s="145">
        <f>D23*4.1*7</f>
        <v>2.3589041095890408E-2</v>
      </c>
      <c r="E24" s="145">
        <f>D23*7</f>
        <v>5.7534246575342458E-3</v>
      </c>
    </row>
    <row r="25" spans="1:5" ht="28">
      <c r="A25" s="159" t="s">
        <v>111</v>
      </c>
      <c r="B25" s="159" t="s">
        <v>112</v>
      </c>
      <c r="C25" s="159" t="s">
        <v>113</v>
      </c>
      <c r="D25" s="145">
        <f>D23*7</f>
        <v>5.7534246575342458E-3</v>
      </c>
      <c r="E25" s="145">
        <f>D25*8</f>
        <v>4.6027397260273967E-2</v>
      </c>
    </row>
    <row r="26" spans="1:5" ht="28">
      <c r="A26" s="159" t="s">
        <v>114</v>
      </c>
      <c r="B26" s="159" t="s">
        <v>115</v>
      </c>
      <c r="C26" s="159" t="s">
        <v>116</v>
      </c>
      <c r="D26" s="145">
        <f>D23*7</f>
        <v>5.7534246575342458E-3</v>
      </c>
    </row>
    <row r="27" spans="1:5">
      <c r="A27" s="118"/>
      <c r="B27" s="118"/>
      <c r="C27" s="118" t="s">
        <v>118</v>
      </c>
    </row>
    <row r="29" spans="1:5">
      <c r="A29" s="145" t="s">
        <v>20</v>
      </c>
      <c r="B29" s="118"/>
      <c r="C29" s="198">
        <v>5.0000000000000001E-4</v>
      </c>
    </row>
    <row r="30" spans="1:5">
      <c r="A30" s="145" t="s">
        <v>119</v>
      </c>
      <c r="B30" s="118"/>
      <c r="C30" s="198">
        <v>0.01</v>
      </c>
    </row>
    <row r="31" spans="1:5">
      <c r="A31" s="118" t="s">
        <v>19</v>
      </c>
      <c r="B31" s="118"/>
      <c r="C31" s="198">
        <v>0.05</v>
      </c>
    </row>
    <row r="32" spans="1:5">
      <c r="A32" s="160" t="s">
        <v>117</v>
      </c>
      <c r="B32" s="118"/>
      <c r="C32" s="118"/>
    </row>
    <row r="33" spans="1:3">
      <c r="A33" s="118"/>
      <c r="B33" s="159"/>
      <c r="C33" s="159"/>
    </row>
    <row r="34" spans="1:3">
      <c r="A34" s="118"/>
      <c r="B34" s="118"/>
      <c r="C34" s="118"/>
    </row>
    <row r="35" spans="1:3">
      <c r="A35" s="118"/>
      <c r="B35" s="118"/>
      <c r="C35" s="118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NH</vt:lpstr>
      <vt:lpstr>S</vt:lpstr>
      <vt:lpstr>HGD</vt:lpstr>
      <vt:lpstr>LGD</vt:lpstr>
      <vt:lpstr>BE</vt:lpstr>
      <vt:lpstr>Results</vt:lpstr>
      <vt:lpstr>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</dc:creator>
  <cp:lastModifiedBy>Kathleen Curtius</cp:lastModifiedBy>
  <dcterms:created xsi:type="dcterms:W3CDTF">2015-03-12T11:25:25Z</dcterms:created>
  <dcterms:modified xsi:type="dcterms:W3CDTF">2016-03-31T20:28:06Z</dcterms:modified>
</cp:coreProperties>
</file>