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办公电脑文件备份-yang\2022 0318\疫情防控\2022.03.27--汇总表格\04.20\"/>
    </mc:Choice>
  </mc:AlternateContent>
  <xr:revisionPtr revIDLastSave="0" documentId="13_ncr:1_{249944A2-5468-4141-BD86-D9D5B95B307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420蔬菜进销存表" sheetId="28" r:id="rId1"/>
    <sheet name="0419蔬菜进销存表" sheetId="27" r:id="rId2"/>
    <sheet name="0418蔬菜进销存表" sheetId="26" r:id="rId3"/>
    <sheet name="0417蔬菜进销存表" sheetId="25" r:id="rId4"/>
    <sheet name="0416蔬菜进销存表" sheetId="24" r:id="rId5"/>
    <sheet name="0415蔬菜进销存表" sheetId="23" r:id="rId6"/>
    <sheet name="0414蔬菜进销存表" sheetId="22" r:id="rId7"/>
    <sheet name="0413蔬菜进销存表" sheetId="21" r:id="rId8"/>
    <sheet name="0412蔬菜进销存表" sheetId="20" r:id="rId9"/>
    <sheet name="0411蔬菜进销存表" sheetId="19" r:id="rId10"/>
    <sheet name="0410蔬菜进销存表" sheetId="18" r:id="rId11"/>
    <sheet name="0409蔬菜进销存表" sheetId="17" r:id="rId12"/>
    <sheet name="0408蔬菜进销存表" sheetId="16" r:id="rId13"/>
    <sheet name="0407蔬菜进销存表" sheetId="15" r:id="rId14"/>
    <sheet name="0406蔬菜进销存表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8" l="1"/>
  <c r="F5" i="28" l="1"/>
  <c r="F9" i="28" l="1"/>
  <c r="F7" i="28"/>
  <c r="F12" i="28"/>
  <c r="F13" i="28"/>
  <c r="F15" i="28"/>
  <c r="F14" i="28"/>
  <c r="F16" i="28"/>
  <c r="F17" i="28"/>
  <c r="F18" i="28"/>
  <c r="F11" i="28"/>
  <c r="E19" i="28"/>
  <c r="D19" i="28"/>
  <c r="C19" i="28"/>
  <c r="F12" i="27"/>
  <c r="F13" i="27"/>
  <c r="F14" i="27"/>
  <c r="F15" i="27"/>
  <c r="F16" i="27"/>
  <c r="F17" i="27"/>
  <c r="F18" i="27"/>
  <c r="F11" i="27"/>
  <c r="F5" i="27"/>
  <c r="F9" i="27" l="1"/>
  <c r="F7" i="27"/>
  <c r="D19" i="27"/>
  <c r="C19" i="27"/>
  <c r="E19" i="27"/>
  <c r="F19" i="26"/>
  <c r="E5" i="26"/>
  <c r="F5" i="26"/>
  <c r="F19" i="27" l="1"/>
  <c r="F9" i="26"/>
  <c r="F7" i="26"/>
  <c r="F12" i="26"/>
  <c r="F13" i="26"/>
  <c r="F14" i="26"/>
  <c r="F15" i="26"/>
  <c r="F17" i="26"/>
  <c r="F16" i="26"/>
  <c r="F18" i="26"/>
  <c r="F11" i="26"/>
  <c r="E19" i="26"/>
  <c r="D19" i="26"/>
  <c r="C19" i="26"/>
  <c r="F5" i="25"/>
  <c r="E19" i="25"/>
  <c r="F12" i="25"/>
  <c r="F13" i="25"/>
  <c r="F14" i="25"/>
  <c r="F15" i="25"/>
  <c r="F16" i="25"/>
  <c r="F17" i="25"/>
  <c r="F18" i="25"/>
  <c r="F11" i="25"/>
  <c r="F9" i="25"/>
  <c r="F7" i="25"/>
  <c r="D19" i="25"/>
  <c r="C19" i="25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F17" i="15" s="1"/>
  <c r="E19" i="16"/>
  <c r="D19" i="16"/>
  <c r="C19" i="16"/>
  <c r="F18" i="16"/>
  <c r="F17" i="16"/>
  <c r="F16" i="16"/>
  <c r="F15" i="16"/>
  <c r="F14" i="16"/>
  <c r="F13" i="16"/>
  <c r="F12" i="16"/>
  <c r="F11" i="16"/>
  <c r="F9" i="16"/>
  <c r="F19" i="16" s="1"/>
  <c r="E19" i="17"/>
  <c r="D19" i="17"/>
  <c r="C19" i="17"/>
  <c r="F7" i="17"/>
  <c r="F19" i="17" s="1"/>
  <c r="E19" i="18"/>
  <c r="D19" i="18"/>
  <c r="C19" i="18"/>
  <c r="F18" i="18"/>
  <c r="F17" i="18"/>
  <c r="F16" i="18"/>
  <c r="F15" i="18"/>
  <c r="F14" i="18"/>
  <c r="F13" i="18"/>
  <c r="F12" i="18"/>
  <c r="F11" i="18"/>
  <c r="F7" i="18"/>
  <c r="F19" i="18" s="1"/>
  <c r="E19" i="19"/>
  <c r="D19" i="19"/>
  <c r="C19" i="19"/>
  <c r="F18" i="19"/>
  <c r="F17" i="19"/>
  <c r="F16" i="19"/>
  <c r="F15" i="19"/>
  <c r="F14" i="19"/>
  <c r="F13" i="19"/>
  <c r="F12" i="19"/>
  <c r="F11" i="19"/>
  <c r="F7" i="19"/>
  <c r="F19" i="19" s="1"/>
  <c r="E19" i="20"/>
  <c r="D19" i="20"/>
  <c r="C19" i="20"/>
  <c r="F18" i="20"/>
  <c r="F17" i="20"/>
  <c r="F16" i="20"/>
  <c r="F15" i="20"/>
  <c r="F14" i="20"/>
  <c r="F13" i="20"/>
  <c r="F12" i="20"/>
  <c r="F11" i="20"/>
  <c r="F9" i="20"/>
  <c r="F19" i="20" s="1"/>
  <c r="F7" i="20"/>
  <c r="D19" i="21"/>
  <c r="C19" i="21"/>
  <c r="F18" i="21"/>
  <c r="F17" i="21"/>
  <c r="F16" i="21"/>
  <c r="F15" i="21"/>
  <c r="F14" i="21"/>
  <c r="F13" i="21"/>
  <c r="F12" i="21"/>
  <c r="F9" i="21"/>
  <c r="F7" i="21"/>
  <c r="E5" i="21"/>
  <c r="F5" i="21" s="1"/>
  <c r="D5" i="21"/>
  <c r="E19" i="22"/>
  <c r="D19" i="22"/>
  <c r="C19" i="22"/>
  <c r="F18" i="22"/>
  <c r="F17" i="22"/>
  <c r="F16" i="22"/>
  <c r="F15" i="22"/>
  <c r="F14" i="22"/>
  <c r="F13" i="22"/>
  <c r="F12" i="22"/>
  <c r="F11" i="22"/>
  <c r="F9" i="22"/>
  <c r="F7" i="22"/>
  <c r="F19" i="22" s="1"/>
  <c r="F5" i="22"/>
  <c r="D19" i="23"/>
  <c r="C19" i="23"/>
  <c r="F18" i="23"/>
  <c r="F17" i="23"/>
  <c r="F16" i="23"/>
  <c r="F15" i="23"/>
  <c r="F14" i="23"/>
  <c r="F13" i="23"/>
  <c r="F12" i="23"/>
  <c r="F11" i="23"/>
  <c r="F9" i="23"/>
  <c r="F7" i="23"/>
  <c r="E5" i="23"/>
  <c r="E19" i="23" s="1"/>
  <c r="E19" i="24"/>
  <c r="D19" i="24"/>
  <c r="C19" i="24"/>
  <c r="F18" i="24"/>
  <c r="F17" i="24"/>
  <c r="F16" i="24"/>
  <c r="F15" i="24"/>
  <c r="F14" i="24"/>
  <c r="F13" i="24"/>
  <c r="F12" i="24"/>
  <c r="F11" i="24"/>
  <c r="F9" i="24"/>
  <c r="F7" i="24"/>
  <c r="F19" i="24" s="1"/>
  <c r="F5" i="24"/>
  <c r="F19" i="25" l="1"/>
  <c r="F19" i="21"/>
  <c r="F5" i="23"/>
  <c r="F19" i="23" s="1"/>
  <c r="E19" i="21"/>
</calcChain>
</file>

<file path=xl/sharedStrings.xml><?xml version="1.0" encoding="utf-8"?>
<sst xmlns="http://schemas.openxmlformats.org/spreadsheetml/2006/main" count="893" uniqueCount="77">
  <si>
    <t>附件1</t>
  </si>
  <si>
    <t>长春市蔬菜进销存情况统计表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</si>
  <si>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</si>
  <si>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</si>
  <si>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</si>
  <si>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</si>
  <si>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</si>
  <si>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</si>
  <si>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</si>
  <si>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</si>
  <si>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</si>
  <si>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</si>
  <si>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</si>
  <si>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</si>
  <si>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</si>
  <si>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</si>
  <si>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</si>
  <si>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</si>
  <si>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</si>
  <si>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</si>
  <si>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</si>
  <si>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</si>
  <si>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</si>
  <si>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</si>
  <si>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</si>
  <si>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</si>
  <si>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</si>
  <si>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</si>
  <si>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</si>
  <si>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新天地</t>
  </si>
  <si>
    <t>河北高碑店、山东聊城、内蒙</t>
  </si>
  <si>
    <t>市场采购、产地直发</t>
  </si>
  <si>
    <t>亚泰超市</t>
  </si>
  <si>
    <t>山东、北京、河北</t>
  </si>
  <si>
    <t>永辉超市</t>
  </si>
  <si>
    <t>北京、哈尔滨</t>
  </si>
  <si>
    <t>北京产地直发，哈尔滨市场采购</t>
  </si>
  <si>
    <t>远方超市</t>
  </si>
  <si>
    <t>全国各地产地、北京</t>
  </si>
  <si>
    <t>全国各地产地直发60%
北京新发地市场采购40%</t>
  </si>
  <si>
    <t>供销社</t>
  </si>
  <si>
    <t>山东、福建、湖北、云南、黑龙江、甘肃</t>
  </si>
  <si>
    <t>合计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</si>
  <si>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</si>
  <si>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</si>
  <si>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</si>
  <si>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</si>
  <si>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</si>
  <si>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辽宁、山东寿光、河南、河北、内蒙、
黑龙江、福建、四川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</si>
  <si>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</si>
  <si>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</si>
  <si>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</si>
  <si>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</si>
  <si>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</si>
  <si>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</si>
  <si>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</si>
  <si>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</si>
  <si>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</si>
  <si>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</si>
  <si>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</si>
  <si>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</si>
  <si>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</si>
  <si>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</si>
  <si>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</si>
  <si>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</si>
  <si>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</si>
  <si>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</si>
  <si>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</si>
  <si>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</si>
  <si>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</si>
  <si>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</si>
  <si>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</si>
  <si>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统计日期4月16日     单位：吨</t>
    <phoneticPr fontId="0" type="noConversion"/>
  </si>
  <si>
    <t>统计日期4月18日     单位：吨</t>
    <phoneticPr fontId="0" type="noConversion"/>
  </si>
  <si>
    <t>统计日期4月17日     单位：吨</t>
    <phoneticPr fontId="0" type="noConversion"/>
  </si>
  <si>
    <t>统计日期4月19日     单位：吨</t>
    <phoneticPr fontId="0" type="noConversion"/>
  </si>
  <si>
    <t>统计日期4月20日     单位：吨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</si>
</sst>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5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2"/>
      <color rgb="FF000000"/>
      <name val="方正小标宋简体"/>
      <family val="4"/>
      <charset val="134"/>
    </font>
    <font>
      <b/>
      <sz val="20"/>
      <name val="宋体"/>
      <family val="3"/>
      <charset val="134"/>
    </font>
    <font>
      <b/>
      <sz val="20"/>
      <name val="方正小标宋_GBK"/>
      <charset val="134"/>
    </font>
    <font>
      <b/>
      <sz val="11"/>
      <name val="宋体"/>
      <family val="3"/>
      <charset val="134"/>
    </font>
    <font>
      <sz val="11"/>
      <name val="仿宋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176" fontId="9" fillId="2" borderId="5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76" fontId="10" fillId="3" borderId="12" xfId="0" applyNumberFormat="1" applyFont="1" applyFill="1" applyBorder="1" applyAlignment="1">
      <alignment horizontal="center" vertical="center"/>
    </xf>
    <xf numFmtId="176" fontId="11" fillId="3" borderId="13" xfId="0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76" fontId="12" fillId="4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177" fontId="9" fillId="2" borderId="17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176" fontId="10" fillId="3" borderId="19" xfId="0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76" fontId="0" fillId="0" borderId="27" xfId="0" applyNumberForma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vertical="center" wrapText="1"/>
    </xf>
    <xf numFmtId="176" fontId="20" fillId="0" borderId="30" xfId="0" applyNumberFormat="1" applyFont="1" applyBorder="1" applyAlignment="1">
      <alignment horizontal="center" vertical="center"/>
    </xf>
    <xf numFmtId="176" fontId="20" fillId="0" borderId="31" xfId="0" applyNumberFormat="1" applyFont="1" applyBorder="1" applyAlignment="1">
      <alignment horizontal="center" vertical="center" wrapText="1"/>
    </xf>
    <xf numFmtId="176" fontId="19" fillId="0" borderId="32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left" vertical="center" wrapText="1"/>
    </xf>
    <xf numFmtId="0" fontId="21" fillId="0" borderId="34" xfId="0" applyFont="1" applyBorder="1" applyAlignment="1">
      <alignment vertical="center" wrapText="1"/>
    </xf>
    <xf numFmtId="0" fontId="21" fillId="0" borderId="3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2" fillId="0" borderId="46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6" xfId="0" applyFont="1" applyBorder="1" applyAlignment="1">
      <alignment horizontal="right" vertical="center"/>
    </xf>
    <xf numFmtId="0" fontId="19" fillId="0" borderId="38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3" fillId="0" borderId="4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5" fillId="0" borderId="39" xfId="0" applyFont="1" applyBorder="1" applyAlignment="1">
      <alignment horizontal="right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/>
    </xf>
    <xf numFmtId="0" fontId="7" fillId="0" borderId="44" xfId="0" applyFont="1" applyBorder="1" applyAlignment="1">
      <alignment horizontal="right" vertical="center"/>
    </xf>
    <xf numFmtId="0" fontId="1" fillId="4" borderId="45" xfId="0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19000000}"/>
    <cellStyle name="常规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7D25-D3EE-4C0F-9812-7A26D64947C0}">
  <dimension ref="A1:J21"/>
  <sheetViews>
    <sheetView tabSelected="1" view="pageBreakPreview" zoomScale="87" zoomScaleNormal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48" t="s">
        <v>1</v>
      </c>
      <c r="B2" s="49"/>
      <c r="C2" s="49"/>
      <c r="D2" s="49"/>
      <c r="E2" s="49"/>
      <c r="F2" s="49"/>
      <c r="G2" s="49"/>
      <c r="H2" s="49"/>
    </row>
    <row r="3" spans="1:10" ht="25.5" customHeight="1">
      <c r="A3" s="50" t="s">
        <v>76</v>
      </c>
      <c r="B3" s="50"/>
      <c r="C3" s="50"/>
      <c r="D3" s="50"/>
      <c r="E3" s="50"/>
      <c r="F3" s="50"/>
      <c r="G3" s="50"/>
      <c r="H3" s="50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176.80199999999996</v>
      </c>
      <c r="D5" s="36">
        <v>91.27</v>
      </c>
      <c r="E5" s="36">
        <v>62.93</v>
      </c>
      <c r="F5" s="36">
        <f>C5+D5-E5</f>
        <v>205.14199999999994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880.76250000000118</v>
      </c>
      <c r="D7" s="36">
        <v>378.38</v>
      </c>
      <c r="E7" s="36">
        <v>384.28</v>
      </c>
      <c r="F7" s="36">
        <f>C7+D7-E7</f>
        <v>874.86250000000132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483.03999999999962</v>
      </c>
      <c r="D9" s="36">
        <v>20</v>
      </c>
      <c r="E9" s="36">
        <v>52.949999999999996</v>
      </c>
      <c r="F9" s="36">
        <f>C9+D9-E9</f>
        <v>450.08999999999963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201.00000000000003</v>
      </c>
      <c r="D12" s="36">
        <v>48.5</v>
      </c>
      <c r="E12" s="36">
        <v>47.5</v>
      </c>
      <c r="F12" s="36">
        <f t="shared" ref="F12:F18" si="0">C12+D12-E12</f>
        <v>202.00000000000003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473.91599999999994</v>
      </c>
      <c r="D13" s="36">
        <v>33.29</v>
      </c>
      <c r="E13" s="36">
        <v>65.2</v>
      </c>
      <c r="F13" s="36">
        <f t="shared" si="0"/>
        <v>442.00599999999997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93</v>
      </c>
      <c r="D14" s="36">
        <v>35</v>
      </c>
      <c r="E14" s="36">
        <v>21</v>
      </c>
      <c r="F14" s="36">
        <f>C14+D14-E14</f>
        <v>107</v>
      </c>
      <c r="G14" s="42" t="s">
        <v>33</v>
      </c>
      <c r="H14" s="43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94.850408600000009</v>
      </c>
      <c r="D15" s="36">
        <v>30</v>
      </c>
      <c r="E15" s="36">
        <v>29</v>
      </c>
      <c r="F15" s="36">
        <f t="shared" si="0"/>
        <v>95.850408600000009</v>
      </c>
      <c r="G15" s="42" t="s">
        <v>30</v>
      </c>
      <c r="H15" s="43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55.3</v>
      </c>
      <c r="D16" s="36">
        <v>15.5</v>
      </c>
      <c r="E16" s="36">
        <v>15</v>
      </c>
      <c r="F16" s="36">
        <f t="shared" si="0"/>
        <v>55.8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24.39934199999999</v>
      </c>
      <c r="D17" s="36">
        <v>27.6</v>
      </c>
      <c r="E17" s="36">
        <v>24.5</v>
      </c>
      <c r="F17" s="36">
        <f t="shared" si="0"/>
        <v>27.499341999999992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657.1</v>
      </c>
      <c r="D18" s="36">
        <v>33</v>
      </c>
      <c r="E18" s="36">
        <v>34.400000000000006</v>
      </c>
      <c r="F18" s="36">
        <f t="shared" si="0"/>
        <v>655.7</v>
      </c>
      <c r="G18" s="42" t="s">
        <v>41</v>
      </c>
      <c r="H18" s="43" t="s">
        <v>12</v>
      </c>
      <c r="J18" s="30"/>
    </row>
    <row r="19" spans="1:10" s="3" customFormat="1" ht="27" customHeight="1">
      <c r="A19" s="51" t="s">
        <v>42</v>
      </c>
      <c r="B19" s="52"/>
      <c r="C19" s="41">
        <f>SUM(C11:C18)+C7+C5+C9</f>
        <v>3140.1702506000006</v>
      </c>
      <c r="D19" s="41">
        <f>SUM(D11:D18)+D7+D5+D9</f>
        <v>712.54</v>
      </c>
      <c r="E19" s="41">
        <f>SUM(E11:E18)+E7+E5+E9</f>
        <v>736.76</v>
      </c>
      <c r="F19" s="41">
        <f>SUM(F11:F18)+F7+F5+F9</f>
        <v>3115.9502506000008</v>
      </c>
      <c r="G19" s="44"/>
      <c r="H19" s="44"/>
    </row>
    <row r="20" spans="1:10" s="3" customFormat="1" ht="27" hidden="1" customHeight="1">
      <c r="A20" s="53"/>
      <c r="B20" s="53"/>
      <c r="C20" s="53"/>
      <c r="D20" s="53"/>
      <c r="E20" s="53"/>
      <c r="F20" s="53"/>
      <c r="G20" s="53"/>
      <c r="H20" s="53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view="pageBreakPreview" zoomScale="87" zoomScaleNormal="87" workbookViewId="0">
      <selection activeCell="E5" sqref="E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59</v>
      </c>
      <c r="B2" s="54"/>
      <c r="C2" s="54"/>
      <c r="D2" s="54"/>
      <c r="E2" s="54"/>
      <c r="F2" s="54"/>
      <c r="G2" s="54"/>
      <c r="H2" s="54"/>
    </row>
    <row r="3" spans="1:10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929.33</v>
      </c>
      <c r="E5" s="11">
        <v>929.33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308.7</v>
      </c>
      <c r="D7" s="11">
        <v>2009.9</v>
      </c>
      <c r="E7" s="11">
        <v>1697.1</v>
      </c>
      <c r="F7" s="11">
        <f>C7+D7-E7</f>
        <v>621.5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0</v>
      </c>
      <c r="E9" s="11">
        <v>0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798</v>
      </c>
      <c r="D12" s="18">
        <v>95</v>
      </c>
      <c r="E12" s="25">
        <v>367</v>
      </c>
      <c r="F12" s="18">
        <f t="shared" si="0"/>
        <v>526</v>
      </c>
      <c r="G12" s="28" t="s">
        <v>48</v>
      </c>
      <c r="H12" s="27" t="s">
        <v>12</v>
      </c>
      <c r="J12" s="30"/>
    </row>
    <row r="13" spans="1:10" s="1" customFormat="1" ht="30" customHeight="1">
      <c r="A13" s="16">
        <v>3</v>
      </c>
      <c r="B13" s="17" t="s">
        <v>26</v>
      </c>
      <c r="C13" s="19">
        <v>330.76600000000002</v>
      </c>
      <c r="D13" s="19">
        <v>111.13</v>
      </c>
      <c r="E13" s="19">
        <v>45.88</v>
      </c>
      <c r="F13" s="18">
        <f t="shared" si="0"/>
        <v>396.01600000000002</v>
      </c>
      <c r="G13" s="28" t="s">
        <v>27</v>
      </c>
      <c r="H13" s="27" t="s">
        <v>28</v>
      </c>
      <c r="J13" s="30"/>
    </row>
    <row r="14" spans="1:10" s="1" customFormat="1" ht="34.5" customHeight="1">
      <c r="A14" s="16">
        <v>4</v>
      </c>
      <c r="B14" s="17" t="s">
        <v>29</v>
      </c>
      <c r="C14" s="18">
        <v>306.57040860000001</v>
      </c>
      <c r="D14" s="18">
        <v>0</v>
      </c>
      <c r="E14" s="19">
        <v>5.55</v>
      </c>
      <c r="F14" s="18">
        <f t="shared" si="0"/>
        <v>301.0204086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59</v>
      </c>
      <c r="D15" s="19">
        <v>30.3</v>
      </c>
      <c r="E15" s="19">
        <v>17</v>
      </c>
      <c r="F15" s="18">
        <f t="shared" si="0"/>
        <v>72.3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56</v>
      </c>
      <c r="D16" s="19">
        <v>33</v>
      </c>
      <c r="E16" s="19">
        <v>19</v>
      </c>
      <c r="F16" s="18">
        <f t="shared" si="0"/>
        <v>70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28.999341999999999</v>
      </c>
      <c r="D17" s="19">
        <v>35.47</v>
      </c>
      <c r="E17" s="19">
        <v>27.89</v>
      </c>
      <c r="F17" s="18">
        <f t="shared" si="0"/>
        <v>36.579341999999997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891</v>
      </c>
      <c r="D18" s="18">
        <v>198</v>
      </c>
      <c r="E18" s="19">
        <v>155</v>
      </c>
      <c r="F18" s="18">
        <f t="shared" si="0"/>
        <v>934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3579.0357506</v>
      </c>
      <c r="D19" s="21">
        <f>SUM(D11:D18)+D7+D5+D9</f>
        <v>3442.13</v>
      </c>
      <c r="E19" s="21">
        <f>SUM(E11:E18)+E7+E5+E9</f>
        <v>3263.75</v>
      </c>
      <c r="F19" s="21">
        <f>SUM(F11:F18)+F7+F5+F9</f>
        <v>3757.4157506000001</v>
      </c>
      <c r="G19" s="29"/>
      <c r="H19" s="29"/>
    </row>
    <row r="20" spans="1:10" ht="66" customHeight="1">
      <c r="A20" s="58" t="s">
        <v>60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"/>
  <sheetViews>
    <sheetView view="pageBreakPreview" topLeftCell="A16" zoomScale="87" zoomScaleNormal="87" workbookViewId="0">
      <selection activeCell="B5" sqref="B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61</v>
      </c>
      <c r="B2" s="54"/>
      <c r="C2" s="54"/>
      <c r="D2" s="54"/>
      <c r="E2" s="54"/>
      <c r="F2" s="54"/>
      <c r="G2" s="54"/>
      <c r="H2" s="54"/>
    </row>
    <row r="3" spans="1:10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641.05999999999995</v>
      </c>
      <c r="E5" s="11">
        <v>641.05999999999995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97.4</v>
      </c>
      <c r="D7" s="11">
        <v>1398.02</v>
      </c>
      <c r="E7" s="11">
        <v>1186.72</v>
      </c>
      <c r="F7" s="11">
        <f>C7+D7-E7</f>
        <v>308.70000000000005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100.2</v>
      </c>
      <c r="E9" s="11">
        <v>100.2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967</v>
      </c>
      <c r="D12" s="18">
        <v>200</v>
      </c>
      <c r="E12" s="25">
        <v>369</v>
      </c>
      <c r="F12" s="18">
        <f t="shared" si="0"/>
        <v>798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315.09040859999999</v>
      </c>
      <c r="D13" s="18">
        <v>0</v>
      </c>
      <c r="E13" s="19">
        <v>8.52</v>
      </c>
      <c r="F13" s="18">
        <f t="shared" si="0"/>
        <v>306.57040860000001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271.786</v>
      </c>
      <c r="D14" s="19">
        <v>88.1</v>
      </c>
      <c r="E14" s="19">
        <v>29.12</v>
      </c>
      <c r="F14" s="18">
        <f t="shared" si="0"/>
        <v>330.76599999999996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61</v>
      </c>
      <c r="D15" s="19">
        <v>15</v>
      </c>
      <c r="E15" s="19">
        <v>17</v>
      </c>
      <c r="F15" s="18">
        <f t="shared" si="0"/>
        <v>59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35</v>
      </c>
      <c r="D16" s="19">
        <v>38</v>
      </c>
      <c r="E16" s="19">
        <v>17</v>
      </c>
      <c r="F16" s="18">
        <f t="shared" si="0"/>
        <v>56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33.479342000000003</v>
      </c>
      <c r="D17" s="19">
        <v>25.97</v>
      </c>
      <c r="E17" s="19">
        <v>30.45</v>
      </c>
      <c r="F17" s="18">
        <f t="shared" si="0"/>
        <v>28.999342000000002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832</v>
      </c>
      <c r="D18" s="18">
        <v>99</v>
      </c>
      <c r="E18" s="19">
        <v>40</v>
      </c>
      <c r="F18" s="18">
        <f t="shared" si="0"/>
        <v>891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3412.7557506000003</v>
      </c>
      <c r="D19" s="21">
        <f>SUM(D11:D18)+D7+D5+D9</f>
        <v>2605.35</v>
      </c>
      <c r="E19" s="21">
        <f>SUM(E11:E18)+E7+E5+E9</f>
        <v>2439.0699999999997</v>
      </c>
      <c r="F19" s="21">
        <f>SUM(F11:F18)+F7+F5+F9</f>
        <v>3579.0357506</v>
      </c>
      <c r="G19" s="29"/>
      <c r="H19" s="29"/>
    </row>
    <row r="20" spans="1:10" ht="66" customHeight="1">
      <c r="A20" s="58" t="s">
        <v>58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view="pageBreakPreview" topLeftCell="A16" zoomScale="87" zoomScaleNormal="87" workbookViewId="0">
      <selection activeCell="E24" sqref="E2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62</v>
      </c>
      <c r="B2" s="54"/>
      <c r="C2" s="54"/>
      <c r="D2" s="54"/>
      <c r="E2" s="54"/>
      <c r="F2" s="54"/>
      <c r="G2" s="54"/>
      <c r="H2" s="54"/>
    </row>
    <row r="3" spans="1:10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691.52</v>
      </c>
      <c r="E5" s="11">
        <v>691.52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0</v>
      </c>
      <c r="D7" s="11">
        <v>707.8</v>
      </c>
      <c r="E7" s="11">
        <v>610.4</v>
      </c>
      <c r="F7" s="11">
        <f>C7+D7-E7</f>
        <v>97.399999999999977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6.8</v>
      </c>
      <c r="D9" s="11">
        <v>60.8</v>
      </c>
      <c r="E9" s="11">
        <v>67.599999999999994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497</v>
      </c>
      <c r="D12" s="18">
        <v>585</v>
      </c>
      <c r="E12" s="25">
        <v>115</v>
      </c>
      <c r="F12" s="18">
        <v>967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307.92040859999997</v>
      </c>
      <c r="D13" s="18">
        <v>20.67</v>
      </c>
      <c r="E13" s="19">
        <v>13.5</v>
      </c>
      <c r="F13" s="18">
        <v>315.09040859999999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280.10599999999999</v>
      </c>
      <c r="D14" s="19">
        <v>14.13</v>
      </c>
      <c r="E14" s="19">
        <v>22.45</v>
      </c>
      <c r="F14" s="18">
        <v>271.786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64.900000000000006</v>
      </c>
      <c r="D15" s="19">
        <v>12</v>
      </c>
      <c r="E15" s="19">
        <v>15.9</v>
      </c>
      <c r="F15" s="18">
        <v>61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49</v>
      </c>
      <c r="D16" s="19">
        <v>3</v>
      </c>
      <c r="E16" s="19">
        <v>17</v>
      </c>
      <c r="F16" s="18">
        <v>35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30.029342</v>
      </c>
      <c r="D17" s="19">
        <v>31.79</v>
      </c>
      <c r="E17" s="19">
        <v>28.34</v>
      </c>
      <c r="F17" s="18">
        <v>33.479342000000003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816</v>
      </c>
      <c r="D18" s="18">
        <v>66</v>
      </c>
      <c r="E18" s="19">
        <v>50</v>
      </c>
      <c r="F18" s="18">
        <v>832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2851.7557506000003</v>
      </c>
      <c r="D19" s="21">
        <f>SUM(D11:D18)+D7+D5+D9</f>
        <v>2192.71</v>
      </c>
      <c r="E19" s="21">
        <f>SUM(E11:E18)+E7+E5+E9</f>
        <v>1631.7099999999998</v>
      </c>
      <c r="F19" s="21">
        <f>SUM(F11:F18)+F7+F5+F9</f>
        <v>3412.7557506000003</v>
      </c>
      <c r="G19" s="29"/>
      <c r="H19" s="29"/>
    </row>
    <row r="20" spans="1:10" ht="66" customHeight="1">
      <c r="A20" s="58" t="s">
        <v>64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view="pageBreakPreview" topLeftCell="A16" zoomScale="87" zoomScaleNormal="87" workbookViewId="0">
      <selection activeCell="A20" sqref="A20:H2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4" t="s">
        <v>65</v>
      </c>
      <c r="B2" s="54"/>
      <c r="C2" s="54"/>
      <c r="D2" s="54"/>
      <c r="E2" s="54"/>
      <c r="F2" s="54"/>
      <c r="G2" s="54"/>
      <c r="H2" s="54"/>
    </row>
    <row r="3" spans="1:8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62.25" customHeight="1">
      <c r="A5" s="9">
        <v>1</v>
      </c>
      <c r="B5" s="10" t="s">
        <v>10</v>
      </c>
      <c r="C5" s="11">
        <v>0</v>
      </c>
      <c r="D5" s="11">
        <v>383.71</v>
      </c>
      <c r="E5" s="11">
        <v>383.71</v>
      </c>
      <c r="F5" s="11">
        <v>0</v>
      </c>
      <c r="G5" s="22" t="s">
        <v>45</v>
      </c>
      <c r="H5" s="22" t="s">
        <v>12</v>
      </c>
    </row>
    <row r="6" spans="1:8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15</v>
      </c>
      <c r="C7" s="11">
        <v>0</v>
      </c>
      <c r="D7" s="11">
        <v>388.1</v>
      </c>
      <c r="E7" s="11">
        <v>388.1</v>
      </c>
      <c r="F7" s="11">
        <v>0</v>
      </c>
      <c r="G7" s="22" t="s">
        <v>16</v>
      </c>
      <c r="H7" s="22" t="s">
        <v>12</v>
      </c>
    </row>
    <row r="8" spans="1:8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8" s="1" customFormat="1" ht="30" customHeight="1">
      <c r="A9" s="9">
        <v>1</v>
      </c>
      <c r="B9" s="10" t="s">
        <v>47</v>
      </c>
      <c r="C9" s="11">
        <v>0</v>
      </c>
      <c r="D9" s="11">
        <v>70</v>
      </c>
      <c r="E9" s="11">
        <v>63.2</v>
      </c>
      <c r="F9" s="23">
        <f>C9+D9-E9</f>
        <v>6.7999999999999972</v>
      </c>
      <c r="G9" s="22"/>
      <c r="H9" s="22"/>
    </row>
    <row r="10" spans="1:8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8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</row>
    <row r="12" spans="1:8" s="1" customFormat="1" ht="45.75" customHeight="1">
      <c r="A12" s="16">
        <v>2</v>
      </c>
      <c r="B12" s="17" t="s">
        <v>24</v>
      </c>
      <c r="C12" s="18">
        <v>491</v>
      </c>
      <c r="D12" s="18">
        <v>80</v>
      </c>
      <c r="E12" s="25">
        <v>74</v>
      </c>
      <c r="F12" s="18">
        <f t="shared" si="0"/>
        <v>497</v>
      </c>
      <c r="G12" s="28" t="s">
        <v>25</v>
      </c>
      <c r="H12" s="27" t="s">
        <v>12</v>
      </c>
    </row>
    <row r="13" spans="1:8" s="1" customFormat="1" ht="34.5" customHeight="1">
      <c r="A13" s="16">
        <v>3</v>
      </c>
      <c r="B13" s="17" t="s">
        <v>29</v>
      </c>
      <c r="C13" s="18">
        <v>329.06965980000001</v>
      </c>
      <c r="D13" s="18">
        <v>0</v>
      </c>
      <c r="E13" s="19">
        <v>21.149251199999998</v>
      </c>
      <c r="F13" s="18">
        <f t="shared" si="0"/>
        <v>307.92040860000003</v>
      </c>
      <c r="G13" s="28" t="s">
        <v>30</v>
      </c>
      <c r="H13" s="27" t="s">
        <v>31</v>
      </c>
    </row>
    <row r="14" spans="1:8" s="1" customFormat="1" ht="30" customHeight="1">
      <c r="A14" s="16">
        <v>4</v>
      </c>
      <c r="B14" s="17" t="s">
        <v>26</v>
      </c>
      <c r="C14" s="19">
        <v>285.024</v>
      </c>
      <c r="D14" s="19">
        <v>32.563000000000002</v>
      </c>
      <c r="E14" s="19">
        <v>37.481000000000002</v>
      </c>
      <c r="F14" s="18">
        <f t="shared" si="0"/>
        <v>280.10599999999999</v>
      </c>
      <c r="G14" s="28" t="s">
        <v>27</v>
      </c>
      <c r="H14" s="27" t="s">
        <v>28</v>
      </c>
    </row>
    <row r="15" spans="1:8" s="1" customFormat="1" ht="34.5" customHeight="1">
      <c r="A15" s="16">
        <v>5</v>
      </c>
      <c r="B15" s="17" t="s">
        <v>37</v>
      </c>
      <c r="C15" s="19">
        <v>68.099999999999994</v>
      </c>
      <c r="D15" s="19">
        <v>13</v>
      </c>
      <c r="E15" s="19">
        <v>16.2</v>
      </c>
      <c r="F15" s="18">
        <f t="shared" si="0"/>
        <v>64.899999999999991</v>
      </c>
      <c r="G15" s="28" t="s">
        <v>38</v>
      </c>
      <c r="H15" s="27" t="s">
        <v>52</v>
      </c>
    </row>
    <row r="16" spans="1:8" s="1" customFormat="1" ht="19.5" customHeight="1">
      <c r="A16" s="16">
        <v>6</v>
      </c>
      <c r="B16" s="20" t="s">
        <v>32</v>
      </c>
      <c r="C16" s="19">
        <v>48</v>
      </c>
      <c r="D16" s="19">
        <v>17</v>
      </c>
      <c r="E16" s="19">
        <v>16</v>
      </c>
      <c r="F16" s="18">
        <f t="shared" si="0"/>
        <v>49</v>
      </c>
      <c r="G16" s="28" t="s">
        <v>33</v>
      </c>
      <c r="H16" s="27" t="s">
        <v>12</v>
      </c>
    </row>
    <row r="17" spans="1:8" s="1" customFormat="1" ht="29.25" customHeight="1">
      <c r="A17" s="16">
        <v>7</v>
      </c>
      <c r="B17" s="17" t="s">
        <v>34</v>
      </c>
      <c r="C17" s="19">
        <v>33.607004000000003</v>
      </c>
      <c r="D17" s="19">
        <v>27.1309</v>
      </c>
      <c r="E17" s="19">
        <v>30.708562000000001</v>
      </c>
      <c r="F17" s="18">
        <f t="shared" si="0"/>
        <v>30.029342</v>
      </c>
      <c r="G17" s="28" t="s">
        <v>35</v>
      </c>
      <c r="H17" s="27" t="s">
        <v>51</v>
      </c>
    </row>
    <row r="18" spans="1:8" s="1" customFormat="1" ht="29.25" customHeight="1">
      <c r="A18" s="16">
        <v>8</v>
      </c>
      <c r="B18" s="17" t="s">
        <v>40</v>
      </c>
      <c r="C18" s="18">
        <v>771</v>
      </c>
      <c r="D18" s="18">
        <v>165</v>
      </c>
      <c r="E18" s="19">
        <v>120</v>
      </c>
      <c r="F18" s="18">
        <f t="shared" si="0"/>
        <v>816</v>
      </c>
      <c r="G18" s="28" t="s">
        <v>41</v>
      </c>
      <c r="H18" s="27" t="s">
        <v>12</v>
      </c>
    </row>
    <row r="19" spans="1:8" s="3" customFormat="1" ht="24" customHeight="1">
      <c r="A19" s="56" t="s">
        <v>42</v>
      </c>
      <c r="B19" s="57"/>
      <c r="C19" s="21">
        <f>SUM(C11:C18)+C7+C5+C9</f>
        <v>2825.8006637999997</v>
      </c>
      <c r="D19" s="21">
        <f>SUM(D11:D18)+D7+D5+D9</f>
        <v>1176.5038999999999</v>
      </c>
      <c r="E19" s="21">
        <f>SUM(E11:E18)+E7+E5+E9</f>
        <v>1150.5488132</v>
      </c>
      <c r="F19" s="21">
        <f>SUM(F11:F18)+F7+F5+F9</f>
        <v>2851.7557506000003</v>
      </c>
      <c r="G19" s="29"/>
      <c r="H19" s="29"/>
    </row>
    <row r="20" spans="1:8" ht="66" customHeight="1">
      <c r="A20" s="58" t="s">
        <v>66</v>
      </c>
      <c r="B20" s="59"/>
      <c r="C20" s="59"/>
      <c r="D20" s="59"/>
      <c r="E20" s="59"/>
      <c r="F20" s="59"/>
      <c r="G20" s="59"/>
      <c r="H20" s="59"/>
    </row>
    <row r="21" spans="1:8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9"/>
  <sheetViews>
    <sheetView view="pageBreakPreview" topLeftCell="A4" zoomScale="87" zoomScaleNormal="87" workbookViewId="0">
      <selection activeCell="F9" sqref="F9:F1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4" t="s">
        <v>67</v>
      </c>
      <c r="B2" s="54"/>
      <c r="C2" s="54"/>
      <c r="D2" s="54"/>
      <c r="E2" s="54"/>
      <c r="F2" s="54"/>
      <c r="G2" s="54"/>
      <c r="H2" s="54"/>
    </row>
    <row r="3" spans="1:8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868.52</v>
      </c>
      <c r="D5" s="11">
        <v>0</v>
      </c>
      <c r="E5" s="11">
        <v>0</v>
      </c>
      <c r="F5" s="11">
        <v>0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0</v>
      </c>
      <c r="D7" s="11">
        <v>0</v>
      </c>
      <c r="E7" s="11">
        <v>152.69999999999999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v>1446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525</v>
      </c>
      <c r="D10" s="18">
        <v>15</v>
      </c>
      <c r="E10" s="25">
        <v>49</v>
      </c>
      <c r="F10" s="18">
        <f t="shared" ref="F10:F16" si="0">C10+D10-E10</f>
        <v>491</v>
      </c>
      <c r="G10" s="28" t="s">
        <v>25</v>
      </c>
      <c r="H10" s="27" t="s">
        <v>12</v>
      </c>
    </row>
    <row r="11" spans="1:8" s="1" customFormat="1" ht="34.5" customHeight="1">
      <c r="A11" s="16">
        <v>3</v>
      </c>
      <c r="B11" s="17" t="s">
        <v>29</v>
      </c>
      <c r="C11" s="18">
        <v>347.60965979999997</v>
      </c>
      <c r="D11" s="18">
        <v>0</v>
      </c>
      <c r="E11" s="19">
        <v>18.54</v>
      </c>
      <c r="F11" s="18">
        <f t="shared" si="0"/>
        <v>329.06965979999995</v>
      </c>
      <c r="G11" s="28" t="s">
        <v>30</v>
      </c>
      <c r="H11" s="27" t="s">
        <v>31</v>
      </c>
    </row>
    <row r="12" spans="1:8" s="1" customFormat="1" ht="30" customHeight="1">
      <c r="A12" s="16">
        <v>4</v>
      </c>
      <c r="B12" s="17" t="s">
        <v>26</v>
      </c>
      <c r="C12" s="19">
        <v>308.62400000000002</v>
      </c>
      <c r="D12" s="19">
        <v>13.881</v>
      </c>
      <c r="E12" s="19">
        <v>37.481000000000002</v>
      </c>
      <c r="F12" s="18">
        <f t="shared" si="0"/>
        <v>285.024</v>
      </c>
      <c r="G12" s="28" t="s">
        <v>27</v>
      </c>
      <c r="H12" s="27" t="s">
        <v>28</v>
      </c>
    </row>
    <row r="13" spans="1:8" s="1" customFormat="1" ht="34.5" customHeight="1">
      <c r="A13" s="16">
        <v>5</v>
      </c>
      <c r="B13" s="17" t="s">
        <v>37</v>
      </c>
      <c r="C13" s="19">
        <v>67.5</v>
      </c>
      <c r="D13" s="19">
        <v>16.5</v>
      </c>
      <c r="E13" s="19">
        <v>15.9</v>
      </c>
      <c r="F13" s="18">
        <f t="shared" si="0"/>
        <v>68.099999999999994</v>
      </c>
      <c r="G13" s="28" t="s">
        <v>38</v>
      </c>
      <c r="H13" s="27" t="s">
        <v>52</v>
      </c>
    </row>
    <row r="14" spans="1:8" s="1" customFormat="1" ht="19.5" customHeight="1">
      <c r="A14" s="16">
        <v>6</v>
      </c>
      <c r="B14" s="20" t="s">
        <v>32</v>
      </c>
      <c r="C14" s="19">
        <v>58</v>
      </c>
      <c r="D14" s="19">
        <v>5</v>
      </c>
      <c r="E14" s="19">
        <v>15</v>
      </c>
      <c r="F14" s="18">
        <f t="shared" si="0"/>
        <v>48</v>
      </c>
      <c r="G14" s="28" t="s">
        <v>33</v>
      </c>
      <c r="H14" s="27" t="s">
        <v>12</v>
      </c>
    </row>
    <row r="15" spans="1:8" s="1" customFormat="1" ht="29.25" customHeight="1">
      <c r="A15" s="16">
        <v>7</v>
      </c>
      <c r="B15" s="17" t="s">
        <v>34</v>
      </c>
      <c r="C15" s="19">
        <v>38.423236000000003</v>
      </c>
      <c r="D15" s="19">
        <v>18.69265</v>
      </c>
      <c r="E15" s="19">
        <v>23.508882</v>
      </c>
      <c r="F15" s="18">
        <f t="shared" si="0"/>
        <v>33.607004000000003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699</v>
      </c>
      <c r="D16" s="18">
        <v>132</v>
      </c>
      <c r="E16" s="19">
        <v>60</v>
      </c>
      <c r="F16" s="18">
        <f t="shared" si="0"/>
        <v>771</v>
      </c>
      <c r="G16" s="28" t="s">
        <v>41</v>
      </c>
      <c r="H16" s="27" t="s">
        <v>12</v>
      </c>
    </row>
    <row r="17" spans="1:8" s="3" customFormat="1" ht="24" customHeight="1">
      <c r="A17" s="56" t="s">
        <v>42</v>
      </c>
      <c r="B17" s="57"/>
      <c r="C17" s="21">
        <f>SUM(C9:C16)+C7+C5</f>
        <v>3847.6768958000002</v>
      </c>
      <c r="D17" s="21">
        <f>SUM(D9:D16)+D7+D5</f>
        <v>201.07364999999999</v>
      </c>
      <c r="E17" s="21">
        <f>SUM(E9:E16)+E7+E5</f>
        <v>372.12988199999995</v>
      </c>
      <c r="F17" s="21">
        <f>SUM(F9:F16)+F7+F5</f>
        <v>3471.8006637999997</v>
      </c>
      <c r="G17" s="29"/>
      <c r="H17" s="29"/>
    </row>
    <row r="18" spans="1:8" ht="66" customHeight="1">
      <c r="A18" s="58" t="s">
        <v>69</v>
      </c>
      <c r="B18" s="59"/>
      <c r="C18" s="59"/>
      <c r="D18" s="59"/>
      <c r="E18" s="59"/>
      <c r="F18" s="59"/>
      <c r="G18" s="59"/>
      <c r="H18" s="59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view="pageBreakPreview" topLeftCell="A7" zoomScale="87" zoomScaleNormal="87" workbookViewId="0">
      <selection activeCell="G6" sqref="G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4" t="s">
        <v>70</v>
      </c>
      <c r="B2" s="54"/>
      <c r="C2" s="54"/>
      <c r="D2" s="54"/>
      <c r="E2" s="54"/>
      <c r="F2" s="54"/>
      <c r="G2" s="54"/>
      <c r="H2" s="54"/>
    </row>
    <row r="3" spans="1:8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709</v>
      </c>
      <c r="D5" s="11">
        <v>159.52000000000001</v>
      </c>
      <c r="E5" s="11">
        <v>0</v>
      </c>
      <c r="F5" s="11">
        <f>C5+D5-E5</f>
        <v>868.52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162.9</v>
      </c>
      <c r="D7" s="11">
        <v>0</v>
      </c>
      <c r="E7" s="11">
        <v>162.9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f t="shared" ref="F9:F16" si="0">C9+D9-E9</f>
        <v>935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560</v>
      </c>
      <c r="D10" s="18">
        <v>20</v>
      </c>
      <c r="E10" s="25">
        <v>55</v>
      </c>
      <c r="F10" s="18">
        <f t="shared" si="0"/>
        <v>525</v>
      </c>
      <c r="G10" s="28" t="s">
        <v>25</v>
      </c>
      <c r="H10" s="27" t="s">
        <v>12</v>
      </c>
    </row>
    <row r="11" spans="1:8" s="1" customFormat="1" ht="30" customHeight="1">
      <c r="A11" s="16">
        <v>3</v>
      </c>
      <c r="B11" s="17" t="s">
        <v>26</v>
      </c>
      <c r="C11" s="19">
        <v>359.64299999999997</v>
      </c>
      <c r="D11" s="19">
        <v>140.125</v>
      </c>
      <c r="E11" s="19">
        <v>191.14400000000001</v>
      </c>
      <c r="F11" s="18">
        <f t="shared" si="0"/>
        <v>308.62399999999997</v>
      </c>
      <c r="G11" s="28" t="s">
        <v>27</v>
      </c>
      <c r="H11" s="27" t="s">
        <v>28</v>
      </c>
    </row>
    <row r="12" spans="1:8" s="1" customFormat="1" ht="34.5" customHeight="1">
      <c r="A12" s="16">
        <v>4</v>
      </c>
      <c r="B12" s="17" t="s">
        <v>29</v>
      </c>
      <c r="C12" s="18">
        <v>295</v>
      </c>
      <c r="D12" s="18">
        <v>75.100899999999996</v>
      </c>
      <c r="E12" s="19">
        <v>22.4912402</v>
      </c>
      <c r="F12" s="18">
        <f t="shared" si="0"/>
        <v>347.60965980000003</v>
      </c>
      <c r="G12" s="28" t="s">
        <v>30</v>
      </c>
      <c r="H12" s="27" t="s">
        <v>31</v>
      </c>
    </row>
    <row r="13" spans="1:8" s="1" customFormat="1" ht="19.5" customHeight="1">
      <c r="A13" s="16">
        <v>5</v>
      </c>
      <c r="B13" s="20" t="s">
        <v>32</v>
      </c>
      <c r="C13" s="19">
        <v>73</v>
      </c>
      <c r="D13" s="19">
        <v>2</v>
      </c>
      <c r="E13" s="19">
        <v>17</v>
      </c>
      <c r="F13" s="18">
        <f t="shared" si="0"/>
        <v>58</v>
      </c>
      <c r="G13" s="28" t="s">
        <v>33</v>
      </c>
      <c r="H13" s="27" t="s">
        <v>12</v>
      </c>
    </row>
    <row r="14" spans="1:8" s="1" customFormat="1" ht="34.5" customHeight="1">
      <c r="A14" s="16">
        <v>6</v>
      </c>
      <c r="B14" s="17" t="s">
        <v>37</v>
      </c>
      <c r="C14" s="19">
        <v>67.8</v>
      </c>
      <c r="D14" s="19">
        <v>16</v>
      </c>
      <c r="E14" s="19">
        <v>16.3</v>
      </c>
      <c r="F14" s="18">
        <f t="shared" si="0"/>
        <v>67.5</v>
      </c>
      <c r="G14" s="28" t="s">
        <v>38</v>
      </c>
      <c r="H14" s="27" t="s">
        <v>52</v>
      </c>
    </row>
    <row r="15" spans="1:8" s="1" customFormat="1" ht="29.25" customHeight="1">
      <c r="A15" s="16">
        <v>7</v>
      </c>
      <c r="B15" s="17" t="s">
        <v>34</v>
      </c>
      <c r="C15" s="19">
        <v>67.164525999999995</v>
      </c>
      <c r="D15" s="19">
        <v>2.2919999999999998</v>
      </c>
      <c r="E15" s="19">
        <v>31.033290000000001</v>
      </c>
      <c r="F15" s="18">
        <f t="shared" si="0"/>
        <v>38.423235999999996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485</v>
      </c>
      <c r="D16" s="18">
        <v>264</v>
      </c>
      <c r="E16" s="19">
        <v>50</v>
      </c>
      <c r="F16" s="18">
        <f t="shared" si="0"/>
        <v>699</v>
      </c>
      <c r="G16" s="28" t="s">
        <v>41</v>
      </c>
      <c r="H16" s="27" t="s">
        <v>12</v>
      </c>
    </row>
    <row r="17" spans="1:8" s="3" customFormat="1" ht="30.95" customHeight="1">
      <c r="A17" s="61" t="s">
        <v>42</v>
      </c>
      <c r="B17" s="61"/>
      <c r="C17" s="21">
        <f>SUM(C9:C16)+C7+C5</f>
        <v>3714.5075260000003</v>
      </c>
      <c r="D17" s="21">
        <f>SUM(D9:D16)+D7+D5</f>
        <v>679.03790000000004</v>
      </c>
      <c r="E17" s="21">
        <f>SUM(E9:E16)+E7+E5</f>
        <v>545.86853020000001</v>
      </c>
      <c r="F17" s="21">
        <f>SUM(F9:F16)+F7+F5</f>
        <v>3847.6768958000002</v>
      </c>
      <c r="G17" s="29"/>
      <c r="H17" s="29"/>
    </row>
    <row r="18" spans="1:8" ht="51" customHeight="1">
      <c r="A18" s="59" t="s">
        <v>71</v>
      </c>
      <c r="B18" s="59"/>
      <c r="C18" s="59"/>
      <c r="D18" s="59"/>
      <c r="E18" s="59"/>
      <c r="F18" s="59"/>
      <c r="G18" s="59"/>
      <c r="H18" s="59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0094-531F-4ED3-B14F-BBC413F52B44}">
  <dimension ref="A1:J21"/>
  <sheetViews>
    <sheetView view="pageBreakPreview" zoomScale="87" zoomScaleNormal="87" workbookViewId="0">
      <selection activeCell="F16" sqref="F16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48" t="s">
        <v>1</v>
      </c>
      <c r="B2" s="49"/>
      <c r="C2" s="49"/>
      <c r="D2" s="49"/>
      <c r="E2" s="49"/>
      <c r="F2" s="49"/>
      <c r="G2" s="49"/>
      <c r="H2" s="49"/>
    </row>
    <row r="3" spans="1:10" ht="25.5" customHeight="1">
      <c r="A3" s="50" t="s">
        <v>75</v>
      </c>
      <c r="B3" s="50"/>
      <c r="C3" s="50"/>
      <c r="D3" s="50"/>
      <c r="E3" s="50"/>
      <c r="F3" s="50"/>
      <c r="G3" s="50"/>
      <c r="H3" s="50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157.66999999999996</v>
      </c>
      <c r="D5" s="36">
        <v>73.06</v>
      </c>
      <c r="E5" s="36">
        <v>53.927999999999997</v>
      </c>
      <c r="F5" s="36">
        <f>C5+D5-E5</f>
        <v>176.80199999999996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864.06250000000114</v>
      </c>
      <c r="D7" s="36">
        <v>323.46000000000004</v>
      </c>
      <c r="E7" s="36">
        <v>306.76</v>
      </c>
      <c r="F7" s="36">
        <f>C7+D7-E7</f>
        <v>880.76250000000118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552.69999999999959</v>
      </c>
      <c r="D9" s="36">
        <v>20</v>
      </c>
      <c r="E9" s="36">
        <v>89.66</v>
      </c>
      <c r="F9" s="36">
        <f>C9+D9-E9</f>
        <v>483.03999999999962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145</v>
      </c>
      <c r="D12" s="36">
        <v>120.1</v>
      </c>
      <c r="E12" s="36">
        <v>64.099999999999994</v>
      </c>
      <c r="F12" s="36">
        <f t="shared" ref="F12:F18" si="0">C12+D12-E12</f>
        <v>201.00000000000003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514.90599999999995</v>
      </c>
      <c r="D13" s="36">
        <v>39.36</v>
      </c>
      <c r="E13" s="36">
        <v>80.349999999999994</v>
      </c>
      <c r="F13" s="36">
        <f t="shared" si="0"/>
        <v>473.91599999999994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146.85040860000001</v>
      </c>
      <c r="D14" s="36">
        <v>0</v>
      </c>
      <c r="E14" s="36">
        <v>52</v>
      </c>
      <c r="F14" s="36">
        <f t="shared" si="0"/>
        <v>94.850408600000009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108.5</v>
      </c>
      <c r="D15" s="36">
        <v>16</v>
      </c>
      <c r="E15" s="36">
        <v>31.5</v>
      </c>
      <c r="F15" s="36">
        <f t="shared" si="0"/>
        <v>93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56.3</v>
      </c>
      <c r="D16" s="36">
        <v>15.5</v>
      </c>
      <c r="E16" s="36">
        <v>16.5</v>
      </c>
      <c r="F16" s="36">
        <f t="shared" si="0"/>
        <v>55.3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44.619342000000003</v>
      </c>
      <c r="D17" s="36">
        <v>23.9</v>
      </c>
      <c r="E17" s="36">
        <v>44.120000000000005</v>
      </c>
      <c r="F17" s="36">
        <f t="shared" si="0"/>
        <v>24.39934199999999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597.4</v>
      </c>
      <c r="D18" s="36">
        <v>99</v>
      </c>
      <c r="E18" s="36">
        <v>39.299999999999997</v>
      </c>
      <c r="F18" s="36">
        <f t="shared" si="0"/>
        <v>657.1</v>
      </c>
      <c r="G18" s="42" t="s">
        <v>41</v>
      </c>
      <c r="H18" s="43" t="s">
        <v>12</v>
      </c>
      <c r="J18" s="30"/>
    </row>
    <row r="19" spans="1:10" s="3" customFormat="1" ht="27" customHeight="1">
      <c r="A19" s="51" t="s">
        <v>42</v>
      </c>
      <c r="B19" s="52"/>
      <c r="C19" s="41">
        <f>SUM(C11:C18)+C7+C5+C9</f>
        <v>3188.0082506000008</v>
      </c>
      <c r="D19" s="41">
        <f>SUM(D11:D18)+D7+D5+D9</f>
        <v>730.38000000000011</v>
      </c>
      <c r="E19" s="41">
        <f>SUM(E11:E18)+E7+E5+E9</f>
        <v>778.21799999999996</v>
      </c>
      <c r="F19" s="41">
        <f>SUM(F11:F18)+F7+F5+F9</f>
        <v>3140.1702506000006</v>
      </c>
      <c r="G19" s="44"/>
      <c r="H19" s="44"/>
    </row>
    <row r="20" spans="1:10" s="3" customFormat="1" ht="27" hidden="1" customHeight="1">
      <c r="A20" s="53"/>
      <c r="B20" s="53"/>
      <c r="C20" s="53"/>
      <c r="D20" s="53"/>
      <c r="E20" s="53"/>
      <c r="F20" s="53"/>
      <c r="G20" s="53"/>
      <c r="H20" s="53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4687-3624-43A1-8688-5F8F435814CC}">
  <dimension ref="A1:J21"/>
  <sheetViews>
    <sheetView view="pageBreakPreview" zoomScale="87" zoomScaleNormal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48" t="s">
        <v>1</v>
      </c>
      <c r="B2" s="49"/>
      <c r="C2" s="49"/>
      <c r="D2" s="49"/>
      <c r="E2" s="49"/>
      <c r="F2" s="49"/>
      <c r="G2" s="49"/>
      <c r="H2" s="49"/>
    </row>
    <row r="3" spans="1:10" ht="25.5" customHeight="1">
      <c r="A3" s="50" t="s">
        <v>73</v>
      </c>
      <c r="B3" s="50"/>
      <c r="C3" s="50"/>
      <c r="D3" s="50"/>
      <c r="E3" s="50"/>
      <c r="F3" s="50"/>
      <c r="G3" s="50"/>
      <c r="H3" s="50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189.90999999999997</v>
      </c>
      <c r="D5" s="36">
        <v>86.5</v>
      </c>
      <c r="E5" s="36">
        <f>118+0.74</f>
        <v>118.74</v>
      </c>
      <c r="F5" s="36">
        <f>C5+D5-E5</f>
        <v>157.66999999999996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1021.0625000000011</v>
      </c>
      <c r="D7" s="36">
        <v>311.49</v>
      </c>
      <c r="E7" s="36">
        <v>468.49</v>
      </c>
      <c r="F7" s="36">
        <f>C7+D7-E7</f>
        <v>864.06250000000114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696.40999999999963</v>
      </c>
      <c r="D9" s="36">
        <v>42.8</v>
      </c>
      <c r="E9" s="36">
        <v>186.51</v>
      </c>
      <c r="F9" s="36">
        <f>C9+D9-E9</f>
        <v>552.69999999999959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161</v>
      </c>
      <c r="D12" s="36">
        <v>59</v>
      </c>
      <c r="E12" s="36">
        <v>75</v>
      </c>
      <c r="F12" s="36">
        <f t="shared" ref="F12:F18" si="0">C12+D12-E12</f>
        <v>145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510.35599999999999</v>
      </c>
      <c r="D13" s="36">
        <v>59.43</v>
      </c>
      <c r="E13" s="36">
        <v>54.879999999999995</v>
      </c>
      <c r="F13" s="36">
        <f t="shared" si="0"/>
        <v>514.90599999999995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210.85040860000001</v>
      </c>
      <c r="D14" s="36">
        <v>0</v>
      </c>
      <c r="E14" s="36">
        <v>64</v>
      </c>
      <c r="F14" s="36">
        <f t="shared" si="0"/>
        <v>146.85040860000001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107.5</v>
      </c>
      <c r="D15" s="36">
        <v>16</v>
      </c>
      <c r="E15" s="36">
        <v>15</v>
      </c>
      <c r="F15" s="36">
        <f t="shared" si="0"/>
        <v>108.5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60.3</v>
      </c>
      <c r="D16" s="36">
        <v>14.5</v>
      </c>
      <c r="E16" s="36">
        <v>18.5</v>
      </c>
      <c r="F16" s="36">
        <f>C16+D16-E16</f>
        <v>56.3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93.169342</v>
      </c>
      <c r="D17" s="36">
        <v>18.05</v>
      </c>
      <c r="E17" s="36">
        <v>66.599999999999994</v>
      </c>
      <c r="F17" s="36">
        <f t="shared" si="0"/>
        <v>44.619342000000003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677</v>
      </c>
      <c r="D18" s="36">
        <v>0</v>
      </c>
      <c r="E18" s="36">
        <v>79.599999999999994</v>
      </c>
      <c r="F18" s="36">
        <f t="shared" si="0"/>
        <v>597.4</v>
      </c>
      <c r="G18" s="42" t="s">
        <v>41</v>
      </c>
      <c r="H18" s="43" t="s">
        <v>12</v>
      </c>
      <c r="J18" s="30"/>
    </row>
    <row r="19" spans="1:10" s="3" customFormat="1" ht="27" customHeight="1">
      <c r="A19" s="51" t="s">
        <v>42</v>
      </c>
      <c r="B19" s="52"/>
      <c r="C19" s="41">
        <f>SUM(C11:C18)+C7+C5+C9</f>
        <v>3727.558250600001</v>
      </c>
      <c r="D19" s="41">
        <f>SUM(D11:D18)+D7+D5+D9</f>
        <v>607.77</v>
      </c>
      <c r="E19" s="41">
        <f>SUM(E11:E18)+E7+E5+E9</f>
        <v>1147.3200000000002</v>
      </c>
      <c r="F19" s="41">
        <f>SUM(F11:F18)+F7+F5+F9</f>
        <v>3188.0082506000008</v>
      </c>
      <c r="G19" s="44"/>
      <c r="H19" s="44"/>
    </row>
    <row r="20" spans="1:10" s="3" customFormat="1" ht="27" hidden="1" customHeight="1">
      <c r="A20" s="53"/>
      <c r="B20" s="53"/>
      <c r="C20" s="53"/>
      <c r="D20" s="53"/>
      <c r="E20" s="53"/>
      <c r="F20" s="53"/>
      <c r="G20" s="53"/>
      <c r="H20" s="53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7BE-724A-458C-8955-4B0BEDFA55AF}">
  <dimension ref="A1:J21"/>
  <sheetViews>
    <sheetView view="pageBreakPreview" topLeftCell="A7" zoomScale="87" zoomScaleNormal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48" t="s">
        <v>1</v>
      </c>
      <c r="B2" s="49"/>
      <c r="C2" s="49"/>
      <c r="D2" s="49"/>
      <c r="E2" s="49"/>
      <c r="F2" s="49"/>
      <c r="G2" s="49"/>
      <c r="H2" s="49"/>
    </row>
    <row r="3" spans="1:10" ht="25.5" customHeight="1">
      <c r="A3" s="50" t="s">
        <v>74</v>
      </c>
      <c r="B3" s="50"/>
      <c r="C3" s="50"/>
      <c r="D3" s="50"/>
      <c r="E3" s="50"/>
      <c r="F3" s="50"/>
      <c r="G3" s="50"/>
      <c r="H3" s="50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298.56</v>
      </c>
      <c r="D5" s="36">
        <v>92.83</v>
      </c>
      <c r="E5" s="36">
        <v>145.80000000000001</v>
      </c>
      <c r="F5" s="36">
        <f>C5+D5-E5-55.68</f>
        <v>189.90999999999997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1029.3025000000011</v>
      </c>
      <c r="D7" s="36">
        <v>388.35</v>
      </c>
      <c r="E7" s="36">
        <v>396.59</v>
      </c>
      <c r="F7" s="36">
        <f>C7+D7-E7</f>
        <v>1021.0625000000011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669.76999999999975</v>
      </c>
      <c r="D9" s="36">
        <v>369.16999999999996</v>
      </c>
      <c r="E9" s="36">
        <v>342.53</v>
      </c>
      <c r="F9" s="36">
        <f>C9+D9-E9</f>
        <v>696.40999999999963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230</v>
      </c>
      <c r="D12" s="36">
        <v>45</v>
      </c>
      <c r="E12" s="36">
        <v>114</v>
      </c>
      <c r="F12" s="36">
        <f t="shared" ref="F12:F18" si="0">C12+D12-E12</f>
        <v>161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462.26599999999996</v>
      </c>
      <c r="D13" s="36">
        <v>196.85000000000002</v>
      </c>
      <c r="E13" s="36">
        <v>148.76</v>
      </c>
      <c r="F13" s="36">
        <f t="shared" si="0"/>
        <v>510.35599999999999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283.1404086</v>
      </c>
      <c r="D14" s="36">
        <v>4.5</v>
      </c>
      <c r="E14" s="36">
        <v>76.789999999999992</v>
      </c>
      <c r="F14" s="36">
        <f t="shared" si="0"/>
        <v>210.85040860000001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117.5</v>
      </c>
      <c r="D15" s="36">
        <v>11</v>
      </c>
      <c r="E15" s="36">
        <v>21</v>
      </c>
      <c r="F15" s="36">
        <f t="shared" si="0"/>
        <v>107.5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112.67934200000001</v>
      </c>
      <c r="D16" s="36">
        <v>10.81</v>
      </c>
      <c r="E16" s="36">
        <v>30.32</v>
      </c>
      <c r="F16" s="36">
        <f t="shared" si="0"/>
        <v>93.169342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36">
        <v>65.3</v>
      </c>
      <c r="D17" s="36">
        <v>13</v>
      </c>
      <c r="E17" s="36">
        <v>18</v>
      </c>
      <c r="F17" s="36">
        <f t="shared" si="0"/>
        <v>60.3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752.4</v>
      </c>
      <c r="D18" s="36">
        <v>0</v>
      </c>
      <c r="E18" s="36">
        <v>75.400000000000006</v>
      </c>
      <c r="F18" s="36">
        <f t="shared" si="0"/>
        <v>677</v>
      </c>
      <c r="G18" s="42" t="s">
        <v>41</v>
      </c>
      <c r="H18" s="43" t="s">
        <v>12</v>
      </c>
      <c r="J18" s="30"/>
    </row>
    <row r="19" spans="1:10" s="3" customFormat="1" ht="27" customHeight="1">
      <c r="A19" s="51" t="s">
        <v>42</v>
      </c>
      <c r="B19" s="52"/>
      <c r="C19" s="41">
        <f>SUM(C11:C18)+C7+C5+C9</f>
        <v>4020.9182506000006</v>
      </c>
      <c r="D19" s="41">
        <f>SUM(D11:D18)+D7+D5+D9</f>
        <v>1131.51</v>
      </c>
      <c r="E19" s="41">
        <f>SUM(E11:E18)+E7+E5+E9</f>
        <v>1369.1899999999998</v>
      </c>
      <c r="F19" s="41">
        <f>SUM(F11:F18)+F7+F5+F9</f>
        <v>3727.558250600001</v>
      </c>
      <c r="G19" s="44"/>
      <c r="H19" s="44"/>
    </row>
    <row r="20" spans="1:10" s="3" customFormat="1" ht="27" customHeight="1">
      <c r="A20" s="53"/>
      <c r="B20" s="53"/>
      <c r="C20" s="53"/>
      <c r="D20" s="53"/>
      <c r="E20" s="53"/>
      <c r="F20" s="53"/>
      <c r="G20" s="53"/>
      <c r="H20" s="53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view="pageBreakPreview" topLeftCell="A4" zoomScale="87" zoomScaleNormal="87" workbookViewId="0">
      <selection activeCell="O12" sqref="O12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0</v>
      </c>
    </row>
    <row r="2" spans="1:10" ht="23.1" customHeight="1">
      <c r="A2" s="48" t="s">
        <v>1</v>
      </c>
      <c r="B2" s="49"/>
      <c r="C2" s="49"/>
      <c r="D2" s="49"/>
      <c r="E2" s="49"/>
      <c r="F2" s="49"/>
      <c r="G2" s="49"/>
      <c r="H2" s="49"/>
    </row>
    <row r="3" spans="1:10" ht="30" customHeight="1">
      <c r="A3" s="50" t="s">
        <v>72</v>
      </c>
      <c r="B3" s="50"/>
      <c r="C3" s="50"/>
      <c r="D3" s="50"/>
      <c r="E3" s="50"/>
      <c r="F3" s="50"/>
      <c r="G3" s="50"/>
      <c r="H3" s="50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179.99</v>
      </c>
      <c r="D5" s="36">
        <v>444.39</v>
      </c>
      <c r="E5" s="36">
        <v>325.82</v>
      </c>
      <c r="F5" s="36">
        <f>C5+D5-E5</f>
        <v>298.56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978.36250000000098</v>
      </c>
      <c r="D7" s="36">
        <v>521.25</v>
      </c>
      <c r="E7" s="36">
        <v>470.31</v>
      </c>
      <c r="F7" s="36">
        <f>C7+D7-E7</f>
        <v>1029.3025000000011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656.54</v>
      </c>
      <c r="D9" s="36">
        <v>552.42999999999995</v>
      </c>
      <c r="E9" s="36">
        <v>539.20000000000005</v>
      </c>
      <c r="F9" s="36">
        <f>C9+D9-E9</f>
        <v>669.76999999999975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38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9">
        <v>0</v>
      </c>
      <c r="D11" s="39">
        <v>0</v>
      </c>
      <c r="E11" s="40">
        <v>0</v>
      </c>
      <c r="F11" s="39">
        <f t="shared" ref="F11:F18" si="0"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9">
        <v>264</v>
      </c>
      <c r="D12" s="39">
        <v>41</v>
      </c>
      <c r="E12" s="40">
        <v>75</v>
      </c>
      <c r="F12" s="39">
        <f t="shared" si="0"/>
        <v>230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40">
        <v>425.37599999999998</v>
      </c>
      <c r="D13" s="40">
        <v>80.02</v>
      </c>
      <c r="E13" s="40">
        <v>43.13</v>
      </c>
      <c r="F13" s="39">
        <f t="shared" si="0"/>
        <v>462.26599999999996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9">
        <v>328.1404086</v>
      </c>
      <c r="D14" s="39">
        <v>0</v>
      </c>
      <c r="E14" s="40">
        <v>45</v>
      </c>
      <c r="F14" s="39">
        <f t="shared" si="0"/>
        <v>283.1404086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40">
        <v>110.5</v>
      </c>
      <c r="D15" s="40">
        <v>26</v>
      </c>
      <c r="E15" s="40">
        <v>19</v>
      </c>
      <c r="F15" s="39">
        <f t="shared" si="0"/>
        <v>117.5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40">
        <v>94.479342000000003</v>
      </c>
      <c r="D16" s="40">
        <v>56.5</v>
      </c>
      <c r="E16" s="40">
        <v>38.299999999999997</v>
      </c>
      <c r="F16" s="39">
        <f t="shared" si="0"/>
        <v>112.67934200000001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40">
        <v>70.3</v>
      </c>
      <c r="D17" s="40">
        <v>14</v>
      </c>
      <c r="E17" s="40">
        <v>19</v>
      </c>
      <c r="F17" s="39">
        <f t="shared" si="0"/>
        <v>65.3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9">
        <v>791.3</v>
      </c>
      <c r="D18" s="39">
        <v>0</v>
      </c>
      <c r="E18" s="40">
        <v>38.9</v>
      </c>
      <c r="F18" s="39">
        <f t="shared" si="0"/>
        <v>752.4</v>
      </c>
      <c r="G18" s="42" t="s">
        <v>41</v>
      </c>
      <c r="H18" s="43" t="s">
        <v>12</v>
      </c>
      <c r="J18" s="30"/>
    </row>
    <row r="19" spans="1:10" s="3" customFormat="1" ht="27" customHeight="1">
      <c r="A19" s="51" t="s">
        <v>42</v>
      </c>
      <c r="B19" s="52"/>
      <c r="C19" s="41">
        <f>SUM(C11:C18)+C7+C5+C9</f>
        <v>3898.9882506000013</v>
      </c>
      <c r="D19" s="41">
        <f>SUM(D11:D18)+D7+D5+D9</f>
        <v>1735.5899999999997</v>
      </c>
      <c r="E19" s="41">
        <f>SUM(E11:E18)+E7+E5+E9</f>
        <v>1613.66</v>
      </c>
      <c r="F19" s="41">
        <f>SUM(F11:F18)+F7+F5+F9</f>
        <v>4020.9182506000006</v>
      </c>
      <c r="G19" s="44"/>
      <c r="H19" s="44"/>
    </row>
    <row r="20" spans="1:10" ht="20.25" customHeight="1"/>
  </sheetData>
  <mergeCells count="3">
    <mergeCell ref="A2:H2"/>
    <mergeCell ref="A3:H3"/>
    <mergeCell ref="A19:B19"/>
  </mergeCells>
  <phoneticPr fontId="0" type="noConversion"/>
  <pageMargins left="0.39300641675633713" right="0.39300641675633713" top="0.39300641675633713" bottom="0.39300641675633713" header="0.11804080384922779" footer="0.11804080384922779"/>
  <pageSetup paperSize="9" orientation="landscape" r:id="rId1"/>
  <extLst>
    <ext uri="{2D9387EB-5337-4D45-933B-B4D357D02E09}">
      <gutter val="0.0" pos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view="pageBreakPreview" topLeftCell="A13" zoomScale="87" zoomScaleNormal="87" workbookViewId="0">
      <selection activeCell="E14" sqref="E1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43</v>
      </c>
      <c r="B2" s="54"/>
      <c r="C2" s="54"/>
      <c r="D2" s="54"/>
      <c r="E2" s="54"/>
      <c r="F2" s="54"/>
      <c r="G2" s="54"/>
      <c r="H2" s="54"/>
    </row>
    <row r="3" spans="1:10" ht="32.25" customHeight="1">
      <c r="A3" s="55" t="s">
        <v>44</v>
      </c>
      <c r="B3" s="55"/>
      <c r="C3" s="55"/>
      <c r="D3" s="55"/>
      <c r="E3" s="55"/>
      <c r="F3" s="55"/>
      <c r="G3" s="55"/>
      <c r="H3" s="55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1298.93</v>
      </c>
      <c r="D5" s="11">
        <v>140.59</v>
      </c>
      <c r="E5" s="11">
        <f>92.74+1166.79</f>
        <v>1259.53</v>
      </c>
      <c r="F5" s="11">
        <f>C5+D5-E5</f>
        <v>179.99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992.64250000000004</v>
      </c>
      <c r="D7" s="11">
        <v>547.95000000000005</v>
      </c>
      <c r="E7" s="11">
        <v>562.23</v>
      </c>
      <c r="F7" s="11">
        <f>C7+D7-E7</f>
        <v>978.36250000000018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636.22</v>
      </c>
      <c r="D9" s="11">
        <v>524.11</v>
      </c>
      <c r="E9" s="11">
        <v>503.79</v>
      </c>
      <c r="F9" s="11">
        <f>C9+D9-E9</f>
        <v>656.54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248</v>
      </c>
      <c r="D12" s="18">
        <v>86</v>
      </c>
      <c r="E12" s="25">
        <v>70</v>
      </c>
      <c r="F12" s="18">
        <f t="shared" si="0"/>
        <v>264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442.08600000000001</v>
      </c>
      <c r="D13" s="19">
        <v>20.86</v>
      </c>
      <c r="E13" s="19">
        <v>37.57</v>
      </c>
      <c r="F13" s="18">
        <f t="shared" si="0"/>
        <v>425.37600000000003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347.34040859999999</v>
      </c>
      <c r="D14" s="18">
        <v>0</v>
      </c>
      <c r="E14" s="19">
        <v>19.2</v>
      </c>
      <c r="F14" s="18">
        <f t="shared" si="0"/>
        <v>328.1404086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86.5</v>
      </c>
      <c r="D15" s="19">
        <v>41</v>
      </c>
      <c r="E15" s="19">
        <v>17</v>
      </c>
      <c r="F15" s="18">
        <f t="shared" si="0"/>
        <v>110.5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83.889341999999999</v>
      </c>
      <c r="D16" s="19">
        <v>25.98</v>
      </c>
      <c r="E16" s="19">
        <v>15.39</v>
      </c>
      <c r="F16" s="18">
        <f t="shared" si="0"/>
        <v>94.479342000000003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76.3</v>
      </c>
      <c r="D17" s="19">
        <v>15.5</v>
      </c>
      <c r="E17" s="19">
        <v>21.5</v>
      </c>
      <c r="F17" s="18">
        <f t="shared" si="0"/>
        <v>70.3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806.8</v>
      </c>
      <c r="D18" s="18">
        <v>14.3</v>
      </c>
      <c r="E18" s="19">
        <v>29.8</v>
      </c>
      <c r="F18" s="18">
        <f t="shared" si="0"/>
        <v>791.3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5018.7082506000006</v>
      </c>
      <c r="D19" s="21">
        <f>SUM(D11:D18)+D7+D5+D9</f>
        <v>1416.29</v>
      </c>
      <c r="E19" s="21">
        <f>SUM(E11:E18)+E7+E5+E9</f>
        <v>2536.0100000000002</v>
      </c>
      <c r="F19" s="21">
        <f>SUM(F11:F18)+F7+F5+F9</f>
        <v>3898.9882506000004</v>
      </c>
      <c r="G19" s="29"/>
      <c r="H19" s="29"/>
    </row>
    <row r="20" spans="1:10" ht="66" customHeight="1">
      <c r="A20" s="58" t="s">
        <v>53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view="pageBreakPreview" topLeftCell="A10" zoomScale="87" zoomScaleNormal="87" workbookViewId="0">
      <selection activeCell="J10" sqref="J1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54</v>
      </c>
      <c r="B2" s="54"/>
      <c r="C2" s="54"/>
      <c r="D2" s="54"/>
      <c r="E2" s="54"/>
      <c r="F2" s="54"/>
      <c r="G2" s="54"/>
      <c r="H2" s="54"/>
    </row>
    <row r="3" spans="1:10" ht="32.25" customHeight="1">
      <c r="A3" s="55" t="s">
        <v>44</v>
      </c>
      <c r="B3" s="55"/>
      <c r="C3" s="55"/>
      <c r="D3" s="55"/>
      <c r="E3" s="55"/>
      <c r="F3" s="55"/>
      <c r="G3" s="55"/>
      <c r="H3" s="55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951.5</v>
      </c>
      <c r="D5" s="11">
        <v>391.55</v>
      </c>
      <c r="E5" s="11">
        <v>44.12</v>
      </c>
      <c r="F5" s="11">
        <f>C5+D5-E5</f>
        <v>1298.93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919.72250000000099</v>
      </c>
      <c r="D7" s="11">
        <v>837.8</v>
      </c>
      <c r="E7" s="11">
        <v>764.88</v>
      </c>
      <c r="F7" s="11">
        <f>C7+D7-E7</f>
        <v>992.64250000000095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528.26</v>
      </c>
      <c r="D9" s="11">
        <v>309.06</v>
      </c>
      <c r="E9" s="11">
        <v>201.1</v>
      </c>
      <c r="F9" s="11">
        <f>C9+D9-E9</f>
        <v>636.21999999999991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251</v>
      </c>
      <c r="D12" s="18">
        <v>95</v>
      </c>
      <c r="E12" s="25">
        <v>98</v>
      </c>
      <c r="F12" s="18">
        <f t="shared" si="0"/>
        <v>248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469.94600000000003</v>
      </c>
      <c r="D13" s="19">
        <v>26.6</v>
      </c>
      <c r="E13" s="19">
        <v>54.46</v>
      </c>
      <c r="F13" s="18">
        <f t="shared" si="0"/>
        <v>442.08600000000007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287.63040860000001</v>
      </c>
      <c r="D14" s="18">
        <v>69.03</v>
      </c>
      <c r="E14" s="19">
        <v>9.32</v>
      </c>
      <c r="F14" s="18">
        <f t="shared" si="0"/>
        <v>347.34040859999999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100</v>
      </c>
      <c r="D15" s="19">
        <v>3.5</v>
      </c>
      <c r="E15" s="19">
        <v>17</v>
      </c>
      <c r="F15" s="18">
        <f t="shared" si="0"/>
        <v>86.5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88.689341999999996</v>
      </c>
      <c r="D16" s="19">
        <v>37</v>
      </c>
      <c r="E16" s="19">
        <v>41.8</v>
      </c>
      <c r="F16" s="18">
        <f t="shared" si="0"/>
        <v>83.889341999999999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81.3</v>
      </c>
      <c r="D17" s="19">
        <v>15</v>
      </c>
      <c r="E17" s="19">
        <v>20</v>
      </c>
      <c r="F17" s="18">
        <f t="shared" si="0"/>
        <v>76.3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811.7</v>
      </c>
      <c r="D18" s="18">
        <v>33</v>
      </c>
      <c r="E18" s="19">
        <v>37.9</v>
      </c>
      <c r="F18" s="18">
        <f t="shared" si="0"/>
        <v>806.80000000000007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4489.7482506000006</v>
      </c>
      <c r="D19" s="21">
        <f>SUM(D11:D18)+D7+D5+D9</f>
        <v>1817.5399999999997</v>
      </c>
      <c r="E19" s="21">
        <f>SUM(E11:E18)+E7+E5+E9</f>
        <v>1288.5799999999997</v>
      </c>
      <c r="F19" s="21">
        <f>SUM(F11:F18)+F7+F5+F9</f>
        <v>5018.7082506000015</v>
      </c>
      <c r="G19" s="29"/>
      <c r="H19" s="29"/>
    </row>
    <row r="20" spans="1:10" ht="66" customHeight="1">
      <c r="A20" s="58" t="s">
        <v>55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view="pageBreakPreview" topLeftCell="A7" zoomScale="87" zoomScaleNormal="87" workbookViewId="0">
      <selection activeCell="D19" sqref="D19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56</v>
      </c>
      <c r="B2" s="54"/>
      <c r="C2" s="54"/>
      <c r="D2" s="54"/>
      <c r="E2" s="54"/>
      <c r="F2" s="54"/>
      <c r="G2" s="54"/>
      <c r="H2" s="54"/>
    </row>
    <row r="3" spans="1:10" ht="32.25" customHeight="1">
      <c r="A3" s="55" t="s">
        <v>44</v>
      </c>
      <c r="B3" s="55"/>
      <c r="C3" s="55"/>
      <c r="D3" s="55"/>
      <c r="E3" s="55"/>
      <c r="F3" s="55"/>
      <c r="G3" s="55"/>
      <c r="H3" s="55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486.06</v>
      </c>
      <c r="D5" s="11">
        <f>337.63+384.96</f>
        <v>722.58999999999992</v>
      </c>
      <c r="E5" s="11">
        <f>143.31+C5-372.22</f>
        <v>257.14999999999998</v>
      </c>
      <c r="F5" s="11">
        <f>C5+D5-E5</f>
        <v>951.49999999999989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819.72</v>
      </c>
      <c r="D7" s="11">
        <v>1228.0525</v>
      </c>
      <c r="E7" s="11">
        <v>1128.05</v>
      </c>
      <c r="F7" s="11">
        <f>C7+D7-E7</f>
        <v>919.72250000000008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127.5</v>
      </c>
      <c r="D9" s="11">
        <v>727.19</v>
      </c>
      <c r="E9" s="11">
        <v>326.43</v>
      </c>
      <c r="F9" s="11">
        <f>C9+D9-E9</f>
        <v>528.26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266</v>
      </c>
      <c r="D12" s="18">
        <v>155</v>
      </c>
      <c r="E12" s="25">
        <v>170</v>
      </c>
      <c r="F12" s="18">
        <f t="shared" ref="F12:F18" si="0">C12+D12-E12</f>
        <v>251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452.31599999999997</v>
      </c>
      <c r="D13" s="19">
        <v>46.47</v>
      </c>
      <c r="E13" s="19">
        <v>28.84</v>
      </c>
      <c r="F13" s="18">
        <f t="shared" si="0"/>
        <v>469.94599999999997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296.55040860000003</v>
      </c>
      <c r="D14" s="18">
        <v>0</v>
      </c>
      <c r="E14" s="19">
        <v>8.92</v>
      </c>
      <c r="F14" s="18">
        <f t="shared" si="0"/>
        <v>287.63040860000001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95</v>
      </c>
      <c r="D15" s="19">
        <v>33</v>
      </c>
      <c r="E15" s="19">
        <v>28</v>
      </c>
      <c r="F15" s="18">
        <f t="shared" si="0"/>
        <v>100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59.919342</v>
      </c>
      <c r="D16" s="19">
        <v>65.099999999999994</v>
      </c>
      <c r="E16" s="19">
        <v>36.33</v>
      </c>
      <c r="F16" s="18">
        <f t="shared" si="0"/>
        <v>88.689341999999996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82.3</v>
      </c>
      <c r="D17" s="19">
        <v>20</v>
      </c>
      <c r="E17" s="19">
        <v>21</v>
      </c>
      <c r="F17" s="18">
        <f t="shared" si="0"/>
        <v>81.3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863</v>
      </c>
      <c r="D18" s="18">
        <v>33</v>
      </c>
      <c r="E18" s="19">
        <v>84.3</v>
      </c>
      <c r="F18" s="18">
        <f t="shared" si="0"/>
        <v>811.7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4348.3657506000009</v>
      </c>
      <c r="D19" s="21">
        <f>SUM(D11:D18)+D7+D5+D9</f>
        <v>3030.4024999999997</v>
      </c>
      <c r="E19" s="21">
        <f>SUM(E11:E18)+E7+E5+E9</f>
        <v>2089.02</v>
      </c>
      <c r="F19" s="21">
        <f>SUM(F11:F18)+F7+F5+F9</f>
        <v>4489.7482505999997</v>
      </c>
      <c r="G19" s="29"/>
      <c r="H19" s="29"/>
    </row>
    <row r="20" spans="1:10" ht="66" customHeight="1">
      <c r="A20" s="58" t="s">
        <v>55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view="pageBreakPreview" topLeftCell="A7" zoomScale="87" zoomScaleNormal="87" workbookViewId="0">
      <selection activeCell="D6" sqref="D6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57</v>
      </c>
      <c r="B2" s="54"/>
      <c r="C2" s="54"/>
      <c r="D2" s="54"/>
      <c r="E2" s="54"/>
      <c r="F2" s="54"/>
      <c r="G2" s="54"/>
      <c r="H2" s="54"/>
    </row>
    <row r="3" spans="1:10" ht="32.25" customHeight="1">
      <c r="A3" s="55" t="s">
        <v>44</v>
      </c>
      <c r="B3" s="55"/>
      <c r="C3" s="55"/>
      <c r="D3" s="55"/>
      <c r="E3" s="55"/>
      <c r="F3" s="55"/>
      <c r="G3" s="55"/>
      <c r="H3" s="55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1191.96</v>
      </c>
      <c r="E5" s="11">
        <v>705.9</v>
      </c>
      <c r="F5" s="11">
        <v>486.06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621.5</v>
      </c>
      <c r="D7" s="11">
        <v>1331.23</v>
      </c>
      <c r="E7" s="11">
        <v>1133.01</v>
      </c>
      <c r="F7" s="11">
        <f>C7+D7-E7</f>
        <v>819.72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630</v>
      </c>
      <c r="E9" s="11">
        <v>502.5</v>
      </c>
      <c r="F9" s="11">
        <f>C9+D9-E9</f>
        <v>127.5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526</v>
      </c>
      <c r="D12" s="18">
        <v>149</v>
      </c>
      <c r="E12" s="25">
        <v>409</v>
      </c>
      <c r="F12" s="18">
        <f t="shared" si="0"/>
        <v>266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396.01600000000002</v>
      </c>
      <c r="D13" s="19">
        <v>87.77</v>
      </c>
      <c r="E13" s="19">
        <v>31.47</v>
      </c>
      <c r="F13" s="18">
        <f t="shared" si="0"/>
        <v>452.31600000000003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301.0204086</v>
      </c>
      <c r="D14" s="18">
        <v>0.82</v>
      </c>
      <c r="E14" s="19">
        <v>5.29</v>
      </c>
      <c r="F14" s="18">
        <f t="shared" si="0"/>
        <v>296.55040859999997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72.3</v>
      </c>
      <c r="D15" s="19">
        <v>25.5</v>
      </c>
      <c r="E15" s="19">
        <v>15.5</v>
      </c>
      <c r="F15" s="18">
        <f t="shared" si="0"/>
        <v>82.3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70</v>
      </c>
      <c r="D16" s="19">
        <v>44</v>
      </c>
      <c r="E16" s="19">
        <v>19</v>
      </c>
      <c r="F16" s="18">
        <f t="shared" si="0"/>
        <v>95</v>
      </c>
      <c r="G16" s="28" t="s">
        <v>33</v>
      </c>
      <c r="H16" s="27" t="s">
        <v>12</v>
      </c>
      <c r="J16" s="30"/>
    </row>
    <row r="17" spans="1:10" s="1" customFormat="1" ht="33.75" customHeight="1">
      <c r="A17" s="16">
        <v>7</v>
      </c>
      <c r="B17" s="17" t="s">
        <v>34</v>
      </c>
      <c r="C17" s="19">
        <v>36.579341999999997</v>
      </c>
      <c r="D17" s="19">
        <v>53.38</v>
      </c>
      <c r="E17" s="19">
        <v>30.04</v>
      </c>
      <c r="F17" s="18">
        <f t="shared" si="0"/>
        <v>59.919341999999993</v>
      </c>
      <c r="G17" s="28" t="s">
        <v>35</v>
      </c>
      <c r="H17" s="27" t="s">
        <v>51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934</v>
      </c>
      <c r="D18" s="18">
        <v>66</v>
      </c>
      <c r="E18" s="19">
        <v>137</v>
      </c>
      <c r="F18" s="18">
        <f t="shared" si="0"/>
        <v>863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3757.4157506000001</v>
      </c>
      <c r="D19" s="21">
        <f>SUM(D11:D18)+D7+D5+D9</f>
        <v>3579.66</v>
      </c>
      <c r="E19" s="21">
        <f>SUM(E11:E18)+E7+E5+E9</f>
        <v>2988.71</v>
      </c>
      <c r="F19" s="21">
        <f>SUM(F11:F18)+F7+F5+F9</f>
        <v>4348.3657506</v>
      </c>
      <c r="G19" s="29"/>
      <c r="H19" s="29"/>
    </row>
    <row r="20" spans="1:10" ht="66" customHeight="1">
      <c r="A20" s="58" t="s">
        <v>58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2022-04-08T08:32:00Z</cp:lastPrinted>
  <dcterms:created xsi:type="dcterms:W3CDTF">2022-03-05T10:54:00Z</dcterms:created>
  <dcterms:modified xsi:type="dcterms:W3CDTF">2022-04-20T09:00:20Z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