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办公电脑文件备份-yang\2022 0318\疫情防控\2022.03.27--汇总表格\04.21\"/>
    </mc:Choice>
  </mc:AlternateContent>
  <xr:revisionPtr revIDLastSave="0" documentId="13_ncr:1_{B324150A-C8AD-43BF-8DB3-E2339BF88E15}" xr6:coauthVersionLast="47" xr6:coauthVersionMax="47" xr10:uidLastSave="{00000000-0000-0000-0000-000000000000}"/>
  <bookViews>
    <workbookView xWindow="2910" yWindow="480" windowWidth="19620" windowHeight="10830" xr2:uid="{00000000-000D-0000-FFFF-FFFF00000000}"/>
  </bookViews>
  <sheets>
    <sheet name="0421最后报表" sheetId="69" r:id="rId1"/>
    <sheet name="0421企业自报表" sheetId="67" r:id="rId2"/>
    <sheet name="0421计算表" sheetId="68" r:id="rId3"/>
    <sheet name="0420最后报表" sheetId="66" r:id="rId4"/>
    <sheet name="0420企业自报表" sheetId="64" r:id="rId5"/>
    <sheet name="0420计算表" sheetId="65" r:id="rId6"/>
    <sheet name="0419最后报表" sheetId="63" r:id="rId7"/>
    <sheet name="0419企业自报表" sheetId="61" r:id="rId8"/>
    <sheet name="0419计算表" sheetId="62" r:id="rId9"/>
    <sheet name="0418最后报表" sheetId="60" r:id="rId10"/>
    <sheet name="0418企业自报表" sheetId="58" r:id="rId11"/>
    <sheet name="0418计算表" sheetId="59" r:id="rId12"/>
    <sheet name="0417最后报表" sheetId="57" r:id="rId13"/>
    <sheet name="0417企业自报表" sheetId="55" r:id="rId14"/>
    <sheet name="0417计算表" sheetId="56" r:id="rId15"/>
    <sheet name="0416最后报表" sheetId="54" r:id="rId16"/>
    <sheet name="0416企业自报表" sheetId="52" r:id="rId17"/>
    <sheet name="0416计算表" sheetId="53" r:id="rId18"/>
    <sheet name="0415最后报表" sheetId="51" r:id="rId19"/>
    <sheet name="0415计算表" sheetId="50" r:id="rId20"/>
    <sheet name="0415企业自报表" sheetId="49" r:id="rId21"/>
    <sheet name="0414最后报表" sheetId="48" r:id="rId22"/>
    <sheet name="0414企业自报表" sheetId="45" r:id="rId23"/>
    <sheet name="0414计算表" sheetId="46" r:id="rId24"/>
  </sheets>
  <definedNames>
    <definedName name="_xlnm._FilterDatabase" localSheetId="22" hidden="1">'0414企业自报表'!A7:X26</definedName>
    <definedName name="_xlnm._FilterDatabase" localSheetId="21" hidden="1">'0414最后报表'!A7:X26</definedName>
    <definedName name="_xlnm._FilterDatabase" localSheetId="20" hidden="1">'0415企业自报表'!A7:X26</definedName>
    <definedName name="_xlnm._FilterDatabase" localSheetId="18" hidden="1">'0415最后报表'!A7:X26</definedName>
    <definedName name="_xlnm._FilterDatabase" localSheetId="16" hidden="1">'0416企业自报表'!A7:X26</definedName>
    <definedName name="_xlnm._FilterDatabase" localSheetId="15" hidden="1">'0416最后报表'!A7:X26</definedName>
    <definedName name="_xlnm._FilterDatabase" localSheetId="13" hidden="1">'0417企业自报表'!A7:X26</definedName>
    <definedName name="_xlnm._FilterDatabase" localSheetId="12" hidden="1">'0417最后报表'!A7:X26</definedName>
    <definedName name="_xlnm._FilterDatabase" localSheetId="10" hidden="1">'0418企业自报表'!A7:X26</definedName>
    <definedName name="_xlnm._FilterDatabase" localSheetId="9" hidden="1">'0418最后报表'!A7:X26</definedName>
    <definedName name="_xlnm._FilterDatabase" localSheetId="7" hidden="1">'0419企业自报表'!A7:X26</definedName>
    <definedName name="_xlnm._FilterDatabase" localSheetId="6" hidden="1">'0419最后报表'!A7:X26</definedName>
    <definedName name="_xlnm._FilterDatabase" localSheetId="4" hidden="1">'0420企业自报表'!A7:X26</definedName>
    <definedName name="_xlnm._FilterDatabase" localSheetId="3" hidden="1">'0420最后报表'!A7:X26</definedName>
    <definedName name="_xlnm._FilterDatabase" localSheetId="1" hidden="1">'0421企业自报表'!A7:X26</definedName>
    <definedName name="_xlnm._FilterDatabase" localSheetId="0" hidden="1">'0421最后报表'!A7:X26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3" i="68" l="1"/>
  <c r="S14" i="69"/>
  <c r="S15" i="69"/>
  <c r="S16" i="69"/>
  <c r="S17" i="69"/>
  <c r="S18" i="69"/>
  <c r="S13" i="69"/>
  <c r="P17" i="69"/>
  <c r="W30" i="69"/>
  <c r="V30" i="69"/>
  <c r="U30" i="69"/>
  <c r="T30" i="69"/>
  <c r="R30" i="69"/>
  <c r="Q30" i="69"/>
  <c r="P30" i="69"/>
  <c r="O30" i="69"/>
  <c r="N30" i="69"/>
  <c r="M30" i="69"/>
  <c r="L30" i="69"/>
  <c r="K30" i="69"/>
  <c r="J30" i="69"/>
  <c r="I30" i="69"/>
  <c r="H30" i="69"/>
  <c r="G30" i="69"/>
  <c r="F30" i="69"/>
  <c r="E30" i="69"/>
  <c r="D30" i="69"/>
  <c r="C30" i="69"/>
  <c r="H28" i="68"/>
  <c r="K28" i="68" s="1"/>
  <c r="F28" i="68"/>
  <c r="K10" i="68"/>
  <c r="K11" i="68"/>
  <c r="K12" i="68"/>
  <c r="K13" i="68"/>
  <c r="K14" i="68"/>
  <c r="K15" i="68"/>
  <c r="K16" i="68"/>
  <c r="K9" i="68"/>
  <c r="H10" i="68"/>
  <c r="H11" i="68"/>
  <c r="H12" i="68"/>
  <c r="H13" i="68"/>
  <c r="H14" i="68"/>
  <c r="H15" i="68"/>
  <c r="H16" i="68"/>
  <c r="H9" i="68"/>
  <c r="W30" i="67"/>
  <c r="V30" i="67"/>
  <c r="U30" i="67"/>
  <c r="S30" i="67"/>
  <c r="Q30" i="67"/>
  <c r="O30" i="67"/>
  <c r="N30" i="67"/>
  <c r="M30" i="67"/>
  <c r="L30" i="67"/>
  <c r="K30" i="67"/>
  <c r="J30" i="67"/>
  <c r="I30" i="67"/>
  <c r="H30" i="67"/>
  <c r="G30" i="67"/>
  <c r="F30" i="67"/>
  <c r="E30" i="67"/>
  <c r="D30" i="67"/>
  <c r="C30" i="67"/>
  <c r="P30" i="67"/>
  <c r="T30" i="67"/>
  <c r="R8" i="66"/>
  <c r="T15" i="66"/>
  <c r="T14" i="66"/>
  <c r="T16" i="66"/>
  <c r="T17" i="66"/>
  <c r="T18" i="66"/>
  <c r="T13" i="66"/>
  <c r="P17" i="66"/>
  <c r="P30" i="66" s="1"/>
  <c r="W30" i="66"/>
  <c r="V30" i="66"/>
  <c r="U30" i="66"/>
  <c r="S30" i="66"/>
  <c r="Q30" i="66"/>
  <c r="O30" i="66"/>
  <c r="N30" i="66"/>
  <c r="M30" i="66"/>
  <c r="L30" i="66"/>
  <c r="K30" i="66"/>
  <c r="J30" i="66"/>
  <c r="I30" i="66"/>
  <c r="H30" i="66"/>
  <c r="G30" i="66"/>
  <c r="F30" i="66"/>
  <c r="E30" i="66"/>
  <c r="D30" i="66"/>
  <c r="C30" i="66"/>
  <c r="R10" i="66"/>
  <c r="R9" i="66"/>
  <c r="R30" i="66" s="1"/>
  <c r="E24" i="65"/>
  <c r="G24" i="65" s="1"/>
  <c r="J24" i="65" s="1"/>
  <c r="G25" i="65"/>
  <c r="J25" i="65" s="1"/>
  <c r="G23" i="65"/>
  <c r="J23" i="65" s="1"/>
  <c r="G21" i="65"/>
  <c r="J21" i="65" s="1"/>
  <c r="G22" i="65"/>
  <c r="J22" i="65" s="1"/>
  <c r="G20" i="65"/>
  <c r="J20" i="65" s="1"/>
  <c r="F19" i="65"/>
  <c r="G19" i="65" s="1"/>
  <c r="J19" i="65" s="1"/>
  <c r="J18" i="65"/>
  <c r="G18" i="65"/>
  <c r="G8" i="65"/>
  <c r="J8" i="65" s="1"/>
  <c r="G9" i="65"/>
  <c r="J9" i="65" s="1"/>
  <c r="G11" i="65"/>
  <c r="J11" i="65" s="1"/>
  <c r="G10" i="65"/>
  <c r="J10" i="65" s="1"/>
  <c r="G12" i="65"/>
  <c r="J12" i="65" s="1"/>
  <c r="G13" i="65"/>
  <c r="J13" i="65" s="1"/>
  <c r="G14" i="65"/>
  <c r="J14" i="65" s="1"/>
  <c r="G7" i="65"/>
  <c r="J7" i="65" s="1"/>
  <c r="R10" i="64"/>
  <c r="R9" i="64"/>
  <c r="S30" i="69" l="1"/>
  <c r="R30" i="67"/>
  <c r="T30" i="66"/>
  <c r="W30" i="64"/>
  <c r="V30" i="64"/>
  <c r="U30" i="64"/>
  <c r="S30" i="64"/>
  <c r="Q30" i="64"/>
  <c r="P30" i="64"/>
  <c r="O30" i="64"/>
  <c r="L30" i="64"/>
  <c r="K30" i="64"/>
  <c r="J30" i="64"/>
  <c r="I30" i="64"/>
  <c r="H30" i="64"/>
  <c r="G30" i="64"/>
  <c r="F30" i="64"/>
  <c r="E30" i="64"/>
  <c r="D30" i="64"/>
  <c r="C30" i="64"/>
  <c r="N30" i="64"/>
  <c r="M30" i="64"/>
  <c r="T30" i="64"/>
  <c r="R30" i="64"/>
  <c r="R8" i="63"/>
  <c r="M15" i="63"/>
  <c r="J12" i="62"/>
  <c r="K12" i="62" s="1"/>
  <c r="N12" i="62" s="1"/>
  <c r="T18" i="63"/>
  <c r="T17" i="63"/>
  <c r="T16" i="63"/>
  <c r="T15" i="63"/>
  <c r="T14" i="63"/>
  <c r="T13" i="63"/>
  <c r="N17" i="63"/>
  <c r="W30" i="63"/>
  <c r="V30" i="63"/>
  <c r="U30" i="63"/>
  <c r="S30" i="63"/>
  <c r="Q30" i="63"/>
  <c r="P30" i="63"/>
  <c r="O30" i="63"/>
  <c r="N30" i="63"/>
  <c r="M30" i="63"/>
  <c r="L30" i="63"/>
  <c r="K30" i="63"/>
  <c r="J30" i="63"/>
  <c r="I30" i="63"/>
  <c r="H30" i="63"/>
  <c r="G30" i="63"/>
  <c r="F30" i="63"/>
  <c r="E30" i="63"/>
  <c r="D30" i="63"/>
  <c r="C30" i="63"/>
  <c r="R10" i="63"/>
  <c r="R9" i="63"/>
  <c r="J14" i="62"/>
  <c r="K14" i="62" s="1"/>
  <c r="N14" i="62" s="1"/>
  <c r="I9" i="62"/>
  <c r="K9" i="62" s="1"/>
  <c r="N9" i="62" s="1"/>
  <c r="K10" i="62"/>
  <c r="N10" i="62" s="1"/>
  <c r="K11" i="62"/>
  <c r="N11" i="62" s="1"/>
  <c r="K13" i="62"/>
  <c r="N13" i="62" s="1"/>
  <c r="K15" i="62"/>
  <c r="N15" i="62" s="1"/>
  <c r="K8" i="62"/>
  <c r="N8" i="62" s="1"/>
  <c r="R10" i="61"/>
  <c r="R9" i="61"/>
  <c r="W30" i="61"/>
  <c r="V30" i="61"/>
  <c r="U30" i="61"/>
  <c r="T30" i="61"/>
  <c r="Q30" i="61"/>
  <c r="P30" i="61"/>
  <c r="O30" i="61"/>
  <c r="L30" i="61"/>
  <c r="K30" i="61"/>
  <c r="J30" i="61"/>
  <c r="I30" i="61"/>
  <c r="H30" i="61"/>
  <c r="G30" i="61"/>
  <c r="F30" i="61"/>
  <c r="E30" i="61"/>
  <c r="D30" i="61"/>
  <c r="C30" i="61"/>
  <c r="M30" i="61"/>
  <c r="N30" i="61"/>
  <c r="S30" i="61"/>
  <c r="H13" i="59"/>
  <c r="R8" i="60"/>
  <c r="R30" i="63" l="1"/>
  <c r="T30" i="63"/>
  <c r="R30" i="61"/>
  <c r="N17" i="60"/>
  <c r="N30" i="60" s="1"/>
  <c r="S18" i="60"/>
  <c r="S16" i="60"/>
  <c r="S17" i="60"/>
  <c r="S15" i="60"/>
  <c r="S14" i="60"/>
  <c r="S13" i="60"/>
  <c r="M18" i="60"/>
  <c r="M30" i="60" s="1"/>
  <c r="W30" i="60"/>
  <c r="V30" i="60"/>
  <c r="U30" i="60"/>
  <c r="T30" i="60"/>
  <c r="Q30" i="60"/>
  <c r="P30" i="60"/>
  <c r="O30" i="60"/>
  <c r="L30" i="60"/>
  <c r="K30" i="60"/>
  <c r="J30" i="60"/>
  <c r="I30" i="60"/>
  <c r="H30" i="60"/>
  <c r="G30" i="60"/>
  <c r="F30" i="60"/>
  <c r="E30" i="60"/>
  <c r="D30" i="60"/>
  <c r="C30" i="60"/>
  <c r="R10" i="60"/>
  <c r="R9" i="60"/>
  <c r="R30" i="60" s="1"/>
  <c r="H16" i="59"/>
  <c r="L10" i="59"/>
  <c r="L12" i="59"/>
  <c r="I10" i="59"/>
  <c r="I11" i="59"/>
  <c r="L11" i="59" s="1"/>
  <c r="I12" i="59"/>
  <c r="I14" i="59"/>
  <c r="L14" i="59" s="1"/>
  <c r="I13" i="59"/>
  <c r="L13" i="59" s="1"/>
  <c r="I15" i="59"/>
  <c r="L15" i="59" s="1"/>
  <c r="I16" i="59"/>
  <c r="L16" i="59" s="1"/>
  <c r="I9" i="59"/>
  <c r="L9" i="59" s="1"/>
  <c r="R9" i="58"/>
  <c r="R10" i="58"/>
  <c r="W30" i="58"/>
  <c r="V30" i="58"/>
  <c r="U30" i="58"/>
  <c r="S30" i="58"/>
  <c r="Q30" i="58"/>
  <c r="P30" i="58"/>
  <c r="O30" i="58"/>
  <c r="L30" i="58"/>
  <c r="K30" i="58"/>
  <c r="J30" i="58"/>
  <c r="I30" i="58"/>
  <c r="H30" i="58"/>
  <c r="G30" i="58"/>
  <c r="F30" i="58"/>
  <c r="E30" i="58"/>
  <c r="D30" i="58"/>
  <c r="C30" i="58"/>
  <c r="N30" i="58"/>
  <c r="M30" i="58"/>
  <c r="T30" i="58"/>
  <c r="R30" i="58"/>
  <c r="N18" i="57"/>
  <c r="M18" i="57"/>
  <c r="M30" i="57" s="1"/>
  <c r="T18" i="57"/>
  <c r="T17" i="57"/>
  <c r="T16" i="57"/>
  <c r="T15" i="57"/>
  <c r="T14" i="57"/>
  <c r="T13" i="57"/>
  <c r="W30" i="57"/>
  <c r="V30" i="57"/>
  <c r="U30" i="57"/>
  <c r="T30" i="57"/>
  <c r="S30" i="57"/>
  <c r="Q30" i="57"/>
  <c r="P30" i="57"/>
  <c r="O30" i="57"/>
  <c r="N30" i="57"/>
  <c r="L30" i="57"/>
  <c r="K30" i="57"/>
  <c r="J30" i="57"/>
  <c r="I30" i="57"/>
  <c r="H30" i="57"/>
  <c r="G30" i="57"/>
  <c r="F30" i="57"/>
  <c r="E30" i="57"/>
  <c r="D30" i="57"/>
  <c r="C30" i="57"/>
  <c r="R10" i="57"/>
  <c r="R9" i="57"/>
  <c r="R30" i="57" s="1"/>
  <c r="I18" i="56"/>
  <c r="I11" i="56"/>
  <c r="I12" i="56"/>
  <c r="I13" i="56"/>
  <c r="I14" i="56"/>
  <c r="I15" i="56"/>
  <c r="I16" i="56"/>
  <c r="I17" i="56"/>
  <c r="L18" i="56"/>
  <c r="L12" i="56"/>
  <c r="L13" i="56"/>
  <c r="L14" i="56"/>
  <c r="L15" i="56"/>
  <c r="L16" i="56"/>
  <c r="L17" i="56"/>
  <c r="L11" i="56"/>
  <c r="R10" i="55"/>
  <c r="R9" i="55"/>
  <c r="W30" i="55"/>
  <c r="V30" i="55"/>
  <c r="U30" i="55"/>
  <c r="T30" i="55"/>
  <c r="Q30" i="55"/>
  <c r="P30" i="55"/>
  <c r="O30" i="55"/>
  <c r="N30" i="55"/>
  <c r="M30" i="55"/>
  <c r="L30" i="55"/>
  <c r="K30" i="55"/>
  <c r="J30" i="55"/>
  <c r="I30" i="55"/>
  <c r="H30" i="55"/>
  <c r="G30" i="55"/>
  <c r="F30" i="55"/>
  <c r="E30" i="55"/>
  <c r="D30" i="55"/>
  <c r="C30" i="55"/>
  <c r="S30" i="55"/>
  <c r="R30" i="55"/>
  <c r="R8" i="54"/>
  <c r="S18" i="54"/>
  <c r="S17" i="54"/>
  <c r="S16" i="54"/>
  <c r="S15" i="54"/>
  <c r="S14" i="54"/>
  <c r="S30" i="54" s="1"/>
  <c r="S13" i="54"/>
  <c r="W30" i="54"/>
  <c r="V30" i="54"/>
  <c r="U30" i="54"/>
  <c r="T30" i="54"/>
  <c r="Q30" i="54"/>
  <c r="P30" i="54"/>
  <c r="O30" i="54"/>
  <c r="N30" i="54"/>
  <c r="M30" i="54"/>
  <c r="L30" i="54"/>
  <c r="K30" i="54"/>
  <c r="J30" i="54"/>
  <c r="I30" i="54"/>
  <c r="H30" i="54"/>
  <c r="G30" i="54"/>
  <c r="F30" i="54"/>
  <c r="E30" i="54"/>
  <c r="D30" i="54"/>
  <c r="C30" i="54"/>
  <c r="R10" i="54"/>
  <c r="R9" i="54"/>
  <c r="M7" i="53"/>
  <c r="R9" i="52"/>
  <c r="R10" i="52"/>
  <c r="J8" i="53"/>
  <c r="M8" i="53" s="1"/>
  <c r="J9" i="53"/>
  <c r="M9" i="53" s="1"/>
  <c r="J10" i="53"/>
  <c r="M10" i="53" s="1"/>
  <c r="J11" i="53"/>
  <c r="M11" i="53" s="1"/>
  <c r="J12" i="53"/>
  <c r="M12" i="53" s="1"/>
  <c r="J13" i="53"/>
  <c r="M13" i="53" s="1"/>
  <c r="J14" i="53"/>
  <c r="M14" i="53" s="1"/>
  <c r="J7" i="53"/>
  <c r="W30" i="52"/>
  <c r="V30" i="52"/>
  <c r="U30" i="52"/>
  <c r="T30" i="52"/>
  <c r="R30" i="52"/>
  <c r="Q30" i="52"/>
  <c r="P30" i="52"/>
  <c r="O30" i="52"/>
  <c r="N30" i="52"/>
  <c r="M30" i="52"/>
  <c r="L30" i="52"/>
  <c r="K30" i="52"/>
  <c r="J30" i="52"/>
  <c r="I30" i="52"/>
  <c r="H30" i="52"/>
  <c r="G30" i="52"/>
  <c r="F30" i="52"/>
  <c r="E30" i="52"/>
  <c r="D30" i="52"/>
  <c r="C30" i="52"/>
  <c r="S30" i="52"/>
  <c r="H9" i="50"/>
  <c r="S30" i="60" l="1"/>
  <c r="R30" i="54"/>
  <c r="M30" i="51"/>
  <c r="S18" i="51"/>
  <c r="S17" i="51"/>
  <c r="S16" i="51"/>
  <c r="S15" i="51"/>
  <c r="S30" i="51" s="1"/>
  <c r="S14" i="51"/>
  <c r="S13" i="51"/>
  <c r="W30" i="51"/>
  <c r="V30" i="51"/>
  <c r="U30" i="51"/>
  <c r="T30" i="51"/>
  <c r="R30" i="51"/>
  <c r="Q30" i="51"/>
  <c r="P30" i="51"/>
  <c r="O30" i="51"/>
  <c r="N30" i="51"/>
  <c r="L30" i="51"/>
  <c r="K30" i="51"/>
  <c r="J30" i="51"/>
  <c r="I30" i="51"/>
  <c r="H30" i="51"/>
  <c r="G30" i="51"/>
  <c r="F30" i="51"/>
  <c r="E30" i="51"/>
  <c r="D30" i="51"/>
  <c r="C30" i="51"/>
  <c r="K8" i="50"/>
  <c r="K9" i="50"/>
  <c r="K10" i="50"/>
  <c r="K11" i="50"/>
  <c r="K12" i="50"/>
  <c r="K13" i="50"/>
  <c r="K14" i="50"/>
  <c r="K7" i="50"/>
  <c r="H8" i="50"/>
  <c r="H10" i="50"/>
  <c r="H11" i="50"/>
  <c r="H12" i="50"/>
  <c r="H13" i="50"/>
  <c r="H14" i="50"/>
  <c r="H7" i="50"/>
  <c r="W30" i="49"/>
  <c r="V30" i="49"/>
  <c r="U30" i="49"/>
  <c r="Q30" i="49"/>
  <c r="P30" i="49"/>
  <c r="O30" i="49"/>
  <c r="N30" i="49"/>
  <c r="M30" i="49"/>
  <c r="L30" i="49"/>
  <c r="K30" i="49"/>
  <c r="J30" i="49"/>
  <c r="I30" i="49"/>
  <c r="H30" i="49"/>
  <c r="G30" i="49"/>
  <c r="F30" i="49"/>
  <c r="E30" i="49"/>
  <c r="D30" i="49"/>
  <c r="C30" i="49"/>
  <c r="T30" i="49"/>
  <c r="S30" i="49"/>
  <c r="P30" i="48"/>
  <c r="O30" i="48"/>
  <c r="N30" i="48"/>
  <c r="M30" i="48"/>
  <c r="L30" i="48"/>
  <c r="K30" i="48"/>
  <c r="J30" i="48"/>
  <c r="I30" i="48"/>
  <c r="H30" i="48"/>
  <c r="Q30" i="48"/>
  <c r="W30" i="48"/>
  <c r="V30" i="48"/>
  <c r="U30" i="48"/>
  <c r="G30" i="48"/>
  <c r="F30" i="48"/>
  <c r="E30" i="48"/>
  <c r="D30" i="48"/>
  <c r="C30" i="48"/>
  <c r="S18" i="48"/>
  <c r="T17" i="48"/>
  <c r="S16" i="48"/>
  <c r="T15" i="48"/>
  <c r="T14" i="48"/>
  <c r="T13" i="48"/>
  <c r="R10" i="48"/>
  <c r="S9" i="48"/>
  <c r="R9" i="48"/>
  <c r="R8" i="48"/>
  <c r="R30" i="48" s="1"/>
  <c r="R30" i="49" l="1"/>
  <c r="T30" i="48"/>
  <c r="S30" i="48"/>
  <c r="K8" i="46"/>
  <c r="K9" i="46"/>
  <c r="K10" i="46"/>
  <c r="K11" i="46"/>
  <c r="K12" i="46"/>
  <c r="K13" i="46"/>
  <c r="K14" i="46"/>
  <c r="K7" i="46"/>
  <c r="H8" i="46"/>
  <c r="H9" i="46"/>
  <c r="H10" i="46"/>
  <c r="H11" i="46"/>
  <c r="H12" i="46"/>
  <c r="H13" i="46"/>
  <c r="H14" i="46"/>
  <c r="H7" i="46"/>
  <c r="S9" i="45"/>
  <c r="R9" i="45"/>
  <c r="R10" i="45"/>
  <c r="W30" i="45"/>
  <c r="V30" i="45"/>
  <c r="U30" i="45"/>
  <c r="S30" i="45"/>
  <c r="R30" i="45"/>
  <c r="Q30" i="45"/>
  <c r="P30" i="45"/>
  <c r="N30" i="45"/>
  <c r="M30" i="45"/>
  <c r="L30" i="45"/>
  <c r="K30" i="45"/>
  <c r="J30" i="45"/>
  <c r="I30" i="45"/>
  <c r="H30" i="45"/>
  <c r="G30" i="45"/>
  <c r="F30" i="45"/>
  <c r="E30" i="45"/>
  <c r="D30" i="45"/>
  <c r="C30" i="45"/>
  <c r="O30" i="45"/>
  <c r="T30" i="45"/>
</calcChain>
</file>

<file path=xl/sharedStrings.xml><?xml version="1.0" encoding="utf-8"?>
<sst xmlns="http://schemas.openxmlformats.org/spreadsheetml/2006/main" count="1668" uniqueCount="100">
  <si>
    <t>序号</t>
  </si>
  <si>
    <t>企业名称</t>
  </si>
  <si>
    <t>类          别</t>
  </si>
  <si>
    <t>备注</t>
  </si>
  <si>
    <t>米</t>
  </si>
  <si>
    <t>面</t>
  </si>
  <si>
    <t>油</t>
  </si>
  <si>
    <t>产地直采蔬菜</t>
  </si>
  <si>
    <t>猪肉</t>
  </si>
  <si>
    <t>当日
销售量（吨）</t>
  </si>
  <si>
    <t>当日
进货量（吨）</t>
  </si>
  <si>
    <t>目前
库存量（吨）</t>
  </si>
  <si>
    <t>小计</t>
  </si>
  <si>
    <t>耐储菜</t>
  </si>
  <si>
    <t>叶菜和果菜</t>
  </si>
  <si>
    <r>
      <rPr>
        <sz val="10"/>
        <rFont val="宋体"/>
        <family val="3"/>
        <charset val="134"/>
      </rPr>
      <t xml:space="preserve"> </t>
    </r>
    <r>
      <rPr>
        <b/>
        <sz val="12"/>
        <rFont val="华文宋体"/>
        <family val="3"/>
        <charset val="134"/>
      </rPr>
      <t>耐储菜</t>
    </r>
    <phoneticPr fontId="0" type="noConversion"/>
  </si>
  <si>
    <t xml:space="preserve">  叶菜和果菜</t>
  </si>
  <si>
    <t>东北亚</t>
  </si>
  <si>
    <t>关停</t>
  </si>
  <si>
    <t>海吉星</t>
  </si>
  <si>
    <t>营业</t>
  </si>
  <si>
    <t>国欧仓储</t>
  </si>
  <si>
    <t>美菜商城</t>
  </si>
  <si>
    <t>地利生鲜</t>
  </si>
  <si>
    <t>沃尔玛</t>
  </si>
  <si>
    <t>远方超市</t>
  </si>
  <si>
    <t>金锣</t>
  </si>
  <si>
    <t>欧亚卖场</t>
  </si>
  <si>
    <t>欧亚商都</t>
  </si>
  <si>
    <t>永鹏经贸</t>
  </si>
  <si>
    <t>亚泰超市</t>
  </si>
  <si>
    <t>中粮集团</t>
  </si>
  <si>
    <t>华正</t>
  </si>
  <si>
    <t>新天地</t>
  </si>
  <si>
    <t>永辉超市</t>
  </si>
  <si>
    <t>大润发</t>
  </si>
  <si>
    <t>麦德龙</t>
  </si>
  <si>
    <t>闭店</t>
  </si>
  <si>
    <t>合计</t>
  </si>
  <si>
    <t>营业</t>
    <phoneticPr fontId="0" type="noConversion"/>
  </si>
  <si>
    <t>营业</t>
    <phoneticPr fontId="19" type="noConversion"/>
  </si>
  <si>
    <t>营业</t>
    <phoneticPr fontId="22" type="noConversion"/>
  </si>
  <si>
    <t>供销社</t>
    <phoneticPr fontId="19" type="noConversion"/>
  </si>
  <si>
    <t>货源地</t>
    <phoneticPr fontId="24" type="noConversion"/>
  </si>
  <si>
    <t>进货渠道</t>
    <phoneticPr fontId="24" type="noConversion"/>
  </si>
  <si>
    <t>辽宁、河北、山东、内蒙古、湖南、河南、四川、福建、北京、云南、广东、浙江等</t>
  </si>
  <si>
    <t>产地直发</t>
  </si>
  <si>
    <t>辽宁、山东寿光、河南、河北、内蒙、黑龙江、福建、四川</t>
  </si>
  <si>
    <t>河北高碑店、山东聊城、内蒙</t>
  </si>
  <si>
    <t>市场采购、产地直发</t>
  </si>
  <si>
    <t>北京、山东、沈阳（目前以北京为主）</t>
  </si>
  <si>
    <t>批发市场采购</t>
  </si>
  <si>
    <t>全国各地产地、北京</t>
  </si>
  <si>
    <t>全国各地产地直发（占六成）；北京新发地市场采购（占四成）；</t>
  </si>
  <si>
    <t>山东、北京、河北</t>
  </si>
  <si>
    <t>北京、哈尔滨</t>
  </si>
  <si>
    <t>北京产地直发；哈尔滨市场采购</t>
  </si>
  <si>
    <t>山东、福建、湖北、云南、黑龙江、甘肃</t>
  </si>
  <si>
    <t>昨库存</t>
  </si>
  <si>
    <t>进</t>
  </si>
  <si>
    <t>销</t>
  </si>
  <si>
    <t>计算出今日库存</t>
  </si>
  <si>
    <t>企业自己报送库存</t>
  </si>
  <si>
    <t>做差 企业自报-计算出数</t>
  </si>
  <si>
    <t>各城区、开发区自采</t>
    <phoneticPr fontId="19" type="noConversion"/>
  </si>
  <si>
    <t>各城区接受
省内市州驰援</t>
  </si>
  <si>
    <t>市级政府自采</t>
  </si>
  <si>
    <t xml:space="preserve">备注：1、当日统计数据为上日数据。 2、市级政府自采通过吉林省域外直接采购。 3、各城区自采是各城区通过吉林省域外直接采购。4、海吉星市场因为关闭蔬菜已全部腐烂。 </t>
    <phoneticPr fontId="19" type="noConversion"/>
  </si>
  <si>
    <t>4月14日长春市重点直采保供企业生活物资统计表</t>
    <phoneticPr fontId="0" type="noConversion"/>
  </si>
  <si>
    <t>0414计算表</t>
    <phoneticPr fontId="19" type="noConversion"/>
  </si>
  <si>
    <t>4月15日长春市重点直采保供企业生活物资统计表</t>
    <phoneticPr fontId="0" type="noConversion"/>
  </si>
  <si>
    <t>做差 计算出数-企业自报</t>
    <phoneticPr fontId="19" type="noConversion"/>
  </si>
  <si>
    <t>0415计算表</t>
    <phoneticPr fontId="19" type="noConversion"/>
  </si>
  <si>
    <t xml:space="preserve">备注：1、当日统计数据为上日数据。 2、市级政府自采通过吉林省域外直接采购，今日清库存，将库存免费分给双阳、农安、公主岭、九台。 3、各城区自采是各城区通过吉林省域外直接采购。4、海吉星市场因为关闭蔬菜已全部腐烂。 </t>
    <phoneticPr fontId="19" type="noConversion"/>
  </si>
  <si>
    <t>4月16日长春市重点直采保供企业生活物资统计表</t>
    <phoneticPr fontId="0" type="noConversion"/>
  </si>
  <si>
    <t xml:space="preserve">备注：1、当日统计数据为上日数据。 2、市级政府自采通过吉林省域外直接采购。考虑库存蔬菜破损及腐烂情况，不定期清理库存，免费赠予有需求的学校、医院、复工企业、特殊团体等单位。 3、各城区自采是各城区通过吉林省域外直接采购。4、海吉星市场因为关闭蔬菜已全部腐烂。 </t>
    <phoneticPr fontId="19" type="noConversion"/>
  </si>
  <si>
    <t>4月17日长春市重点直采保供企业生活物资统计表</t>
    <phoneticPr fontId="0" type="noConversion"/>
  </si>
  <si>
    <t xml:space="preserve">备注：1、当日统计数据为上日数据。 2、市级政府自采通过吉林省域外直接采购。16日到货6187箱55.68吨已临近保质期无法长期保存，已退货。考虑库存蔬菜破损及腐烂情况，不定期清理库存，免费赠予有需求的学校、医院、复工企业、特殊团体等单位。 3、各城区自采是各城区通过吉林省域外直接采购。4、海吉星市场因为关闭蔬菜已全部腐烂。 </t>
    <phoneticPr fontId="19" type="noConversion"/>
  </si>
  <si>
    <t>供销社自报：31.4（为了调整）</t>
    <phoneticPr fontId="19" type="noConversion"/>
  </si>
  <si>
    <t>备注：市级政府自采16日到货的55.68吨已临近保质期无法长期保存，进行退货处理。因此，按照“昨日库存+今日调入-今日调出=今日库存”计算，少了55.68吨。</t>
    <phoneticPr fontId="19" type="noConversion"/>
  </si>
  <si>
    <t>4月18日长春市重点直采保供企业生活物资统计表</t>
    <phoneticPr fontId="0" type="noConversion"/>
  </si>
  <si>
    <t>永辉48.6</t>
    <phoneticPr fontId="19" type="noConversion"/>
  </si>
  <si>
    <t>供销社35</t>
    <phoneticPr fontId="19" type="noConversion"/>
  </si>
  <si>
    <t>4月19日长春市重点直采保供企业生活物资统计表</t>
    <phoneticPr fontId="0" type="noConversion"/>
  </si>
  <si>
    <t>停业</t>
    <phoneticPr fontId="19" type="noConversion"/>
  </si>
  <si>
    <t>供销社</t>
  </si>
  <si>
    <t>进35</t>
    <phoneticPr fontId="19" type="noConversion"/>
  </si>
  <si>
    <t>销25.1</t>
    <phoneticPr fontId="19" type="noConversion"/>
  </si>
  <si>
    <t>销17</t>
    <phoneticPr fontId="19" type="noConversion"/>
  </si>
  <si>
    <t>本来差值</t>
    <phoneticPr fontId="19" type="noConversion"/>
  </si>
  <si>
    <t>调整变量</t>
    <phoneticPr fontId="19" type="noConversion"/>
  </si>
  <si>
    <t>关停</t>
    <phoneticPr fontId="19" type="noConversion"/>
  </si>
  <si>
    <t>4月20日长春市重点直采保供企业生活物资统计表</t>
    <phoneticPr fontId="0" type="noConversion"/>
  </si>
  <si>
    <t>销169</t>
    <phoneticPr fontId="19" type="noConversion"/>
  </si>
  <si>
    <t>差121.5</t>
    <phoneticPr fontId="19" type="noConversion"/>
  </si>
  <si>
    <t>修正：</t>
    <phoneticPr fontId="19" type="noConversion"/>
  </si>
  <si>
    <t>差25.9</t>
    <phoneticPr fontId="19" type="noConversion"/>
  </si>
  <si>
    <t>进53.5</t>
    <phoneticPr fontId="19" type="noConversion"/>
  </si>
  <si>
    <t>4月21日长春市重点直采保供企业生活物资统计表</t>
    <phoneticPr fontId="0" type="noConversion"/>
  </si>
  <si>
    <t>做差 计算出数-企业自报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</si>
</sst>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0" x14ac:knownFonts="1">
    <font>
      <sz val="11"/>
      <name val="宋体"/>
      <charset val="134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黑体"/>
      <family val="3"/>
      <charset val="134"/>
    </font>
    <font>
      <b/>
      <sz val="22"/>
      <name val="宋体"/>
      <family val="3"/>
      <charset val="134"/>
    </font>
    <font>
      <b/>
      <sz val="16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12"/>
      <name val="仿宋"/>
      <family val="3"/>
      <charset val="134"/>
    </font>
    <font>
      <b/>
      <sz val="12"/>
      <color rgb="FFFF0000"/>
      <name val="宋体"/>
      <family val="3"/>
      <charset val="134"/>
    </font>
    <font>
      <sz val="12"/>
      <name val="仿宋_GB2312"/>
      <family val="3"/>
      <charset val="134"/>
    </font>
    <font>
      <sz val="12"/>
      <color rgb="FFFF0000"/>
      <name val="仿宋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b/>
      <sz val="12"/>
      <name val="华文宋体"/>
      <family val="3"/>
      <charset val="134"/>
    </font>
    <font>
      <sz val="12"/>
      <color rgb="FF000000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sz val="12"/>
      <name val="仿宋"/>
      <family val="3"/>
      <charset val="134"/>
    </font>
    <font>
      <sz val="12"/>
      <color rgb="FF000000"/>
      <name val="仿宋"/>
      <family val="3"/>
      <charset val="134"/>
    </font>
    <font>
      <sz val="9"/>
      <name val="宋体"/>
      <family val="3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2F7FC"/>
        <bgColor indexed="64"/>
      </patternFill>
    </fill>
    <fill>
      <patternFill patternType="solid">
        <fgColor rgb="FFFDFE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</cellStyleXfs>
  <cellXfs count="80">
    <xf numFmtId="0" fontId="0" fillId="0" borderId="0" xfId="0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3" xfId="0" applyFont="1" applyFill="1" applyBorder="1" applyAlignment="1" applyProtection="1">
      <alignment horizontal="center" vertical="center" wrapText="1"/>
      <protection locked="0"/>
    </xf>
    <xf numFmtId="0" fontId="12" fillId="0" borderId="4" xfId="0" applyFont="1" applyFill="1" applyBorder="1" applyAlignment="1" applyProtection="1">
      <alignment horizontal="center" vertical="center" wrapText="1"/>
      <protection locked="0"/>
    </xf>
    <xf numFmtId="0" fontId="10" fillId="0" borderId="12" xfId="0" applyFont="1" applyFill="1" applyBorder="1" applyAlignment="1" applyProtection="1">
      <alignment horizontal="center" vertical="center" wrapText="1"/>
      <protection locked="0"/>
    </xf>
    <xf numFmtId="0" fontId="13" fillId="0" borderId="12" xfId="0" applyFont="1" applyFill="1" applyBorder="1" applyAlignment="1" applyProtection="1">
      <alignment horizontal="center" vertical="center" wrapText="1"/>
      <protection locked="0"/>
    </xf>
    <xf numFmtId="176" fontId="9" fillId="0" borderId="12" xfId="0" applyNumberFormat="1" applyFont="1" applyFill="1" applyBorder="1" applyAlignment="1" applyProtection="1">
      <alignment horizontal="center" vertical="center" wrapText="1"/>
      <protection locked="0"/>
    </xf>
    <xf numFmtId="176" fontId="18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9" fillId="2" borderId="12" xfId="0" applyFont="1" applyFill="1" applyBorder="1" applyAlignment="1" applyProtection="1">
      <alignment horizontal="center" vertical="center" wrapText="1"/>
      <protection locked="0"/>
    </xf>
    <xf numFmtId="176" fontId="9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11" fillId="2" borderId="12" xfId="0" applyFont="1" applyFill="1" applyBorder="1" applyAlignment="1" applyProtection="1">
      <alignment horizontal="center" vertical="center"/>
      <protection locked="0"/>
    </xf>
    <xf numFmtId="0" fontId="9" fillId="3" borderId="12" xfId="0" applyFont="1" applyFill="1" applyBorder="1" applyAlignment="1" applyProtection="1">
      <alignment horizontal="center" vertical="center" wrapText="1"/>
      <protection locked="0"/>
    </xf>
    <xf numFmtId="176" fontId="23" fillId="3" borderId="12" xfId="0" applyNumberFormat="1" applyFont="1" applyFill="1" applyBorder="1" applyAlignment="1" applyProtection="1">
      <alignment horizontal="center" vertical="center"/>
      <protection locked="0"/>
    </xf>
    <xf numFmtId="0" fontId="2" fillId="3" borderId="12" xfId="0" applyFont="1" applyFill="1" applyBorder="1" applyAlignment="1" applyProtection="1">
      <alignment horizontal="center" vertical="center"/>
      <protection locked="0"/>
    </xf>
    <xf numFmtId="176" fontId="20" fillId="3" borderId="12" xfId="0" applyNumberFormat="1" applyFont="1" applyFill="1" applyBorder="1" applyAlignment="1" applyProtection="1">
      <alignment horizontal="center" vertical="center" wrapText="1"/>
      <protection locked="0"/>
    </xf>
    <xf numFmtId="176" fontId="21" fillId="3" borderId="12" xfId="0" applyNumberFormat="1" applyFont="1" applyFill="1" applyBorder="1" applyAlignment="1" applyProtection="1">
      <alignment horizontal="center" vertical="center"/>
      <protection locked="0"/>
    </xf>
    <xf numFmtId="0" fontId="17" fillId="3" borderId="12" xfId="0" applyFont="1" applyFill="1" applyBorder="1" applyAlignment="1" applyProtection="1">
      <alignment horizontal="center" vertical="center"/>
      <protection locked="0"/>
    </xf>
    <xf numFmtId="176" fontId="21" fillId="3" borderId="12" xfId="0" applyNumberFormat="1" applyFont="1" applyFill="1" applyBorder="1" applyAlignment="1" applyProtection="1">
      <alignment horizontal="center" vertical="center" wrapText="1"/>
      <protection locked="0"/>
    </xf>
    <xf numFmtId="176" fontId="9" fillId="3" borderId="12" xfId="0" applyNumberFormat="1" applyFont="1" applyFill="1" applyBorder="1" applyAlignment="1" applyProtection="1">
      <alignment horizontal="center" vertical="center" wrapText="1"/>
      <protection locked="0"/>
    </xf>
    <xf numFmtId="0" fontId="11" fillId="3" borderId="12" xfId="0" applyFont="1" applyFill="1" applyBorder="1" applyAlignment="1" applyProtection="1">
      <alignment horizontal="center" vertical="center"/>
      <protection locked="0"/>
    </xf>
    <xf numFmtId="0" fontId="25" fillId="0" borderId="12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vertical="center"/>
      <protection locked="0"/>
    </xf>
    <xf numFmtId="0" fontId="9" fillId="2" borderId="23" xfId="0" applyFont="1" applyFill="1" applyBorder="1" applyAlignment="1" applyProtection="1">
      <alignment horizontal="center" vertical="center"/>
      <protection locked="0"/>
    </xf>
    <xf numFmtId="0" fontId="26" fillId="0" borderId="0" xfId="0" applyFont="1" applyAlignment="1">
      <alignment vertical="center"/>
    </xf>
    <xf numFmtId="176" fontId="9" fillId="2" borderId="12" xfId="0" applyNumberFormat="1" applyFont="1" applyFill="1" applyBorder="1" applyAlignment="1" applyProtection="1">
      <alignment horizontal="center" vertical="center" wrapText="1"/>
    </xf>
    <xf numFmtId="0" fontId="14" fillId="0" borderId="0" xfId="0" applyFont="1" applyAlignment="1">
      <alignment vertical="center"/>
    </xf>
    <xf numFmtId="0" fontId="1" fillId="0" borderId="12" xfId="0" applyFont="1" applyBorder="1" applyAlignment="1" applyProtection="1">
      <alignment horizontal="center" vertical="center"/>
      <protection locked="0"/>
    </xf>
    <xf numFmtId="0" fontId="27" fillId="0" borderId="0" xfId="0" applyFont="1" applyAlignment="1">
      <alignment vertical="center"/>
    </xf>
    <xf numFmtId="0" fontId="1" fillId="0" borderId="12" xfId="0" applyFont="1" applyBorder="1" applyAlignment="1" applyProtection="1">
      <alignment horizontal="center" vertical="center"/>
      <protection locked="0"/>
    </xf>
    <xf numFmtId="176" fontId="28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176" fontId="9" fillId="4" borderId="1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0" fillId="4" borderId="0" xfId="0" applyFill="1" applyAlignment="1">
      <alignment vertical="center"/>
    </xf>
    <xf numFmtId="0" fontId="1" fillId="0" borderId="12" xfId="0" applyFont="1" applyBorder="1" applyAlignment="1" applyProtection="1">
      <alignment horizontal="center" vertical="center"/>
      <protection locked="0"/>
    </xf>
    <xf numFmtId="0" fontId="14" fillId="4" borderId="0" xfId="0" applyFont="1" applyFill="1" applyAlignment="1">
      <alignment vertical="center"/>
    </xf>
    <xf numFmtId="0" fontId="14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14" fillId="6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8" fillId="0" borderId="22" xfId="0" applyFont="1" applyFill="1" applyBorder="1" applyAlignment="1" applyProtection="1">
      <alignment horizontal="center" vertical="center" wrapText="1"/>
      <protection locked="0"/>
    </xf>
    <xf numFmtId="0" fontId="8" fillId="0" borderId="21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8" fillId="0" borderId="12" xfId="0" applyFont="1" applyFill="1" applyBorder="1" applyAlignment="1" applyProtection="1">
      <alignment horizontal="center" vertical="center" wrapText="1"/>
      <protection locked="0"/>
    </xf>
    <xf numFmtId="0" fontId="8" fillId="0" borderId="15" xfId="0" applyFont="1" applyFill="1" applyBorder="1" applyAlignment="1" applyProtection="1">
      <alignment horizontal="center" vertical="center" wrapText="1"/>
      <protection locked="0"/>
    </xf>
    <xf numFmtId="0" fontId="8" fillId="0" borderId="14" xfId="0" applyFont="1" applyFill="1" applyBorder="1" applyAlignment="1" applyProtection="1">
      <alignment horizontal="center" vertical="center" wrapText="1"/>
      <protection locked="0"/>
    </xf>
    <xf numFmtId="0" fontId="8" fillId="0" borderId="13" xfId="0" applyFont="1" applyFill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9" xfId="0" applyFont="1" applyFill="1" applyBorder="1" applyAlignment="1" applyProtection="1">
      <alignment horizontal="center" vertical="center"/>
      <protection locked="0"/>
    </xf>
    <xf numFmtId="0" fontId="8" fillId="0" borderId="8" xfId="0" applyFont="1" applyFill="1" applyBorder="1" applyAlignment="1" applyProtection="1">
      <alignment horizontal="center" vertical="center"/>
      <protection locked="0"/>
    </xf>
    <xf numFmtId="0" fontId="8" fillId="0" borderId="1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Alignment="1" applyProtection="1">
      <alignment horizontal="right" vertical="center"/>
      <protection locked="0"/>
    </xf>
    <xf numFmtId="0" fontId="8" fillId="0" borderId="18" xfId="0" applyFont="1" applyFill="1" applyBorder="1" applyAlignment="1" applyProtection="1">
      <alignment horizontal="center" vertical="center"/>
      <protection locked="0"/>
    </xf>
    <xf numFmtId="0" fontId="8" fillId="0" borderId="17" xfId="0" applyFont="1" applyFill="1" applyBorder="1" applyAlignment="1" applyProtection="1">
      <alignment horizontal="center" vertical="center"/>
      <protection locked="0"/>
    </xf>
    <xf numFmtId="0" fontId="8" fillId="0" borderId="16" xfId="0" applyFont="1" applyFill="1" applyBorder="1" applyAlignment="1" applyProtection="1">
      <alignment horizontal="center" vertical="center"/>
      <protection locked="0"/>
    </xf>
    <xf numFmtId="0" fontId="8" fillId="0" borderId="7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8" fillId="0" borderId="19" xfId="0" applyFont="1" applyFill="1" applyBorder="1" applyAlignment="1" applyProtection="1">
      <alignment horizontal="center" vertical="center"/>
      <protection locked="0"/>
    </xf>
    <xf numFmtId="0" fontId="8" fillId="0" borderId="6" xfId="0" applyFont="1" applyFill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locked="0"/>
    </xf>
    <xf numFmtId="0" fontId="14" fillId="4" borderId="0" xfId="0" applyFont="1" applyFill="1" applyAlignment="1">
      <alignment horizontal="center" vertical="center"/>
    </xf>
  </cellXfs>
  <cellStyles count="4">
    <cellStyle name="常规" xfId="0" builtinId="0"/>
    <cellStyle name="常规 2" xfId="1" xr:uid="{00000000-0005-0000-0000-000001000000}"/>
    <cellStyle name="常规 3" xfId="2" xr:uid="{00000000-0005-0000-0000-000002000000}"/>
    <cellStyle name="常规 4" xfId="3" xr:uid="{E56D3125-49AE-4402-BE4C-49DFC8469F17}"/>
  </cellStyles>
  <dxfs count="0"/>
  <tableStyles count="0" defaultTableStyle="TableStyleMedium2" defaultPivotStyle="PivotStyleLight16"/>
  <colors>
    <mruColors>
      <color rgb="FFFDFEEC"/>
      <color rgb="FFF2F7FC"/>
      <color rgb="FFFCFEE2"/>
      <color rgb="FFFBF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06F2-0C5B-4939-9B7C-B81B59F82209}">
  <sheetPr>
    <pageSetUpPr fitToPage="1"/>
  </sheetPr>
  <dimension ref="A1:Z32"/>
  <sheetViews>
    <sheetView tabSelected="1" view="pageBreakPreview" zoomScale="87" zoomScaleSheetLayoutView="87" workbookViewId="0">
      <pane xSplit="2" ySplit="7" topLeftCell="D24" activePane="bottomRight" state="frozen"/>
      <selection pane="topRight" activeCell="C1" sqref="C1"/>
      <selection pane="bottomLeft" activeCell="A8" sqref="A8"/>
      <selection pane="bottomRight" activeCell="O26" sqref="O26"/>
    </sheetView>
  </sheetViews>
  <sheetFormatPr defaultColWidth="9" defaultRowHeight="13.5" x14ac:dyDescent="0.1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11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12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 x14ac:dyDescent="0.15">
      <c r="A1" s="6"/>
    </row>
    <row r="2" spans="1:26" ht="32.25" customHeight="1" x14ac:dyDescent="0.15">
      <c r="A2" s="67" t="s">
        <v>98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</row>
    <row r="3" spans="1:26" ht="9.9499999999999993" customHeight="1" x14ac:dyDescent="0.15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</row>
    <row r="4" spans="1:26" s="1" customFormat="1" ht="21.95" customHeight="1" x14ac:dyDescent="0.15">
      <c r="A4" s="69" t="s">
        <v>0</v>
      </c>
      <c r="B4" s="72" t="s">
        <v>1</v>
      </c>
      <c r="C4" s="72" t="s">
        <v>2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6" t="s">
        <v>3</v>
      </c>
      <c r="Y4" s="62" t="s">
        <v>43</v>
      </c>
      <c r="Z4" s="62" t="s">
        <v>44</v>
      </c>
    </row>
    <row r="5" spans="1:26" s="1" customFormat="1" ht="23.1" customHeight="1" x14ac:dyDescent="0.15">
      <c r="A5" s="70"/>
      <c r="B5" s="73"/>
      <c r="C5" s="63" t="s">
        <v>4</v>
      </c>
      <c r="D5" s="64"/>
      <c r="E5" s="65"/>
      <c r="F5" s="63" t="s">
        <v>5</v>
      </c>
      <c r="G5" s="64"/>
      <c r="H5" s="65"/>
      <c r="I5" s="66" t="s">
        <v>6</v>
      </c>
      <c r="J5" s="66"/>
      <c r="K5" s="66"/>
      <c r="L5" s="63" t="s">
        <v>7</v>
      </c>
      <c r="M5" s="64"/>
      <c r="N5" s="64"/>
      <c r="O5" s="64"/>
      <c r="P5" s="64"/>
      <c r="Q5" s="64"/>
      <c r="R5" s="64"/>
      <c r="S5" s="64"/>
      <c r="T5" s="65"/>
      <c r="U5" s="58" t="s">
        <v>8</v>
      </c>
      <c r="V5" s="58"/>
      <c r="W5" s="58"/>
      <c r="X5" s="77"/>
      <c r="Y5" s="62"/>
      <c r="Z5" s="62"/>
    </row>
    <row r="6" spans="1:26" s="2" customFormat="1" ht="30.95" customHeight="1" x14ac:dyDescent="0.15">
      <c r="A6" s="70"/>
      <c r="B6" s="73"/>
      <c r="C6" s="54" t="s">
        <v>9</v>
      </c>
      <c r="D6" s="54" t="s">
        <v>10</v>
      </c>
      <c r="E6" s="54" t="s">
        <v>11</v>
      </c>
      <c r="F6" s="54" t="s">
        <v>9</v>
      </c>
      <c r="G6" s="54" t="s">
        <v>10</v>
      </c>
      <c r="H6" s="54" t="s">
        <v>11</v>
      </c>
      <c r="I6" s="54" t="s">
        <v>9</v>
      </c>
      <c r="J6" s="54" t="s">
        <v>10</v>
      </c>
      <c r="K6" s="54" t="s">
        <v>11</v>
      </c>
      <c r="L6" s="58" t="s">
        <v>9</v>
      </c>
      <c r="M6" s="58"/>
      <c r="N6" s="58"/>
      <c r="O6" s="59" t="s">
        <v>10</v>
      </c>
      <c r="P6" s="60"/>
      <c r="Q6" s="61"/>
      <c r="R6" s="59" t="s">
        <v>11</v>
      </c>
      <c r="S6" s="60"/>
      <c r="T6" s="61"/>
      <c r="U6" s="54" t="s">
        <v>9</v>
      </c>
      <c r="V6" s="54" t="s">
        <v>10</v>
      </c>
      <c r="W6" s="54" t="s">
        <v>11</v>
      </c>
      <c r="X6" s="77"/>
      <c r="Y6" s="62"/>
      <c r="Z6" s="62"/>
    </row>
    <row r="7" spans="1:26" s="2" customFormat="1" ht="45" customHeight="1" x14ac:dyDescent="0.15">
      <c r="A7" s="71"/>
      <c r="B7" s="74"/>
      <c r="C7" s="55"/>
      <c r="D7" s="55"/>
      <c r="E7" s="55"/>
      <c r="F7" s="55"/>
      <c r="G7" s="55"/>
      <c r="H7" s="55"/>
      <c r="I7" s="55"/>
      <c r="J7" s="55"/>
      <c r="K7" s="55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5"/>
      <c r="V7" s="55"/>
      <c r="W7" s="55"/>
      <c r="X7" s="78"/>
      <c r="Y7" s="62"/>
      <c r="Z7" s="62"/>
    </row>
    <row r="8" spans="1:26" s="2" customFormat="1" ht="33" customHeight="1" x14ac:dyDescent="0.15">
      <c r="A8" s="15">
        <v>1</v>
      </c>
      <c r="B8" s="16" t="s">
        <v>66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45</v>
      </c>
      <c r="M8" s="17">
        <v>45</v>
      </c>
      <c r="N8" s="17">
        <v>0</v>
      </c>
      <c r="O8" s="17">
        <v>72</v>
      </c>
      <c r="P8" s="17">
        <v>72</v>
      </c>
      <c r="Q8" s="17">
        <v>0</v>
      </c>
      <c r="R8" s="17">
        <v>232.14</v>
      </c>
      <c r="S8" s="17">
        <v>232.14</v>
      </c>
      <c r="T8" s="17">
        <v>0</v>
      </c>
      <c r="U8" s="17">
        <v>0</v>
      </c>
      <c r="V8" s="17">
        <v>0</v>
      </c>
      <c r="W8" s="17">
        <v>0</v>
      </c>
      <c r="X8" s="18"/>
      <c r="Y8" s="53"/>
      <c r="Z8" s="53"/>
    </row>
    <row r="9" spans="1:26" s="2" customFormat="1" ht="30.95" customHeight="1" x14ac:dyDescent="0.15">
      <c r="A9" s="31">
        <v>2</v>
      </c>
      <c r="B9" s="16" t="s">
        <v>64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150.85000000000002</v>
      </c>
      <c r="M9" s="17">
        <v>150.85000000000002</v>
      </c>
      <c r="N9" s="17">
        <v>0</v>
      </c>
      <c r="O9" s="17">
        <v>206.7</v>
      </c>
      <c r="P9" s="17">
        <v>206.7</v>
      </c>
      <c r="Q9" s="17">
        <v>0</v>
      </c>
      <c r="R9" s="17">
        <v>930.71249999999998</v>
      </c>
      <c r="S9" s="17">
        <v>930.71249999999998</v>
      </c>
      <c r="T9" s="17">
        <v>0</v>
      </c>
      <c r="U9" s="17">
        <v>0</v>
      </c>
      <c r="V9" s="17">
        <v>0</v>
      </c>
      <c r="W9" s="17">
        <v>0</v>
      </c>
      <c r="X9" s="18"/>
      <c r="Y9" s="53"/>
      <c r="Z9" s="53"/>
    </row>
    <row r="10" spans="1:26" s="2" customFormat="1" ht="30.95" customHeight="1" x14ac:dyDescent="0.15">
      <c r="A10" s="15">
        <v>3</v>
      </c>
      <c r="B10" s="16" t="s">
        <v>65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68.400000000000006</v>
      </c>
      <c r="M10" s="17">
        <v>68.400000000000006</v>
      </c>
      <c r="N10" s="17">
        <v>0</v>
      </c>
      <c r="O10" s="17">
        <v>0</v>
      </c>
      <c r="P10" s="17">
        <v>0</v>
      </c>
      <c r="Q10" s="17">
        <v>0</v>
      </c>
      <c r="R10" s="17">
        <v>381.69000000000005</v>
      </c>
      <c r="S10" s="33">
        <v>381.69000000000005</v>
      </c>
      <c r="T10" s="17">
        <v>0</v>
      </c>
      <c r="U10" s="17">
        <v>0</v>
      </c>
      <c r="V10" s="17">
        <v>0</v>
      </c>
      <c r="W10" s="17">
        <v>0</v>
      </c>
      <c r="X10" s="18"/>
      <c r="Y10" s="53"/>
      <c r="Z10" s="53"/>
    </row>
    <row r="11" spans="1:26" s="2" customFormat="1" ht="30.95" customHeight="1" x14ac:dyDescent="0.15">
      <c r="A11" s="19">
        <v>1</v>
      </c>
      <c r="B11" s="26" t="s">
        <v>19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0">
        <v>0</v>
      </c>
      <c r="X11" s="21" t="s">
        <v>20</v>
      </c>
      <c r="Y11" s="28" t="s">
        <v>45</v>
      </c>
      <c r="Z11" s="29" t="s">
        <v>46</v>
      </c>
    </row>
    <row r="12" spans="1:26" s="2" customFormat="1" ht="30.95" customHeight="1" x14ac:dyDescent="0.15">
      <c r="A12" s="19">
        <v>2</v>
      </c>
      <c r="B12" s="26" t="s">
        <v>21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80.5</v>
      </c>
      <c r="M12" s="22">
        <v>80.5</v>
      </c>
      <c r="N12" s="22">
        <v>0</v>
      </c>
      <c r="O12" s="22">
        <v>43.5</v>
      </c>
      <c r="P12" s="22">
        <v>43.5</v>
      </c>
      <c r="Q12" s="22">
        <v>0</v>
      </c>
      <c r="R12" s="22">
        <v>165</v>
      </c>
      <c r="S12" s="22">
        <v>165</v>
      </c>
      <c r="T12" s="22">
        <v>0</v>
      </c>
      <c r="U12" s="22">
        <v>0</v>
      </c>
      <c r="V12" s="22">
        <v>0</v>
      </c>
      <c r="W12" s="20">
        <v>0</v>
      </c>
      <c r="X12" s="24" t="s">
        <v>39</v>
      </c>
      <c r="Y12" s="28" t="s">
        <v>47</v>
      </c>
      <c r="Z12" s="29" t="s">
        <v>46</v>
      </c>
    </row>
    <row r="13" spans="1:26" s="2" customFormat="1" ht="30.95" customHeight="1" x14ac:dyDescent="0.15">
      <c r="A13" s="19">
        <v>3</v>
      </c>
      <c r="B13" s="26" t="s">
        <v>23</v>
      </c>
      <c r="C13" s="22">
        <v>18.04</v>
      </c>
      <c r="D13" s="22">
        <v>32.979999999999997</v>
      </c>
      <c r="E13" s="22">
        <v>576.5</v>
      </c>
      <c r="F13" s="22">
        <v>11.92</v>
      </c>
      <c r="G13" s="22">
        <v>36.01</v>
      </c>
      <c r="H13" s="22">
        <v>257.70999999999998</v>
      </c>
      <c r="I13" s="22">
        <v>4.58</v>
      </c>
      <c r="J13" s="22">
        <v>4</v>
      </c>
      <c r="K13" s="22">
        <v>176.08</v>
      </c>
      <c r="L13" s="22">
        <v>210.12</v>
      </c>
      <c r="M13" s="22">
        <v>152.59</v>
      </c>
      <c r="N13" s="22">
        <v>57.53</v>
      </c>
      <c r="O13" s="22">
        <v>92.57</v>
      </c>
      <c r="P13" s="22">
        <v>50.27</v>
      </c>
      <c r="Q13" s="22">
        <v>42.3</v>
      </c>
      <c r="R13" s="22">
        <v>324.46000000000015</v>
      </c>
      <c r="S13" s="22">
        <f>R13-T13</f>
        <v>143.67000000000016</v>
      </c>
      <c r="T13" s="22">
        <v>180.79</v>
      </c>
      <c r="U13" s="22">
        <v>7.49</v>
      </c>
      <c r="V13" s="22">
        <v>7.27</v>
      </c>
      <c r="W13" s="23">
        <v>62.57</v>
      </c>
      <c r="X13" s="21" t="s">
        <v>20</v>
      </c>
      <c r="Y13" s="29" t="s">
        <v>50</v>
      </c>
      <c r="Z13" s="29" t="s">
        <v>51</v>
      </c>
    </row>
    <row r="14" spans="1:26" s="2" customFormat="1" ht="30.95" customHeight="1" x14ac:dyDescent="0.15">
      <c r="A14" s="19">
        <v>4</v>
      </c>
      <c r="B14" s="26" t="s">
        <v>30</v>
      </c>
      <c r="C14" s="22">
        <v>7</v>
      </c>
      <c r="D14" s="22">
        <v>5</v>
      </c>
      <c r="E14" s="22">
        <v>97</v>
      </c>
      <c r="F14" s="22">
        <v>8</v>
      </c>
      <c r="G14" s="22">
        <v>6</v>
      </c>
      <c r="H14" s="22">
        <v>76</v>
      </c>
      <c r="I14" s="22">
        <v>5</v>
      </c>
      <c r="J14" s="22">
        <v>4</v>
      </c>
      <c r="K14" s="22">
        <v>105</v>
      </c>
      <c r="L14" s="22">
        <v>29</v>
      </c>
      <c r="M14" s="22">
        <v>17</v>
      </c>
      <c r="N14" s="22">
        <v>12</v>
      </c>
      <c r="O14" s="22">
        <v>34</v>
      </c>
      <c r="P14" s="22">
        <v>15</v>
      </c>
      <c r="Q14" s="22">
        <v>19</v>
      </c>
      <c r="R14" s="22">
        <v>112</v>
      </c>
      <c r="S14" s="22">
        <f t="shared" ref="S14:S18" si="0">R14-T14</f>
        <v>62</v>
      </c>
      <c r="T14" s="22">
        <v>50</v>
      </c>
      <c r="U14" s="22">
        <v>2.2999999999999998</v>
      </c>
      <c r="V14" s="22">
        <v>3</v>
      </c>
      <c r="W14" s="22">
        <v>6</v>
      </c>
      <c r="X14" s="21" t="s">
        <v>20</v>
      </c>
      <c r="Y14" s="29" t="s">
        <v>54</v>
      </c>
      <c r="Z14" s="29" t="s">
        <v>46</v>
      </c>
    </row>
    <row r="15" spans="1:26" s="2" customFormat="1" ht="30.95" customHeight="1" x14ac:dyDescent="0.15">
      <c r="A15" s="19">
        <v>5</v>
      </c>
      <c r="B15" s="26" t="s">
        <v>33</v>
      </c>
      <c r="C15" s="22">
        <v>5.78</v>
      </c>
      <c r="D15" s="22">
        <v>30</v>
      </c>
      <c r="E15" s="22">
        <v>52.9</v>
      </c>
      <c r="F15" s="22">
        <v>6.07</v>
      </c>
      <c r="G15" s="22">
        <v>5</v>
      </c>
      <c r="H15" s="22">
        <v>21.46</v>
      </c>
      <c r="I15" s="22">
        <v>2.4700000000000002</v>
      </c>
      <c r="J15" s="22">
        <v>5</v>
      </c>
      <c r="K15" s="22">
        <v>61.52</v>
      </c>
      <c r="L15" s="22">
        <v>20.189999999999998</v>
      </c>
      <c r="M15" s="22">
        <v>11.33</v>
      </c>
      <c r="N15" s="22">
        <v>8.86</v>
      </c>
      <c r="O15" s="22">
        <v>8</v>
      </c>
      <c r="P15" s="22">
        <v>3</v>
      </c>
      <c r="Q15" s="22">
        <v>5</v>
      </c>
      <c r="R15" s="22">
        <v>83.66</v>
      </c>
      <c r="S15" s="22">
        <f t="shared" si="0"/>
        <v>29.47</v>
      </c>
      <c r="T15" s="22">
        <v>54.19</v>
      </c>
      <c r="U15" s="22">
        <v>7.0000000000000007E-2</v>
      </c>
      <c r="V15" s="22">
        <v>0.5</v>
      </c>
      <c r="W15" s="22">
        <v>0.47</v>
      </c>
      <c r="X15" s="21" t="s">
        <v>20</v>
      </c>
      <c r="Y15" s="29" t="s">
        <v>48</v>
      </c>
      <c r="Z15" s="29" t="s">
        <v>49</v>
      </c>
    </row>
    <row r="16" spans="1:26" s="2" customFormat="1" ht="30.95" customHeight="1" x14ac:dyDescent="0.15">
      <c r="A16" s="19">
        <v>6</v>
      </c>
      <c r="B16" s="26" t="s">
        <v>25</v>
      </c>
      <c r="C16" s="22">
        <v>2</v>
      </c>
      <c r="D16" s="22">
        <v>0</v>
      </c>
      <c r="E16" s="22">
        <v>14.4</v>
      </c>
      <c r="F16" s="26">
        <v>0.5</v>
      </c>
      <c r="G16" s="26">
        <v>1</v>
      </c>
      <c r="H16" s="26">
        <v>4.5999999999999996</v>
      </c>
      <c r="I16" s="22">
        <v>1</v>
      </c>
      <c r="J16" s="22">
        <v>0</v>
      </c>
      <c r="K16" s="22">
        <v>8.8000000000000007</v>
      </c>
      <c r="L16" s="22">
        <v>14</v>
      </c>
      <c r="M16" s="22">
        <v>7</v>
      </c>
      <c r="N16" s="22">
        <v>7</v>
      </c>
      <c r="O16" s="22">
        <v>15</v>
      </c>
      <c r="P16" s="22">
        <v>7</v>
      </c>
      <c r="Q16" s="22">
        <v>8</v>
      </c>
      <c r="R16" s="22">
        <v>56.8</v>
      </c>
      <c r="S16" s="22">
        <f t="shared" si="0"/>
        <v>29.199999999999996</v>
      </c>
      <c r="T16" s="22">
        <v>27.6</v>
      </c>
      <c r="U16" s="22">
        <v>2.2000000000000002</v>
      </c>
      <c r="V16" s="22">
        <v>2</v>
      </c>
      <c r="W16" s="23">
        <v>4.4000000000000004</v>
      </c>
      <c r="X16" s="21" t="s">
        <v>41</v>
      </c>
      <c r="Y16" s="29" t="s">
        <v>52</v>
      </c>
      <c r="Z16" s="29" t="s">
        <v>53</v>
      </c>
    </row>
    <row r="17" spans="1:26" s="2" customFormat="1" ht="30.95" customHeight="1" x14ac:dyDescent="0.15">
      <c r="A17" s="19">
        <v>7</v>
      </c>
      <c r="B17" s="26" t="s">
        <v>34</v>
      </c>
      <c r="C17" s="22">
        <v>0.9</v>
      </c>
      <c r="D17" s="22">
        <v>5.9</v>
      </c>
      <c r="E17" s="22">
        <v>115.9</v>
      </c>
      <c r="F17" s="22">
        <v>0.7</v>
      </c>
      <c r="G17" s="22">
        <v>12.2</v>
      </c>
      <c r="H17" s="22">
        <v>114.6</v>
      </c>
      <c r="I17" s="22">
        <v>0.3</v>
      </c>
      <c r="J17" s="22">
        <v>0</v>
      </c>
      <c r="K17" s="22">
        <v>66.5</v>
      </c>
      <c r="L17" s="22">
        <v>29.3</v>
      </c>
      <c r="M17" s="22">
        <v>24.5</v>
      </c>
      <c r="N17" s="22">
        <v>4.8</v>
      </c>
      <c r="O17" s="22">
        <v>53</v>
      </c>
      <c r="P17" s="22">
        <f>O17-Q17</f>
        <v>33.6</v>
      </c>
      <c r="Q17" s="22">
        <v>19.399999999999999</v>
      </c>
      <c r="R17" s="22">
        <v>51.2</v>
      </c>
      <c r="S17" s="22">
        <f t="shared" si="0"/>
        <v>35.700000000000003</v>
      </c>
      <c r="T17" s="22">
        <v>15.5</v>
      </c>
      <c r="U17" s="22">
        <v>3</v>
      </c>
      <c r="V17" s="22">
        <v>0.9</v>
      </c>
      <c r="W17" s="23">
        <v>8.6</v>
      </c>
      <c r="X17" s="21" t="s">
        <v>20</v>
      </c>
      <c r="Y17" s="29" t="s">
        <v>55</v>
      </c>
      <c r="Z17" s="29" t="s">
        <v>56</v>
      </c>
    </row>
    <row r="18" spans="1:26" s="2" customFormat="1" ht="30.95" customHeight="1" x14ac:dyDescent="0.15">
      <c r="A18" s="19">
        <v>8</v>
      </c>
      <c r="B18" s="26" t="s">
        <v>42</v>
      </c>
      <c r="C18" s="22">
        <v>9.5</v>
      </c>
      <c r="D18" s="22">
        <v>0</v>
      </c>
      <c r="E18" s="22">
        <v>74.2</v>
      </c>
      <c r="F18" s="22">
        <v>6.7</v>
      </c>
      <c r="G18" s="22">
        <v>0</v>
      </c>
      <c r="H18" s="22">
        <v>72.8</v>
      </c>
      <c r="I18" s="22">
        <v>5.2</v>
      </c>
      <c r="J18" s="22">
        <v>0</v>
      </c>
      <c r="K18" s="22">
        <v>61.9</v>
      </c>
      <c r="L18" s="22">
        <v>36.299999999999997</v>
      </c>
      <c r="M18" s="22">
        <v>22.7</v>
      </c>
      <c r="N18" s="22">
        <v>13.6</v>
      </c>
      <c r="O18" s="22">
        <v>0</v>
      </c>
      <c r="P18" s="22">
        <v>0</v>
      </c>
      <c r="Q18" s="22">
        <v>0</v>
      </c>
      <c r="R18" s="22">
        <v>619.4000000000002</v>
      </c>
      <c r="S18" s="22">
        <f t="shared" si="0"/>
        <v>274.4000000000002</v>
      </c>
      <c r="T18" s="22">
        <v>345</v>
      </c>
      <c r="U18" s="22">
        <v>2.2000000000000002</v>
      </c>
      <c r="V18" s="22">
        <v>2.2000000000000002</v>
      </c>
      <c r="W18" s="20">
        <v>0</v>
      </c>
      <c r="X18" s="21" t="s">
        <v>20</v>
      </c>
      <c r="Y18" s="29" t="s">
        <v>57</v>
      </c>
      <c r="Z18" s="29" t="s">
        <v>46</v>
      </c>
    </row>
    <row r="19" spans="1:26" s="2" customFormat="1" ht="30.95" customHeight="1" x14ac:dyDescent="0.15">
      <c r="A19" s="19">
        <v>9</v>
      </c>
      <c r="B19" s="26" t="s">
        <v>27</v>
      </c>
      <c r="C19" s="22">
        <v>0</v>
      </c>
      <c r="D19" s="22">
        <v>0</v>
      </c>
      <c r="E19" s="22">
        <v>28.8</v>
      </c>
      <c r="F19" s="22">
        <v>0</v>
      </c>
      <c r="G19" s="22">
        <v>0</v>
      </c>
      <c r="H19" s="22">
        <v>37.299999999999997</v>
      </c>
      <c r="I19" s="22">
        <v>0</v>
      </c>
      <c r="J19" s="22">
        <v>0</v>
      </c>
      <c r="K19" s="22">
        <v>97.1</v>
      </c>
      <c r="L19" s="22">
        <v>9.8000000000000007</v>
      </c>
      <c r="M19" s="22">
        <v>1</v>
      </c>
      <c r="N19" s="22">
        <v>8.8000000000000007</v>
      </c>
      <c r="O19" s="22">
        <v>15.7</v>
      </c>
      <c r="P19" s="22">
        <v>1.5</v>
      </c>
      <c r="Q19" s="22">
        <v>14.2</v>
      </c>
      <c r="R19" s="22">
        <v>13.8</v>
      </c>
      <c r="S19" s="22">
        <v>1.4</v>
      </c>
      <c r="T19" s="22">
        <v>12.4</v>
      </c>
      <c r="U19" s="22">
        <v>0</v>
      </c>
      <c r="V19" s="22">
        <v>0</v>
      </c>
      <c r="W19" s="23">
        <v>14.9</v>
      </c>
      <c r="X19" s="21" t="s">
        <v>40</v>
      </c>
      <c r="Y19" s="53"/>
      <c r="Z19" s="53"/>
    </row>
    <row r="20" spans="1:26" s="2" customFormat="1" ht="30.95" customHeight="1" x14ac:dyDescent="0.15">
      <c r="A20" s="19">
        <v>10</v>
      </c>
      <c r="B20" s="26" t="s">
        <v>24</v>
      </c>
      <c r="C20" s="25">
        <v>7</v>
      </c>
      <c r="D20" s="25">
        <v>10</v>
      </c>
      <c r="E20" s="22">
        <v>59</v>
      </c>
      <c r="F20" s="25">
        <v>10</v>
      </c>
      <c r="G20" s="25">
        <v>10</v>
      </c>
      <c r="H20" s="25">
        <v>53</v>
      </c>
      <c r="I20" s="25">
        <v>5</v>
      </c>
      <c r="J20" s="25">
        <v>10</v>
      </c>
      <c r="K20" s="22">
        <v>97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4</v>
      </c>
      <c r="V20" s="25">
        <v>4</v>
      </c>
      <c r="W20" s="23">
        <v>1</v>
      </c>
      <c r="X20" s="21" t="s">
        <v>20</v>
      </c>
      <c r="Y20" s="53"/>
      <c r="Z20" s="53"/>
    </row>
    <row r="21" spans="1:26" s="2" customFormat="1" ht="30.95" customHeight="1" x14ac:dyDescent="0.15">
      <c r="A21" s="19">
        <v>11</v>
      </c>
      <c r="B21" s="26" t="s">
        <v>29</v>
      </c>
      <c r="C21" s="25">
        <v>16.2</v>
      </c>
      <c r="D21" s="25">
        <v>33</v>
      </c>
      <c r="E21" s="22">
        <v>22.3</v>
      </c>
      <c r="F21" s="25">
        <v>17.100000000000001</v>
      </c>
      <c r="G21" s="25">
        <v>33</v>
      </c>
      <c r="H21" s="25">
        <v>32.700000000000003</v>
      </c>
      <c r="I21" s="25">
        <v>6</v>
      </c>
      <c r="J21" s="25">
        <v>0</v>
      </c>
      <c r="K21" s="22">
        <v>1.2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5">
        <v>0</v>
      </c>
      <c r="W21" s="22">
        <v>0</v>
      </c>
      <c r="X21" s="21" t="s">
        <v>41</v>
      </c>
      <c r="Y21" s="53"/>
      <c r="Z21" s="53"/>
    </row>
    <row r="22" spans="1:26" s="2" customFormat="1" ht="30.95" customHeight="1" x14ac:dyDescent="0.15">
      <c r="A22" s="19">
        <v>12</v>
      </c>
      <c r="B22" s="26" t="s">
        <v>32</v>
      </c>
      <c r="C22" s="22">
        <v>0</v>
      </c>
      <c r="D22" s="22">
        <v>0</v>
      </c>
      <c r="E22" s="25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167.94</v>
      </c>
      <c r="V22" s="22">
        <v>140.69</v>
      </c>
      <c r="W22" s="23">
        <v>2706.97</v>
      </c>
      <c r="X22" s="21" t="s">
        <v>20</v>
      </c>
      <c r="Y22" s="53"/>
      <c r="Z22" s="53"/>
    </row>
    <row r="23" spans="1:26" s="2" customFormat="1" ht="30.95" customHeight="1" x14ac:dyDescent="0.15">
      <c r="A23" s="19">
        <v>13</v>
      </c>
      <c r="B23" s="26" t="s">
        <v>26</v>
      </c>
      <c r="C23" s="22">
        <v>0</v>
      </c>
      <c r="D23" s="22">
        <v>0</v>
      </c>
      <c r="E23" s="25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19</v>
      </c>
      <c r="V23" s="22">
        <v>18</v>
      </c>
      <c r="W23" s="22">
        <v>2010</v>
      </c>
      <c r="X23" s="21" t="s">
        <v>40</v>
      </c>
      <c r="Y23" s="53"/>
      <c r="Z23" s="53"/>
    </row>
    <row r="24" spans="1:26" s="2" customFormat="1" ht="30.95" customHeight="1" x14ac:dyDescent="0.15">
      <c r="A24" s="19">
        <v>14</v>
      </c>
      <c r="B24" s="26" t="s">
        <v>31</v>
      </c>
      <c r="C24" s="22">
        <v>40</v>
      </c>
      <c r="D24" s="22">
        <v>66</v>
      </c>
      <c r="E24" s="22">
        <v>70</v>
      </c>
      <c r="F24" s="22">
        <v>20</v>
      </c>
      <c r="G24" s="22">
        <v>30</v>
      </c>
      <c r="H24" s="22">
        <v>50</v>
      </c>
      <c r="I24" s="22">
        <v>30</v>
      </c>
      <c r="J24" s="22">
        <v>0</v>
      </c>
      <c r="K24" s="22">
        <v>375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21</v>
      </c>
      <c r="V24" s="22">
        <v>27</v>
      </c>
      <c r="W24" s="22">
        <v>1200</v>
      </c>
      <c r="X24" s="21" t="s">
        <v>20</v>
      </c>
      <c r="Y24" s="53"/>
      <c r="Z24" s="53"/>
    </row>
    <row r="25" spans="1:26" s="2" customFormat="1" ht="30.95" customHeight="1" x14ac:dyDescent="0.15">
      <c r="A25" s="19">
        <v>15</v>
      </c>
      <c r="B25" s="26" t="s">
        <v>35</v>
      </c>
      <c r="C25" s="26"/>
      <c r="D25" s="26"/>
      <c r="E25" s="26"/>
      <c r="F25" s="26"/>
      <c r="G25" s="26"/>
      <c r="H25" s="26"/>
      <c r="I25" s="26"/>
      <c r="J25" s="26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6"/>
      <c r="W25" s="26"/>
      <c r="X25" s="21" t="s">
        <v>20</v>
      </c>
      <c r="Y25" s="53"/>
      <c r="Z25" s="53"/>
    </row>
    <row r="26" spans="1:26" s="2" customFormat="1" ht="30.95" customHeight="1" x14ac:dyDescent="0.15">
      <c r="A26" s="19">
        <v>16</v>
      </c>
      <c r="B26" s="26" t="s">
        <v>28</v>
      </c>
      <c r="C26" s="26"/>
      <c r="D26" s="26"/>
      <c r="E26" s="26"/>
      <c r="F26" s="26"/>
      <c r="G26" s="26"/>
      <c r="H26" s="26"/>
      <c r="I26" s="26"/>
      <c r="J26" s="26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6"/>
      <c r="W26" s="26"/>
      <c r="X26" s="21" t="s">
        <v>20</v>
      </c>
      <c r="Y26" s="53"/>
      <c r="Z26" s="53"/>
    </row>
    <row r="27" spans="1:26" s="2" customFormat="1" ht="30.95" customHeight="1" x14ac:dyDescent="0.15">
      <c r="A27" s="19">
        <v>17</v>
      </c>
      <c r="B27" s="26" t="s">
        <v>22</v>
      </c>
      <c r="C27" s="26"/>
      <c r="D27" s="26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6"/>
      <c r="X27" s="27" t="s">
        <v>91</v>
      </c>
      <c r="Y27" s="53"/>
      <c r="Z27" s="53"/>
    </row>
    <row r="28" spans="1:26" s="2" customFormat="1" ht="30.95" customHeight="1" x14ac:dyDescent="0.15">
      <c r="A28" s="19">
        <v>18</v>
      </c>
      <c r="B28" s="26" t="s">
        <v>17</v>
      </c>
      <c r="C28" s="26"/>
      <c r="D28" s="26"/>
      <c r="E28" s="26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6"/>
      <c r="X28" s="27" t="s">
        <v>18</v>
      </c>
      <c r="Y28" s="53"/>
      <c r="Z28" s="53"/>
    </row>
    <row r="29" spans="1:26" s="2" customFormat="1" ht="30.95" customHeight="1" x14ac:dyDescent="0.15">
      <c r="A29" s="19">
        <v>19</v>
      </c>
      <c r="B29" s="19" t="s">
        <v>36</v>
      </c>
      <c r="C29" s="26"/>
      <c r="D29" s="26"/>
      <c r="E29" s="26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6"/>
      <c r="X29" s="27" t="s">
        <v>37</v>
      </c>
      <c r="Y29" s="53"/>
      <c r="Z29" s="53"/>
    </row>
    <row r="30" spans="1:26" s="3" customFormat="1" ht="29.25" customHeight="1" x14ac:dyDescent="0.15">
      <c r="A30" s="7"/>
      <c r="B30" s="11" t="s">
        <v>38</v>
      </c>
      <c r="C30" s="13">
        <f t="shared" ref="C30:W30" si="1">SUM(C8:C29)</f>
        <v>106.42</v>
      </c>
      <c r="D30" s="13">
        <f t="shared" si="1"/>
        <v>182.88</v>
      </c>
      <c r="E30" s="14">
        <f t="shared" si="1"/>
        <v>1111</v>
      </c>
      <c r="F30" s="13">
        <f t="shared" si="1"/>
        <v>80.990000000000009</v>
      </c>
      <c r="G30" s="13">
        <f t="shared" si="1"/>
        <v>133.20999999999998</v>
      </c>
      <c r="H30" s="14">
        <f t="shared" si="1"/>
        <v>720.17</v>
      </c>
      <c r="I30" s="13">
        <f t="shared" si="1"/>
        <v>59.55</v>
      </c>
      <c r="J30" s="13">
        <f t="shared" si="1"/>
        <v>23</v>
      </c>
      <c r="K30" s="14">
        <f t="shared" si="1"/>
        <v>1050.0999999999999</v>
      </c>
      <c r="L30" s="14">
        <f t="shared" si="1"/>
        <v>693.45999999999981</v>
      </c>
      <c r="M30" s="38">
        <f t="shared" si="1"/>
        <v>580.87000000000012</v>
      </c>
      <c r="N30" s="38">
        <f t="shared" si="1"/>
        <v>112.58999999999999</v>
      </c>
      <c r="O30" s="14">
        <f>SUM(O8:O29)</f>
        <v>540.47</v>
      </c>
      <c r="P30" s="38">
        <f>SUM(P8:P29)</f>
        <v>432.57</v>
      </c>
      <c r="Q30" s="38">
        <f>SUM(Q8:Q29)</f>
        <v>107.89999999999999</v>
      </c>
      <c r="R30" s="14">
        <f t="shared" si="1"/>
        <v>2970.8625000000002</v>
      </c>
      <c r="S30" s="13">
        <f t="shared" si="1"/>
        <v>2285.3825000000006</v>
      </c>
      <c r="T30" s="13">
        <f t="shared" si="1"/>
        <v>685.48</v>
      </c>
      <c r="U30" s="13">
        <f t="shared" si="1"/>
        <v>229.2</v>
      </c>
      <c r="V30" s="13">
        <f t="shared" si="1"/>
        <v>205.56</v>
      </c>
      <c r="W30" s="14">
        <f t="shared" si="1"/>
        <v>6014.91</v>
      </c>
      <c r="X30" s="12"/>
      <c r="Y30" s="30"/>
      <c r="Z30" s="30"/>
    </row>
    <row r="31" spans="1:26" ht="31.5" hidden="1" customHeight="1" x14ac:dyDescent="0.15">
      <c r="A31" s="8"/>
      <c r="B31" s="56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</row>
    <row r="32" spans="1:26" ht="20.25" customHeight="1" x14ac:dyDescent="0.15">
      <c r="D32" s="4"/>
    </row>
  </sheetData>
  <autoFilter ref="A7:X30" xr:uid="{00000000-0009-0000-0000-000000000000}"/>
  <mergeCells count="29">
    <mergeCell ref="A2:W2"/>
    <mergeCell ref="A3:W3"/>
    <mergeCell ref="A4:A7"/>
    <mergeCell ref="B4:B7"/>
    <mergeCell ref="C4:W4"/>
    <mergeCell ref="F6:F7"/>
    <mergeCell ref="G6:G7"/>
    <mergeCell ref="H6:H7"/>
    <mergeCell ref="I6:I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B31:X31"/>
    <mergeCell ref="J6:J7"/>
    <mergeCell ref="K6:K7"/>
    <mergeCell ref="L6:N6"/>
    <mergeCell ref="O6:Q6"/>
    <mergeCell ref="R6:T6"/>
    <mergeCell ref="U6:U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3E017-FA4B-4BC8-8533-81A4C51887DC}">
  <sheetPr>
    <pageSetUpPr fitToPage="1"/>
  </sheetPr>
  <dimension ref="A1:Z32"/>
  <sheetViews>
    <sheetView view="pageBreakPreview" zoomScale="87" zoomScaleSheetLayoutView="87" workbookViewId="0">
      <pane xSplit="2" ySplit="7" topLeftCell="C11" activePane="bottomRight" state="frozen"/>
      <selection pane="topRight" activeCell="C1" sqref="C1"/>
      <selection pane="bottomLeft" activeCell="A8" sqref="A8"/>
      <selection pane="bottomRight" activeCell="R11" sqref="R11:R18"/>
    </sheetView>
  </sheetViews>
  <sheetFormatPr defaultColWidth="9" defaultRowHeight="13.5" x14ac:dyDescent="0.1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11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12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 x14ac:dyDescent="0.15">
      <c r="A1" s="6"/>
    </row>
    <row r="2" spans="1:26" ht="32.25" customHeight="1" x14ac:dyDescent="0.15">
      <c r="A2" s="67" t="s">
        <v>80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</row>
    <row r="3" spans="1:26" ht="9.9499999999999993" customHeight="1" x14ac:dyDescent="0.15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</row>
    <row r="4" spans="1:26" s="1" customFormat="1" ht="21.95" customHeight="1" x14ac:dyDescent="0.15">
      <c r="A4" s="69" t="s">
        <v>0</v>
      </c>
      <c r="B4" s="72" t="s">
        <v>1</v>
      </c>
      <c r="C4" s="72" t="s">
        <v>2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6" t="s">
        <v>3</v>
      </c>
      <c r="Y4" s="62" t="s">
        <v>43</v>
      </c>
      <c r="Z4" s="62" t="s">
        <v>44</v>
      </c>
    </row>
    <row r="5" spans="1:26" s="1" customFormat="1" ht="23.1" customHeight="1" x14ac:dyDescent="0.15">
      <c r="A5" s="70"/>
      <c r="B5" s="73"/>
      <c r="C5" s="63" t="s">
        <v>4</v>
      </c>
      <c r="D5" s="64"/>
      <c r="E5" s="65"/>
      <c r="F5" s="63" t="s">
        <v>5</v>
      </c>
      <c r="G5" s="64"/>
      <c r="H5" s="65"/>
      <c r="I5" s="66" t="s">
        <v>6</v>
      </c>
      <c r="J5" s="66"/>
      <c r="K5" s="66"/>
      <c r="L5" s="63" t="s">
        <v>7</v>
      </c>
      <c r="M5" s="64"/>
      <c r="N5" s="64"/>
      <c r="O5" s="64"/>
      <c r="P5" s="64"/>
      <c r="Q5" s="64"/>
      <c r="R5" s="64"/>
      <c r="S5" s="64"/>
      <c r="T5" s="65"/>
      <c r="U5" s="58" t="s">
        <v>8</v>
      </c>
      <c r="V5" s="58"/>
      <c r="W5" s="58"/>
      <c r="X5" s="77"/>
      <c r="Y5" s="62"/>
      <c r="Z5" s="62"/>
    </row>
    <row r="6" spans="1:26" s="2" customFormat="1" ht="30.95" customHeight="1" x14ac:dyDescent="0.15">
      <c r="A6" s="70"/>
      <c r="B6" s="73"/>
      <c r="C6" s="54" t="s">
        <v>9</v>
      </c>
      <c r="D6" s="54" t="s">
        <v>10</v>
      </c>
      <c r="E6" s="54" t="s">
        <v>11</v>
      </c>
      <c r="F6" s="54" t="s">
        <v>9</v>
      </c>
      <c r="G6" s="54" t="s">
        <v>10</v>
      </c>
      <c r="H6" s="54" t="s">
        <v>11</v>
      </c>
      <c r="I6" s="54" t="s">
        <v>9</v>
      </c>
      <c r="J6" s="54" t="s">
        <v>10</v>
      </c>
      <c r="K6" s="54" t="s">
        <v>11</v>
      </c>
      <c r="L6" s="58" t="s">
        <v>9</v>
      </c>
      <c r="M6" s="58"/>
      <c r="N6" s="58"/>
      <c r="O6" s="59" t="s">
        <v>10</v>
      </c>
      <c r="P6" s="60"/>
      <c r="Q6" s="61"/>
      <c r="R6" s="59" t="s">
        <v>11</v>
      </c>
      <c r="S6" s="60"/>
      <c r="T6" s="61"/>
      <c r="U6" s="54" t="s">
        <v>9</v>
      </c>
      <c r="V6" s="54" t="s">
        <v>10</v>
      </c>
      <c r="W6" s="54" t="s">
        <v>11</v>
      </c>
      <c r="X6" s="77"/>
      <c r="Y6" s="62"/>
      <c r="Z6" s="62"/>
    </row>
    <row r="7" spans="1:26" s="2" customFormat="1" ht="45" customHeight="1" x14ac:dyDescent="0.15">
      <c r="A7" s="71"/>
      <c r="B7" s="74"/>
      <c r="C7" s="55"/>
      <c r="D7" s="55"/>
      <c r="E7" s="55"/>
      <c r="F7" s="55"/>
      <c r="G7" s="55"/>
      <c r="H7" s="55"/>
      <c r="I7" s="55"/>
      <c r="J7" s="55"/>
      <c r="K7" s="55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5"/>
      <c r="V7" s="55"/>
      <c r="W7" s="55"/>
      <c r="X7" s="78"/>
      <c r="Y7" s="62"/>
      <c r="Z7" s="62"/>
    </row>
    <row r="8" spans="1:26" s="2" customFormat="1" ht="33" customHeight="1" x14ac:dyDescent="0.15">
      <c r="A8" s="15">
        <v>1</v>
      </c>
      <c r="B8" s="16" t="s">
        <v>66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118.74</v>
      </c>
      <c r="M8" s="17">
        <v>118.74</v>
      </c>
      <c r="N8" s="17">
        <v>0</v>
      </c>
      <c r="O8" s="17">
        <v>86.5</v>
      </c>
      <c r="P8" s="17">
        <v>86.5</v>
      </c>
      <c r="Q8" s="17">
        <v>0</v>
      </c>
      <c r="R8" s="17">
        <f>189.91+O8-L8</f>
        <v>157.66999999999996</v>
      </c>
      <c r="S8" s="17">
        <v>157.66999999999996</v>
      </c>
      <c r="T8" s="17">
        <v>0</v>
      </c>
      <c r="U8" s="17">
        <v>0</v>
      </c>
      <c r="V8" s="17">
        <v>0</v>
      </c>
      <c r="W8" s="17">
        <v>0</v>
      </c>
      <c r="X8" s="18"/>
      <c r="Y8" s="43"/>
      <c r="Z8" s="43"/>
    </row>
    <row r="9" spans="1:26" s="2" customFormat="1" ht="30.95" customHeight="1" x14ac:dyDescent="0.15">
      <c r="A9" s="31">
        <v>2</v>
      </c>
      <c r="B9" s="16" t="s">
        <v>64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468.49</v>
      </c>
      <c r="M9" s="17">
        <v>468.49</v>
      </c>
      <c r="N9" s="17">
        <v>0</v>
      </c>
      <c r="O9" s="17">
        <v>311.49</v>
      </c>
      <c r="P9" s="17">
        <v>311.49</v>
      </c>
      <c r="Q9" s="17">
        <v>0</v>
      </c>
      <c r="R9" s="17">
        <f>1021.0625+O9-L9</f>
        <v>864.0625</v>
      </c>
      <c r="S9" s="17">
        <v>864.0625</v>
      </c>
      <c r="T9" s="17">
        <v>0</v>
      </c>
      <c r="U9" s="17">
        <v>0</v>
      </c>
      <c r="V9" s="17">
        <v>0</v>
      </c>
      <c r="W9" s="17">
        <v>0</v>
      </c>
      <c r="X9" s="18"/>
      <c r="Y9" s="43"/>
      <c r="Z9" s="43"/>
    </row>
    <row r="10" spans="1:26" s="2" customFormat="1" ht="30.95" customHeight="1" x14ac:dyDescent="0.15">
      <c r="A10" s="15">
        <v>3</v>
      </c>
      <c r="B10" s="16" t="s">
        <v>65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186.51</v>
      </c>
      <c r="M10" s="17">
        <v>186.51</v>
      </c>
      <c r="N10" s="17">
        <v>0</v>
      </c>
      <c r="O10" s="17">
        <v>42.8</v>
      </c>
      <c r="P10" s="17">
        <v>42.8</v>
      </c>
      <c r="Q10" s="17">
        <v>0</v>
      </c>
      <c r="R10" s="17">
        <f>696.41+O10-L10</f>
        <v>552.69999999999993</v>
      </c>
      <c r="S10" s="33">
        <v>552.69999999999993</v>
      </c>
      <c r="T10" s="17">
        <v>0</v>
      </c>
      <c r="U10" s="17">
        <v>0</v>
      </c>
      <c r="V10" s="17">
        <v>0</v>
      </c>
      <c r="W10" s="17">
        <v>0</v>
      </c>
      <c r="X10" s="18"/>
      <c r="Y10" s="43"/>
      <c r="Z10" s="43"/>
    </row>
    <row r="11" spans="1:26" s="2" customFormat="1" ht="30.95" customHeight="1" x14ac:dyDescent="0.15">
      <c r="A11" s="19">
        <v>1</v>
      </c>
      <c r="B11" s="26" t="s">
        <v>19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0">
        <v>0</v>
      </c>
      <c r="X11" s="21" t="s">
        <v>20</v>
      </c>
      <c r="Y11" s="28" t="s">
        <v>45</v>
      </c>
      <c r="Z11" s="29" t="s">
        <v>46</v>
      </c>
    </row>
    <row r="12" spans="1:26" s="2" customFormat="1" ht="30.95" customHeight="1" x14ac:dyDescent="0.15">
      <c r="A12" s="19">
        <v>2</v>
      </c>
      <c r="B12" s="26" t="s">
        <v>21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75</v>
      </c>
      <c r="M12" s="22">
        <v>75</v>
      </c>
      <c r="N12" s="22">
        <v>0</v>
      </c>
      <c r="O12" s="22">
        <v>59</v>
      </c>
      <c r="P12" s="22">
        <v>59</v>
      </c>
      <c r="Q12" s="22">
        <v>0</v>
      </c>
      <c r="R12" s="22">
        <v>145</v>
      </c>
      <c r="S12" s="22">
        <v>145</v>
      </c>
      <c r="T12" s="22">
        <v>0</v>
      </c>
      <c r="U12" s="22">
        <v>0</v>
      </c>
      <c r="V12" s="22">
        <v>0</v>
      </c>
      <c r="W12" s="20">
        <v>0</v>
      </c>
      <c r="X12" s="24" t="s">
        <v>39</v>
      </c>
      <c r="Y12" s="28" t="s">
        <v>47</v>
      </c>
      <c r="Z12" s="29" t="s">
        <v>46</v>
      </c>
    </row>
    <row r="13" spans="1:26" s="2" customFormat="1" ht="30.95" customHeight="1" x14ac:dyDescent="0.15">
      <c r="A13" s="19">
        <v>3</v>
      </c>
      <c r="B13" s="26" t="s">
        <v>23</v>
      </c>
      <c r="C13" s="22">
        <v>15.61</v>
      </c>
      <c r="D13" s="22">
        <v>0</v>
      </c>
      <c r="E13" s="22">
        <v>551.03</v>
      </c>
      <c r="F13" s="22">
        <v>10.91</v>
      </c>
      <c r="G13" s="22">
        <v>0</v>
      </c>
      <c r="H13" s="22">
        <v>250.24</v>
      </c>
      <c r="I13" s="22">
        <v>3.96</v>
      </c>
      <c r="J13" s="22">
        <v>0</v>
      </c>
      <c r="K13" s="22">
        <v>164.76</v>
      </c>
      <c r="L13" s="22">
        <v>54.879999999999995</v>
      </c>
      <c r="M13" s="22">
        <v>22.22</v>
      </c>
      <c r="N13" s="22">
        <v>32.659999999999997</v>
      </c>
      <c r="O13" s="22">
        <v>59.43</v>
      </c>
      <c r="P13" s="22">
        <v>9.2799999999999994</v>
      </c>
      <c r="Q13" s="22">
        <v>50.15</v>
      </c>
      <c r="R13" s="22">
        <v>514.91000000000008</v>
      </c>
      <c r="S13" s="22">
        <f t="shared" ref="S13:S18" si="0">R13-T13</f>
        <v>245.18000000000006</v>
      </c>
      <c r="T13" s="22">
        <v>269.73</v>
      </c>
      <c r="U13" s="22">
        <v>10.02</v>
      </c>
      <c r="V13" s="22">
        <v>5.89</v>
      </c>
      <c r="W13" s="23">
        <v>64.91</v>
      </c>
      <c r="X13" s="21" t="s">
        <v>20</v>
      </c>
      <c r="Y13" s="29" t="s">
        <v>50</v>
      </c>
      <c r="Z13" s="29" t="s">
        <v>51</v>
      </c>
    </row>
    <row r="14" spans="1:26" s="2" customFormat="1" ht="30.95" customHeight="1" x14ac:dyDescent="0.15">
      <c r="A14" s="19">
        <v>4</v>
      </c>
      <c r="B14" s="26" t="s">
        <v>33</v>
      </c>
      <c r="C14" s="22">
        <v>3.6</v>
      </c>
      <c r="D14" s="22">
        <v>5</v>
      </c>
      <c r="E14" s="22">
        <v>63.06</v>
      </c>
      <c r="F14" s="22">
        <v>7.79</v>
      </c>
      <c r="G14" s="22">
        <v>5</v>
      </c>
      <c r="H14" s="22">
        <v>22.64</v>
      </c>
      <c r="I14" s="22">
        <v>1.89</v>
      </c>
      <c r="J14" s="22">
        <v>0</v>
      </c>
      <c r="K14" s="22">
        <v>66.19</v>
      </c>
      <c r="L14" s="22">
        <v>64</v>
      </c>
      <c r="M14" s="22">
        <v>24</v>
      </c>
      <c r="N14" s="22">
        <v>40</v>
      </c>
      <c r="O14" s="22">
        <v>0</v>
      </c>
      <c r="P14" s="22">
        <v>0</v>
      </c>
      <c r="Q14" s="22">
        <v>0</v>
      </c>
      <c r="R14" s="22">
        <v>146.85</v>
      </c>
      <c r="S14" s="22">
        <f t="shared" si="0"/>
        <v>46.14</v>
      </c>
      <c r="T14" s="22">
        <v>100.71</v>
      </c>
      <c r="U14" s="22">
        <v>0.17</v>
      </c>
      <c r="V14" s="22">
        <v>0.09</v>
      </c>
      <c r="W14" s="22">
        <v>0.25</v>
      </c>
      <c r="X14" s="21" t="s">
        <v>20</v>
      </c>
      <c r="Y14" s="29" t="s">
        <v>48</v>
      </c>
      <c r="Z14" s="29" t="s">
        <v>49</v>
      </c>
    </row>
    <row r="15" spans="1:26" s="2" customFormat="1" ht="30.95" customHeight="1" x14ac:dyDescent="0.15">
      <c r="A15" s="19">
        <v>5</v>
      </c>
      <c r="B15" s="26" t="s">
        <v>30</v>
      </c>
      <c r="C15" s="22">
        <v>6</v>
      </c>
      <c r="D15" s="22">
        <v>10</v>
      </c>
      <c r="E15" s="22">
        <v>102</v>
      </c>
      <c r="F15" s="22">
        <v>5</v>
      </c>
      <c r="G15" s="22">
        <v>8</v>
      </c>
      <c r="H15" s="22">
        <v>81</v>
      </c>
      <c r="I15" s="22">
        <v>6</v>
      </c>
      <c r="J15" s="22">
        <v>3</v>
      </c>
      <c r="K15" s="22">
        <v>108</v>
      </c>
      <c r="L15" s="22">
        <v>15</v>
      </c>
      <c r="M15" s="22">
        <v>6</v>
      </c>
      <c r="N15" s="22">
        <v>9</v>
      </c>
      <c r="O15" s="22">
        <v>16</v>
      </c>
      <c r="P15" s="22">
        <v>7</v>
      </c>
      <c r="Q15" s="22">
        <v>9</v>
      </c>
      <c r="R15" s="22">
        <v>108.5</v>
      </c>
      <c r="S15" s="22">
        <f t="shared" si="0"/>
        <v>68.5</v>
      </c>
      <c r="T15" s="22">
        <v>40</v>
      </c>
      <c r="U15" s="22">
        <v>2.2999999999999998</v>
      </c>
      <c r="V15" s="22">
        <v>3</v>
      </c>
      <c r="W15" s="22">
        <v>6</v>
      </c>
      <c r="X15" s="21" t="s">
        <v>20</v>
      </c>
      <c r="Y15" s="29" t="s">
        <v>54</v>
      </c>
      <c r="Z15" s="29" t="s">
        <v>46</v>
      </c>
    </row>
    <row r="16" spans="1:26" s="2" customFormat="1" ht="30.95" customHeight="1" x14ac:dyDescent="0.15">
      <c r="A16" s="19">
        <v>6</v>
      </c>
      <c r="B16" s="26" t="s">
        <v>25</v>
      </c>
      <c r="C16" s="22">
        <v>2.1</v>
      </c>
      <c r="D16" s="22">
        <v>1.5</v>
      </c>
      <c r="E16" s="22">
        <v>18</v>
      </c>
      <c r="F16" s="26">
        <v>0.3</v>
      </c>
      <c r="G16" s="26">
        <v>0.4</v>
      </c>
      <c r="H16" s="26">
        <v>1</v>
      </c>
      <c r="I16" s="22">
        <v>1.1000000000000001</v>
      </c>
      <c r="J16" s="22">
        <v>1</v>
      </c>
      <c r="K16" s="22">
        <v>10</v>
      </c>
      <c r="L16" s="22">
        <v>18.5</v>
      </c>
      <c r="M16" s="22">
        <v>8</v>
      </c>
      <c r="N16" s="22">
        <v>10.5</v>
      </c>
      <c r="O16" s="22">
        <v>14.5</v>
      </c>
      <c r="P16" s="22">
        <v>7</v>
      </c>
      <c r="Q16" s="22">
        <v>7.5</v>
      </c>
      <c r="R16" s="22">
        <v>56.3</v>
      </c>
      <c r="S16" s="22">
        <f t="shared" si="0"/>
        <v>28.199999999999996</v>
      </c>
      <c r="T16" s="22">
        <v>28.1</v>
      </c>
      <c r="U16" s="22">
        <v>2.5</v>
      </c>
      <c r="V16" s="22">
        <v>3</v>
      </c>
      <c r="W16" s="23">
        <v>4.0999999999999996</v>
      </c>
      <c r="X16" s="21" t="s">
        <v>41</v>
      </c>
      <c r="Y16" s="29" t="s">
        <v>52</v>
      </c>
      <c r="Z16" s="29" t="s">
        <v>53</v>
      </c>
    </row>
    <row r="17" spans="1:26" s="2" customFormat="1" ht="30.95" customHeight="1" x14ac:dyDescent="0.15">
      <c r="A17" s="19">
        <v>7</v>
      </c>
      <c r="B17" s="26" t="s">
        <v>34</v>
      </c>
      <c r="C17" s="22">
        <v>4.51</v>
      </c>
      <c r="D17" s="22">
        <v>1.66</v>
      </c>
      <c r="E17" s="22">
        <v>108.36</v>
      </c>
      <c r="F17" s="22">
        <v>3.67</v>
      </c>
      <c r="G17" s="22">
        <v>0.41</v>
      </c>
      <c r="H17" s="22">
        <v>103.18</v>
      </c>
      <c r="I17" s="22">
        <v>0.96</v>
      </c>
      <c r="J17" s="22">
        <v>0</v>
      </c>
      <c r="K17" s="22">
        <v>68.31</v>
      </c>
      <c r="L17" s="22">
        <v>66.599999999999994</v>
      </c>
      <c r="M17" s="22">
        <v>45.56</v>
      </c>
      <c r="N17" s="22">
        <f>-M17+L17</f>
        <v>21.039999999999992</v>
      </c>
      <c r="O17" s="22">
        <v>18.05</v>
      </c>
      <c r="P17" s="22">
        <v>13.91</v>
      </c>
      <c r="Q17" s="22">
        <v>4.1399999999999997</v>
      </c>
      <c r="R17" s="22">
        <v>44.620000000000019</v>
      </c>
      <c r="S17" s="22">
        <f t="shared" si="0"/>
        <v>40.29000000000002</v>
      </c>
      <c r="T17" s="22">
        <v>4.33</v>
      </c>
      <c r="U17" s="22">
        <v>3.89</v>
      </c>
      <c r="V17" s="22">
        <v>3.84</v>
      </c>
      <c r="W17" s="23">
        <v>8.19</v>
      </c>
      <c r="X17" s="21" t="s">
        <v>20</v>
      </c>
      <c r="Y17" s="29" t="s">
        <v>55</v>
      </c>
      <c r="Z17" s="29" t="s">
        <v>56</v>
      </c>
    </row>
    <row r="18" spans="1:26" s="2" customFormat="1" ht="30.95" customHeight="1" x14ac:dyDescent="0.15">
      <c r="A18" s="19">
        <v>8</v>
      </c>
      <c r="B18" s="26" t="s">
        <v>42</v>
      </c>
      <c r="C18" s="22">
        <v>8</v>
      </c>
      <c r="D18" s="22">
        <v>0</v>
      </c>
      <c r="E18" s="22">
        <v>74.3</v>
      </c>
      <c r="F18" s="22">
        <v>9</v>
      </c>
      <c r="G18" s="22">
        <v>0</v>
      </c>
      <c r="H18" s="22">
        <v>92</v>
      </c>
      <c r="I18" s="22">
        <v>6</v>
      </c>
      <c r="J18" s="22">
        <v>0</v>
      </c>
      <c r="K18" s="22">
        <v>78.599999999999994</v>
      </c>
      <c r="L18" s="22">
        <v>79.599999999999994</v>
      </c>
      <c r="M18" s="22">
        <f>L18-N18</f>
        <v>65.8</v>
      </c>
      <c r="N18" s="22">
        <v>13.8</v>
      </c>
      <c r="O18" s="22">
        <v>0</v>
      </c>
      <c r="P18" s="22">
        <v>0</v>
      </c>
      <c r="Q18" s="22">
        <v>0</v>
      </c>
      <c r="R18" s="22">
        <v>597.40000000000009</v>
      </c>
      <c r="S18" s="22">
        <f t="shared" si="0"/>
        <v>308.10000000000008</v>
      </c>
      <c r="T18" s="22">
        <v>289.3</v>
      </c>
      <c r="U18" s="22">
        <v>2.6</v>
      </c>
      <c r="V18" s="22">
        <v>2.6</v>
      </c>
      <c r="W18" s="20">
        <v>0</v>
      </c>
      <c r="X18" s="21" t="s">
        <v>20</v>
      </c>
      <c r="Y18" s="29" t="s">
        <v>57</v>
      </c>
      <c r="Z18" s="29" t="s">
        <v>46</v>
      </c>
    </row>
    <row r="19" spans="1:26" s="2" customFormat="1" ht="30.95" customHeight="1" x14ac:dyDescent="0.15">
      <c r="A19" s="19">
        <v>9</v>
      </c>
      <c r="B19" s="26" t="s">
        <v>27</v>
      </c>
      <c r="C19" s="22">
        <v>3.13</v>
      </c>
      <c r="D19" s="22">
        <v>3.13</v>
      </c>
      <c r="E19" s="22">
        <v>28.8</v>
      </c>
      <c r="F19" s="22">
        <v>6.32</v>
      </c>
      <c r="G19" s="22">
        <v>6.2</v>
      </c>
      <c r="H19" s="22">
        <v>37.299999999999997</v>
      </c>
      <c r="I19" s="22">
        <v>2.2000000000000002</v>
      </c>
      <c r="J19" s="22">
        <v>2.2000000000000002</v>
      </c>
      <c r="K19" s="22">
        <v>97.1</v>
      </c>
      <c r="L19" s="22">
        <v>11.2</v>
      </c>
      <c r="M19" s="22">
        <v>1.1200000000000001</v>
      </c>
      <c r="N19" s="22">
        <v>10.08</v>
      </c>
      <c r="O19" s="22">
        <v>12.2</v>
      </c>
      <c r="P19" s="22">
        <v>1.2</v>
      </c>
      <c r="Q19" s="22">
        <v>11</v>
      </c>
      <c r="R19" s="22">
        <v>8.6999999999999993</v>
      </c>
      <c r="S19" s="22">
        <v>0.87</v>
      </c>
      <c r="T19" s="22">
        <v>7.83</v>
      </c>
      <c r="U19" s="22">
        <v>0.1</v>
      </c>
      <c r="V19" s="22">
        <v>0</v>
      </c>
      <c r="W19" s="23">
        <v>14.9</v>
      </c>
      <c r="X19" s="21" t="s">
        <v>40</v>
      </c>
      <c r="Y19" s="43"/>
      <c r="Z19" s="43"/>
    </row>
    <row r="20" spans="1:26" s="2" customFormat="1" ht="30.95" customHeight="1" x14ac:dyDescent="0.15">
      <c r="A20" s="19">
        <v>10</v>
      </c>
      <c r="B20" s="26" t="s">
        <v>24</v>
      </c>
      <c r="C20" s="25">
        <v>15</v>
      </c>
      <c r="D20" s="25">
        <v>15</v>
      </c>
      <c r="E20" s="22">
        <v>40</v>
      </c>
      <c r="F20" s="25">
        <v>10</v>
      </c>
      <c r="G20" s="25">
        <v>5</v>
      </c>
      <c r="H20" s="25">
        <v>50</v>
      </c>
      <c r="I20" s="25">
        <v>15</v>
      </c>
      <c r="J20" s="25">
        <v>30</v>
      </c>
      <c r="K20" s="22">
        <v>72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5</v>
      </c>
      <c r="V20" s="25">
        <v>9</v>
      </c>
      <c r="W20" s="23">
        <v>4</v>
      </c>
      <c r="X20" s="21" t="s">
        <v>20</v>
      </c>
      <c r="Y20" s="43"/>
      <c r="Z20" s="43"/>
    </row>
    <row r="21" spans="1:26" s="2" customFormat="1" ht="30.95" customHeight="1" x14ac:dyDescent="0.15">
      <c r="A21" s="19">
        <v>11</v>
      </c>
      <c r="B21" s="26" t="s">
        <v>29</v>
      </c>
      <c r="C21" s="25">
        <v>26</v>
      </c>
      <c r="D21" s="25">
        <v>0</v>
      </c>
      <c r="E21" s="22">
        <v>54</v>
      </c>
      <c r="F21" s="25">
        <v>21.08</v>
      </c>
      <c r="G21" s="25">
        <v>33</v>
      </c>
      <c r="H21" s="25">
        <v>51.3</v>
      </c>
      <c r="I21" s="25">
        <v>20.3</v>
      </c>
      <c r="J21" s="25">
        <v>15</v>
      </c>
      <c r="K21" s="22">
        <v>26.2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5">
        <v>0</v>
      </c>
      <c r="W21" s="22">
        <v>0</v>
      </c>
      <c r="X21" s="21" t="s">
        <v>41</v>
      </c>
      <c r="Y21" s="43"/>
      <c r="Z21" s="43"/>
    </row>
    <row r="22" spans="1:26" s="2" customFormat="1" ht="30.95" customHeight="1" x14ac:dyDescent="0.15">
      <c r="A22" s="19">
        <v>12</v>
      </c>
      <c r="B22" s="26" t="s">
        <v>32</v>
      </c>
      <c r="C22" s="22">
        <v>0</v>
      </c>
      <c r="D22" s="22">
        <v>0</v>
      </c>
      <c r="E22" s="25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98.59</v>
      </c>
      <c r="V22" s="22">
        <v>120.02</v>
      </c>
      <c r="W22" s="23">
        <v>2741.57</v>
      </c>
      <c r="X22" s="21" t="s">
        <v>20</v>
      </c>
      <c r="Y22" s="43"/>
      <c r="Z22" s="43"/>
    </row>
    <row r="23" spans="1:26" s="2" customFormat="1" ht="30.95" customHeight="1" x14ac:dyDescent="0.15">
      <c r="A23" s="19">
        <v>13</v>
      </c>
      <c r="B23" s="26" t="s">
        <v>26</v>
      </c>
      <c r="C23" s="22">
        <v>0</v>
      </c>
      <c r="D23" s="22">
        <v>0</v>
      </c>
      <c r="E23" s="25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21</v>
      </c>
      <c r="V23" s="22">
        <v>16.8</v>
      </c>
      <c r="W23" s="22">
        <v>2010</v>
      </c>
      <c r="X23" s="21" t="s">
        <v>40</v>
      </c>
      <c r="Y23" s="43"/>
      <c r="Z23" s="43"/>
    </row>
    <row r="24" spans="1:26" s="2" customFormat="1" ht="30.95" customHeight="1" x14ac:dyDescent="0.15">
      <c r="A24" s="19">
        <v>14</v>
      </c>
      <c r="B24" s="26" t="s">
        <v>31</v>
      </c>
      <c r="C24" s="22">
        <v>29</v>
      </c>
      <c r="D24" s="22">
        <v>30</v>
      </c>
      <c r="E24" s="22">
        <v>60</v>
      </c>
      <c r="F24" s="22">
        <v>30</v>
      </c>
      <c r="G24" s="22">
        <v>30</v>
      </c>
      <c r="H24" s="22">
        <v>90</v>
      </c>
      <c r="I24" s="22">
        <v>14</v>
      </c>
      <c r="J24" s="22">
        <v>0</v>
      </c>
      <c r="K24" s="22">
        <v>310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23</v>
      </c>
      <c r="V24" s="22">
        <v>25</v>
      </c>
      <c r="W24" s="22">
        <v>1300</v>
      </c>
      <c r="X24" s="21" t="s">
        <v>20</v>
      </c>
      <c r="Y24" s="43"/>
      <c r="Z24" s="43"/>
    </row>
    <row r="25" spans="1:26" s="2" customFormat="1" ht="30.95" customHeight="1" x14ac:dyDescent="0.15">
      <c r="A25" s="19">
        <v>15</v>
      </c>
      <c r="B25" s="26" t="s">
        <v>22</v>
      </c>
      <c r="C25" s="26">
        <v>0</v>
      </c>
      <c r="D25" s="26">
        <v>0</v>
      </c>
      <c r="E25" s="22">
        <v>17.3</v>
      </c>
      <c r="F25" s="22">
        <v>0</v>
      </c>
      <c r="G25" s="22">
        <v>0</v>
      </c>
      <c r="H25" s="22">
        <v>10.7</v>
      </c>
      <c r="I25" s="22">
        <v>0</v>
      </c>
      <c r="J25" s="22">
        <v>0</v>
      </c>
      <c r="K25" s="22">
        <v>30.85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6">
        <v>0</v>
      </c>
      <c r="X25" s="21" t="s">
        <v>20</v>
      </c>
      <c r="Y25" s="43"/>
      <c r="Z25" s="43"/>
    </row>
    <row r="26" spans="1:26" s="2" customFormat="1" ht="30.95" customHeight="1" x14ac:dyDescent="0.15">
      <c r="A26" s="19">
        <v>16</v>
      </c>
      <c r="B26" s="26" t="s">
        <v>35</v>
      </c>
      <c r="C26" s="26"/>
      <c r="D26" s="26"/>
      <c r="E26" s="26"/>
      <c r="F26" s="26"/>
      <c r="G26" s="26"/>
      <c r="H26" s="26"/>
      <c r="I26" s="26"/>
      <c r="J26" s="26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6"/>
      <c r="W26" s="26"/>
      <c r="X26" s="21" t="s">
        <v>20</v>
      </c>
      <c r="Y26" s="43"/>
      <c r="Z26" s="43"/>
    </row>
    <row r="27" spans="1:26" s="2" customFormat="1" ht="30.95" customHeight="1" x14ac:dyDescent="0.15">
      <c r="A27" s="19">
        <v>17</v>
      </c>
      <c r="B27" s="26" t="s">
        <v>28</v>
      </c>
      <c r="C27" s="26"/>
      <c r="D27" s="26"/>
      <c r="E27" s="26"/>
      <c r="F27" s="26"/>
      <c r="G27" s="26"/>
      <c r="H27" s="26"/>
      <c r="I27" s="26"/>
      <c r="J27" s="26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6"/>
      <c r="W27" s="26"/>
      <c r="X27" s="21" t="s">
        <v>20</v>
      </c>
      <c r="Y27" s="43"/>
      <c r="Z27" s="43"/>
    </row>
    <row r="28" spans="1:26" s="2" customFormat="1" ht="30.95" customHeight="1" x14ac:dyDescent="0.15">
      <c r="A28" s="19">
        <v>18</v>
      </c>
      <c r="B28" s="26" t="s">
        <v>17</v>
      </c>
      <c r="C28" s="26"/>
      <c r="D28" s="26"/>
      <c r="E28" s="26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6"/>
      <c r="X28" s="27" t="s">
        <v>18</v>
      </c>
      <c r="Y28" s="43"/>
      <c r="Z28" s="43"/>
    </row>
    <row r="29" spans="1:26" s="2" customFormat="1" ht="30.95" customHeight="1" x14ac:dyDescent="0.15">
      <c r="A29" s="19">
        <v>19</v>
      </c>
      <c r="B29" s="19" t="s">
        <v>36</v>
      </c>
      <c r="C29" s="26"/>
      <c r="D29" s="26"/>
      <c r="E29" s="26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6"/>
      <c r="X29" s="27" t="s">
        <v>37</v>
      </c>
      <c r="Y29" s="43"/>
      <c r="Z29" s="43"/>
    </row>
    <row r="30" spans="1:26" s="3" customFormat="1" ht="29.25" customHeight="1" x14ac:dyDescent="0.15">
      <c r="A30" s="7"/>
      <c r="B30" s="11" t="s">
        <v>38</v>
      </c>
      <c r="C30" s="13">
        <f t="shared" ref="C30:W30" si="1">SUM(C8:C29)</f>
        <v>112.95</v>
      </c>
      <c r="D30" s="13">
        <f t="shared" si="1"/>
        <v>66.289999999999992</v>
      </c>
      <c r="E30" s="14">
        <f t="shared" si="1"/>
        <v>1116.8499999999997</v>
      </c>
      <c r="F30" s="13">
        <f t="shared" si="1"/>
        <v>104.07</v>
      </c>
      <c r="G30" s="13">
        <f t="shared" si="1"/>
        <v>88.01</v>
      </c>
      <c r="H30" s="14">
        <f t="shared" si="1"/>
        <v>789.3599999999999</v>
      </c>
      <c r="I30" s="13">
        <f t="shared" si="1"/>
        <v>71.41</v>
      </c>
      <c r="J30" s="13">
        <f t="shared" si="1"/>
        <v>51.2</v>
      </c>
      <c r="K30" s="14">
        <f t="shared" si="1"/>
        <v>1032.01</v>
      </c>
      <c r="L30" s="14">
        <f t="shared" si="1"/>
        <v>1158.52</v>
      </c>
      <c r="M30" s="38">
        <f t="shared" si="1"/>
        <v>1021.4399999999999</v>
      </c>
      <c r="N30" s="38">
        <f t="shared" si="1"/>
        <v>137.07999999999998</v>
      </c>
      <c r="O30" s="14">
        <f t="shared" si="1"/>
        <v>619.97</v>
      </c>
      <c r="P30" s="38">
        <f t="shared" si="1"/>
        <v>538.17999999999995</v>
      </c>
      <c r="Q30" s="38">
        <f t="shared" si="1"/>
        <v>81.790000000000006</v>
      </c>
      <c r="R30" s="14">
        <f t="shared" si="1"/>
        <v>3196.7124999999996</v>
      </c>
      <c r="S30" s="13">
        <f t="shared" si="1"/>
        <v>2456.7124999999996</v>
      </c>
      <c r="T30" s="13">
        <f t="shared" si="1"/>
        <v>740.00000000000011</v>
      </c>
      <c r="U30" s="13">
        <f t="shared" si="1"/>
        <v>169.17000000000002</v>
      </c>
      <c r="V30" s="13">
        <f t="shared" si="1"/>
        <v>189.24</v>
      </c>
      <c r="W30" s="14">
        <f t="shared" si="1"/>
        <v>6153.92</v>
      </c>
      <c r="X30" s="12"/>
      <c r="Y30" s="30"/>
      <c r="Z30" s="30"/>
    </row>
    <row r="31" spans="1:26" ht="31.5" hidden="1" customHeight="1" x14ac:dyDescent="0.15">
      <c r="A31" s="8"/>
      <c r="B31" s="56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</row>
    <row r="32" spans="1:26" ht="20.25" customHeight="1" x14ac:dyDescent="0.15">
      <c r="D32" s="4"/>
    </row>
  </sheetData>
  <autoFilter ref="A7:X30" xr:uid="{00000000-0009-0000-0000-000000000000}"/>
  <mergeCells count="29">
    <mergeCell ref="A2:W2"/>
    <mergeCell ref="A3:W3"/>
    <mergeCell ref="A4:A7"/>
    <mergeCell ref="B4:B7"/>
    <mergeCell ref="C4:W4"/>
    <mergeCell ref="F6:F7"/>
    <mergeCell ref="G6:G7"/>
    <mergeCell ref="H6:H7"/>
    <mergeCell ref="I6:I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B31:X31"/>
    <mergeCell ref="J6:J7"/>
    <mergeCell ref="K6:K7"/>
    <mergeCell ref="L6:N6"/>
    <mergeCell ref="O6:Q6"/>
    <mergeCell ref="R6:T6"/>
    <mergeCell ref="U6:U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7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967A5-872A-4A5F-8A8B-3D534D58F487}">
  <sheetPr>
    <pageSetUpPr fitToPage="1"/>
  </sheetPr>
  <dimension ref="A1:Z32"/>
  <sheetViews>
    <sheetView view="pageBreakPreview" zoomScale="87" zoomScaleSheetLayoutView="87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R14" sqref="R14"/>
    </sheetView>
  </sheetViews>
  <sheetFormatPr defaultColWidth="9" defaultRowHeight="13.5" x14ac:dyDescent="0.1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11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12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 x14ac:dyDescent="0.15">
      <c r="A1" s="6"/>
    </row>
    <row r="2" spans="1:26" ht="32.25" customHeight="1" x14ac:dyDescent="0.15">
      <c r="A2" s="67" t="s">
        <v>80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</row>
    <row r="3" spans="1:26" ht="9.9499999999999993" customHeight="1" x14ac:dyDescent="0.15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</row>
    <row r="4" spans="1:26" s="1" customFormat="1" ht="21.95" customHeight="1" x14ac:dyDescent="0.15">
      <c r="A4" s="69" t="s">
        <v>0</v>
      </c>
      <c r="B4" s="72" t="s">
        <v>1</v>
      </c>
      <c r="C4" s="72" t="s">
        <v>2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6" t="s">
        <v>3</v>
      </c>
      <c r="Y4" s="62" t="s">
        <v>43</v>
      </c>
      <c r="Z4" s="62" t="s">
        <v>44</v>
      </c>
    </row>
    <row r="5" spans="1:26" s="1" customFormat="1" ht="23.1" customHeight="1" x14ac:dyDescent="0.15">
      <c r="A5" s="70"/>
      <c r="B5" s="73"/>
      <c r="C5" s="63" t="s">
        <v>4</v>
      </c>
      <c r="D5" s="64"/>
      <c r="E5" s="65"/>
      <c r="F5" s="63" t="s">
        <v>5</v>
      </c>
      <c r="G5" s="64"/>
      <c r="H5" s="65"/>
      <c r="I5" s="66" t="s">
        <v>6</v>
      </c>
      <c r="J5" s="66"/>
      <c r="K5" s="66"/>
      <c r="L5" s="63" t="s">
        <v>7</v>
      </c>
      <c r="M5" s="64"/>
      <c r="N5" s="64"/>
      <c r="O5" s="64"/>
      <c r="P5" s="64"/>
      <c r="Q5" s="64"/>
      <c r="R5" s="64"/>
      <c r="S5" s="64"/>
      <c r="T5" s="65"/>
      <c r="U5" s="58" t="s">
        <v>8</v>
      </c>
      <c r="V5" s="58"/>
      <c r="W5" s="58"/>
      <c r="X5" s="77"/>
      <c r="Y5" s="62"/>
      <c r="Z5" s="62"/>
    </row>
    <row r="6" spans="1:26" s="2" customFormat="1" ht="30.95" customHeight="1" x14ac:dyDescent="0.15">
      <c r="A6" s="70"/>
      <c r="B6" s="73"/>
      <c r="C6" s="54" t="s">
        <v>9</v>
      </c>
      <c r="D6" s="54" t="s">
        <v>10</v>
      </c>
      <c r="E6" s="54" t="s">
        <v>11</v>
      </c>
      <c r="F6" s="54" t="s">
        <v>9</v>
      </c>
      <c r="G6" s="54" t="s">
        <v>10</v>
      </c>
      <c r="H6" s="54" t="s">
        <v>11</v>
      </c>
      <c r="I6" s="54" t="s">
        <v>9</v>
      </c>
      <c r="J6" s="54" t="s">
        <v>10</v>
      </c>
      <c r="K6" s="54" t="s">
        <v>11</v>
      </c>
      <c r="L6" s="58" t="s">
        <v>9</v>
      </c>
      <c r="M6" s="58"/>
      <c r="N6" s="58"/>
      <c r="O6" s="59" t="s">
        <v>10</v>
      </c>
      <c r="P6" s="60"/>
      <c r="Q6" s="61"/>
      <c r="R6" s="59" t="s">
        <v>11</v>
      </c>
      <c r="S6" s="60"/>
      <c r="T6" s="61"/>
      <c r="U6" s="54" t="s">
        <v>9</v>
      </c>
      <c r="V6" s="54" t="s">
        <v>10</v>
      </c>
      <c r="W6" s="54" t="s">
        <v>11</v>
      </c>
      <c r="X6" s="77"/>
      <c r="Y6" s="62"/>
      <c r="Z6" s="62"/>
    </row>
    <row r="7" spans="1:26" s="2" customFormat="1" ht="45" customHeight="1" x14ac:dyDescent="0.15">
      <c r="A7" s="71"/>
      <c r="B7" s="74"/>
      <c r="C7" s="55"/>
      <c r="D7" s="55"/>
      <c r="E7" s="55"/>
      <c r="F7" s="55"/>
      <c r="G7" s="55"/>
      <c r="H7" s="55"/>
      <c r="I7" s="55"/>
      <c r="J7" s="55"/>
      <c r="K7" s="55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5"/>
      <c r="V7" s="55"/>
      <c r="W7" s="55"/>
      <c r="X7" s="78"/>
      <c r="Y7" s="62"/>
      <c r="Z7" s="62"/>
    </row>
    <row r="8" spans="1:26" s="2" customFormat="1" ht="33" customHeight="1" x14ac:dyDescent="0.15">
      <c r="A8" s="15">
        <v>1</v>
      </c>
      <c r="B8" s="16" t="s">
        <v>66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118.74</v>
      </c>
      <c r="M8" s="17">
        <v>118.74</v>
      </c>
      <c r="N8" s="17">
        <v>0</v>
      </c>
      <c r="O8" s="17">
        <v>86.5</v>
      </c>
      <c r="P8" s="17">
        <v>86.5</v>
      </c>
      <c r="Q8" s="17">
        <v>0</v>
      </c>
      <c r="R8" s="17">
        <v>157.66999999999996</v>
      </c>
      <c r="S8" s="17">
        <v>157.66999999999996</v>
      </c>
      <c r="T8" s="17">
        <v>0</v>
      </c>
      <c r="U8" s="17">
        <v>0</v>
      </c>
      <c r="V8" s="17">
        <v>0</v>
      </c>
      <c r="W8" s="17">
        <v>0</v>
      </c>
      <c r="X8" s="18"/>
      <c r="Y8" s="43"/>
      <c r="Z8" s="43"/>
    </row>
    <row r="9" spans="1:26" s="2" customFormat="1" ht="30.95" customHeight="1" x14ac:dyDescent="0.15">
      <c r="A9" s="31">
        <v>2</v>
      </c>
      <c r="B9" s="16" t="s">
        <v>64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468.49</v>
      </c>
      <c r="M9" s="17">
        <v>468.49</v>
      </c>
      <c r="N9" s="17">
        <v>0</v>
      </c>
      <c r="O9" s="17">
        <v>311.49</v>
      </c>
      <c r="P9" s="17">
        <v>311.49</v>
      </c>
      <c r="Q9" s="17">
        <v>0</v>
      </c>
      <c r="R9" s="17">
        <f>1021.0625+O9-L9</f>
        <v>864.0625</v>
      </c>
      <c r="S9" s="17">
        <v>864.0625</v>
      </c>
      <c r="T9" s="17">
        <v>0</v>
      </c>
      <c r="U9" s="17">
        <v>0</v>
      </c>
      <c r="V9" s="17">
        <v>0</v>
      </c>
      <c r="W9" s="17">
        <v>0</v>
      </c>
      <c r="X9" s="18"/>
      <c r="Y9" s="43"/>
      <c r="Z9" s="43"/>
    </row>
    <row r="10" spans="1:26" s="2" customFormat="1" ht="30.95" customHeight="1" x14ac:dyDescent="0.15">
      <c r="A10" s="15">
        <v>3</v>
      </c>
      <c r="B10" s="16" t="s">
        <v>65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186.51</v>
      </c>
      <c r="M10" s="17">
        <v>186.51</v>
      </c>
      <c r="N10" s="17">
        <v>0</v>
      </c>
      <c r="O10" s="17">
        <v>42.8</v>
      </c>
      <c r="P10" s="17">
        <v>42.8</v>
      </c>
      <c r="Q10" s="17">
        <v>0</v>
      </c>
      <c r="R10" s="17">
        <f>696.41+O10-L10</f>
        <v>552.69999999999993</v>
      </c>
      <c r="S10" s="33">
        <v>552.69999999999993</v>
      </c>
      <c r="T10" s="17">
        <v>0</v>
      </c>
      <c r="U10" s="17">
        <v>0</v>
      </c>
      <c r="V10" s="17">
        <v>0</v>
      </c>
      <c r="W10" s="17">
        <v>0</v>
      </c>
      <c r="X10" s="18"/>
      <c r="Y10" s="43"/>
      <c r="Z10" s="43"/>
    </row>
    <row r="11" spans="1:26" s="2" customFormat="1" ht="30.95" customHeight="1" x14ac:dyDescent="0.15">
      <c r="A11" s="19">
        <v>1</v>
      </c>
      <c r="B11" s="26" t="s">
        <v>19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0">
        <v>0</v>
      </c>
      <c r="X11" s="21" t="s">
        <v>20</v>
      </c>
      <c r="Y11" s="28" t="s">
        <v>45</v>
      </c>
      <c r="Z11" s="29" t="s">
        <v>46</v>
      </c>
    </row>
    <row r="12" spans="1:26" s="2" customFormat="1" ht="30.95" customHeight="1" x14ac:dyDescent="0.15">
      <c r="A12" s="19">
        <v>2</v>
      </c>
      <c r="B12" s="26" t="s">
        <v>21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75</v>
      </c>
      <c r="M12" s="22">
        <v>75</v>
      </c>
      <c r="N12" s="22">
        <v>0</v>
      </c>
      <c r="O12" s="22">
        <v>59</v>
      </c>
      <c r="P12" s="22">
        <v>59</v>
      </c>
      <c r="Q12" s="22">
        <v>0</v>
      </c>
      <c r="R12" s="22">
        <v>178</v>
      </c>
      <c r="S12" s="22">
        <v>178</v>
      </c>
      <c r="T12" s="22">
        <v>0</v>
      </c>
      <c r="U12" s="22">
        <v>0</v>
      </c>
      <c r="V12" s="22">
        <v>0</v>
      </c>
      <c r="W12" s="20">
        <v>0</v>
      </c>
      <c r="X12" s="24" t="s">
        <v>39</v>
      </c>
      <c r="Y12" s="28" t="s">
        <v>47</v>
      </c>
      <c r="Z12" s="29" t="s">
        <v>46</v>
      </c>
    </row>
    <row r="13" spans="1:26" s="2" customFormat="1" ht="30.95" customHeight="1" x14ac:dyDescent="0.15">
      <c r="A13" s="19">
        <v>3</v>
      </c>
      <c r="B13" s="26" t="s">
        <v>23</v>
      </c>
      <c r="C13" s="22">
        <v>15.61</v>
      </c>
      <c r="D13" s="22">
        <v>0</v>
      </c>
      <c r="E13" s="22">
        <v>551.03</v>
      </c>
      <c r="F13" s="22">
        <v>10.91</v>
      </c>
      <c r="G13" s="22">
        <v>0</v>
      </c>
      <c r="H13" s="22">
        <v>250.24</v>
      </c>
      <c r="I13" s="22">
        <v>3.96</v>
      </c>
      <c r="J13" s="22">
        <v>0</v>
      </c>
      <c r="K13" s="22">
        <v>164.76</v>
      </c>
      <c r="L13" s="22">
        <v>54.879999999999995</v>
      </c>
      <c r="M13" s="22">
        <v>22.22</v>
      </c>
      <c r="N13" s="22">
        <v>32.659999999999997</v>
      </c>
      <c r="O13" s="22">
        <v>59.43</v>
      </c>
      <c r="P13" s="22">
        <v>9.2799999999999994</v>
      </c>
      <c r="Q13" s="22">
        <v>50.15</v>
      </c>
      <c r="R13" s="22">
        <v>490.59000000000003</v>
      </c>
      <c r="S13" s="22">
        <v>220.86</v>
      </c>
      <c r="T13" s="22">
        <v>269.73</v>
      </c>
      <c r="U13" s="22">
        <v>10.02</v>
      </c>
      <c r="V13" s="22">
        <v>5.89</v>
      </c>
      <c r="W13" s="23">
        <v>64.91</v>
      </c>
      <c r="X13" s="21" t="s">
        <v>20</v>
      </c>
      <c r="Y13" s="29" t="s">
        <v>50</v>
      </c>
      <c r="Z13" s="29" t="s">
        <v>51</v>
      </c>
    </row>
    <row r="14" spans="1:26" s="2" customFormat="1" ht="30.95" customHeight="1" x14ac:dyDescent="0.15">
      <c r="A14" s="19">
        <v>4</v>
      </c>
      <c r="B14" s="26" t="s">
        <v>33</v>
      </c>
      <c r="C14" s="22">
        <v>3.6</v>
      </c>
      <c r="D14" s="22">
        <v>5</v>
      </c>
      <c r="E14" s="22">
        <v>63.06</v>
      </c>
      <c r="F14" s="22">
        <v>7.79</v>
      </c>
      <c r="G14" s="22">
        <v>5</v>
      </c>
      <c r="H14" s="22">
        <v>22.64</v>
      </c>
      <c r="I14" s="22">
        <v>1.89</v>
      </c>
      <c r="J14" s="22">
        <v>0</v>
      </c>
      <c r="K14" s="22">
        <v>66.19</v>
      </c>
      <c r="L14" s="22">
        <v>64</v>
      </c>
      <c r="M14" s="22">
        <v>24</v>
      </c>
      <c r="N14" s="22">
        <v>40</v>
      </c>
      <c r="O14" s="22">
        <v>0</v>
      </c>
      <c r="P14" s="22">
        <v>0</v>
      </c>
      <c r="Q14" s="22">
        <v>0</v>
      </c>
      <c r="R14" s="22">
        <v>147.68</v>
      </c>
      <c r="S14" s="22">
        <v>46.97</v>
      </c>
      <c r="T14" s="22">
        <v>100.71</v>
      </c>
      <c r="U14" s="22">
        <v>0.17</v>
      </c>
      <c r="V14" s="22">
        <v>0.09</v>
      </c>
      <c r="W14" s="22">
        <v>0.25</v>
      </c>
      <c r="X14" s="21" t="s">
        <v>20</v>
      </c>
      <c r="Y14" s="29" t="s">
        <v>48</v>
      </c>
      <c r="Z14" s="29" t="s">
        <v>49</v>
      </c>
    </row>
    <row r="15" spans="1:26" s="2" customFormat="1" ht="30.95" customHeight="1" x14ac:dyDescent="0.15">
      <c r="A15" s="19">
        <v>5</v>
      </c>
      <c r="B15" s="26" t="s">
        <v>30</v>
      </c>
      <c r="C15" s="22">
        <v>6</v>
      </c>
      <c r="D15" s="22">
        <v>10</v>
      </c>
      <c r="E15" s="22">
        <v>102</v>
      </c>
      <c r="F15" s="22">
        <v>5</v>
      </c>
      <c r="G15" s="22">
        <v>8</v>
      </c>
      <c r="H15" s="22">
        <v>81</v>
      </c>
      <c r="I15" s="22">
        <v>6</v>
      </c>
      <c r="J15" s="22">
        <v>3</v>
      </c>
      <c r="K15" s="22">
        <v>108</v>
      </c>
      <c r="L15" s="22">
        <v>15</v>
      </c>
      <c r="M15" s="22">
        <v>6</v>
      </c>
      <c r="N15" s="22">
        <v>9</v>
      </c>
      <c r="O15" s="22">
        <v>16</v>
      </c>
      <c r="P15" s="22">
        <v>7</v>
      </c>
      <c r="Q15" s="22">
        <v>9</v>
      </c>
      <c r="R15" s="22">
        <v>94</v>
      </c>
      <c r="S15" s="22">
        <v>54</v>
      </c>
      <c r="T15" s="22">
        <v>40</v>
      </c>
      <c r="U15" s="22">
        <v>2.2999999999999998</v>
      </c>
      <c r="V15" s="22">
        <v>3</v>
      </c>
      <c r="W15" s="22">
        <v>6</v>
      </c>
      <c r="X15" s="21" t="s">
        <v>20</v>
      </c>
      <c r="Y15" s="29" t="s">
        <v>54</v>
      </c>
      <c r="Z15" s="29" t="s">
        <v>46</v>
      </c>
    </row>
    <row r="16" spans="1:26" s="2" customFormat="1" ht="30.95" customHeight="1" x14ac:dyDescent="0.15">
      <c r="A16" s="19">
        <v>6</v>
      </c>
      <c r="B16" s="26" t="s">
        <v>34</v>
      </c>
      <c r="C16" s="22">
        <v>4.51</v>
      </c>
      <c r="D16" s="22">
        <v>1.66</v>
      </c>
      <c r="E16" s="22">
        <v>108.36</v>
      </c>
      <c r="F16" s="22">
        <v>3.67</v>
      </c>
      <c r="G16" s="22">
        <v>0.41</v>
      </c>
      <c r="H16" s="22">
        <v>103.18</v>
      </c>
      <c r="I16" s="22">
        <v>0.96</v>
      </c>
      <c r="J16" s="22">
        <v>0</v>
      </c>
      <c r="K16" s="22">
        <v>68.31</v>
      </c>
      <c r="L16" s="22">
        <v>48.6</v>
      </c>
      <c r="M16" s="22">
        <v>45.56</v>
      </c>
      <c r="N16" s="22">
        <v>3.04</v>
      </c>
      <c r="O16" s="22">
        <v>18.05</v>
      </c>
      <c r="P16" s="22">
        <v>13.91</v>
      </c>
      <c r="Q16" s="22">
        <v>4.1399999999999997</v>
      </c>
      <c r="R16" s="22">
        <v>26.08</v>
      </c>
      <c r="S16" s="22">
        <v>21.75</v>
      </c>
      <c r="T16" s="22">
        <v>4.33</v>
      </c>
      <c r="U16" s="22">
        <v>3.89</v>
      </c>
      <c r="V16" s="22">
        <v>3.84</v>
      </c>
      <c r="W16" s="23">
        <v>8.19</v>
      </c>
      <c r="X16" s="21" t="s">
        <v>20</v>
      </c>
      <c r="Y16" s="29" t="s">
        <v>55</v>
      </c>
      <c r="Z16" s="29" t="s">
        <v>56</v>
      </c>
    </row>
    <row r="17" spans="1:26" s="2" customFormat="1" ht="30.95" customHeight="1" x14ac:dyDescent="0.15">
      <c r="A17" s="19">
        <v>7</v>
      </c>
      <c r="B17" s="26" t="s">
        <v>25</v>
      </c>
      <c r="C17" s="22">
        <v>2.1</v>
      </c>
      <c r="D17" s="22">
        <v>1.5</v>
      </c>
      <c r="E17" s="22">
        <v>18</v>
      </c>
      <c r="F17" s="26">
        <v>0.3</v>
      </c>
      <c r="G17" s="26">
        <v>0.4</v>
      </c>
      <c r="H17" s="26">
        <v>1</v>
      </c>
      <c r="I17" s="22">
        <v>1.1000000000000001</v>
      </c>
      <c r="J17" s="22">
        <v>1</v>
      </c>
      <c r="K17" s="22">
        <v>10</v>
      </c>
      <c r="L17" s="22">
        <v>18.5</v>
      </c>
      <c r="M17" s="22">
        <v>8</v>
      </c>
      <c r="N17" s="22">
        <v>10.5</v>
      </c>
      <c r="O17" s="22">
        <v>14.5</v>
      </c>
      <c r="P17" s="22">
        <v>7</v>
      </c>
      <c r="Q17" s="22">
        <v>7.5</v>
      </c>
      <c r="R17" s="22">
        <v>62.300000000000004</v>
      </c>
      <c r="S17" s="22">
        <v>34.200000000000003</v>
      </c>
      <c r="T17" s="22">
        <v>28.1</v>
      </c>
      <c r="U17" s="22">
        <v>2.5</v>
      </c>
      <c r="V17" s="22">
        <v>3</v>
      </c>
      <c r="W17" s="23">
        <v>4.0999999999999996</v>
      </c>
      <c r="X17" s="21" t="s">
        <v>41</v>
      </c>
      <c r="Y17" s="29" t="s">
        <v>52</v>
      </c>
      <c r="Z17" s="29" t="s">
        <v>53</v>
      </c>
    </row>
    <row r="18" spans="1:26" s="2" customFormat="1" ht="30.95" customHeight="1" x14ac:dyDescent="0.15">
      <c r="A18" s="19">
        <v>8</v>
      </c>
      <c r="B18" s="26" t="s">
        <v>42</v>
      </c>
      <c r="C18" s="22">
        <v>8</v>
      </c>
      <c r="D18" s="22">
        <v>0</v>
      </c>
      <c r="E18" s="22">
        <v>74.3</v>
      </c>
      <c r="F18" s="22">
        <v>9</v>
      </c>
      <c r="G18" s="22">
        <v>0</v>
      </c>
      <c r="H18" s="22">
        <v>92</v>
      </c>
      <c r="I18" s="22">
        <v>6</v>
      </c>
      <c r="J18" s="22">
        <v>0</v>
      </c>
      <c r="K18" s="22">
        <v>78.599999999999994</v>
      </c>
      <c r="L18" s="22">
        <v>35</v>
      </c>
      <c r="M18" s="22">
        <v>21.2</v>
      </c>
      <c r="N18" s="22">
        <v>13.8</v>
      </c>
      <c r="O18" s="22">
        <v>0</v>
      </c>
      <c r="P18" s="22">
        <v>0</v>
      </c>
      <c r="Q18" s="22">
        <v>0</v>
      </c>
      <c r="R18" s="22">
        <v>597.40000000000009</v>
      </c>
      <c r="S18" s="22">
        <v>308.10000000000002</v>
      </c>
      <c r="T18" s="22">
        <v>289.3</v>
      </c>
      <c r="U18" s="22">
        <v>2.6</v>
      </c>
      <c r="V18" s="22">
        <v>2.6</v>
      </c>
      <c r="W18" s="20">
        <v>0</v>
      </c>
      <c r="X18" s="21" t="s">
        <v>20</v>
      </c>
      <c r="Y18" s="29" t="s">
        <v>57</v>
      </c>
      <c r="Z18" s="29" t="s">
        <v>46</v>
      </c>
    </row>
    <row r="19" spans="1:26" s="2" customFormat="1" ht="30.95" customHeight="1" x14ac:dyDescent="0.15">
      <c r="A19" s="19">
        <v>9</v>
      </c>
      <c r="B19" s="26" t="s">
        <v>27</v>
      </c>
      <c r="C19" s="22">
        <v>3.13</v>
      </c>
      <c r="D19" s="22">
        <v>3.13</v>
      </c>
      <c r="E19" s="22">
        <v>28.8</v>
      </c>
      <c r="F19" s="22">
        <v>6.32</v>
      </c>
      <c r="G19" s="22">
        <v>6.2</v>
      </c>
      <c r="H19" s="22">
        <v>37.299999999999997</v>
      </c>
      <c r="I19" s="22">
        <v>2.2000000000000002</v>
      </c>
      <c r="J19" s="22">
        <v>2.2000000000000002</v>
      </c>
      <c r="K19" s="22">
        <v>97.1</v>
      </c>
      <c r="L19" s="22">
        <v>11.25</v>
      </c>
      <c r="M19" s="22">
        <v>1.1200000000000001</v>
      </c>
      <c r="N19" s="22">
        <v>10.08</v>
      </c>
      <c r="O19" s="22">
        <v>12.18</v>
      </c>
      <c r="P19" s="22">
        <v>1.2</v>
      </c>
      <c r="Q19" s="22">
        <v>11</v>
      </c>
      <c r="R19" s="22">
        <v>8.6999999999999993</v>
      </c>
      <c r="S19" s="22">
        <v>0.87</v>
      </c>
      <c r="T19" s="22">
        <v>7.83</v>
      </c>
      <c r="U19" s="22">
        <v>0.1</v>
      </c>
      <c r="V19" s="22">
        <v>0</v>
      </c>
      <c r="W19" s="23">
        <v>14.9</v>
      </c>
      <c r="X19" s="21" t="s">
        <v>40</v>
      </c>
      <c r="Y19" s="43"/>
      <c r="Z19" s="43"/>
    </row>
    <row r="20" spans="1:26" s="2" customFormat="1" ht="30.95" customHeight="1" x14ac:dyDescent="0.15">
      <c r="A20" s="19">
        <v>10</v>
      </c>
      <c r="B20" s="26" t="s">
        <v>24</v>
      </c>
      <c r="C20" s="25">
        <v>15</v>
      </c>
      <c r="D20" s="25">
        <v>15</v>
      </c>
      <c r="E20" s="22">
        <v>40</v>
      </c>
      <c r="F20" s="25">
        <v>10</v>
      </c>
      <c r="G20" s="25">
        <v>5</v>
      </c>
      <c r="H20" s="25">
        <v>50</v>
      </c>
      <c r="I20" s="25">
        <v>15</v>
      </c>
      <c r="J20" s="25">
        <v>30</v>
      </c>
      <c r="K20" s="22">
        <v>72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5</v>
      </c>
      <c r="V20" s="25">
        <v>9</v>
      </c>
      <c r="W20" s="23">
        <v>4</v>
      </c>
      <c r="X20" s="21" t="s">
        <v>20</v>
      </c>
      <c r="Y20" s="43"/>
      <c r="Z20" s="43"/>
    </row>
    <row r="21" spans="1:26" s="2" customFormat="1" ht="30.95" customHeight="1" x14ac:dyDescent="0.15">
      <c r="A21" s="19">
        <v>11</v>
      </c>
      <c r="B21" s="26" t="s">
        <v>29</v>
      </c>
      <c r="C21" s="25">
        <v>26</v>
      </c>
      <c r="D21" s="25">
        <v>0</v>
      </c>
      <c r="E21" s="22">
        <v>54</v>
      </c>
      <c r="F21" s="25">
        <v>21.08</v>
      </c>
      <c r="G21" s="25">
        <v>33</v>
      </c>
      <c r="H21" s="25">
        <v>51.3</v>
      </c>
      <c r="I21" s="25">
        <v>20.3</v>
      </c>
      <c r="J21" s="25">
        <v>15</v>
      </c>
      <c r="K21" s="22">
        <v>26.2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5">
        <v>0</v>
      </c>
      <c r="W21" s="22">
        <v>0</v>
      </c>
      <c r="X21" s="21" t="s">
        <v>41</v>
      </c>
      <c r="Y21" s="43"/>
      <c r="Z21" s="43"/>
    </row>
    <row r="22" spans="1:26" s="2" customFormat="1" ht="30.95" customHeight="1" x14ac:dyDescent="0.15">
      <c r="A22" s="19">
        <v>12</v>
      </c>
      <c r="B22" s="26" t="s">
        <v>32</v>
      </c>
      <c r="C22" s="22">
        <v>0</v>
      </c>
      <c r="D22" s="22">
        <v>0</v>
      </c>
      <c r="E22" s="25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98.59</v>
      </c>
      <c r="V22" s="22">
        <v>120.02</v>
      </c>
      <c r="W22" s="23">
        <v>2741.57</v>
      </c>
      <c r="X22" s="21" t="s">
        <v>20</v>
      </c>
      <c r="Y22" s="43"/>
      <c r="Z22" s="43"/>
    </row>
    <row r="23" spans="1:26" s="2" customFormat="1" ht="30.95" customHeight="1" x14ac:dyDescent="0.15">
      <c r="A23" s="19">
        <v>13</v>
      </c>
      <c r="B23" s="26" t="s">
        <v>26</v>
      </c>
      <c r="C23" s="22">
        <v>0</v>
      </c>
      <c r="D23" s="22">
        <v>0</v>
      </c>
      <c r="E23" s="25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21</v>
      </c>
      <c r="V23" s="22">
        <v>16.8</v>
      </c>
      <c r="W23" s="22">
        <v>2010</v>
      </c>
      <c r="X23" s="21" t="s">
        <v>40</v>
      </c>
      <c r="Y23" s="43"/>
      <c r="Z23" s="43"/>
    </row>
    <row r="24" spans="1:26" s="2" customFormat="1" ht="30.95" customHeight="1" x14ac:dyDescent="0.15">
      <c r="A24" s="19">
        <v>14</v>
      </c>
      <c r="B24" s="26" t="s">
        <v>31</v>
      </c>
      <c r="C24" s="22">
        <v>29</v>
      </c>
      <c r="D24" s="22">
        <v>30</v>
      </c>
      <c r="E24" s="22">
        <v>60</v>
      </c>
      <c r="F24" s="22">
        <v>30</v>
      </c>
      <c r="G24" s="22">
        <v>30</v>
      </c>
      <c r="H24" s="22">
        <v>90</v>
      </c>
      <c r="I24" s="22">
        <v>14</v>
      </c>
      <c r="J24" s="22">
        <v>0</v>
      </c>
      <c r="K24" s="22">
        <v>310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23</v>
      </c>
      <c r="V24" s="22">
        <v>25</v>
      </c>
      <c r="W24" s="22">
        <v>1300</v>
      </c>
      <c r="X24" s="21" t="s">
        <v>20</v>
      </c>
      <c r="Y24" s="43"/>
      <c r="Z24" s="43"/>
    </row>
    <row r="25" spans="1:26" s="2" customFormat="1" ht="30.95" customHeight="1" x14ac:dyDescent="0.15">
      <c r="A25" s="19">
        <v>15</v>
      </c>
      <c r="B25" s="26" t="s">
        <v>22</v>
      </c>
      <c r="C25" s="26">
        <v>0</v>
      </c>
      <c r="D25" s="26">
        <v>0</v>
      </c>
      <c r="E25" s="22">
        <v>17.3</v>
      </c>
      <c r="F25" s="22">
        <v>0</v>
      </c>
      <c r="G25" s="22">
        <v>0</v>
      </c>
      <c r="H25" s="22">
        <v>10.7</v>
      </c>
      <c r="I25" s="22">
        <v>0</v>
      </c>
      <c r="J25" s="22">
        <v>0</v>
      </c>
      <c r="K25" s="22">
        <v>30.85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6">
        <v>0</v>
      </c>
      <c r="X25" s="21" t="s">
        <v>20</v>
      </c>
      <c r="Y25" s="43"/>
      <c r="Z25" s="43"/>
    </row>
    <row r="26" spans="1:26" s="2" customFormat="1" ht="30.95" customHeight="1" x14ac:dyDescent="0.15">
      <c r="A26" s="19">
        <v>16</v>
      </c>
      <c r="B26" s="26" t="s">
        <v>35</v>
      </c>
      <c r="C26" s="26"/>
      <c r="D26" s="26"/>
      <c r="E26" s="26"/>
      <c r="F26" s="26"/>
      <c r="G26" s="26"/>
      <c r="H26" s="26"/>
      <c r="I26" s="26"/>
      <c r="J26" s="26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6"/>
      <c r="W26" s="26"/>
      <c r="X26" s="21" t="s">
        <v>20</v>
      </c>
      <c r="Y26" s="43"/>
      <c r="Z26" s="43"/>
    </row>
    <row r="27" spans="1:26" s="2" customFormat="1" ht="30.95" customHeight="1" x14ac:dyDescent="0.15">
      <c r="A27" s="19">
        <v>17</v>
      </c>
      <c r="B27" s="26" t="s">
        <v>28</v>
      </c>
      <c r="C27" s="26"/>
      <c r="D27" s="26"/>
      <c r="E27" s="26"/>
      <c r="F27" s="26"/>
      <c r="G27" s="26"/>
      <c r="H27" s="26"/>
      <c r="I27" s="26"/>
      <c r="J27" s="26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6"/>
      <c r="W27" s="26"/>
      <c r="X27" s="21" t="s">
        <v>20</v>
      </c>
      <c r="Y27" s="43"/>
      <c r="Z27" s="43"/>
    </row>
    <row r="28" spans="1:26" s="2" customFormat="1" ht="30.95" customHeight="1" x14ac:dyDescent="0.15">
      <c r="A28" s="19">
        <v>18</v>
      </c>
      <c r="B28" s="26" t="s">
        <v>17</v>
      </c>
      <c r="C28" s="26"/>
      <c r="D28" s="26"/>
      <c r="E28" s="26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6"/>
      <c r="X28" s="27" t="s">
        <v>18</v>
      </c>
      <c r="Y28" s="43"/>
      <c r="Z28" s="43"/>
    </row>
    <row r="29" spans="1:26" s="2" customFormat="1" ht="30.95" customHeight="1" x14ac:dyDescent="0.15">
      <c r="A29" s="19">
        <v>19</v>
      </c>
      <c r="B29" s="19" t="s">
        <v>36</v>
      </c>
      <c r="C29" s="26"/>
      <c r="D29" s="26"/>
      <c r="E29" s="26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6"/>
      <c r="X29" s="27" t="s">
        <v>37</v>
      </c>
      <c r="Y29" s="43"/>
      <c r="Z29" s="43"/>
    </row>
    <row r="30" spans="1:26" s="3" customFormat="1" ht="30.95" customHeight="1" x14ac:dyDescent="0.15">
      <c r="A30" s="7"/>
      <c r="B30" s="11" t="s">
        <v>38</v>
      </c>
      <c r="C30" s="13">
        <f t="shared" ref="C30:W30" si="0">SUM(C8:C29)</f>
        <v>112.95</v>
      </c>
      <c r="D30" s="13">
        <f t="shared" si="0"/>
        <v>66.289999999999992</v>
      </c>
      <c r="E30" s="14">
        <f t="shared" si="0"/>
        <v>1116.8499999999997</v>
      </c>
      <c r="F30" s="13">
        <f t="shared" si="0"/>
        <v>104.07</v>
      </c>
      <c r="G30" s="13">
        <f t="shared" si="0"/>
        <v>88.01</v>
      </c>
      <c r="H30" s="14">
        <f t="shared" si="0"/>
        <v>789.3599999999999</v>
      </c>
      <c r="I30" s="13">
        <f t="shared" si="0"/>
        <v>71.41</v>
      </c>
      <c r="J30" s="13">
        <f t="shared" si="0"/>
        <v>51.2</v>
      </c>
      <c r="K30" s="14">
        <f t="shared" si="0"/>
        <v>1032.01</v>
      </c>
      <c r="L30" s="14">
        <f t="shared" si="0"/>
        <v>1095.97</v>
      </c>
      <c r="M30" s="38">
        <f t="shared" si="0"/>
        <v>976.84</v>
      </c>
      <c r="N30" s="38">
        <f t="shared" si="0"/>
        <v>119.08</v>
      </c>
      <c r="O30" s="14">
        <f t="shared" si="0"/>
        <v>619.94999999999993</v>
      </c>
      <c r="P30" s="38">
        <f t="shared" si="0"/>
        <v>538.17999999999995</v>
      </c>
      <c r="Q30" s="38">
        <f t="shared" si="0"/>
        <v>81.789999999999992</v>
      </c>
      <c r="R30" s="14">
        <f t="shared" si="0"/>
        <v>3179.1824999999999</v>
      </c>
      <c r="S30" s="13">
        <f t="shared" si="0"/>
        <v>2439.1824999999994</v>
      </c>
      <c r="T30" s="13">
        <f t="shared" si="0"/>
        <v>740.00000000000011</v>
      </c>
      <c r="U30" s="13">
        <f t="shared" si="0"/>
        <v>169.17000000000002</v>
      </c>
      <c r="V30" s="13">
        <f t="shared" si="0"/>
        <v>189.24</v>
      </c>
      <c r="W30" s="14">
        <f t="shared" si="0"/>
        <v>6153.92</v>
      </c>
      <c r="X30" s="12"/>
      <c r="Y30" s="30"/>
      <c r="Z30" s="30"/>
    </row>
    <row r="31" spans="1:26" ht="31.5" customHeight="1" x14ac:dyDescent="0.15">
      <c r="A31" s="8"/>
      <c r="B31" s="56" t="s">
        <v>79</v>
      </c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</row>
    <row r="32" spans="1:26" ht="20.25" customHeight="1" x14ac:dyDescent="0.15">
      <c r="D32" s="4"/>
    </row>
  </sheetData>
  <autoFilter ref="A7:X30" xr:uid="{00000000-0009-0000-0000-000000000000}"/>
  <mergeCells count="29">
    <mergeCell ref="A2:W2"/>
    <mergeCell ref="A3:W3"/>
    <mergeCell ref="A4:A7"/>
    <mergeCell ref="B4:B7"/>
    <mergeCell ref="C4:W4"/>
    <mergeCell ref="F6:F7"/>
    <mergeCell ref="G6:G7"/>
    <mergeCell ref="H6:H7"/>
    <mergeCell ref="I6:I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B31:X31"/>
    <mergeCell ref="J6:J7"/>
    <mergeCell ref="K6:K7"/>
    <mergeCell ref="L6:N6"/>
    <mergeCell ref="O6:Q6"/>
    <mergeCell ref="R6:T6"/>
    <mergeCell ref="U6:U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7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71DD-0EF0-492A-9EE1-4F07AC1DC46E}">
  <dimension ref="E8:L20"/>
  <sheetViews>
    <sheetView workbookViewId="0">
      <selection activeCell="H12" sqref="H12"/>
    </sheetView>
  </sheetViews>
  <sheetFormatPr defaultRowHeight="13.5" x14ac:dyDescent="0.15"/>
  <sheetData>
    <row r="8" spans="5:12" x14ac:dyDescent="0.15">
      <c r="E8">
        <v>418</v>
      </c>
      <c r="F8" s="32" t="s">
        <v>58</v>
      </c>
      <c r="G8" s="32" t="s">
        <v>59</v>
      </c>
      <c r="H8" s="32" t="s">
        <v>60</v>
      </c>
      <c r="I8" s="32" t="s">
        <v>61</v>
      </c>
      <c r="J8" s="32"/>
      <c r="K8" s="32" t="s">
        <v>62</v>
      </c>
      <c r="L8" s="32" t="s">
        <v>71</v>
      </c>
    </row>
    <row r="9" spans="5:12" ht="14.25" x14ac:dyDescent="0.15">
      <c r="E9" s="26" t="s">
        <v>19</v>
      </c>
      <c r="F9">
        <v>0</v>
      </c>
      <c r="G9">
        <v>0</v>
      </c>
      <c r="H9">
        <v>0</v>
      </c>
      <c r="I9">
        <f>F9+G9-H9</f>
        <v>0</v>
      </c>
      <c r="K9">
        <v>0</v>
      </c>
      <c r="L9">
        <f>I9-K9</f>
        <v>0</v>
      </c>
    </row>
    <row r="10" spans="5:12" ht="14.25" x14ac:dyDescent="0.15">
      <c r="E10" s="26" t="s">
        <v>21</v>
      </c>
      <c r="F10">
        <v>161</v>
      </c>
      <c r="G10">
        <v>59</v>
      </c>
      <c r="H10">
        <v>75</v>
      </c>
      <c r="I10">
        <f t="shared" ref="I10:I16" si="0">F10+G10-H10</f>
        <v>145</v>
      </c>
      <c r="K10">
        <v>178</v>
      </c>
      <c r="L10">
        <f t="shared" ref="L10:L16" si="1">I10-K10</f>
        <v>-33</v>
      </c>
    </row>
    <row r="11" spans="5:12" ht="14.25" x14ac:dyDescent="0.15">
      <c r="E11" s="26" t="s">
        <v>23</v>
      </c>
      <c r="F11">
        <v>510.36000000000013</v>
      </c>
      <c r="G11">
        <v>59.43</v>
      </c>
      <c r="H11">
        <v>54.879999999999995</v>
      </c>
      <c r="I11">
        <f t="shared" si="0"/>
        <v>514.91000000000008</v>
      </c>
      <c r="K11">
        <v>490.59000000000003</v>
      </c>
      <c r="L11">
        <f t="shared" si="1"/>
        <v>24.32000000000005</v>
      </c>
    </row>
    <row r="12" spans="5:12" ht="14.25" x14ac:dyDescent="0.15">
      <c r="E12" s="26" t="s">
        <v>33</v>
      </c>
      <c r="F12">
        <v>210.85</v>
      </c>
      <c r="G12">
        <v>0</v>
      </c>
      <c r="H12">
        <v>64</v>
      </c>
      <c r="I12">
        <f t="shared" si="0"/>
        <v>146.85</v>
      </c>
      <c r="K12">
        <v>147.68</v>
      </c>
      <c r="L12">
        <f t="shared" si="1"/>
        <v>-0.83000000000001251</v>
      </c>
    </row>
    <row r="13" spans="5:12" ht="14.25" x14ac:dyDescent="0.15">
      <c r="E13" s="26" t="s">
        <v>34</v>
      </c>
      <c r="F13">
        <v>93.170000000000016</v>
      </c>
      <c r="G13">
        <v>18.05</v>
      </c>
      <c r="H13">
        <f>48.6+18</f>
        <v>66.599999999999994</v>
      </c>
      <c r="I13">
        <f>F13+G13-H13</f>
        <v>44.620000000000019</v>
      </c>
      <c r="K13">
        <v>26.08</v>
      </c>
      <c r="L13">
        <f>I13-K13</f>
        <v>18.54000000000002</v>
      </c>
    </row>
    <row r="14" spans="5:12" ht="14.25" x14ac:dyDescent="0.15">
      <c r="E14" s="26" t="s">
        <v>30</v>
      </c>
      <c r="F14">
        <v>107.5</v>
      </c>
      <c r="G14">
        <v>16</v>
      </c>
      <c r="H14">
        <v>15</v>
      </c>
      <c r="I14">
        <f t="shared" si="0"/>
        <v>108.5</v>
      </c>
      <c r="K14">
        <v>94</v>
      </c>
      <c r="L14">
        <f t="shared" si="1"/>
        <v>14.5</v>
      </c>
    </row>
    <row r="15" spans="5:12" ht="14.25" x14ac:dyDescent="0.15">
      <c r="E15" s="26" t="s">
        <v>25</v>
      </c>
      <c r="F15">
        <v>60.3</v>
      </c>
      <c r="G15">
        <v>14.5</v>
      </c>
      <c r="H15">
        <v>18.5</v>
      </c>
      <c r="I15">
        <f t="shared" si="0"/>
        <v>56.3</v>
      </c>
      <c r="K15">
        <v>62.300000000000004</v>
      </c>
      <c r="L15">
        <f t="shared" si="1"/>
        <v>-6.0000000000000071</v>
      </c>
    </row>
    <row r="16" spans="5:12" ht="14.25" x14ac:dyDescent="0.15">
      <c r="E16" s="26" t="s">
        <v>42</v>
      </c>
      <c r="F16">
        <v>677.00000000000011</v>
      </c>
      <c r="G16">
        <v>0</v>
      </c>
      <c r="H16">
        <f>35+44.6</f>
        <v>79.599999999999994</v>
      </c>
      <c r="I16">
        <f t="shared" si="0"/>
        <v>597.40000000000009</v>
      </c>
      <c r="K16">
        <v>597.40000000000009</v>
      </c>
      <c r="L16">
        <f t="shared" si="1"/>
        <v>0</v>
      </c>
    </row>
    <row r="17" spans="8:8" x14ac:dyDescent="0.15">
      <c r="H17" s="34" t="s">
        <v>82</v>
      </c>
    </row>
    <row r="20" spans="8:8" x14ac:dyDescent="0.15">
      <c r="H20" s="34" t="s">
        <v>81</v>
      </c>
    </row>
  </sheetData>
  <phoneticPr fontId="1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DDEB2-EA27-4DC7-BEC8-9468799C154D}">
  <sheetPr>
    <pageSetUpPr fitToPage="1"/>
  </sheetPr>
  <dimension ref="A1:Z32"/>
  <sheetViews>
    <sheetView view="pageBreakPreview" zoomScale="87" zoomScaleSheetLayoutView="87" workbookViewId="0">
      <pane xSplit="2" ySplit="7" topLeftCell="C14" activePane="bottomRight" state="frozen"/>
      <selection pane="topRight" activeCell="C1" sqref="C1"/>
      <selection pane="bottomLeft" activeCell="A8" sqref="A8"/>
      <selection pane="bottomRight" activeCell="B15" sqref="B15"/>
    </sheetView>
  </sheetViews>
  <sheetFormatPr defaultColWidth="9" defaultRowHeight="13.5" x14ac:dyDescent="0.1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11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12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 x14ac:dyDescent="0.15">
      <c r="A1" s="6"/>
    </row>
    <row r="2" spans="1:26" ht="32.25" customHeight="1" x14ac:dyDescent="0.15">
      <c r="A2" s="67" t="s">
        <v>76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</row>
    <row r="3" spans="1:26" ht="9.9499999999999993" customHeight="1" x14ac:dyDescent="0.15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</row>
    <row r="4" spans="1:26" s="1" customFormat="1" ht="21.95" customHeight="1" x14ac:dyDescent="0.15">
      <c r="A4" s="69" t="s">
        <v>0</v>
      </c>
      <c r="B4" s="72" t="s">
        <v>1</v>
      </c>
      <c r="C4" s="72" t="s">
        <v>2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6" t="s">
        <v>3</v>
      </c>
      <c r="Y4" s="62" t="s">
        <v>43</v>
      </c>
      <c r="Z4" s="62" t="s">
        <v>44</v>
      </c>
    </row>
    <row r="5" spans="1:26" s="1" customFormat="1" ht="23.1" customHeight="1" x14ac:dyDescent="0.15">
      <c r="A5" s="70"/>
      <c r="B5" s="73"/>
      <c r="C5" s="63" t="s">
        <v>4</v>
      </c>
      <c r="D5" s="64"/>
      <c r="E5" s="65"/>
      <c r="F5" s="63" t="s">
        <v>5</v>
      </c>
      <c r="G5" s="64"/>
      <c r="H5" s="65"/>
      <c r="I5" s="66" t="s">
        <v>6</v>
      </c>
      <c r="J5" s="66"/>
      <c r="K5" s="66"/>
      <c r="L5" s="63" t="s">
        <v>7</v>
      </c>
      <c r="M5" s="64"/>
      <c r="N5" s="64"/>
      <c r="O5" s="64"/>
      <c r="P5" s="64"/>
      <c r="Q5" s="64"/>
      <c r="R5" s="64"/>
      <c r="S5" s="64"/>
      <c r="T5" s="65"/>
      <c r="U5" s="58" t="s">
        <v>8</v>
      </c>
      <c r="V5" s="58"/>
      <c r="W5" s="58"/>
      <c r="X5" s="77"/>
      <c r="Y5" s="62"/>
      <c r="Z5" s="62"/>
    </row>
    <row r="6" spans="1:26" s="2" customFormat="1" ht="30.95" customHeight="1" x14ac:dyDescent="0.15">
      <c r="A6" s="70"/>
      <c r="B6" s="73"/>
      <c r="C6" s="54" t="s">
        <v>9</v>
      </c>
      <c r="D6" s="54" t="s">
        <v>10</v>
      </c>
      <c r="E6" s="54" t="s">
        <v>11</v>
      </c>
      <c r="F6" s="54" t="s">
        <v>9</v>
      </c>
      <c r="G6" s="54" t="s">
        <v>10</v>
      </c>
      <c r="H6" s="54" t="s">
        <v>11</v>
      </c>
      <c r="I6" s="54" t="s">
        <v>9</v>
      </c>
      <c r="J6" s="54" t="s">
        <v>10</v>
      </c>
      <c r="K6" s="54" t="s">
        <v>11</v>
      </c>
      <c r="L6" s="58" t="s">
        <v>9</v>
      </c>
      <c r="M6" s="58"/>
      <c r="N6" s="58"/>
      <c r="O6" s="59" t="s">
        <v>10</v>
      </c>
      <c r="P6" s="60"/>
      <c r="Q6" s="61"/>
      <c r="R6" s="59" t="s">
        <v>11</v>
      </c>
      <c r="S6" s="60"/>
      <c r="T6" s="61"/>
      <c r="U6" s="54" t="s">
        <v>9</v>
      </c>
      <c r="V6" s="54" t="s">
        <v>10</v>
      </c>
      <c r="W6" s="54" t="s">
        <v>11</v>
      </c>
      <c r="X6" s="77"/>
      <c r="Y6" s="62"/>
      <c r="Z6" s="62"/>
    </row>
    <row r="7" spans="1:26" s="2" customFormat="1" ht="45" customHeight="1" x14ac:dyDescent="0.15">
      <c r="A7" s="71"/>
      <c r="B7" s="74"/>
      <c r="C7" s="55"/>
      <c r="D7" s="55"/>
      <c r="E7" s="55"/>
      <c r="F7" s="55"/>
      <c r="G7" s="55"/>
      <c r="H7" s="55"/>
      <c r="I7" s="55"/>
      <c r="J7" s="55"/>
      <c r="K7" s="55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5"/>
      <c r="V7" s="55"/>
      <c r="W7" s="55"/>
      <c r="X7" s="78"/>
      <c r="Y7" s="62"/>
      <c r="Z7" s="62"/>
    </row>
    <row r="8" spans="1:26" s="2" customFormat="1" ht="33" customHeight="1" x14ac:dyDescent="0.15">
      <c r="A8" s="15">
        <v>1</v>
      </c>
      <c r="B8" s="16" t="s">
        <v>66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145.80000000000001</v>
      </c>
      <c r="M8" s="17">
        <v>145.80000000000001</v>
      </c>
      <c r="N8" s="17">
        <v>0</v>
      </c>
      <c r="O8" s="17">
        <v>92.83</v>
      </c>
      <c r="P8" s="17">
        <v>92.83</v>
      </c>
      <c r="Q8" s="17">
        <v>0</v>
      </c>
      <c r="R8" s="17">
        <v>189.91</v>
      </c>
      <c r="S8" s="17">
        <v>189.91</v>
      </c>
      <c r="T8" s="17">
        <v>0</v>
      </c>
      <c r="U8" s="17">
        <v>0</v>
      </c>
      <c r="V8" s="17">
        <v>0</v>
      </c>
      <c r="W8" s="17">
        <v>0</v>
      </c>
      <c r="X8" s="18"/>
      <c r="Y8" s="42"/>
      <c r="Z8" s="42"/>
    </row>
    <row r="9" spans="1:26" s="2" customFormat="1" ht="30.95" customHeight="1" x14ac:dyDescent="0.15">
      <c r="A9" s="31">
        <v>2</v>
      </c>
      <c r="B9" s="16" t="s">
        <v>64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396.59</v>
      </c>
      <c r="M9" s="17">
        <v>396.59</v>
      </c>
      <c r="N9" s="17">
        <v>0</v>
      </c>
      <c r="O9" s="17">
        <v>388.35</v>
      </c>
      <c r="P9" s="17">
        <v>388.35</v>
      </c>
      <c r="Q9" s="17">
        <v>0</v>
      </c>
      <c r="R9" s="17">
        <f>1029.3025-L9+O9</f>
        <v>1021.0625000000001</v>
      </c>
      <c r="S9" s="17">
        <v>1021.0625000000001</v>
      </c>
      <c r="T9" s="17">
        <v>0</v>
      </c>
      <c r="U9" s="17">
        <v>0</v>
      </c>
      <c r="V9" s="17">
        <v>0</v>
      </c>
      <c r="W9" s="17">
        <v>0</v>
      </c>
      <c r="X9" s="18"/>
      <c r="Y9" s="42"/>
      <c r="Z9" s="42"/>
    </row>
    <row r="10" spans="1:26" s="2" customFormat="1" ht="30.95" customHeight="1" x14ac:dyDescent="0.15">
      <c r="A10" s="15">
        <v>3</v>
      </c>
      <c r="B10" s="16" t="s">
        <v>65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342.53</v>
      </c>
      <c r="M10" s="17">
        <v>342.53</v>
      </c>
      <c r="N10" s="17">
        <v>0</v>
      </c>
      <c r="O10" s="17">
        <v>369.16999999999996</v>
      </c>
      <c r="P10" s="17">
        <v>369.16999999999996</v>
      </c>
      <c r="Q10" s="17">
        <v>0</v>
      </c>
      <c r="R10" s="17">
        <f>669.77+O10-L10</f>
        <v>696.41000000000008</v>
      </c>
      <c r="S10" s="33">
        <v>696.41000000000008</v>
      </c>
      <c r="T10" s="17">
        <v>0</v>
      </c>
      <c r="U10" s="17">
        <v>0</v>
      </c>
      <c r="V10" s="17">
        <v>0</v>
      </c>
      <c r="W10" s="17">
        <v>0</v>
      </c>
      <c r="X10" s="18"/>
      <c r="Y10" s="42"/>
      <c r="Z10" s="42"/>
    </row>
    <row r="11" spans="1:26" s="2" customFormat="1" ht="30.95" customHeight="1" x14ac:dyDescent="0.15">
      <c r="A11" s="19">
        <v>1</v>
      </c>
      <c r="B11" s="26" t="s">
        <v>19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0">
        <v>0</v>
      </c>
      <c r="X11" s="21" t="s">
        <v>20</v>
      </c>
      <c r="Y11" s="28" t="s">
        <v>45</v>
      </c>
      <c r="Z11" s="29" t="s">
        <v>46</v>
      </c>
    </row>
    <row r="12" spans="1:26" s="2" customFormat="1" ht="30.95" customHeight="1" x14ac:dyDescent="0.15">
      <c r="A12" s="19">
        <v>2</v>
      </c>
      <c r="B12" s="26" t="s">
        <v>21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114</v>
      </c>
      <c r="M12" s="22">
        <v>114</v>
      </c>
      <c r="N12" s="22">
        <v>0</v>
      </c>
      <c r="O12" s="22">
        <v>45</v>
      </c>
      <c r="P12" s="22">
        <v>45</v>
      </c>
      <c r="Q12" s="22">
        <v>0</v>
      </c>
      <c r="R12" s="22">
        <v>161</v>
      </c>
      <c r="S12" s="22">
        <v>161</v>
      </c>
      <c r="T12" s="22">
        <v>0</v>
      </c>
      <c r="U12" s="22">
        <v>0</v>
      </c>
      <c r="V12" s="22">
        <v>0</v>
      </c>
      <c r="W12" s="20">
        <v>0</v>
      </c>
      <c r="X12" s="24" t="s">
        <v>39</v>
      </c>
      <c r="Y12" s="28" t="s">
        <v>47</v>
      </c>
      <c r="Z12" s="29" t="s">
        <v>46</v>
      </c>
    </row>
    <row r="13" spans="1:26" s="2" customFormat="1" ht="30.95" customHeight="1" x14ac:dyDescent="0.15">
      <c r="A13" s="19">
        <v>3</v>
      </c>
      <c r="B13" s="26" t="s">
        <v>23</v>
      </c>
      <c r="C13" s="22">
        <v>11.08</v>
      </c>
      <c r="D13" s="22">
        <v>1.55</v>
      </c>
      <c r="E13" s="22">
        <v>569.54</v>
      </c>
      <c r="F13" s="22">
        <v>12.15</v>
      </c>
      <c r="G13" s="22">
        <v>47.35</v>
      </c>
      <c r="H13" s="22">
        <v>263.82</v>
      </c>
      <c r="I13" s="22">
        <v>3.19</v>
      </c>
      <c r="J13" s="22">
        <v>1.62</v>
      </c>
      <c r="K13" s="22">
        <v>168.81</v>
      </c>
      <c r="L13" s="22">
        <v>148.76</v>
      </c>
      <c r="M13" s="22">
        <v>61.5</v>
      </c>
      <c r="N13" s="22">
        <v>87.26</v>
      </c>
      <c r="O13" s="22">
        <v>196.85000000000002</v>
      </c>
      <c r="P13" s="22">
        <v>101.93</v>
      </c>
      <c r="Q13" s="22">
        <v>94.92</v>
      </c>
      <c r="R13" s="22">
        <v>510.36000000000013</v>
      </c>
      <c r="S13" s="22">
        <v>213.19</v>
      </c>
      <c r="T13" s="22">
        <f t="shared" ref="T13:T18" si="0">R13-S13</f>
        <v>297.17000000000013</v>
      </c>
      <c r="U13" s="22">
        <v>28.92</v>
      </c>
      <c r="V13" s="22">
        <v>33.44</v>
      </c>
      <c r="W13" s="23">
        <v>70.95</v>
      </c>
      <c r="X13" s="21" t="s">
        <v>20</v>
      </c>
      <c r="Y13" s="29" t="s">
        <v>50</v>
      </c>
      <c r="Z13" s="29" t="s">
        <v>51</v>
      </c>
    </row>
    <row r="14" spans="1:26" s="2" customFormat="1" ht="30.95" customHeight="1" x14ac:dyDescent="0.15">
      <c r="A14" s="19">
        <v>4</v>
      </c>
      <c r="B14" s="26" t="s">
        <v>33</v>
      </c>
      <c r="C14" s="22">
        <v>4.71</v>
      </c>
      <c r="D14" s="22">
        <v>0</v>
      </c>
      <c r="E14" s="22">
        <v>18.100000000000001</v>
      </c>
      <c r="F14" s="22">
        <v>6.26</v>
      </c>
      <c r="G14" s="22">
        <v>0</v>
      </c>
      <c r="H14" s="22">
        <v>25.43</v>
      </c>
      <c r="I14" s="22">
        <v>2.39</v>
      </c>
      <c r="J14" s="22">
        <v>0</v>
      </c>
      <c r="K14" s="22">
        <v>68.09</v>
      </c>
      <c r="L14" s="22">
        <v>76.789999999999992</v>
      </c>
      <c r="M14" s="22">
        <v>23.79</v>
      </c>
      <c r="N14" s="22">
        <v>53</v>
      </c>
      <c r="O14" s="22">
        <v>4.5</v>
      </c>
      <c r="P14" s="22">
        <v>2</v>
      </c>
      <c r="Q14" s="22">
        <v>2.5</v>
      </c>
      <c r="R14" s="22">
        <v>210.85</v>
      </c>
      <c r="S14" s="22">
        <v>70.97</v>
      </c>
      <c r="T14" s="22">
        <f t="shared" si="0"/>
        <v>139.88</v>
      </c>
      <c r="U14" s="22">
        <v>0.17</v>
      </c>
      <c r="V14" s="22">
        <v>0.09</v>
      </c>
      <c r="W14" s="22">
        <v>0.33</v>
      </c>
      <c r="X14" s="21" t="s">
        <v>20</v>
      </c>
      <c r="Y14" s="29" t="s">
        <v>48</v>
      </c>
      <c r="Z14" s="29" t="s">
        <v>49</v>
      </c>
    </row>
    <row r="15" spans="1:26" s="2" customFormat="1" ht="30.95" customHeight="1" x14ac:dyDescent="0.15">
      <c r="A15" s="19">
        <v>5</v>
      </c>
      <c r="B15" s="26" t="s">
        <v>30</v>
      </c>
      <c r="C15" s="22">
        <v>5</v>
      </c>
      <c r="D15" s="22">
        <v>4</v>
      </c>
      <c r="E15" s="22">
        <v>98</v>
      </c>
      <c r="F15" s="22">
        <v>5</v>
      </c>
      <c r="G15" s="22">
        <v>4</v>
      </c>
      <c r="H15" s="22">
        <v>78</v>
      </c>
      <c r="I15" s="22">
        <v>4.5</v>
      </c>
      <c r="J15" s="22">
        <v>4</v>
      </c>
      <c r="K15" s="22">
        <v>111</v>
      </c>
      <c r="L15" s="22">
        <v>21</v>
      </c>
      <c r="M15" s="22">
        <v>9</v>
      </c>
      <c r="N15" s="22">
        <v>12</v>
      </c>
      <c r="O15" s="22">
        <v>11</v>
      </c>
      <c r="P15" s="22">
        <v>5</v>
      </c>
      <c r="Q15" s="22">
        <v>6</v>
      </c>
      <c r="R15" s="22">
        <v>107.5</v>
      </c>
      <c r="S15" s="22">
        <v>52</v>
      </c>
      <c r="T15" s="22">
        <f t="shared" si="0"/>
        <v>55.5</v>
      </c>
      <c r="U15" s="22">
        <v>2.5</v>
      </c>
      <c r="V15" s="22">
        <v>3</v>
      </c>
      <c r="W15" s="22">
        <v>8</v>
      </c>
      <c r="X15" s="21" t="s">
        <v>20</v>
      </c>
      <c r="Y15" s="29" t="s">
        <v>54</v>
      </c>
      <c r="Z15" s="29" t="s">
        <v>46</v>
      </c>
    </row>
    <row r="16" spans="1:26" s="2" customFormat="1" ht="30.95" customHeight="1" x14ac:dyDescent="0.15">
      <c r="A16" s="19">
        <v>6</v>
      </c>
      <c r="B16" s="26" t="s">
        <v>34</v>
      </c>
      <c r="C16" s="22">
        <v>1.64</v>
      </c>
      <c r="D16" s="22">
        <v>1.4</v>
      </c>
      <c r="E16" s="22">
        <v>111.21</v>
      </c>
      <c r="F16" s="22">
        <v>3.73</v>
      </c>
      <c r="G16" s="22">
        <v>0.46</v>
      </c>
      <c r="H16" s="22">
        <v>106.95</v>
      </c>
      <c r="I16" s="22">
        <v>2.0099999999999998</v>
      </c>
      <c r="J16" s="22">
        <v>0.6</v>
      </c>
      <c r="K16" s="22">
        <v>69.27</v>
      </c>
      <c r="L16" s="22">
        <v>30.32</v>
      </c>
      <c r="M16" s="22">
        <v>28.19</v>
      </c>
      <c r="N16" s="22">
        <v>2.13</v>
      </c>
      <c r="O16" s="22">
        <v>10.81</v>
      </c>
      <c r="P16" s="22">
        <v>10.08</v>
      </c>
      <c r="Q16" s="22">
        <v>0.73</v>
      </c>
      <c r="R16" s="22">
        <v>93.170000000000016</v>
      </c>
      <c r="S16" s="22">
        <v>53.94</v>
      </c>
      <c r="T16" s="22">
        <f t="shared" si="0"/>
        <v>39.230000000000018</v>
      </c>
      <c r="U16" s="22">
        <v>5.42</v>
      </c>
      <c r="V16" s="22">
        <v>10.15</v>
      </c>
      <c r="W16" s="23">
        <v>8.2100000000000009</v>
      </c>
      <c r="X16" s="21" t="s">
        <v>20</v>
      </c>
      <c r="Y16" s="29" t="s">
        <v>55</v>
      </c>
      <c r="Z16" s="29" t="s">
        <v>56</v>
      </c>
    </row>
    <row r="17" spans="1:26" s="2" customFormat="1" ht="30.95" customHeight="1" x14ac:dyDescent="0.15">
      <c r="A17" s="19">
        <v>7</v>
      </c>
      <c r="B17" s="26" t="s">
        <v>25</v>
      </c>
      <c r="C17" s="22">
        <v>2</v>
      </c>
      <c r="D17" s="22">
        <v>2</v>
      </c>
      <c r="E17" s="22">
        <v>18.600000000000001</v>
      </c>
      <c r="F17" s="26">
        <v>0.3</v>
      </c>
      <c r="G17" s="26">
        <v>0</v>
      </c>
      <c r="H17" s="26">
        <v>3.3</v>
      </c>
      <c r="I17" s="22">
        <v>1</v>
      </c>
      <c r="J17" s="22">
        <v>1</v>
      </c>
      <c r="K17" s="22">
        <v>10.1</v>
      </c>
      <c r="L17" s="22">
        <v>18</v>
      </c>
      <c r="M17" s="22">
        <v>7.5</v>
      </c>
      <c r="N17" s="22">
        <v>10.5</v>
      </c>
      <c r="O17" s="22">
        <v>13</v>
      </c>
      <c r="P17" s="22">
        <v>6</v>
      </c>
      <c r="Q17" s="22">
        <v>7</v>
      </c>
      <c r="R17" s="22">
        <v>60.3</v>
      </c>
      <c r="S17" s="22">
        <v>36.700000000000003</v>
      </c>
      <c r="T17" s="22">
        <f t="shared" si="0"/>
        <v>23.599999999999994</v>
      </c>
      <c r="U17" s="22">
        <v>2.1</v>
      </c>
      <c r="V17" s="22">
        <v>2</v>
      </c>
      <c r="W17" s="23">
        <v>3.6</v>
      </c>
      <c r="X17" s="21" t="s">
        <v>41</v>
      </c>
      <c r="Y17" s="29" t="s">
        <v>52</v>
      </c>
      <c r="Z17" s="29" t="s">
        <v>53</v>
      </c>
    </row>
    <row r="18" spans="1:26" s="2" customFormat="1" ht="30.95" customHeight="1" x14ac:dyDescent="0.15">
      <c r="A18" s="19">
        <v>8</v>
      </c>
      <c r="B18" s="26" t="s">
        <v>42</v>
      </c>
      <c r="C18" s="22">
        <v>10</v>
      </c>
      <c r="D18" s="22">
        <v>0</v>
      </c>
      <c r="E18" s="22">
        <v>82.3</v>
      </c>
      <c r="F18" s="22">
        <v>10.5</v>
      </c>
      <c r="G18" s="22">
        <v>0</v>
      </c>
      <c r="H18" s="22">
        <v>101</v>
      </c>
      <c r="I18" s="22">
        <v>6</v>
      </c>
      <c r="J18" s="22">
        <v>0</v>
      </c>
      <c r="K18" s="22">
        <v>78.599999999999994</v>
      </c>
      <c r="L18" s="22">
        <v>75.400000000000006</v>
      </c>
      <c r="M18" s="22">
        <f>19+22</f>
        <v>41</v>
      </c>
      <c r="N18" s="22">
        <f>12.4+22</f>
        <v>34.4</v>
      </c>
      <c r="O18" s="22">
        <v>0</v>
      </c>
      <c r="P18" s="22">
        <v>0</v>
      </c>
      <c r="Q18" s="22">
        <v>0</v>
      </c>
      <c r="R18" s="22">
        <v>677.00000000000011</v>
      </c>
      <c r="S18" s="22">
        <v>329.3</v>
      </c>
      <c r="T18" s="22">
        <f t="shared" si="0"/>
        <v>347.7000000000001</v>
      </c>
      <c r="U18" s="22">
        <v>2</v>
      </c>
      <c r="V18" s="22">
        <v>2</v>
      </c>
      <c r="W18" s="20">
        <v>0</v>
      </c>
      <c r="X18" s="21" t="s">
        <v>20</v>
      </c>
      <c r="Y18" s="29" t="s">
        <v>57</v>
      </c>
      <c r="Z18" s="29" t="s">
        <v>46</v>
      </c>
    </row>
    <row r="19" spans="1:26" s="2" customFormat="1" ht="30.95" customHeight="1" x14ac:dyDescent="0.15">
      <c r="A19" s="19">
        <v>9</v>
      </c>
      <c r="B19" s="26" t="s">
        <v>27</v>
      </c>
      <c r="C19" s="22">
        <v>0</v>
      </c>
      <c r="D19" s="22">
        <v>0</v>
      </c>
      <c r="E19" s="22">
        <v>28.8</v>
      </c>
      <c r="F19" s="22">
        <v>0</v>
      </c>
      <c r="G19" s="22">
        <v>0</v>
      </c>
      <c r="H19" s="22">
        <v>37.299999999999997</v>
      </c>
      <c r="I19" s="22">
        <v>0</v>
      </c>
      <c r="J19" s="22">
        <v>0</v>
      </c>
      <c r="K19" s="22">
        <v>97.1</v>
      </c>
      <c r="L19" s="22">
        <v>9</v>
      </c>
      <c r="M19" s="22">
        <v>0.9</v>
      </c>
      <c r="N19" s="22">
        <v>8.1</v>
      </c>
      <c r="O19" s="22">
        <v>13.200000000000001</v>
      </c>
      <c r="P19" s="22">
        <v>1.3</v>
      </c>
      <c r="Q19" s="22">
        <v>11.9</v>
      </c>
      <c r="R19" s="22">
        <v>7.8</v>
      </c>
      <c r="S19" s="22">
        <v>0.78</v>
      </c>
      <c r="T19" s="22">
        <v>7.02</v>
      </c>
      <c r="U19" s="22">
        <v>0</v>
      </c>
      <c r="V19" s="22">
        <v>0</v>
      </c>
      <c r="W19" s="23">
        <v>15</v>
      </c>
      <c r="X19" s="21" t="s">
        <v>40</v>
      </c>
      <c r="Y19" s="42"/>
      <c r="Z19" s="42"/>
    </row>
    <row r="20" spans="1:26" s="2" customFormat="1" ht="30.95" customHeight="1" x14ac:dyDescent="0.15">
      <c r="A20" s="19">
        <v>10</v>
      </c>
      <c r="B20" s="26" t="s">
        <v>24</v>
      </c>
      <c r="C20" s="25">
        <v>25</v>
      </c>
      <c r="D20" s="25">
        <v>15</v>
      </c>
      <c r="E20" s="22">
        <v>40</v>
      </c>
      <c r="F20" s="25">
        <v>15</v>
      </c>
      <c r="G20" s="25">
        <v>10</v>
      </c>
      <c r="H20" s="25">
        <v>55</v>
      </c>
      <c r="I20" s="25">
        <v>17</v>
      </c>
      <c r="J20" s="25">
        <v>10</v>
      </c>
      <c r="K20" s="22">
        <v>57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6</v>
      </c>
      <c r="V20" s="25">
        <v>10</v>
      </c>
      <c r="W20" s="23">
        <v>4</v>
      </c>
      <c r="X20" s="21" t="s">
        <v>20</v>
      </c>
      <c r="Y20" s="42"/>
      <c r="Z20" s="42"/>
    </row>
    <row r="21" spans="1:26" s="2" customFormat="1" ht="30.95" customHeight="1" x14ac:dyDescent="0.15">
      <c r="A21" s="19">
        <v>11</v>
      </c>
      <c r="B21" s="26" t="s">
        <v>29</v>
      </c>
      <c r="C21" s="25">
        <v>32.6</v>
      </c>
      <c r="D21" s="25">
        <v>0</v>
      </c>
      <c r="E21" s="22">
        <v>60.38</v>
      </c>
      <c r="F21" s="25">
        <v>21</v>
      </c>
      <c r="G21" s="25">
        <v>33</v>
      </c>
      <c r="H21" s="25">
        <v>39.380000000000003</v>
      </c>
      <c r="I21" s="25">
        <v>19.600000000000001</v>
      </c>
      <c r="J21" s="25">
        <v>0</v>
      </c>
      <c r="K21" s="22">
        <v>31.32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5">
        <v>0</v>
      </c>
      <c r="W21" s="22">
        <v>0</v>
      </c>
      <c r="X21" s="21" t="s">
        <v>41</v>
      </c>
      <c r="Y21" s="42"/>
      <c r="Z21" s="42"/>
    </row>
    <row r="22" spans="1:26" s="2" customFormat="1" ht="30.95" customHeight="1" x14ac:dyDescent="0.15">
      <c r="A22" s="19">
        <v>12</v>
      </c>
      <c r="B22" s="26" t="s">
        <v>32</v>
      </c>
      <c r="C22" s="22">
        <v>0</v>
      </c>
      <c r="D22" s="22">
        <v>0</v>
      </c>
      <c r="E22" s="25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82.15</v>
      </c>
      <c r="V22" s="22">
        <v>117.73</v>
      </c>
      <c r="W22" s="23">
        <v>2729.81</v>
      </c>
      <c r="X22" s="21" t="s">
        <v>20</v>
      </c>
      <c r="Y22" s="42"/>
      <c r="Z22" s="42"/>
    </row>
    <row r="23" spans="1:26" s="2" customFormat="1" ht="30.95" customHeight="1" x14ac:dyDescent="0.15">
      <c r="A23" s="19">
        <v>13</v>
      </c>
      <c r="B23" s="26" t="s">
        <v>26</v>
      </c>
      <c r="C23" s="22">
        <v>0</v>
      </c>
      <c r="D23" s="22">
        <v>0</v>
      </c>
      <c r="E23" s="25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17</v>
      </c>
      <c r="V23" s="22">
        <v>21</v>
      </c>
      <c r="W23" s="22">
        <v>2010</v>
      </c>
      <c r="X23" s="21" t="s">
        <v>40</v>
      </c>
      <c r="Y23" s="42"/>
      <c r="Z23" s="42"/>
    </row>
    <row r="24" spans="1:26" s="2" customFormat="1" ht="30.95" customHeight="1" x14ac:dyDescent="0.15">
      <c r="A24" s="19">
        <v>14</v>
      </c>
      <c r="B24" s="26" t="s">
        <v>31</v>
      </c>
      <c r="C24" s="22">
        <v>24</v>
      </c>
      <c r="D24" s="22">
        <v>30</v>
      </c>
      <c r="E24" s="22">
        <v>100</v>
      </c>
      <c r="F24" s="22">
        <v>30</v>
      </c>
      <c r="G24" s="22">
        <v>60</v>
      </c>
      <c r="H24" s="22">
        <v>30</v>
      </c>
      <c r="I24" s="22">
        <v>33</v>
      </c>
      <c r="J24" s="22">
        <v>0</v>
      </c>
      <c r="K24" s="22">
        <v>210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21</v>
      </c>
      <c r="V24" s="22">
        <v>23</v>
      </c>
      <c r="W24" s="22">
        <v>1200</v>
      </c>
      <c r="X24" s="21" t="s">
        <v>20</v>
      </c>
      <c r="Y24" s="42"/>
      <c r="Z24" s="42"/>
    </row>
    <row r="25" spans="1:26" s="2" customFormat="1" ht="30.95" customHeight="1" x14ac:dyDescent="0.15">
      <c r="A25" s="19">
        <v>15</v>
      </c>
      <c r="B25" s="26" t="s">
        <v>22</v>
      </c>
      <c r="C25" s="26"/>
      <c r="D25" s="26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6"/>
      <c r="X25" s="21" t="s">
        <v>20</v>
      </c>
      <c r="Y25" s="42"/>
      <c r="Z25" s="42"/>
    </row>
    <row r="26" spans="1:26" s="2" customFormat="1" ht="30.95" customHeight="1" x14ac:dyDescent="0.15">
      <c r="A26" s="19">
        <v>16</v>
      </c>
      <c r="B26" s="26" t="s">
        <v>35</v>
      </c>
      <c r="C26" s="26"/>
      <c r="D26" s="26"/>
      <c r="E26" s="26"/>
      <c r="F26" s="26"/>
      <c r="G26" s="26"/>
      <c r="H26" s="26"/>
      <c r="I26" s="26"/>
      <c r="J26" s="26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6"/>
      <c r="W26" s="26"/>
      <c r="X26" s="21" t="s">
        <v>20</v>
      </c>
      <c r="Y26" s="42"/>
      <c r="Z26" s="42"/>
    </row>
    <row r="27" spans="1:26" s="2" customFormat="1" ht="30.95" customHeight="1" x14ac:dyDescent="0.15">
      <c r="A27" s="19">
        <v>17</v>
      </c>
      <c r="B27" s="26" t="s">
        <v>28</v>
      </c>
      <c r="C27" s="26"/>
      <c r="D27" s="26"/>
      <c r="E27" s="26"/>
      <c r="F27" s="26"/>
      <c r="G27" s="26"/>
      <c r="H27" s="26"/>
      <c r="I27" s="26"/>
      <c r="J27" s="26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6"/>
      <c r="W27" s="26"/>
      <c r="X27" s="21" t="s">
        <v>20</v>
      </c>
      <c r="Y27" s="42"/>
      <c r="Z27" s="42"/>
    </row>
    <row r="28" spans="1:26" s="2" customFormat="1" ht="30.95" customHeight="1" x14ac:dyDescent="0.15">
      <c r="A28" s="19">
        <v>18</v>
      </c>
      <c r="B28" s="26" t="s">
        <v>17</v>
      </c>
      <c r="C28" s="26"/>
      <c r="D28" s="26"/>
      <c r="E28" s="26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6"/>
      <c r="X28" s="27" t="s">
        <v>18</v>
      </c>
      <c r="Y28" s="42"/>
      <c r="Z28" s="42"/>
    </row>
    <row r="29" spans="1:26" s="2" customFormat="1" ht="30.95" customHeight="1" x14ac:dyDescent="0.15">
      <c r="A29" s="19">
        <v>19</v>
      </c>
      <c r="B29" s="19" t="s">
        <v>36</v>
      </c>
      <c r="C29" s="26"/>
      <c r="D29" s="26"/>
      <c r="E29" s="26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6"/>
      <c r="X29" s="27" t="s">
        <v>37</v>
      </c>
      <c r="Y29" s="42"/>
      <c r="Z29" s="42"/>
    </row>
    <row r="30" spans="1:26" s="3" customFormat="1" ht="30.95" customHeight="1" x14ac:dyDescent="0.15">
      <c r="A30" s="7"/>
      <c r="B30" s="11" t="s">
        <v>38</v>
      </c>
      <c r="C30" s="13">
        <f t="shared" ref="C30:W30" si="1">SUM(C8:C29)</f>
        <v>116.03</v>
      </c>
      <c r="D30" s="13">
        <f t="shared" si="1"/>
        <v>53.95</v>
      </c>
      <c r="E30" s="14">
        <f t="shared" si="1"/>
        <v>1126.93</v>
      </c>
      <c r="F30" s="13">
        <f t="shared" si="1"/>
        <v>103.94</v>
      </c>
      <c r="G30" s="13">
        <f t="shared" si="1"/>
        <v>154.81</v>
      </c>
      <c r="H30" s="14">
        <f t="shared" si="1"/>
        <v>740.18</v>
      </c>
      <c r="I30" s="13">
        <f t="shared" si="1"/>
        <v>88.69</v>
      </c>
      <c r="J30" s="13">
        <f t="shared" si="1"/>
        <v>17.22</v>
      </c>
      <c r="K30" s="14">
        <f t="shared" si="1"/>
        <v>901.29000000000008</v>
      </c>
      <c r="L30" s="14">
        <f t="shared" si="1"/>
        <v>1378.1899999999998</v>
      </c>
      <c r="M30" s="38">
        <f t="shared" si="1"/>
        <v>1170.8000000000002</v>
      </c>
      <c r="N30" s="38">
        <f t="shared" si="1"/>
        <v>207.39</v>
      </c>
      <c r="O30" s="14">
        <f t="shared" si="1"/>
        <v>1144.7099999999998</v>
      </c>
      <c r="P30" s="38">
        <f t="shared" si="1"/>
        <v>1021.66</v>
      </c>
      <c r="Q30" s="38">
        <f t="shared" si="1"/>
        <v>123.05000000000001</v>
      </c>
      <c r="R30" s="14">
        <f t="shared" si="1"/>
        <v>3735.3625000000006</v>
      </c>
      <c r="S30" s="13">
        <f t="shared" si="1"/>
        <v>2825.2625000000003</v>
      </c>
      <c r="T30" s="13">
        <f t="shared" si="1"/>
        <v>910.10000000000036</v>
      </c>
      <c r="U30" s="13">
        <f t="shared" si="1"/>
        <v>167.26000000000002</v>
      </c>
      <c r="V30" s="13">
        <f t="shared" si="1"/>
        <v>222.41</v>
      </c>
      <c r="W30" s="14">
        <f t="shared" si="1"/>
        <v>6049.9</v>
      </c>
      <c r="X30" s="12"/>
      <c r="Y30" s="30"/>
      <c r="Z30" s="30"/>
    </row>
    <row r="31" spans="1:26" ht="31.5" customHeight="1" x14ac:dyDescent="0.15">
      <c r="A31" s="8"/>
      <c r="B31" s="56" t="s">
        <v>79</v>
      </c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</row>
    <row r="32" spans="1:26" ht="20.25" customHeight="1" x14ac:dyDescent="0.15">
      <c r="D32" s="4"/>
    </row>
  </sheetData>
  <autoFilter ref="A7:X30" xr:uid="{00000000-0009-0000-0000-000000000000}"/>
  <mergeCells count="29">
    <mergeCell ref="B31:X31"/>
    <mergeCell ref="J6:J7"/>
    <mergeCell ref="K6:K7"/>
    <mergeCell ref="L6:N6"/>
    <mergeCell ref="O6:Q6"/>
    <mergeCell ref="R6:T6"/>
    <mergeCell ref="U6:U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A2:W2"/>
    <mergeCell ref="A3:W3"/>
    <mergeCell ref="A4:A7"/>
    <mergeCell ref="B4:B7"/>
    <mergeCell ref="C4:W4"/>
    <mergeCell ref="F6:F7"/>
    <mergeCell ref="G6:G7"/>
    <mergeCell ref="H6:H7"/>
    <mergeCell ref="I6:I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7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6548-5721-4862-B104-6C4C349565FC}">
  <sheetPr>
    <pageSetUpPr fitToPage="1"/>
  </sheetPr>
  <dimension ref="A1:Z32"/>
  <sheetViews>
    <sheetView view="pageBreakPreview" zoomScale="87" zoomScaleSheetLayoutView="87" workbookViewId="0">
      <pane xSplit="2" ySplit="7" topLeftCell="C14" activePane="bottomRight" state="frozen"/>
      <selection pane="topRight" activeCell="C1" sqref="C1"/>
      <selection pane="bottomLeft" activeCell="A8" sqref="A8"/>
      <selection pane="bottomRight" activeCell="L10" sqref="L10"/>
    </sheetView>
  </sheetViews>
  <sheetFormatPr defaultColWidth="9" defaultRowHeight="13.5" x14ac:dyDescent="0.1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11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12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 x14ac:dyDescent="0.15">
      <c r="A1" s="6"/>
    </row>
    <row r="2" spans="1:26" ht="32.25" customHeight="1" x14ac:dyDescent="0.15">
      <c r="A2" s="67" t="s">
        <v>76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</row>
    <row r="3" spans="1:26" ht="9.9499999999999993" customHeight="1" x14ac:dyDescent="0.15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</row>
    <row r="4" spans="1:26" s="1" customFormat="1" ht="21.95" customHeight="1" x14ac:dyDescent="0.15">
      <c r="A4" s="69" t="s">
        <v>0</v>
      </c>
      <c r="B4" s="72" t="s">
        <v>1</v>
      </c>
      <c r="C4" s="72" t="s">
        <v>2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6" t="s">
        <v>3</v>
      </c>
      <c r="Y4" s="62" t="s">
        <v>43</v>
      </c>
      <c r="Z4" s="62" t="s">
        <v>44</v>
      </c>
    </row>
    <row r="5" spans="1:26" s="1" customFormat="1" ht="23.1" customHeight="1" x14ac:dyDescent="0.15">
      <c r="A5" s="70"/>
      <c r="B5" s="73"/>
      <c r="C5" s="63" t="s">
        <v>4</v>
      </c>
      <c r="D5" s="64"/>
      <c r="E5" s="65"/>
      <c r="F5" s="63" t="s">
        <v>5</v>
      </c>
      <c r="G5" s="64"/>
      <c r="H5" s="65"/>
      <c r="I5" s="66" t="s">
        <v>6</v>
      </c>
      <c r="J5" s="66"/>
      <c r="K5" s="66"/>
      <c r="L5" s="63" t="s">
        <v>7</v>
      </c>
      <c r="M5" s="64"/>
      <c r="N5" s="64"/>
      <c r="O5" s="64"/>
      <c r="P5" s="64"/>
      <c r="Q5" s="64"/>
      <c r="R5" s="64"/>
      <c r="S5" s="64"/>
      <c r="T5" s="65"/>
      <c r="U5" s="58" t="s">
        <v>8</v>
      </c>
      <c r="V5" s="58"/>
      <c r="W5" s="58"/>
      <c r="X5" s="77"/>
      <c r="Y5" s="62"/>
      <c r="Z5" s="62"/>
    </row>
    <row r="6" spans="1:26" s="2" customFormat="1" ht="30.95" customHeight="1" x14ac:dyDescent="0.15">
      <c r="A6" s="70"/>
      <c r="B6" s="73"/>
      <c r="C6" s="54" t="s">
        <v>9</v>
      </c>
      <c r="D6" s="54" t="s">
        <v>10</v>
      </c>
      <c r="E6" s="54" t="s">
        <v>11</v>
      </c>
      <c r="F6" s="54" t="s">
        <v>9</v>
      </c>
      <c r="G6" s="54" t="s">
        <v>10</v>
      </c>
      <c r="H6" s="54" t="s">
        <v>11</v>
      </c>
      <c r="I6" s="54" t="s">
        <v>9</v>
      </c>
      <c r="J6" s="54" t="s">
        <v>10</v>
      </c>
      <c r="K6" s="54" t="s">
        <v>11</v>
      </c>
      <c r="L6" s="58" t="s">
        <v>9</v>
      </c>
      <c r="M6" s="58"/>
      <c r="N6" s="58"/>
      <c r="O6" s="59" t="s">
        <v>10</v>
      </c>
      <c r="P6" s="60"/>
      <c r="Q6" s="61"/>
      <c r="R6" s="59" t="s">
        <v>11</v>
      </c>
      <c r="S6" s="60"/>
      <c r="T6" s="61"/>
      <c r="U6" s="54" t="s">
        <v>9</v>
      </c>
      <c r="V6" s="54" t="s">
        <v>10</v>
      </c>
      <c r="W6" s="54" t="s">
        <v>11</v>
      </c>
      <c r="X6" s="77"/>
      <c r="Y6" s="62"/>
      <c r="Z6" s="62"/>
    </row>
    <row r="7" spans="1:26" s="2" customFormat="1" ht="45" customHeight="1" x14ac:dyDescent="0.15">
      <c r="A7" s="71"/>
      <c r="B7" s="74"/>
      <c r="C7" s="55"/>
      <c r="D7" s="55"/>
      <c r="E7" s="55"/>
      <c r="F7" s="55"/>
      <c r="G7" s="55"/>
      <c r="H7" s="55"/>
      <c r="I7" s="55"/>
      <c r="J7" s="55"/>
      <c r="K7" s="55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5"/>
      <c r="V7" s="55"/>
      <c r="W7" s="55"/>
      <c r="X7" s="78"/>
      <c r="Y7" s="62"/>
      <c r="Z7" s="62"/>
    </row>
    <row r="8" spans="1:26" s="2" customFormat="1" ht="33" customHeight="1" x14ac:dyDescent="0.15">
      <c r="A8" s="15">
        <v>1</v>
      </c>
      <c r="B8" s="16" t="s">
        <v>66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145.80000000000001</v>
      </c>
      <c r="M8" s="17">
        <v>145.80000000000001</v>
      </c>
      <c r="N8" s="17">
        <v>0</v>
      </c>
      <c r="O8" s="17">
        <v>92.83</v>
      </c>
      <c r="P8" s="17">
        <v>92.83</v>
      </c>
      <c r="Q8" s="17">
        <v>0</v>
      </c>
      <c r="R8" s="17">
        <v>189.91</v>
      </c>
      <c r="S8" s="17">
        <v>189.91</v>
      </c>
      <c r="T8" s="17">
        <v>0</v>
      </c>
      <c r="U8" s="17">
        <v>0</v>
      </c>
      <c r="V8" s="17">
        <v>0</v>
      </c>
      <c r="W8" s="17">
        <v>0</v>
      </c>
      <c r="X8" s="18"/>
      <c r="Y8" s="42"/>
      <c r="Z8" s="42"/>
    </row>
    <row r="9" spans="1:26" s="2" customFormat="1" ht="30.95" customHeight="1" x14ac:dyDescent="0.15">
      <c r="A9" s="31">
        <v>2</v>
      </c>
      <c r="B9" s="16" t="s">
        <v>64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396.59</v>
      </c>
      <c r="M9" s="17">
        <v>396.59</v>
      </c>
      <c r="N9" s="17">
        <v>0</v>
      </c>
      <c r="O9" s="17">
        <v>388.35</v>
      </c>
      <c r="P9" s="17">
        <v>388.35</v>
      </c>
      <c r="Q9" s="17">
        <v>0</v>
      </c>
      <c r="R9" s="17">
        <f>1029.3025-L9+O9</f>
        <v>1021.0625000000001</v>
      </c>
      <c r="S9" s="17">
        <v>1021.0625000000001</v>
      </c>
      <c r="T9" s="17">
        <v>0</v>
      </c>
      <c r="U9" s="17">
        <v>0</v>
      </c>
      <c r="V9" s="17">
        <v>0</v>
      </c>
      <c r="W9" s="17">
        <v>0</v>
      </c>
      <c r="X9" s="18"/>
      <c r="Y9" s="42"/>
      <c r="Z9" s="42"/>
    </row>
    <row r="10" spans="1:26" s="2" customFormat="1" ht="30.95" customHeight="1" x14ac:dyDescent="0.15">
      <c r="A10" s="15">
        <v>3</v>
      </c>
      <c r="B10" s="16" t="s">
        <v>65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342.53</v>
      </c>
      <c r="M10" s="17">
        <v>342.53</v>
      </c>
      <c r="N10" s="17">
        <v>0</v>
      </c>
      <c r="O10" s="17">
        <v>369.16999999999996</v>
      </c>
      <c r="P10" s="17">
        <v>369.16999999999996</v>
      </c>
      <c r="Q10" s="17">
        <v>0</v>
      </c>
      <c r="R10" s="17">
        <f>669.77+O10-L10</f>
        <v>696.41000000000008</v>
      </c>
      <c r="S10" s="33">
        <v>696.41000000000008</v>
      </c>
      <c r="T10" s="17">
        <v>0</v>
      </c>
      <c r="U10" s="17">
        <v>0</v>
      </c>
      <c r="V10" s="17">
        <v>0</v>
      </c>
      <c r="W10" s="17">
        <v>0</v>
      </c>
      <c r="X10" s="18"/>
      <c r="Y10" s="42"/>
      <c r="Z10" s="42"/>
    </row>
    <row r="11" spans="1:26" s="2" customFormat="1" ht="30.95" customHeight="1" x14ac:dyDescent="0.15">
      <c r="A11" s="19">
        <v>1</v>
      </c>
      <c r="B11" s="26" t="s">
        <v>19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0">
        <v>0</v>
      </c>
      <c r="X11" s="21" t="s">
        <v>20</v>
      </c>
      <c r="Y11" s="28" t="s">
        <v>45</v>
      </c>
      <c r="Z11" s="29" t="s">
        <v>46</v>
      </c>
    </row>
    <row r="12" spans="1:26" s="2" customFormat="1" ht="30.95" customHeight="1" x14ac:dyDescent="0.15">
      <c r="A12" s="19">
        <v>2</v>
      </c>
      <c r="B12" s="26" t="s">
        <v>21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114</v>
      </c>
      <c r="M12" s="22">
        <v>114</v>
      </c>
      <c r="N12" s="22">
        <v>0</v>
      </c>
      <c r="O12" s="22">
        <v>45</v>
      </c>
      <c r="P12" s="22">
        <v>45</v>
      </c>
      <c r="Q12" s="22">
        <v>0</v>
      </c>
      <c r="R12" s="22">
        <v>190</v>
      </c>
      <c r="S12" s="22">
        <v>190</v>
      </c>
      <c r="T12" s="22">
        <v>0</v>
      </c>
      <c r="U12" s="22">
        <v>0</v>
      </c>
      <c r="V12" s="22">
        <v>0</v>
      </c>
      <c r="W12" s="20">
        <v>0</v>
      </c>
      <c r="X12" s="24" t="s">
        <v>39</v>
      </c>
      <c r="Y12" s="28" t="s">
        <v>47</v>
      </c>
      <c r="Z12" s="29" t="s">
        <v>46</v>
      </c>
    </row>
    <row r="13" spans="1:26" s="2" customFormat="1" ht="30.95" customHeight="1" x14ac:dyDescent="0.15">
      <c r="A13" s="19">
        <v>3</v>
      </c>
      <c r="B13" s="26" t="s">
        <v>23</v>
      </c>
      <c r="C13" s="22">
        <v>11.08</v>
      </c>
      <c r="D13" s="22">
        <v>1.55</v>
      </c>
      <c r="E13" s="22">
        <v>569.54</v>
      </c>
      <c r="F13" s="22">
        <v>12.15</v>
      </c>
      <c r="G13" s="22">
        <v>47.35</v>
      </c>
      <c r="H13" s="22">
        <v>263.82</v>
      </c>
      <c r="I13" s="22">
        <v>3.19</v>
      </c>
      <c r="J13" s="22">
        <v>1.62</v>
      </c>
      <c r="K13" s="22">
        <v>168.81</v>
      </c>
      <c r="L13" s="22">
        <v>148.76</v>
      </c>
      <c r="M13" s="22">
        <v>61.5</v>
      </c>
      <c r="N13" s="22">
        <v>87.26</v>
      </c>
      <c r="O13" s="22">
        <v>196.85000000000002</v>
      </c>
      <c r="P13" s="22">
        <v>101.93</v>
      </c>
      <c r="Q13" s="22">
        <v>94.92</v>
      </c>
      <c r="R13" s="22">
        <v>465.89</v>
      </c>
      <c r="S13" s="22">
        <v>213.19</v>
      </c>
      <c r="T13" s="22">
        <v>252.7</v>
      </c>
      <c r="U13" s="22">
        <v>28.92</v>
      </c>
      <c r="V13" s="22">
        <v>33.44</v>
      </c>
      <c r="W13" s="23">
        <v>70.95</v>
      </c>
      <c r="X13" s="21" t="s">
        <v>20</v>
      </c>
      <c r="Y13" s="29" t="s">
        <v>50</v>
      </c>
      <c r="Z13" s="29" t="s">
        <v>51</v>
      </c>
    </row>
    <row r="14" spans="1:26" s="2" customFormat="1" ht="30.95" customHeight="1" x14ac:dyDescent="0.15">
      <c r="A14" s="19">
        <v>4</v>
      </c>
      <c r="B14" s="26" t="s">
        <v>33</v>
      </c>
      <c r="C14" s="22">
        <v>4.71</v>
      </c>
      <c r="D14" s="22">
        <v>0</v>
      </c>
      <c r="E14" s="22">
        <v>18.100000000000001</v>
      </c>
      <c r="F14" s="22">
        <v>6.26</v>
      </c>
      <c r="G14" s="22">
        <v>0</v>
      </c>
      <c r="H14" s="22">
        <v>25.43</v>
      </c>
      <c r="I14" s="22">
        <v>2.39</v>
      </c>
      <c r="J14" s="22">
        <v>0</v>
      </c>
      <c r="K14" s="22">
        <v>68.09</v>
      </c>
      <c r="L14" s="22">
        <v>76.789999999999992</v>
      </c>
      <c r="M14" s="22">
        <v>23.79</v>
      </c>
      <c r="N14" s="22">
        <v>53</v>
      </c>
      <c r="O14" s="22">
        <v>4.5</v>
      </c>
      <c r="P14" s="22">
        <v>2</v>
      </c>
      <c r="Q14" s="22">
        <v>2.5</v>
      </c>
      <c r="R14" s="22">
        <v>211.68</v>
      </c>
      <c r="S14" s="22">
        <v>70.97</v>
      </c>
      <c r="T14" s="22">
        <v>140.71</v>
      </c>
      <c r="U14" s="22">
        <v>0.17</v>
      </c>
      <c r="V14" s="22">
        <v>0.09</v>
      </c>
      <c r="W14" s="22">
        <v>0.33</v>
      </c>
      <c r="X14" s="21" t="s">
        <v>20</v>
      </c>
      <c r="Y14" s="29" t="s">
        <v>48</v>
      </c>
      <c r="Z14" s="29" t="s">
        <v>49</v>
      </c>
    </row>
    <row r="15" spans="1:26" s="2" customFormat="1" ht="30.95" customHeight="1" x14ac:dyDescent="0.15">
      <c r="A15" s="19">
        <v>5</v>
      </c>
      <c r="B15" s="26" t="s">
        <v>30</v>
      </c>
      <c r="C15" s="22">
        <v>5</v>
      </c>
      <c r="D15" s="22">
        <v>4</v>
      </c>
      <c r="E15" s="22">
        <v>98</v>
      </c>
      <c r="F15" s="22">
        <v>5</v>
      </c>
      <c r="G15" s="22">
        <v>4</v>
      </c>
      <c r="H15" s="22">
        <v>78</v>
      </c>
      <c r="I15" s="22">
        <v>4.5</v>
      </c>
      <c r="J15" s="22">
        <v>4</v>
      </c>
      <c r="K15" s="22">
        <v>111</v>
      </c>
      <c r="L15" s="22">
        <v>21</v>
      </c>
      <c r="M15" s="22">
        <v>9</v>
      </c>
      <c r="N15" s="22">
        <v>12</v>
      </c>
      <c r="O15" s="22">
        <v>11</v>
      </c>
      <c r="P15" s="22">
        <v>5</v>
      </c>
      <c r="Q15" s="22">
        <v>6</v>
      </c>
      <c r="R15" s="22">
        <v>113</v>
      </c>
      <c r="S15" s="22">
        <v>52</v>
      </c>
      <c r="T15" s="22">
        <v>61</v>
      </c>
      <c r="U15" s="22">
        <v>2.5</v>
      </c>
      <c r="V15" s="22">
        <v>3</v>
      </c>
      <c r="W15" s="22">
        <v>8</v>
      </c>
      <c r="X15" s="21" t="s">
        <v>20</v>
      </c>
      <c r="Y15" s="29" t="s">
        <v>54</v>
      </c>
      <c r="Z15" s="29" t="s">
        <v>46</v>
      </c>
    </row>
    <row r="16" spans="1:26" s="2" customFormat="1" ht="30.95" customHeight="1" x14ac:dyDescent="0.15">
      <c r="A16" s="19">
        <v>6</v>
      </c>
      <c r="B16" s="26" t="s">
        <v>34</v>
      </c>
      <c r="C16" s="22">
        <v>1.64</v>
      </c>
      <c r="D16" s="22">
        <v>1.4</v>
      </c>
      <c r="E16" s="22">
        <v>111.21</v>
      </c>
      <c r="F16" s="22">
        <v>3.73</v>
      </c>
      <c r="G16" s="22">
        <v>0.46</v>
      </c>
      <c r="H16" s="22">
        <v>106.95</v>
      </c>
      <c r="I16" s="22">
        <v>2.0099999999999998</v>
      </c>
      <c r="J16" s="22">
        <v>0.6</v>
      </c>
      <c r="K16" s="22">
        <v>69.27</v>
      </c>
      <c r="L16" s="22">
        <v>30.32</v>
      </c>
      <c r="M16" s="22">
        <v>28.19</v>
      </c>
      <c r="N16" s="22">
        <v>2.13</v>
      </c>
      <c r="O16" s="22">
        <v>10.81</v>
      </c>
      <c r="P16" s="22">
        <v>10.08</v>
      </c>
      <c r="Q16" s="22">
        <v>0.73</v>
      </c>
      <c r="R16" s="22">
        <v>57.21</v>
      </c>
      <c r="S16" s="22">
        <v>53.94</v>
      </c>
      <c r="T16" s="22">
        <v>3.27</v>
      </c>
      <c r="U16" s="22">
        <v>5.42</v>
      </c>
      <c r="V16" s="22">
        <v>10.15</v>
      </c>
      <c r="W16" s="23">
        <v>8.2100000000000009</v>
      </c>
      <c r="X16" s="21" t="s">
        <v>20</v>
      </c>
      <c r="Y16" s="29" t="s">
        <v>55</v>
      </c>
      <c r="Z16" s="29" t="s">
        <v>56</v>
      </c>
    </row>
    <row r="17" spans="1:26" s="2" customFormat="1" ht="30.95" customHeight="1" x14ac:dyDescent="0.15">
      <c r="A17" s="19">
        <v>7</v>
      </c>
      <c r="B17" s="26" t="s">
        <v>25</v>
      </c>
      <c r="C17" s="22">
        <v>2</v>
      </c>
      <c r="D17" s="22">
        <v>2</v>
      </c>
      <c r="E17" s="22">
        <v>18.600000000000001</v>
      </c>
      <c r="F17" s="26">
        <v>0.3</v>
      </c>
      <c r="G17" s="26">
        <v>0</v>
      </c>
      <c r="H17" s="26">
        <v>3.3</v>
      </c>
      <c r="I17" s="22">
        <v>1</v>
      </c>
      <c r="J17" s="22">
        <v>1</v>
      </c>
      <c r="K17" s="22">
        <v>10.1</v>
      </c>
      <c r="L17" s="22">
        <v>18</v>
      </c>
      <c r="M17" s="22">
        <v>7.5</v>
      </c>
      <c r="N17" s="22">
        <v>10.5</v>
      </c>
      <c r="O17" s="22">
        <v>13</v>
      </c>
      <c r="P17" s="22">
        <v>6</v>
      </c>
      <c r="Q17" s="22">
        <v>7</v>
      </c>
      <c r="R17" s="22">
        <v>64.3</v>
      </c>
      <c r="S17" s="22">
        <v>36.700000000000003</v>
      </c>
      <c r="T17" s="22">
        <v>27.599999999999994</v>
      </c>
      <c r="U17" s="22">
        <v>2.1</v>
      </c>
      <c r="V17" s="22">
        <v>2</v>
      </c>
      <c r="W17" s="23">
        <v>3.6</v>
      </c>
      <c r="X17" s="21" t="s">
        <v>41</v>
      </c>
      <c r="Y17" s="29" t="s">
        <v>52</v>
      </c>
      <c r="Z17" s="29" t="s">
        <v>53</v>
      </c>
    </row>
    <row r="18" spans="1:26" s="2" customFormat="1" ht="30.95" customHeight="1" x14ac:dyDescent="0.15">
      <c r="A18" s="19">
        <v>8</v>
      </c>
      <c r="B18" s="26" t="s">
        <v>42</v>
      </c>
      <c r="C18" s="22">
        <v>10</v>
      </c>
      <c r="D18" s="22">
        <v>0</v>
      </c>
      <c r="E18" s="22">
        <v>82.3</v>
      </c>
      <c r="F18" s="22">
        <v>10.5</v>
      </c>
      <c r="G18" s="22">
        <v>0</v>
      </c>
      <c r="H18" s="22">
        <v>101</v>
      </c>
      <c r="I18" s="22">
        <v>6</v>
      </c>
      <c r="J18" s="22">
        <v>0</v>
      </c>
      <c r="K18" s="22">
        <v>78.599999999999994</v>
      </c>
      <c r="L18" s="22">
        <v>31.4</v>
      </c>
      <c r="M18" s="22">
        <v>19</v>
      </c>
      <c r="N18" s="22">
        <v>12.4</v>
      </c>
      <c r="O18" s="22">
        <v>0</v>
      </c>
      <c r="P18" s="22">
        <v>0</v>
      </c>
      <c r="Q18" s="22">
        <v>0</v>
      </c>
      <c r="R18" s="22">
        <v>632.40000000000009</v>
      </c>
      <c r="S18" s="22">
        <v>329.3</v>
      </c>
      <c r="T18" s="22">
        <v>303.10000000000002</v>
      </c>
      <c r="U18" s="22">
        <v>2</v>
      </c>
      <c r="V18" s="22">
        <v>2</v>
      </c>
      <c r="W18" s="20">
        <v>0</v>
      </c>
      <c r="X18" s="21" t="s">
        <v>20</v>
      </c>
      <c r="Y18" s="29" t="s">
        <v>57</v>
      </c>
      <c r="Z18" s="29" t="s">
        <v>46</v>
      </c>
    </row>
    <row r="19" spans="1:26" s="2" customFormat="1" ht="30.95" customHeight="1" x14ac:dyDescent="0.15">
      <c r="A19" s="19">
        <v>9</v>
      </c>
      <c r="B19" s="26" t="s">
        <v>27</v>
      </c>
      <c r="C19" s="22">
        <v>0</v>
      </c>
      <c r="D19" s="22">
        <v>0</v>
      </c>
      <c r="E19" s="22">
        <v>28.8</v>
      </c>
      <c r="F19" s="22">
        <v>0</v>
      </c>
      <c r="G19" s="22">
        <v>0</v>
      </c>
      <c r="H19" s="22">
        <v>37.299999999999997</v>
      </c>
      <c r="I19" s="22">
        <v>0</v>
      </c>
      <c r="J19" s="22">
        <v>0</v>
      </c>
      <c r="K19" s="22">
        <v>97.1</v>
      </c>
      <c r="L19" s="22">
        <v>9</v>
      </c>
      <c r="M19" s="22">
        <v>0.9</v>
      </c>
      <c r="N19" s="22">
        <v>8.1</v>
      </c>
      <c r="O19" s="22">
        <v>13.200000000000001</v>
      </c>
      <c r="P19" s="22">
        <v>1.3</v>
      </c>
      <c r="Q19" s="22">
        <v>11.9</v>
      </c>
      <c r="R19" s="22">
        <v>7.8</v>
      </c>
      <c r="S19" s="22">
        <v>0.78</v>
      </c>
      <c r="T19" s="22">
        <v>7.02</v>
      </c>
      <c r="U19" s="22">
        <v>0</v>
      </c>
      <c r="V19" s="22">
        <v>0</v>
      </c>
      <c r="W19" s="23">
        <v>15</v>
      </c>
      <c r="X19" s="21" t="s">
        <v>40</v>
      </c>
      <c r="Y19" s="42"/>
      <c r="Z19" s="42"/>
    </row>
    <row r="20" spans="1:26" s="2" customFormat="1" ht="30.95" customHeight="1" x14ac:dyDescent="0.15">
      <c r="A20" s="19">
        <v>10</v>
      </c>
      <c r="B20" s="26" t="s">
        <v>24</v>
      </c>
      <c r="C20" s="25">
        <v>25</v>
      </c>
      <c r="D20" s="25">
        <v>15</v>
      </c>
      <c r="E20" s="22">
        <v>40</v>
      </c>
      <c r="F20" s="25">
        <v>15</v>
      </c>
      <c r="G20" s="25">
        <v>10</v>
      </c>
      <c r="H20" s="25">
        <v>55</v>
      </c>
      <c r="I20" s="25">
        <v>17</v>
      </c>
      <c r="J20" s="25">
        <v>10</v>
      </c>
      <c r="K20" s="22">
        <v>57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6</v>
      </c>
      <c r="V20" s="25">
        <v>10</v>
      </c>
      <c r="W20" s="23">
        <v>4</v>
      </c>
      <c r="X20" s="21" t="s">
        <v>20</v>
      </c>
      <c r="Y20" s="42"/>
      <c r="Z20" s="42"/>
    </row>
    <row r="21" spans="1:26" s="2" customFormat="1" ht="30.95" customHeight="1" x14ac:dyDescent="0.15">
      <c r="A21" s="19">
        <v>11</v>
      </c>
      <c r="B21" s="26" t="s">
        <v>29</v>
      </c>
      <c r="C21" s="25">
        <v>32.6</v>
      </c>
      <c r="D21" s="25">
        <v>0</v>
      </c>
      <c r="E21" s="22">
        <v>60.38</v>
      </c>
      <c r="F21" s="25">
        <v>21</v>
      </c>
      <c r="G21" s="25">
        <v>33</v>
      </c>
      <c r="H21" s="25">
        <v>39.380000000000003</v>
      </c>
      <c r="I21" s="25">
        <v>19.600000000000001</v>
      </c>
      <c r="J21" s="25">
        <v>0</v>
      </c>
      <c r="K21" s="22">
        <v>31.32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5">
        <v>0</v>
      </c>
      <c r="W21" s="22">
        <v>0</v>
      </c>
      <c r="X21" s="21" t="s">
        <v>41</v>
      </c>
      <c r="Y21" s="42"/>
      <c r="Z21" s="42"/>
    </row>
    <row r="22" spans="1:26" s="2" customFormat="1" ht="30.95" customHeight="1" x14ac:dyDescent="0.15">
      <c r="A22" s="19">
        <v>12</v>
      </c>
      <c r="B22" s="26" t="s">
        <v>32</v>
      </c>
      <c r="C22" s="22">
        <v>0</v>
      </c>
      <c r="D22" s="22">
        <v>0</v>
      </c>
      <c r="E22" s="25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82.15</v>
      </c>
      <c r="V22" s="22">
        <v>117.73</v>
      </c>
      <c r="W22" s="23">
        <v>2729.81</v>
      </c>
      <c r="X22" s="21" t="s">
        <v>20</v>
      </c>
      <c r="Y22" s="42"/>
      <c r="Z22" s="42"/>
    </row>
    <row r="23" spans="1:26" s="2" customFormat="1" ht="30.95" customHeight="1" x14ac:dyDescent="0.15">
      <c r="A23" s="19">
        <v>13</v>
      </c>
      <c r="B23" s="26" t="s">
        <v>26</v>
      </c>
      <c r="C23" s="22">
        <v>0</v>
      </c>
      <c r="D23" s="22">
        <v>0</v>
      </c>
      <c r="E23" s="25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17</v>
      </c>
      <c r="V23" s="22">
        <v>21</v>
      </c>
      <c r="W23" s="22">
        <v>2010</v>
      </c>
      <c r="X23" s="21" t="s">
        <v>40</v>
      </c>
      <c r="Y23" s="42"/>
      <c r="Z23" s="42"/>
    </row>
    <row r="24" spans="1:26" s="2" customFormat="1" ht="30.95" customHeight="1" x14ac:dyDescent="0.15">
      <c r="A24" s="19">
        <v>14</v>
      </c>
      <c r="B24" s="26" t="s">
        <v>31</v>
      </c>
      <c r="C24" s="22">
        <v>24</v>
      </c>
      <c r="D24" s="22">
        <v>30</v>
      </c>
      <c r="E24" s="22">
        <v>100</v>
      </c>
      <c r="F24" s="22">
        <v>30</v>
      </c>
      <c r="G24" s="22">
        <v>60</v>
      </c>
      <c r="H24" s="22">
        <v>30</v>
      </c>
      <c r="I24" s="22">
        <v>33</v>
      </c>
      <c r="J24" s="22">
        <v>0</v>
      </c>
      <c r="K24" s="22">
        <v>210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21</v>
      </c>
      <c r="V24" s="22">
        <v>23</v>
      </c>
      <c r="W24" s="22">
        <v>1200</v>
      </c>
      <c r="X24" s="21" t="s">
        <v>20</v>
      </c>
      <c r="Y24" s="42"/>
      <c r="Z24" s="42"/>
    </row>
    <row r="25" spans="1:26" s="2" customFormat="1" ht="30.95" customHeight="1" x14ac:dyDescent="0.15">
      <c r="A25" s="19">
        <v>15</v>
      </c>
      <c r="B25" s="26" t="s">
        <v>22</v>
      </c>
      <c r="C25" s="26"/>
      <c r="D25" s="26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6"/>
      <c r="X25" s="21" t="s">
        <v>20</v>
      </c>
      <c r="Y25" s="42"/>
      <c r="Z25" s="42"/>
    </row>
    <row r="26" spans="1:26" s="2" customFormat="1" ht="30.95" customHeight="1" x14ac:dyDescent="0.15">
      <c r="A26" s="19">
        <v>16</v>
      </c>
      <c r="B26" s="26" t="s">
        <v>35</v>
      </c>
      <c r="C26" s="26"/>
      <c r="D26" s="26"/>
      <c r="E26" s="26"/>
      <c r="F26" s="26"/>
      <c r="G26" s="26"/>
      <c r="H26" s="26"/>
      <c r="I26" s="26"/>
      <c r="J26" s="26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6"/>
      <c r="W26" s="26"/>
      <c r="X26" s="21" t="s">
        <v>20</v>
      </c>
      <c r="Y26" s="42"/>
      <c r="Z26" s="42"/>
    </row>
    <row r="27" spans="1:26" s="2" customFormat="1" ht="30.95" customHeight="1" x14ac:dyDescent="0.15">
      <c r="A27" s="19">
        <v>17</v>
      </c>
      <c r="B27" s="26" t="s">
        <v>28</v>
      </c>
      <c r="C27" s="26"/>
      <c r="D27" s="26"/>
      <c r="E27" s="26"/>
      <c r="F27" s="26"/>
      <c r="G27" s="26"/>
      <c r="H27" s="26"/>
      <c r="I27" s="26"/>
      <c r="J27" s="26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6"/>
      <c r="W27" s="26"/>
      <c r="X27" s="21" t="s">
        <v>20</v>
      </c>
      <c r="Y27" s="42"/>
      <c r="Z27" s="42"/>
    </row>
    <row r="28" spans="1:26" s="2" customFormat="1" ht="30.95" customHeight="1" x14ac:dyDescent="0.15">
      <c r="A28" s="19">
        <v>18</v>
      </c>
      <c r="B28" s="26" t="s">
        <v>17</v>
      </c>
      <c r="C28" s="26"/>
      <c r="D28" s="26"/>
      <c r="E28" s="26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6"/>
      <c r="X28" s="27" t="s">
        <v>18</v>
      </c>
      <c r="Y28" s="42"/>
      <c r="Z28" s="42"/>
    </row>
    <row r="29" spans="1:26" s="2" customFormat="1" ht="30.95" customHeight="1" x14ac:dyDescent="0.15">
      <c r="A29" s="19">
        <v>19</v>
      </c>
      <c r="B29" s="19" t="s">
        <v>36</v>
      </c>
      <c r="C29" s="26"/>
      <c r="D29" s="26"/>
      <c r="E29" s="26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6"/>
      <c r="X29" s="27" t="s">
        <v>37</v>
      </c>
      <c r="Y29" s="42"/>
      <c r="Z29" s="42"/>
    </row>
    <row r="30" spans="1:26" s="3" customFormat="1" ht="30.95" customHeight="1" x14ac:dyDescent="0.15">
      <c r="A30" s="7"/>
      <c r="B30" s="11" t="s">
        <v>38</v>
      </c>
      <c r="C30" s="13">
        <f t="shared" ref="C30:W30" si="0">SUM(C8:C29)</f>
        <v>116.03</v>
      </c>
      <c r="D30" s="13">
        <f t="shared" si="0"/>
        <v>53.95</v>
      </c>
      <c r="E30" s="14">
        <f t="shared" si="0"/>
        <v>1126.93</v>
      </c>
      <c r="F30" s="13">
        <f t="shared" si="0"/>
        <v>103.94</v>
      </c>
      <c r="G30" s="13">
        <f t="shared" si="0"/>
        <v>154.81</v>
      </c>
      <c r="H30" s="14">
        <f t="shared" si="0"/>
        <v>740.18</v>
      </c>
      <c r="I30" s="13">
        <f t="shared" si="0"/>
        <v>88.69</v>
      </c>
      <c r="J30" s="13">
        <f t="shared" si="0"/>
        <v>17.22</v>
      </c>
      <c r="K30" s="14">
        <f t="shared" si="0"/>
        <v>901.29000000000008</v>
      </c>
      <c r="L30" s="14">
        <f t="shared" si="0"/>
        <v>1334.1899999999998</v>
      </c>
      <c r="M30" s="38">
        <f t="shared" si="0"/>
        <v>1148.8000000000002</v>
      </c>
      <c r="N30" s="38">
        <f t="shared" si="0"/>
        <v>185.39</v>
      </c>
      <c r="O30" s="14">
        <f t="shared" si="0"/>
        <v>1144.7099999999998</v>
      </c>
      <c r="P30" s="38">
        <f t="shared" si="0"/>
        <v>1021.66</v>
      </c>
      <c r="Q30" s="38">
        <f t="shared" si="0"/>
        <v>123.05000000000001</v>
      </c>
      <c r="R30" s="14">
        <f t="shared" si="0"/>
        <v>3649.6625000000004</v>
      </c>
      <c r="S30" s="13">
        <f t="shared" si="0"/>
        <v>2854.2625000000003</v>
      </c>
      <c r="T30" s="13">
        <f t="shared" si="0"/>
        <v>795.4</v>
      </c>
      <c r="U30" s="13">
        <f t="shared" si="0"/>
        <v>167.26000000000002</v>
      </c>
      <c r="V30" s="13">
        <f t="shared" si="0"/>
        <v>222.41</v>
      </c>
      <c r="W30" s="14">
        <f t="shared" si="0"/>
        <v>6049.9</v>
      </c>
      <c r="X30" s="12"/>
      <c r="Y30" s="30"/>
      <c r="Z30" s="30"/>
    </row>
    <row r="31" spans="1:26" ht="48" customHeight="1" x14ac:dyDescent="0.15">
      <c r="A31" s="8"/>
      <c r="B31" s="56" t="s">
        <v>77</v>
      </c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</row>
    <row r="32" spans="1:26" ht="20.25" customHeight="1" x14ac:dyDescent="0.15">
      <c r="D32" s="4"/>
    </row>
  </sheetData>
  <autoFilter ref="A7:X30" xr:uid="{00000000-0009-0000-0000-000000000000}"/>
  <mergeCells count="29">
    <mergeCell ref="B31:X31"/>
    <mergeCell ref="J6:J7"/>
    <mergeCell ref="K6:K7"/>
    <mergeCell ref="L6:N6"/>
    <mergeCell ref="O6:Q6"/>
    <mergeCell ref="R6:T6"/>
    <mergeCell ref="U6:U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A2:W2"/>
    <mergeCell ref="A3:W3"/>
    <mergeCell ref="A4:A7"/>
    <mergeCell ref="B4:B7"/>
    <mergeCell ref="C4:W4"/>
    <mergeCell ref="F6:F7"/>
    <mergeCell ref="G6:G7"/>
    <mergeCell ref="H6:H7"/>
    <mergeCell ref="I6:I7"/>
  </mergeCells>
  <phoneticPr fontId="2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7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A833A-F4FE-4197-B130-02006208EFB4}">
  <dimension ref="E10:L19"/>
  <sheetViews>
    <sheetView workbookViewId="0">
      <selection activeCell="F10" sqref="F10:M10"/>
    </sheetView>
  </sheetViews>
  <sheetFormatPr defaultRowHeight="13.5" x14ac:dyDescent="0.15"/>
  <sheetData>
    <row r="10" spans="5:12" x14ac:dyDescent="0.15">
      <c r="E10">
        <v>417</v>
      </c>
      <c r="F10" s="32" t="s">
        <v>58</v>
      </c>
      <c r="G10" s="32" t="s">
        <v>59</v>
      </c>
      <c r="H10" s="32" t="s">
        <v>60</v>
      </c>
      <c r="I10" s="32" t="s">
        <v>61</v>
      </c>
      <c r="J10" s="32"/>
      <c r="K10" s="32" t="s">
        <v>62</v>
      </c>
      <c r="L10" s="32" t="s">
        <v>71</v>
      </c>
    </row>
    <row r="11" spans="5:12" ht="14.25" x14ac:dyDescent="0.15">
      <c r="E11" s="26" t="s">
        <v>19</v>
      </c>
      <c r="F11">
        <v>0</v>
      </c>
      <c r="G11">
        <v>0</v>
      </c>
      <c r="H11">
        <v>0</v>
      </c>
      <c r="I11">
        <f>F11+G11-H11</f>
        <v>0</v>
      </c>
      <c r="K11">
        <v>0</v>
      </c>
      <c r="L11">
        <f>I11-K11</f>
        <v>0</v>
      </c>
    </row>
    <row r="12" spans="5:12" ht="14.25" x14ac:dyDescent="0.15">
      <c r="E12" s="26" t="s">
        <v>21</v>
      </c>
      <c r="F12">
        <v>230</v>
      </c>
      <c r="G12">
        <v>45</v>
      </c>
      <c r="H12">
        <v>114</v>
      </c>
      <c r="I12">
        <f t="shared" ref="I12:I18" si="0">F12+G12-H12</f>
        <v>161</v>
      </c>
      <c r="K12">
        <v>190</v>
      </c>
      <c r="L12">
        <f t="shared" ref="L12:L18" si="1">I12-K12</f>
        <v>-29</v>
      </c>
    </row>
    <row r="13" spans="5:12" ht="14.25" x14ac:dyDescent="0.15">
      <c r="E13" s="26" t="s">
        <v>23</v>
      </c>
      <c r="F13">
        <v>462.27000000000004</v>
      </c>
      <c r="G13">
        <v>196.85000000000002</v>
      </c>
      <c r="H13">
        <v>148.76</v>
      </c>
      <c r="I13">
        <f t="shared" si="0"/>
        <v>510.36000000000013</v>
      </c>
      <c r="K13">
        <v>465.89</v>
      </c>
      <c r="L13">
        <f t="shared" si="1"/>
        <v>44.470000000000141</v>
      </c>
    </row>
    <row r="14" spans="5:12" ht="14.25" x14ac:dyDescent="0.15">
      <c r="E14" s="26" t="s">
        <v>33</v>
      </c>
      <c r="F14">
        <v>283.14</v>
      </c>
      <c r="G14">
        <v>4.5</v>
      </c>
      <c r="H14">
        <v>76.789999999999992</v>
      </c>
      <c r="I14">
        <f t="shared" si="0"/>
        <v>210.85</v>
      </c>
      <c r="K14">
        <v>211.68</v>
      </c>
      <c r="L14">
        <f t="shared" si="1"/>
        <v>-0.83000000000001251</v>
      </c>
    </row>
    <row r="15" spans="5:12" ht="14.25" x14ac:dyDescent="0.15">
      <c r="E15" s="26" t="s">
        <v>30</v>
      </c>
      <c r="F15">
        <v>117.5</v>
      </c>
      <c r="G15">
        <v>11</v>
      </c>
      <c r="H15">
        <v>21</v>
      </c>
      <c r="I15">
        <f t="shared" si="0"/>
        <v>107.5</v>
      </c>
      <c r="K15">
        <v>113</v>
      </c>
      <c r="L15">
        <f t="shared" si="1"/>
        <v>-5.5</v>
      </c>
    </row>
    <row r="16" spans="5:12" ht="14.25" x14ac:dyDescent="0.15">
      <c r="E16" s="26" t="s">
        <v>34</v>
      </c>
      <c r="F16">
        <v>112.68000000000002</v>
      </c>
      <c r="G16">
        <v>10.81</v>
      </c>
      <c r="H16">
        <v>30.32</v>
      </c>
      <c r="I16">
        <f t="shared" si="0"/>
        <v>93.170000000000016</v>
      </c>
      <c r="K16">
        <v>57.21</v>
      </c>
      <c r="L16">
        <f t="shared" si="1"/>
        <v>35.960000000000015</v>
      </c>
    </row>
    <row r="17" spans="5:12" ht="14.25" x14ac:dyDescent="0.15">
      <c r="E17" s="26" t="s">
        <v>25</v>
      </c>
      <c r="F17">
        <v>65.3</v>
      </c>
      <c r="G17">
        <v>13</v>
      </c>
      <c r="H17">
        <v>18</v>
      </c>
      <c r="I17">
        <f t="shared" si="0"/>
        <v>60.3</v>
      </c>
      <c r="K17">
        <v>64.3</v>
      </c>
      <c r="L17">
        <f t="shared" si="1"/>
        <v>-4</v>
      </c>
    </row>
    <row r="18" spans="5:12" ht="14.25" x14ac:dyDescent="0.15">
      <c r="E18" s="26" t="s">
        <v>42</v>
      </c>
      <c r="F18">
        <v>752.40000000000009</v>
      </c>
      <c r="G18">
        <v>0</v>
      </c>
      <c r="H18">
        <v>75.400000000000006</v>
      </c>
      <c r="I18">
        <f t="shared" si="0"/>
        <v>677.00000000000011</v>
      </c>
      <c r="J18" s="44"/>
      <c r="K18" s="44">
        <v>632.40000000000009</v>
      </c>
      <c r="L18" s="44">
        <f t="shared" si="1"/>
        <v>44.600000000000023</v>
      </c>
    </row>
    <row r="19" spans="5:12" x14ac:dyDescent="0.15">
      <c r="H19" s="34" t="s">
        <v>78</v>
      </c>
    </row>
  </sheetData>
  <phoneticPr fontId="1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DDF7B-BB0F-4B47-ACFD-C58CFC32B343}">
  <sheetPr>
    <pageSetUpPr fitToPage="1"/>
  </sheetPr>
  <dimension ref="A1:Z32"/>
  <sheetViews>
    <sheetView view="pageBreakPreview" zoomScale="87" zoomScaleSheetLayoutView="87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R11" sqref="R11:R18"/>
    </sheetView>
  </sheetViews>
  <sheetFormatPr defaultColWidth="9" defaultRowHeight="13.5" x14ac:dyDescent="0.1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11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12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 x14ac:dyDescent="0.15">
      <c r="A1" s="6"/>
    </row>
    <row r="2" spans="1:26" ht="32.25" customHeight="1" x14ac:dyDescent="0.15">
      <c r="A2" s="67" t="s">
        <v>74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</row>
    <row r="3" spans="1:26" ht="9.9499999999999993" customHeight="1" x14ac:dyDescent="0.15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</row>
    <row r="4" spans="1:26" s="1" customFormat="1" ht="21.95" customHeight="1" x14ac:dyDescent="0.15">
      <c r="A4" s="69" t="s">
        <v>0</v>
      </c>
      <c r="B4" s="72" t="s">
        <v>1</v>
      </c>
      <c r="C4" s="72" t="s">
        <v>2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6" t="s">
        <v>3</v>
      </c>
      <c r="Y4" s="62" t="s">
        <v>43</v>
      </c>
      <c r="Z4" s="62" t="s">
        <v>44</v>
      </c>
    </row>
    <row r="5" spans="1:26" s="1" customFormat="1" ht="23.1" customHeight="1" x14ac:dyDescent="0.15">
      <c r="A5" s="70"/>
      <c r="B5" s="73"/>
      <c r="C5" s="63" t="s">
        <v>4</v>
      </c>
      <c r="D5" s="64"/>
      <c r="E5" s="65"/>
      <c r="F5" s="63" t="s">
        <v>5</v>
      </c>
      <c r="G5" s="64"/>
      <c r="H5" s="65"/>
      <c r="I5" s="66" t="s">
        <v>6</v>
      </c>
      <c r="J5" s="66"/>
      <c r="K5" s="66"/>
      <c r="L5" s="63" t="s">
        <v>7</v>
      </c>
      <c r="M5" s="64"/>
      <c r="N5" s="64"/>
      <c r="O5" s="64"/>
      <c r="P5" s="64"/>
      <c r="Q5" s="64"/>
      <c r="R5" s="64"/>
      <c r="S5" s="64"/>
      <c r="T5" s="65"/>
      <c r="U5" s="58" t="s">
        <v>8</v>
      </c>
      <c r="V5" s="58"/>
      <c r="W5" s="58"/>
      <c r="X5" s="77"/>
      <c r="Y5" s="62"/>
      <c r="Z5" s="62"/>
    </row>
    <row r="6" spans="1:26" s="2" customFormat="1" ht="30.95" customHeight="1" x14ac:dyDescent="0.15">
      <c r="A6" s="70"/>
      <c r="B6" s="73"/>
      <c r="C6" s="54" t="s">
        <v>9</v>
      </c>
      <c r="D6" s="54" t="s">
        <v>10</v>
      </c>
      <c r="E6" s="54" t="s">
        <v>11</v>
      </c>
      <c r="F6" s="54" t="s">
        <v>9</v>
      </c>
      <c r="G6" s="54" t="s">
        <v>10</v>
      </c>
      <c r="H6" s="54" t="s">
        <v>11</v>
      </c>
      <c r="I6" s="54" t="s">
        <v>9</v>
      </c>
      <c r="J6" s="54" t="s">
        <v>10</v>
      </c>
      <c r="K6" s="54" t="s">
        <v>11</v>
      </c>
      <c r="L6" s="58" t="s">
        <v>9</v>
      </c>
      <c r="M6" s="58"/>
      <c r="N6" s="58"/>
      <c r="O6" s="59" t="s">
        <v>10</v>
      </c>
      <c r="P6" s="60"/>
      <c r="Q6" s="61"/>
      <c r="R6" s="59" t="s">
        <v>11</v>
      </c>
      <c r="S6" s="60"/>
      <c r="T6" s="61"/>
      <c r="U6" s="54" t="s">
        <v>9</v>
      </c>
      <c r="V6" s="54" t="s">
        <v>10</v>
      </c>
      <c r="W6" s="54" t="s">
        <v>11</v>
      </c>
      <c r="X6" s="77"/>
      <c r="Y6" s="62"/>
      <c r="Z6" s="62"/>
    </row>
    <row r="7" spans="1:26" s="2" customFormat="1" ht="45" customHeight="1" x14ac:dyDescent="0.15">
      <c r="A7" s="71"/>
      <c r="B7" s="74"/>
      <c r="C7" s="55"/>
      <c r="D7" s="55"/>
      <c r="E7" s="55"/>
      <c r="F7" s="55"/>
      <c r="G7" s="55"/>
      <c r="H7" s="55"/>
      <c r="I7" s="55"/>
      <c r="J7" s="55"/>
      <c r="K7" s="55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5"/>
      <c r="V7" s="55"/>
      <c r="W7" s="55"/>
      <c r="X7" s="78"/>
      <c r="Y7" s="62"/>
      <c r="Z7" s="62"/>
    </row>
    <row r="8" spans="1:26" s="2" customFormat="1" ht="33" customHeight="1" x14ac:dyDescent="0.15">
      <c r="A8" s="15">
        <v>1</v>
      </c>
      <c r="B8" s="16" t="s">
        <v>66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325.82</v>
      </c>
      <c r="M8" s="17">
        <v>325.82</v>
      </c>
      <c r="N8" s="17">
        <v>0</v>
      </c>
      <c r="O8" s="17">
        <v>444.39</v>
      </c>
      <c r="P8" s="17">
        <v>444.39</v>
      </c>
      <c r="Q8" s="17">
        <v>0</v>
      </c>
      <c r="R8" s="17">
        <f>179.99+O8-L8</f>
        <v>298.56</v>
      </c>
      <c r="S8" s="17">
        <v>298.56</v>
      </c>
      <c r="T8" s="17">
        <v>0</v>
      </c>
      <c r="U8" s="17">
        <v>0</v>
      </c>
      <c r="V8" s="17">
        <v>0</v>
      </c>
      <c r="W8" s="17">
        <v>0</v>
      </c>
      <c r="X8" s="18"/>
      <c r="Y8" s="40"/>
      <c r="Z8" s="40"/>
    </row>
    <row r="9" spans="1:26" s="2" customFormat="1" ht="30.95" customHeight="1" x14ac:dyDescent="0.15">
      <c r="A9" s="31">
        <v>2</v>
      </c>
      <c r="B9" s="16" t="s">
        <v>64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470.31000000000006</v>
      </c>
      <c r="M9" s="17">
        <v>470.31000000000006</v>
      </c>
      <c r="N9" s="17">
        <v>0</v>
      </c>
      <c r="O9" s="17">
        <v>521.25</v>
      </c>
      <c r="P9" s="17">
        <v>521.25</v>
      </c>
      <c r="Q9" s="17">
        <v>0</v>
      </c>
      <c r="R9" s="17">
        <f>978.3625+O9-L9</f>
        <v>1029.3024999999998</v>
      </c>
      <c r="S9" s="17">
        <v>1029.3024999999998</v>
      </c>
      <c r="T9" s="17">
        <v>0</v>
      </c>
      <c r="U9" s="17">
        <v>0</v>
      </c>
      <c r="V9" s="17">
        <v>0</v>
      </c>
      <c r="W9" s="17">
        <v>0</v>
      </c>
      <c r="X9" s="18"/>
      <c r="Y9" s="40"/>
      <c r="Z9" s="40"/>
    </row>
    <row r="10" spans="1:26" s="2" customFormat="1" ht="30.95" customHeight="1" x14ac:dyDescent="0.15">
      <c r="A10" s="15">
        <v>3</v>
      </c>
      <c r="B10" s="16" t="s">
        <v>65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539.20000000000005</v>
      </c>
      <c r="M10" s="17">
        <v>539.20000000000005</v>
      </c>
      <c r="N10" s="17">
        <v>0</v>
      </c>
      <c r="O10" s="17">
        <v>552.43000000000006</v>
      </c>
      <c r="P10" s="17">
        <v>552.43000000000006</v>
      </c>
      <c r="Q10" s="17">
        <v>0</v>
      </c>
      <c r="R10" s="17">
        <f>656.54+O10-L10</f>
        <v>669.77</v>
      </c>
      <c r="S10" s="33">
        <v>669.77</v>
      </c>
      <c r="T10" s="17">
        <v>0</v>
      </c>
      <c r="U10" s="17">
        <v>0</v>
      </c>
      <c r="V10" s="17">
        <v>0</v>
      </c>
      <c r="W10" s="17">
        <v>0</v>
      </c>
      <c r="X10" s="18"/>
      <c r="Y10" s="40"/>
      <c r="Z10" s="40"/>
    </row>
    <row r="11" spans="1:26" s="2" customFormat="1" ht="30.95" customHeight="1" x14ac:dyDescent="0.15">
      <c r="A11" s="19">
        <v>1</v>
      </c>
      <c r="B11" s="26" t="s">
        <v>19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0">
        <v>0</v>
      </c>
      <c r="X11" s="21" t="s">
        <v>20</v>
      </c>
      <c r="Y11" s="28" t="s">
        <v>45</v>
      </c>
      <c r="Z11" s="29" t="s">
        <v>46</v>
      </c>
    </row>
    <row r="12" spans="1:26" s="2" customFormat="1" ht="30.95" customHeight="1" x14ac:dyDescent="0.15">
      <c r="A12" s="19">
        <v>2</v>
      </c>
      <c r="B12" s="26" t="s">
        <v>21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75</v>
      </c>
      <c r="M12" s="22">
        <v>75</v>
      </c>
      <c r="N12" s="22">
        <v>0</v>
      </c>
      <c r="O12" s="22">
        <v>41</v>
      </c>
      <c r="P12" s="22">
        <v>41</v>
      </c>
      <c r="Q12" s="22">
        <v>0</v>
      </c>
      <c r="R12" s="22">
        <v>230</v>
      </c>
      <c r="S12" s="22">
        <v>230</v>
      </c>
      <c r="T12" s="22">
        <v>0</v>
      </c>
      <c r="U12" s="22">
        <v>0</v>
      </c>
      <c r="V12" s="22">
        <v>0</v>
      </c>
      <c r="W12" s="20">
        <v>0</v>
      </c>
      <c r="X12" s="24" t="s">
        <v>39</v>
      </c>
      <c r="Y12" s="28" t="s">
        <v>47</v>
      </c>
      <c r="Z12" s="29" t="s">
        <v>46</v>
      </c>
    </row>
    <row r="13" spans="1:26" s="2" customFormat="1" ht="30.95" customHeight="1" x14ac:dyDescent="0.15">
      <c r="A13" s="19">
        <v>3</v>
      </c>
      <c r="B13" s="41" t="s">
        <v>23</v>
      </c>
      <c r="C13" s="22">
        <v>15.41</v>
      </c>
      <c r="D13" s="22">
        <v>0</v>
      </c>
      <c r="E13" s="22">
        <v>582.91999999999996</v>
      </c>
      <c r="F13" s="22">
        <v>15.32</v>
      </c>
      <c r="G13" s="22">
        <v>0</v>
      </c>
      <c r="H13" s="22">
        <v>231.36</v>
      </c>
      <c r="I13" s="22">
        <v>5.93</v>
      </c>
      <c r="J13" s="22">
        <v>0</v>
      </c>
      <c r="K13" s="22">
        <v>171.31</v>
      </c>
      <c r="L13" s="22">
        <v>43.129999999999995</v>
      </c>
      <c r="M13" s="22">
        <v>17.32</v>
      </c>
      <c r="N13" s="22">
        <v>25.81</v>
      </c>
      <c r="O13" s="22">
        <v>80.02</v>
      </c>
      <c r="P13" s="22">
        <v>17.02</v>
      </c>
      <c r="Q13" s="22">
        <v>63</v>
      </c>
      <c r="R13" s="22">
        <v>462.27000000000004</v>
      </c>
      <c r="S13" s="22">
        <f t="shared" ref="S13:S18" si="0">R13-T13</f>
        <v>220.35000000000005</v>
      </c>
      <c r="T13" s="22">
        <v>241.92</v>
      </c>
      <c r="U13" s="22">
        <v>11</v>
      </c>
      <c r="V13" s="22">
        <v>38.54</v>
      </c>
      <c r="W13" s="23">
        <v>69.61</v>
      </c>
      <c r="X13" s="21" t="s">
        <v>20</v>
      </c>
      <c r="Y13" s="29" t="s">
        <v>50</v>
      </c>
      <c r="Z13" s="29" t="s">
        <v>51</v>
      </c>
    </row>
    <row r="14" spans="1:26" s="2" customFormat="1" ht="30.95" customHeight="1" x14ac:dyDescent="0.15">
      <c r="A14" s="19">
        <v>4</v>
      </c>
      <c r="B14" s="41" t="s">
        <v>33</v>
      </c>
      <c r="C14" s="22">
        <v>2.5</v>
      </c>
      <c r="D14" s="22">
        <v>0</v>
      </c>
      <c r="E14" s="22">
        <v>22.81</v>
      </c>
      <c r="F14" s="22">
        <v>3.5</v>
      </c>
      <c r="G14" s="22">
        <v>0</v>
      </c>
      <c r="H14" s="22">
        <v>31.69</v>
      </c>
      <c r="I14" s="22">
        <v>3.8</v>
      </c>
      <c r="J14" s="22">
        <v>0</v>
      </c>
      <c r="K14" s="22">
        <v>70.47</v>
      </c>
      <c r="L14" s="22">
        <v>45</v>
      </c>
      <c r="M14" s="22">
        <v>22</v>
      </c>
      <c r="N14" s="22">
        <v>23</v>
      </c>
      <c r="O14" s="22">
        <v>0</v>
      </c>
      <c r="P14" s="22">
        <v>0</v>
      </c>
      <c r="Q14" s="22">
        <v>0</v>
      </c>
      <c r="R14" s="22">
        <v>283.14</v>
      </c>
      <c r="S14" s="22">
        <f t="shared" si="0"/>
        <v>91.929999999999978</v>
      </c>
      <c r="T14" s="22">
        <v>191.21</v>
      </c>
      <c r="U14" s="22">
        <v>0.1</v>
      </c>
      <c r="V14" s="22">
        <v>0.09</v>
      </c>
      <c r="W14" s="22">
        <v>0.41</v>
      </c>
      <c r="X14" s="21" t="s">
        <v>20</v>
      </c>
      <c r="Y14" s="29" t="s">
        <v>48</v>
      </c>
      <c r="Z14" s="29" t="s">
        <v>49</v>
      </c>
    </row>
    <row r="15" spans="1:26" s="2" customFormat="1" ht="30.95" customHeight="1" x14ac:dyDescent="0.15">
      <c r="A15" s="19">
        <v>5</v>
      </c>
      <c r="B15" s="41" t="s">
        <v>30</v>
      </c>
      <c r="C15" s="22">
        <v>6</v>
      </c>
      <c r="D15" s="22">
        <v>7</v>
      </c>
      <c r="E15" s="22">
        <v>99</v>
      </c>
      <c r="F15" s="22">
        <v>6</v>
      </c>
      <c r="G15" s="22">
        <v>6.5</v>
      </c>
      <c r="H15" s="22">
        <v>79</v>
      </c>
      <c r="I15" s="22">
        <v>4.7</v>
      </c>
      <c r="J15" s="22">
        <v>5</v>
      </c>
      <c r="K15" s="22">
        <v>112</v>
      </c>
      <c r="L15" s="22">
        <v>19</v>
      </c>
      <c r="M15" s="22">
        <v>11</v>
      </c>
      <c r="N15" s="22">
        <v>8</v>
      </c>
      <c r="O15" s="22">
        <v>26</v>
      </c>
      <c r="P15" s="22">
        <v>11</v>
      </c>
      <c r="Q15" s="22">
        <v>15</v>
      </c>
      <c r="R15" s="22">
        <v>117.5</v>
      </c>
      <c r="S15" s="22">
        <f t="shared" si="0"/>
        <v>50.5</v>
      </c>
      <c r="T15" s="22">
        <v>67</v>
      </c>
      <c r="U15" s="22">
        <v>3</v>
      </c>
      <c r="V15" s="22">
        <v>5</v>
      </c>
      <c r="W15" s="22">
        <v>8</v>
      </c>
      <c r="X15" s="21" t="s">
        <v>20</v>
      </c>
      <c r="Y15" s="29" t="s">
        <v>54</v>
      </c>
      <c r="Z15" s="29" t="s">
        <v>46</v>
      </c>
    </row>
    <row r="16" spans="1:26" s="2" customFormat="1" ht="30.95" customHeight="1" x14ac:dyDescent="0.15">
      <c r="A16" s="19">
        <v>6</v>
      </c>
      <c r="B16" s="41" t="s">
        <v>34</v>
      </c>
      <c r="C16" s="22">
        <v>0.6</v>
      </c>
      <c r="D16" s="22">
        <v>1</v>
      </c>
      <c r="E16" s="22">
        <v>111.9</v>
      </c>
      <c r="F16" s="22">
        <v>1.5</v>
      </c>
      <c r="G16" s="22">
        <v>8.6999999999999993</v>
      </c>
      <c r="H16" s="22">
        <v>110.8</v>
      </c>
      <c r="I16" s="22">
        <v>0.1</v>
      </c>
      <c r="J16" s="22">
        <v>0.4</v>
      </c>
      <c r="K16" s="22">
        <v>70.7</v>
      </c>
      <c r="L16" s="22">
        <v>38.299999999999997</v>
      </c>
      <c r="M16" s="22">
        <v>34.5</v>
      </c>
      <c r="N16" s="22">
        <v>3.8</v>
      </c>
      <c r="O16" s="22">
        <v>56.5</v>
      </c>
      <c r="P16" s="22">
        <v>52.1</v>
      </c>
      <c r="Q16" s="22">
        <v>4.4000000000000004</v>
      </c>
      <c r="R16" s="22">
        <v>112.68000000000002</v>
      </c>
      <c r="S16" s="22">
        <f t="shared" si="0"/>
        <v>107.78000000000002</v>
      </c>
      <c r="T16" s="22">
        <v>4.9000000000000004</v>
      </c>
      <c r="U16" s="22">
        <v>5.7</v>
      </c>
      <c r="V16" s="22">
        <v>0.8</v>
      </c>
      <c r="W16" s="23">
        <v>3.5</v>
      </c>
      <c r="X16" s="21" t="s">
        <v>20</v>
      </c>
      <c r="Y16" s="29" t="s">
        <v>55</v>
      </c>
      <c r="Z16" s="29" t="s">
        <v>56</v>
      </c>
    </row>
    <row r="17" spans="1:26" s="2" customFormat="1" ht="30.95" customHeight="1" x14ac:dyDescent="0.15">
      <c r="A17" s="19">
        <v>7</v>
      </c>
      <c r="B17" s="41" t="s">
        <v>25</v>
      </c>
      <c r="C17" s="22">
        <v>1.8</v>
      </c>
      <c r="D17" s="22">
        <v>0.2</v>
      </c>
      <c r="E17" s="22">
        <v>18.600000000000001</v>
      </c>
      <c r="F17" s="26">
        <v>0.4</v>
      </c>
      <c r="G17" s="26">
        <v>1</v>
      </c>
      <c r="H17" s="26">
        <v>3.6</v>
      </c>
      <c r="I17" s="22">
        <v>1.1000000000000001</v>
      </c>
      <c r="J17" s="22">
        <v>1.5</v>
      </c>
      <c r="K17" s="22">
        <v>0</v>
      </c>
      <c r="L17" s="22">
        <v>19</v>
      </c>
      <c r="M17" s="22">
        <v>9.6999999999999993</v>
      </c>
      <c r="N17" s="22">
        <v>9.3000000000000007</v>
      </c>
      <c r="O17" s="22">
        <v>14</v>
      </c>
      <c r="P17" s="22">
        <v>7</v>
      </c>
      <c r="Q17" s="22">
        <v>7</v>
      </c>
      <c r="R17" s="22">
        <v>65.3</v>
      </c>
      <c r="S17" s="22">
        <f t="shared" si="0"/>
        <v>32.699999999999996</v>
      </c>
      <c r="T17" s="22">
        <v>32.6</v>
      </c>
      <c r="U17" s="22">
        <v>2.2000000000000002</v>
      </c>
      <c r="V17" s="22">
        <v>2</v>
      </c>
      <c r="W17" s="23">
        <v>3.7</v>
      </c>
      <c r="X17" s="21" t="s">
        <v>41</v>
      </c>
      <c r="Y17" s="29" t="s">
        <v>52</v>
      </c>
      <c r="Z17" s="29" t="s">
        <v>53</v>
      </c>
    </row>
    <row r="18" spans="1:26" s="2" customFormat="1" ht="30.95" customHeight="1" x14ac:dyDescent="0.15">
      <c r="A18" s="19">
        <v>8</v>
      </c>
      <c r="B18" s="26" t="s">
        <v>42</v>
      </c>
      <c r="C18" s="22">
        <v>15.2</v>
      </c>
      <c r="D18" s="22">
        <v>0</v>
      </c>
      <c r="E18" s="22">
        <v>92.3</v>
      </c>
      <c r="F18" s="22">
        <v>17.5</v>
      </c>
      <c r="G18" s="22">
        <v>0</v>
      </c>
      <c r="H18" s="22">
        <v>111.5</v>
      </c>
      <c r="I18" s="22">
        <v>8.4</v>
      </c>
      <c r="J18" s="22">
        <v>0</v>
      </c>
      <c r="K18" s="22">
        <v>84.6</v>
      </c>
      <c r="L18" s="22">
        <v>38.9</v>
      </c>
      <c r="M18" s="22">
        <v>26.4</v>
      </c>
      <c r="N18" s="22">
        <v>12.5</v>
      </c>
      <c r="O18" s="22">
        <v>0</v>
      </c>
      <c r="P18" s="22">
        <v>0</v>
      </c>
      <c r="Q18" s="22">
        <v>0</v>
      </c>
      <c r="R18" s="22">
        <v>752.40000000000009</v>
      </c>
      <c r="S18" s="22">
        <f t="shared" si="0"/>
        <v>436.90000000000009</v>
      </c>
      <c r="T18" s="22">
        <v>315.5</v>
      </c>
      <c r="U18" s="22">
        <v>2.4</v>
      </c>
      <c r="V18" s="22">
        <v>2.4</v>
      </c>
      <c r="W18" s="20">
        <v>0</v>
      </c>
      <c r="X18" s="21" t="s">
        <v>20</v>
      </c>
      <c r="Y18" s="29" t="s">
        <v>57</v>
      </c>
      <c r="Z18" s="29" t="s">
        <v>46</v>
      </c>
    </row>
    <row r="19" spans="1:26" s="2" customFormat="1" ht="30.95" customHeight="1" x14ac:dyDescent="0.15">
      <c r="A19" s="19">
        <v>9</v>
      </c>
      <c r="B19" s="41" t="s">
        <v>27</v>
      </c>
      <c r="C19" s="22">
        <v>0.6</v>
      </c>
      <c r="D19" s="22">
        <v>0.6</v>
      </c>
      <c r="E19" s="22">
        <v>28.8</v>
      </c>
      <c r="F19" s="22">
        <v>1</v>
      </c>
      <c r="G19" s="22">
        <v>1</v>
      </c>
      <c r="H19" s="22">
        <v>37.299999999999997</v>
      </c>
      <c r="I19" s="22">
        <v>0</v>
      </c>
      <c r="J19" s="22">
        <v>0</v>
      </c>
      <c r="K19" s="22">
        <v>97.1</v>
      </c>
      <c r="L19" s="22">
        <v>9.1</v>
      </c>
      <c r="M19" s="22">
        <v>0.9</v>
      </c>
      <c r="N19" s="22">
        <v>8.1999999999999993</v>
      </c>
      <c r="O19" s="22">
        <v>6.3999999999999995</v>
      </c>
      <c r="P19" s="22">
        <v>0.6</v>
      </c>
      <c r="Q19" s="22">
        <v>5.8</v>
      </c>
      <c r="R19" s="22">
        <v>3.6</v>
      </c>
      <c r="S19" s="22">
        <v>0.4</v>
      </c>
      <c r="T19" s="22">
        <v>3.2</v>
      </c>
      <c r="U19" s="22">
        <v>0</v>
      </c>
      <c r="V19" s="22">
        <v>0</v>
      </c>
      <c r="W19" s="23">
        <v>15.2</v>
      </c>
      <c r="X19" s="21" t="s">
        <v>40</v>
      </c>
      <c r="Y19" s="40"/>
      <c r="Z19" s="40"/>
    </row>
    <row r="20" spans="1:26" s="2" customFormat="1" ht="30.95" customHeight="1" x14ac:dyDescent="0.15">
      <c r="A20" s="19">
        <v>10</v>
      </c>
      <c r="B20" s="41" t="s">
        <v>24</v>
      </c>
      <c r="C20" s="25">
        <v>20</v>
      </c>
      <c r="D20" s="25">
        <v>10</v>
      </c>
      <c r="E20" s="22">
        <v>50</v>
      </c>
      <c r="F20" s="25">
        <v>15</v>
      </c>
      <c r="G20" s="25">
        <v>10</v>
      </c>
      <c r="H20" s="25">
        <v>55</v>
      </c>
      <c r="I20" s="25">
        <v>16</v>
      </c>
      <c r="J20" s="25">
        <v>10</v>
      </c>
      <c r="K20" s="22">
        <v>60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6</v>
      </c>
      <c r="V20" s="25">
        <v>4</v>
      </c>
      <c r="W20" s="23">
        <v>3</v>
      </c>
      <c r="X20" s="21" t="s">
        <v>20</v>
      </c>
      <c r="Y20" s="40"/>
      <c r="Z20" s="40"/>
    </row>
    <row r="21" spans="1:26" s="2" customFormat="1" ht="30.95" customHeight="1" x14ac:dyDescent="0.15">
      <c r="A21" s="19">
        <v>11</v>
      </c>
      <c r="B21" s="41" t="s">
        <v>29</v>
      </c>
      <c r="C21" s="25">
        <v>33</v>
      </c>
      <c r="D21" s="25">
        <v>0</v>
      </c>
      <c r="E21" s="22">
        <v>112</v>
      </c>
      <c r="F21" s="25">
        <v>39.6</v>
      </c>
      <c r="G21" s="25">
        <v>0</v>
      </c>
      <c r="H21" s="25">
        <v>27.38</v>
      </c>
      <c r="I21" s="25">
        <v>37.06</v>
      </c>
      <c r="J21" s="25">
        <v>0</v>
      </c>
      <c r="K21" s="22">
        <v>50.92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5">
        <v>0</v>
      </c>
      <c r="W21" s="22">
        <v>0</v>
      </c>
      <c r="X21" s="21" t="s">
        <v>41</v>
      </c>
      <c r="Y21" s="40"/>
      <c r="Z21" s="40"/>
    </row>
    <row r="22" spans="1:26" s="2" customFormat="1" ht="30.95" customHeight="1" x14ac:dyDescent="0.15">
      <c r="A22" s="19">
        <v>12</v>
      </c>
      <c r="B22" s="41" t="s">
        <v>32</v>
      </c>
      <c r="C22" s="22">
        <v>0</v>
      </c>
      <c r="D22" s="22">
        <v>0</v>
      </c>
      <c r="E22" s="25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91.6</v>
      </c>
      <c r="V22" s="22">
        <v>122.7</v>
      </c>
      <c r="W22" s="23">
        <v>2701.31</v>
      </c>
      <c r="X22" s="21" t="s">
        <v>20</v>
      </c>
      <c r="Y22" s="40"/>
      <c r="Z22" s="40"/>
    </row>
    <row r="23" spans="1:26" s="2" customFormat="1" ht="30.95" customHeight="1" x14ac:dyDescent="0.15">
      <c r="A23" s="19">
        <v>13</v>
      </c>
      <c r="B23" s="41" t="s">
        <v>26</v>
      </c>
      <c r="C23" s="22">
        <v>0</v>
      </c>
      <c r="D23" s="22">
        <v>0</v>
      </c>
      <c r="E23" s="25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20</v>
      </c>
      <c r="V23" s="22">
        <v>17</v>
      </c>
      <c r="W23" s="22">
        <v>2010</v>
      </c>
      <c r="X23" s="21" t="s">
        <v>40</v>
      </c>
      <c r="Y23" s="40"/>
      <c r="Z23" s="40"/>
    </row>
    <row r="24" spans="1:26" s="2" customFormat="1" ht="30.95" customHeight="1" x14ac:dyDescent="0.15">
      <c r="A24" s="19">
        <v>14</v>
      </c>
      <c r="B24" s="41" t="s">
        <v>31</v>
      </c>
      <c r="C24" s="22">
        <v>30</v>
      </c>
      <c r="D24" s="22">
        <v>120</v>
      </c>
      <c r="E24" s="22">
        <v>160</v>
      </c>
      <c r="F24" s="22">
        <v>26</v>
      </c>
      <c r="G24" s="22">
        <v>120</v>
      </c>
      <c r="H24" s="22">
        <v>80</v>
      </c>
      <c r="I24" s="22">
        <v>28</v>
      </c>
      <c r="J24" s="22">
        <v>90</v>
      </c>
      <c r="K24" s="22">
        <v>80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21</v>
      </c>
      <c r="V24" s="22">
        <v>22</v>
      </c>
      <c r="W24" s="22">
        <v>1200</v>
      </c>
      <c r="X24" s="21" t="s">
        <v>20</v>
      </c>
      <c r="Y24" s="40"/>
      <c r="Z24" s="40"/>
    </row>
    <row r="25" spans="1:26" s="2" customFormat="1" ht="30.95" customHeight="1" x14ac:dyDescent="0.15">
      <c r="A25" s="19">
        <v>15</v>
      </c>
      <c r="B25" s="26" t="s">
        <v>22</v>
      </c>
      <c r="C25" s="26">
        <v>0.4</v>
      </c>
      <c r="D25" s="26">
        <v>0</v>
      </c>
      <c r="E25" s="22">
        <v>17.3</v>
      </c>
      <c r="F25" s="22">
        <v>0.65</v>
      </c>
      <c r="G25" s="22">
        <v>0</v>
      </c>
      <c r="H25" s="22">
        <v>10.7</v>
      </c>
      <c r="I25" s="22">
        <v>0.15</v>
      </c>
      <c r="J25" s="22">
        <v>0</v>
      </c>
      <c r="K25" s="22">
        <v>30.85</v>
      </c>
      <c r="L25" s="22">
        <v>8.33</v>
      </c>
      <c r="M25" s="22">
        <v>1.74</v>
      </c>
      <c r="N25" s="22">
        <v>6.59</v>
      </c>
      <c r="O25" s="22">
        <v>8.33</v>
      </c>
      <c r="P25" s="22">
        <v>1.74</v>
      </c>
      <c r="Q25" s="22">
        <v>6.59</v>
      </c>
      <c r="R25" s="22">
        <v>0</v>
      </c>
      <c r="S25" s="22">
        <v>0</v>
      </c>
      <c r="T25" s="22">
        <v>0</v>
      </c>
      <c r="U25" s="22">
        <v>1.68</v>
      </c>
      <c r="V25" s="22">
        <v>1.68</v>
      </c>
      <c r="W25" s="26">
        <v>0</v>
      </c>
      <c r="X25" s="21" t="s">
        <v>20</v>
      </c>
      <c r="Y25" s="40"/>
      <c r="Z25" s="40"/>
    </row>
    <row r="26" spans="1:26" s="2" customFormat="1" ht="30.95" customHeight="1" x14ac:dyDescent="0.15">
      <c r="A26" s="19">
        <v>16</v>
      </c>
      <c r="B26" s="26" t="s">
        <v>35</v>
      </c>
      <c r="C26" s="26"/>
      <c r="D26" s="26"/>
      <c r="E26" s="26"/>
      <c r="F26" s="26"/>
      <c r="G26" s="26"/>
      <c r="H26" s="26"/>
      <c r="I26" s="26"/>
      <c r="J26" s="26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6"/>
      <c r="W26" s="26"/>
      <c r="X26" s="21" t="s">
        <v>20</v>
      </c>
      <c r="Y26" s="40"/>
      <c r="Z26" s="40"/>
    </row>
    <row r="27" spans="1:26" s="2" customFormat="1" ht="30.95" customHeight="1" x14ac:dyDescent="0.15">
      <c r="A27" s="19">
        <v>17</v>
      </c>
      <c r="B27" s="26" t="s">
        <v>28</v>
      </c>
      <c r="C27" s="26"/>
      <c r="D27" s="26"/>
      <c r="E27" s="26"/>
      <c r="F27" s="26"/>
      <c r="G27" s="26"/>
      <c r="H27" s="26"/>
      <c r="I27" s="26"/>
      <c r="J27" s="26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6"/>
      <c r="W27" s="26"/>
      <c r="X27" s="21" t="s">
        <v>20</v>
      </c>
      <c r="Y27" s="40"/>
      <c r="Z27" s="40"/>
    </row>
    <row r="28" spans="1:26" s="2" customFormat="1" ht="30.95" customHeight="1" x14ac:dyDescent="0.15">
      <c r="A28" s="19">
        <v>18</v>
      </c>
      <c r="B28" s="26" t="s">
        <v>17</v>
      </c>
      <c r="C28" s="26"/>
      <c r="D28" s="26"/>
      <c r="E28" s="26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6"/>
      <c r="X28" s="27" t="s">
        <v>18</v>
      </c>
      <c r="Y28" s="40"/>
      <c r="Z28" s="40"/>
    </row>
    <row r="29" spans="1:26" s="2" customFormat="1" ht="30.95" customHeight="1" x14ac:dyDescent="0.15">
      <c r="A29" s="19">
        <v>19</v>
      </c>
      <c r="B29" s="19" t="s">
        <v>36</v>
      </c>
      <c r="C29" s="26"/>
      <c r="D29" s="26"/>
      <c r="E29" s="26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6"/>
      <c r="X29" s="27" t="s">
        <v>37</v>
      </c>
      <c r="Y29" s="40"/>
      <c r="Z29" s="40"/>
    </row>
    <row r="30" spans="1:26" s="3" customFormat="1" ht="30.95" customHeight="1" x14ac:dyDescent="0.15">
      <c r="A30" s="7"/>
      <c r="B30" s="11" t="s">
        <v>38</v>
      </c>
      <c r="C30" s="13">
        <f t="shared" ref="C30:W30" si="1">SUM(C8:C29)</f>
        <v>125.51000000000002</v>
      </c>
      <c r="D30" s="13">
        <f t="shared" si="1"/>
        <v>138.80000000000001</v>
      </c>
      <c r="E30" s="14">
        <f t="shared" si="1"/>
        <v>1295.6299999999999</v>
      </c>
      <c r="F30" s="13">
        <f t="shared" si="1"/>
        <v>126.47</v>
      </c>
      <c r="G30" s="13">
        <f t="shared" si="1"/>
        <v>147.19999999999999</v>
      </c>
      <c r="H30" s="14">
        <f t="shared" si="1"/>
        <v>778.33</v>
      </c>
      <c r="I30" s="13">
        <f t="shared" si="1"/>
        <v>105.24000000000001</v>
      </c>
      <c r="J30" s="13">
        <f t="shared" si="1"/>
        <v>106.9</v>
      </c>
      <c r="K30" s="14">
        <f t="shared" si="1"/>
        <v>827.94999999999993</v>
      </c>
      <c r="L30" s="14">
        <f t="shared" si="1"/>
        <v>1631.09</v>
      </c>
      <c r="M30" s="38">
        <f t="shared" si="1"/>
        <v>1533.8900000000003</v>
      </c>
      <c r="N30" s="38">
        <f t="shared" si="1"/>
        <v>97.2</v>
      </c>
      <c r="O30" s="14">
        <f t="shared" si="1"/>
        <v>1750.3200000000002</v>
      </c>
      <c r="P30" s="38">
        <f t="shared" si="1"/>
        <v>1648.53</v>
      </c>
      <c r="Q30" s="38">
        <f t="shared" si="1"/>
        <v>101.79</v>
      </c>
      <c r="R30" s="14">
        <f t="shared" si="1"/>
        <v>4024.5224999999996</v>
      </c>
      <c r="S30" s="13">
        <f t="shared" si="1"/>
        <v>3168.1924999999997</v>
      </c>
      <c r="T30" s="13">
        <f t="shared" si="1"/>
        <v>856.33</v>
      </c>
      <c r="U30" s="13">
        <f t="shared" si="1"/>
        <v>164.68</v>
      </c>
      <c r="V30" s="13">
        <f t="shared" si="1"/>
        <v>216.21</v>
      </c>
      <c r="W30" s="14">
        <f t="shared" si="1"/>
        <v>6014.73</v>
      </c>
      <c r="X30" s="12"/>
      <c r="Y30" s="30"/>
      <c r="Z30" s="30"/>
    </row>
    <row r="31" spans="1:26" ht="48" customHeight="1" x14ac:dyDescent="0.15">
      <c r="A31" s="8"/>
      <c r="B31" s="56" t="s">
        <v>75</v>
      </c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</row>
    <row r="32" spans="1:26" ht="20.25" customHeight="1" x14ac:dyDescent="0.15">
      <c r="D32" s="4"/>
    </row>
  </sheetData>
  <autoFilter ref="A7:X30" xr:uid="{00000000-0009-0000-0000-000000000000}"/>
  <mergeCells count="29">
    <mergeCell ref="A2:W2"/>
    <mergeCell ref="A3:W3"/>
    <mergeCell ref="A4:A7"/>
    <mergeCell ref="B4:B7"/>
    <mergeCell ref="C4:W4"/>
    <mergeCell ref="F6:F7"/>
    <mergeCell ref="G6:G7"/>
    <mergeCell ref="H6:H7"/>
    <mergeCell ref="I6:I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B31:X31"/>
    <mergeCell ref="J6:J7"/>
    <mergeCell ref="K6:K7"/>
    <mergeCell ref="L6:N6"/>
    <mergeCell ref="O6:Q6"/>
    <mergeCell ref="R6:T6"/>
    <mergeCell ref="U6:U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8C3BA-117F-48B6-81D5-A955978F0F0D}">
  <sheetPr>
    <pageSetUpPr fitToPage="1"/>
  </sheetPr>
  <dimension ref="A1:Z32"/>
  <sheetViews>
    <sheetView view="pageBreakPreview" zoomScale="87" zoomScaleSheetLayoutView="87" workbookViewId="0">
      <pane xSplit="2" ySplit="7" topLeftCell="C13" activePane="bottomRight" state="frozen"/>
      <selection activeCell="R11" sqref="R11:R18"/>
      <selection pane="topRight" activeCell="R11" sqref="R11:R18"/>
      <selection pane="bottomLeft" activeCell="R11" sqref="R11:R18"/>
      <selection pane="bottomRight" activeCell="R11" sqref="R11:R18"/>
    </sheetView>
  </sheetViews>
  <sheetFormatPr defaultColWidth="9" defaultRowHeight="13.5" x14ac:dyDescent="0.1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11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12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 x14ac:dyDescent="0.15">
      <c r="A1" s="6"/>
    </row>
    <row r="2" spans="1:26" ht="32.25" customHeight="1" x14ac:dyDescent="0.15">
      <c r="A2" s="67" t="s">
        <v>74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</row>
    <row r="3" spans="1:26" ht="9.9499999999999993" customHeight="1" x14ac:dyDescent="0.15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</row>
    <row r="4" spans="1:26" s="1" customFormat="1" ht="21.95" customHeight="1" x14ac:dyDescent="0.15">
      <c r="A4" s="69" t="s">
        <v>0</v>
      </c>
      <c r="B4" s="72" t="s">
        <v>1</v>
      </c>
      <c r="C4" s="72" t="s">
        <v>2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6" t="s">
        <v>3</v>
      </c>
      <c r="Y4" s="62" t="s">
        <v>43</v>
      </c>
      <c r="Z4" s="62" t="s">
        <v>44</v>
      </c>
    </row>
    <row r="5" spans="1:26" s="1" customFormat="1" ht="23.1" customHeight="1" x14ac:dyDescent="0.15">
      <c r="A5" s="70"/>
      <c r="B5" s="73"/>
      <c r="C5" s="63" t="s">
        <v>4</v>
      </c>
      <c r="D5" s="64"/>
      <c r="E5" s="65"/>
      <c r="F5" s="63" t="s">
        <v>5</v>
      </c>
      <c r="G5" s="64"/>
      <c r="H5" s="65"/>
      <c r="I5" s="66" t="s">
        <v>6</v>
      </c>
      <c r="J5" s="66"/>
      <c r="K5" s="66"/>
      <c r="L5" s="63" t="s">
        <v>7</v>
      </c>
      <c r="M5" s="64"/>
      <c r="N5" s="64"/>
      <c r="O5" s="64"/>
      <c r="P5" s="64"/>
      <c r="Q5" s="64"/>
      <c r="R5" s="64"/>
      <c r="S5" s="64"/>
      <c r="T5" s="65"/>
      <c r="U5" s="58" t="s">
        <v>8</v>
      </c>
      <c r="V5" s="58"/>
      <c r="W5" s="58"/>
      <c r="X5" s="77"/>
      <c r="Y5" s="62"/>
      <c r="Z5" s="62"/>
    </row>
    <row r="6" spans="1:26" s="2" customFormat="1" ht="30.95" customHeight="1" x14ac:dyDescent="0.15">
      <c r="A6" s="70"/>
      <c r="B6" s="73"/>
      <c r="C6" s="54" t="s">
        <v>9</v>
      </c>
      <c r="D6" s="54" t="s">
        <v>10</v>
      </c>
      <c r="E6" s="54" t="s">
        <v>11</v>
      </c>
      <c r="F6" s="54" t="s">
        <v>9</v>
      </c>
      <c r="G6" s="54" t="s">
        <v>10</v>
      </c>
      <c r="H6" s="54" t="s">
        <v>11</v>
      </c>
      <c r="I6" s="54" t="s">
        <v>9</v>
      </c>
      <c r="J6" s="54" t="s">
        <v>10</v>
      </c>
      <c r="K6" s="54" t="s">
        <v>11</v>
      </c>
      <c r="L6" s="58" t="s">
        <v>9</v>
      </c>
      <c r="M6" s="58"/>
      <c r="N6" s="58"/>
      <c r="O6" s="59" t="s">
        <v>10</v>
      </c>
      <c r="P6" s="60"/>
      <c r="Q6" s="61"/>
      <c r="R6" s="59" t="s">
        <v>11</v>
      </c>
      <c r="S6" s="60"/>
      <c r="T6" s="61"/>
      <c r="U6" s="54" t="s">
        <v>9</v>
      </c>
      <c r="V6" s="54" t="s">
        <v>10</v>
      </c>
      <c r="W6" s="54" t="s">
        <v>11</v>
      </c>
      <c r="X6" s="77"/>
      <c r="Y6" s="62"/>
      <c r="Z6" s="62"/>
    </row>
    <row r="7" spans="1:26" s="2" customFormat="1" ht="45" customHeight="1" x14ac:dyDescent="0.15">
      <c r="A7" s="71"/>
      <c r="B7" s="74"/>
      <c r="C7" s="55"/>
      <c r="D7" s="55"/>
      <c r="E7" s="55"/>
      <c r="F7" s="55"/>
      <c r="G7" s="55"/>
      <c r="H7" s="55"/>
      <c r="I7" s="55"/>
      <c r="J7" s="55"/>
      <c r="K7" s="55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5"/>
      <c r="V7" s="55"/>
      <c r="W7" s="55"/>
      <c r="X7" s="78"/>
      <c r="Y7" s="62"/>
      <c r="Z7" s="62"/>
    </row>
    <row r="8" spans="1:26" s="2" customFormat="1" ht="33" customHeight="1" x14ac:dyDescent="0.15">
      <c r="A8" s="15">
        <v>1</v>
      </c>
      <c r="B8" s="16" t="s">
        <v>66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388.7</v>
      </c>
      <c r="M8" s="17">
        <v>388.7</v>
      </c>
      <c r="N8" s="17">
        <v>0</v>
      </c>
      <c r="O8" s="17"/>
      <c r="P8" s="17"/>
      <c r="Q8" s="17">
        <v>0</v>
      </c>
      <c r="R8" s="17">
        <v>179.99</v>
      </c>
      <c r="S8" s="17">
        <v>179.99</v>
      </c>
      <c r="T8" s="17">
        <v>0</v>
      </c>
      <c r="U8" s="17">
        <v>0</v>
      </c>
      <c r="V8" s="17">
        <v>0</v>
      </c>
      <c r="W8" s="17">
        <v>0</v>
      </c>
      <c r="X8" s="18"/>
      <c r="Y8" s="40"/>
      <c r="Z8" s="40"/>
    </row>
    <row r="9" spans="1:26" s="2" customFormat="1" ht="30.95" customHeight="1" x14ac:dyDescent="0.15">
      <c r="A9" s="31">
        <v>2</v>
      </c>
      <c r="B9" s="16" t="s">
        <v>64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470.31000000000006</v>
      </c>
      <c r="M9" s="17">
        <v>470.31000000000006</v>
      </c>
      <c r="N9" s="17">
        <v>0</v>
      </c>
      <c r="O9" s="17">
        <v>521.25</v>
      </c>
      <c r="P9" s="17">
        <v>521.25</v>
      </c>
      <c r="Q9" s="17">
        <v>0</v>
      </c>
      <c r="R9" s="17">
        <f>978.3625+O9-L9</f>
        <v>1029.3024999999998</v>
      </c>
      <c r="S9" s="17">
        <v>1029.3024999999998</v>
      </c>
      <c r="T9" s="17">
        <v>0</v>
      </c>
      <c r="U9" s="17">
        <v>0</v>
      </c>
      <c r="V9" s="17">
        <v>0</v>
      </c>
      <c r="W9" s="17">
        <v>0</v>
      </c>
      <c r="X9" s="18"/>
      <c r="Y9" s="40"/>
      <c r="Z9" s="40"/>
    </row>
    <row r="10" spans="1:26" s="2" customFormat="1" ht="30.95" customHeight="1" x14ac:dyDescent="0.15">
      <c r="A10" s="15">
        <v>3</v>
      </c>
      <c r="B10" s="16" t="s">
        <v>65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539.20000000000005</v>
      </c>
      <c r="M10" s="17">
        <v>539.20000000000005</v>
      </c>
      <c r="N10" s="17">
        <v>0</v>
      </c>
      <c r="O10" s="17">
        <v>552.43000000000006</v>
      </c>
      <c r="P10" s="17">
        <v>552.43000000000006</v>
      </c>
      <c r="Q10" s="17">
        <v>0</v>
      </c>
      <c r="R10" s="17">
        <f>656.54+O10-L10</f>
        <v>669.77</v>
      </c>
      <c r="S10" s="33">
        <v>669.77</v>
      </c>
      <c r="T10" s="17">
        <v>0</v>
      </c>
      <c r="U10" s="17">
        <v>0</v>
      </c>
      <c r="V10" s="17">
        <v>0</v>
      </c>
      <c r="W10" s="17">
        <v>0</v>
      </c>
      <c r="X10" s="18"/>
      <c r="Y10" s="40"/>
      <c r="Z10" s="40"/>
    </row>
    <row r="11" spans="1:26" s="2" customFormat="1" ht="30.95" customHeight="1" x14ac:dyDescent="0.15">
      <c r="A11" s="19">
        <v>1</v>
      </c>
      <c r="B11" s="26" t="s">
        <v>19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0">
        <v>0</v>
      </c>
      <c r="X11" s="21" t="s">
        <v>20</v>
      </c>
      <c r="Y11" s="28" t="s">
        <v>45</v>
      </c>
      <c r="Z11" s="29" t="s">
        <v>46</v>
      </c>
    </row>
    <row r="12" spans="1:26" s="2" customFormat="1" ht="30.95" customHeight="1" x14ac:dyDescent="0.15">
      <c r="A12" s="19">
        <v>2</v>
      </c>
      <c r="B12" s="26" t="s">
        <v>21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75</v>
      </c>
      <c r="M12" s="22">
        <v>75</v>
      </c>
      <c r="N12" s="22">
        <v>0</v>
      </c>
      <c r="O12" s="22">
        <v>41</v>
      </c>
      <c r="P12" s="22">
        <v>41</v>
      </c>
      <c r="Q12" s="22">
        <v>0</v>
      </c>
      <c r="R12" s="22">
        <v>233</v>
      </c>
      <c r="S12" s="22">
        <v>233</v>
      </c>
      <c r="T12" s="22">
        <v>0</v>
      </c>
      <c r="U12" s="22">
        <v>0</v>
      </c>
      <c r="V12" s="22">
        <v>0</v>
      </c>
      <c r="W12" s="20">
        <v>0</v>
      </c>
      <c r="X12" s="24" t="s">
        <v>39</v>
      </c>
      <c r="Y12" s="28" t="s">
        <v>47</v>
      </c>
      <c r="Z12" s="29" t="s">
        <v>46</v>
      </c>
    </row>
    <row r="13" spans="1:26" s="2" customFormat="1" ht="30.95" customHeight="1" x14ac:dyDescent="0.15">
      <c r="A13" s="19">
        <v>3</v>
      </c>
      <c r="B13" s="26" t="s">
        <v>23</v>
      </c>
      <c r="C13" s="22">
        <v>15.41</v>
      </c>
      <c r="D13" s="22">
        <v>0</v>
      </c>
      <c r="E13" s="22">
        <v>582.91999999999996</v>
      </c>
      <c r="F13" s="22">
        <v>15.32</v>
      </c>
      <c r="G13" s="22">
        <v>0</v>
      </c>
      <c r="H13" s="22">
        <v>231.36</v>
      </c>
      <c r="I13" s="22">
        <v>5.93</v>
      </c>
      <c r="J13" s="22">
        <v>0</v>
      </c>
      <c r="K13" s="22">
        <v>171.31</v>
      </c>
      <c r="L13" s="22">
        <v>43.129999999999995</v>
      </c>
      <c r="M13" s="22">
        <v>17.32</v>
      </c>
      <c r="N13" s="22">
        <v>25.81</v>
      </c>
      <c r="O13" s="22">
        <v>80.02</v>
      </c>
      <c r="P13" s="22">
        <v>17.02</v>
      </c>
      <c r="Q13" s="22">
        <v>63</v>
      </c>
      <c r="R13" s="22">
        <v>446.24</v>
      </c>
      <c r="S13" s="22">
        <v>204.32</v>
      </c>
      <c r="T13" s="22">
        <v>241.92</v>
      </c>
      <c r="U13" s="22">
        <v>11</v>
      </c>
      <c r="V13" s="22">
        <v>38.54</v>
      </c>
      <c r="W13" s="23">
        <v>69.61</v>
      </c>
      <c r="X13" s="21" t="s">
        <v>20</v>
      </c>
      <c r="Y13" s="29" t="s">
        <v>50</v>
      </c>
      <c r="Z13" s="29" t="s">
        <v>51</v>
      </c>
    </row>
    <row r="14" spans="1:26" s="2" customFormat="1" ht="30.95" customHeight="1" x14ac:dyDescent="0.15">
      <c r="A14" s="19">
        <v>4</v>
      </c>
      <c r="B14" s="26" t="s">
        <v>33</v>
      </c>
      <c r="C14" s="22">
        <v>2.5</v>
      </c>
      <c r="D14" s="22">
        <v>0</v>
      </c>
      <c r="E14" s="22">
        <v>22.81</v>
      </c>
      <c r="F14" s="22">
        <v>3.5</v>
      </c>
      <c r="G14" s="22">
        <v>0</v>
      </c>
      <c r="H14" s="22">
        <v>31.69</v>
      </c>
      <c r="I14" s="22">
        <v>3.8</v>
      </c>
      <c r="J14" s="22">
        <v>0</v>
      </c>
      <c r="K14" s="22">
        <v>70.47</v>
      </c>
      <c r="L14" s="22">
        <v>45</v>
      </c>
      <c r="M14" s="22">
        <v>22</v>
      </c>
      <c r="N14" s="22">
        <v>23</v>
      </c>
      <c r="O14" s="22">
        <v>0</v>
      </c>
      <c r="P14" s="22">
        <v>0</v>
      </c>
      <c r="Q14" s="22">
        <v>0</v>
      </c>
      <c r="R14" s="22">
        <v>283.97000000000003</v>
      </c>
      <c r="S14" s="22">
        <v>92.76</v>
      </c>
      <c r="T14" s="22">
        <v>191.21</v>
      </c>
      <c r="U14" s="22">
        <v>0.1</v>
      </c>
      <c r="V14" s="22">
        <v>0.09</v>
      </c>
      <c r="W14" s="22">
        <v>0.41</v>
      </c>
      <c r="X14" s="21" t="s">
        <v>20</v>
      </c>
      <c r="Y14" s="29" t="s">
        <v>48</v>
      </c>
      <c r="Z14" s="29" t="s">
        <v>49</v>
      </c>
    </row>
    <row r="15" spans="1:26" s="2" customFormat="1" ht="30.95" customHeight="1" x14ac:dyDescent="0.15">
      <c r="A15" s="19">
        <v>5</v>
      </c>
      <c r="B15" s="26" t="s">
        <v>30</v>
      </c>
      <c r="C15" s="22">
        <v>6</v>
      </c>
      <c r="D15" s="22">
        <v>7</v>
      </c>
      <c r="E15" s="22">
        <v>99</v>
      </c>
      <c r="F15" s="22">
        <v>6</v>
      </c>
      <c r="G15" s="22">
        <v>6.5</v>
      </c>
      <c r="H15" s="22">
        <v>79</v>
      </c>
      <c r="I15" s="22">
        <v>4.7</v>
      </c>
      <c r="J15" s="22">
        <v>5</v>
      </c>
      <c r="K15" s="22">
        <v>112</v>
      </c>
      <c r="L15" s="22">
        <v>19</v>
      </c>
      <c r="M15" s="22">
        <v>11</v>
      </c>
      <c r="N15" s="22">
        <v>8</v>
      </c>
      <c r="O15" s="22">
        <v>26</v>
      </c>
      <c r="P15" s="22">
        <v>11</v>
      </c>
      <c r="Q15" s="22">
        <v>15</v>
      </c>
      <c r="R15" s="22">
        <v>123</v>
      </c>
      <c r="S15" s="22">
        <v>56</v>
      </c>
      <c r="T15" s="22">
        <v>67</v>
      </c>
      <c r="U15" s="22">
        <v>3</v>
      </c>
      <c r="V15" s="22">
        <v>5</v>
      </c>
      <c r="W15" s="22">
        <v>8</v>
      </c>
      <c r="X15" s="21" t="s">
        <v>20</v>
      </c>
      <c r="Y15" s="29" t="s">
        <v>54</v>
      </c>
      <c r="Z15" s="29" t="s">
        <v>46</v>
      </c>
    </row>
    <row r="16" spans="1:26" s="2" customFormat="1" ht="30.95" customHeight="1" x14ac:dyDescent="0.15">
      <c r="A16" s="19">
        <v>6</v>
      </c>
      <c r="B16" s="26" t="s">
        <v>34</v>
      </c>
      <c r="C16" s="22">
        <v>0.6</v>
      </c>
      <c r="D16" s="22">
        <v>1</v>
      </c>
      <c r="E16" s="22">
        <v>111.9</v>
      </c>
      <c r="F16" s="22">
        <v>1.5</v>
      </c>
      <c r="G16" s="22">
        <v>8.6999999999999993</v>
      </c>
      <c r="H16" s="22">
        <v>110.8</v>
      </c>
      <c r="I16" s="22">
        <v>0.1</v>
      </c>
      <c r="J16" s="22">
        <v>0.4</v>
      </c>
      <c r="K16" s="22">
        <v>70.7</v>
      </c>
      <c r="L16" s="22">
        <v>38.299999999999997</v>
      </c>
      <c r="M16" s="22">
        <v>34.5</v>
      </c>
      <c r="N16" s="22">
        <v>3.8</v>
      </c>
      <c r="O16" s="22">
        <v>56.5</v>
      </c>
      <c r="P16" s="22">
        <v>52.1</v>
      </c>
      <c r="Q16" s="22">
        <v>4.4000000000000004</v>
      </c>
      <c r="R16" s="22">
        <v>81.400000000000006</v>
      </c>
      <c r="S16" s="22">
        <v>76.5</v>
      </c>
      <c r="T16" s="22">
        <v>4.9000000000000004</v>
      </c>
      <c r="U16" s="22">
        <v>5.7</v>
      </c>
      <c r="V16" s="22">
        <v>0.8</v>
      </c>
      <c r="W16" s="23">
        <v>3.5</v>
      </c>
      <c r="X16" s="21" t="s">
        <v>20</v>
      </c>
      <c r="Y16" s="29" t="s">
        <v>55</v>
      </c>
      <c r="Z16" s="29" t="s">
        <v>56</v>
      </c>
    </row>
    <row r="17" spans="1:26" s="2" customFormat="1" ht="30.95" customHeight="1" x14ac:dyDescent="0.15">
      <c r="A17" s="19">
        <v>7</v>
      </c>
      <c r="B17" s="26" t="s">
        <v>25</v>
      </c>
      <c r="C17" s="22">
        <v>1.8</v>
      </c>
      <c r="D17" s="22">
        <v>0.2</v>
      </c>
      <c r="E17" s="22">
        <v>18.600000000000001</v>
      </c>
      <c r="F17" s="26">
        <v>0.4</v>
      </c>
      <c r="G17" s="26">
        <v>1</v>
      </c>
      <c r="H17" s="26">
        <v>3.6</v>
      </c>
      <c r="I17" s="22">
        <v>1.1000000000000001</v>
      </c>
      <c r="J17" s="22">
        <v>1.5</v>
      </c>
      <c r="K17" s="22">
        <v>0</v>
      </c>
      <c r="L17" s="22">
        <v>19</v>
      </c>
      <c r="M17" s="22">
        <v>9.6999999999999993</v>
      </c>
      <c r="N17" s="22">
        <v>9.3000000000000007</v>
      </c>
      <c r="O17" s="22">
        <v>14</v>
      </c>
      <c r="P17" s="22">
        <v>7</v>
      </c>
      <c r="Q17" s="22">
        <v>7</v>
      </c>
      <c r="R17" s="22">
        <v>69.300000000000011</v>
      </c>
      <c r="S17" s="22">
        <v>36.700000000000003</v>
      </c>
      <c r="T17" s="22">
        <v>32.6</v>
      </c>
      <c r="U17" s="22">
        <v>2.2000000000000002</v>
      </c>
      <c r="V17" s="22">
        <v>2</v>
      </c>
      <c r="W17" s="23">
        <v>3.7</v>
      </c>
      <c r="X17" s="21" t="s">
        <v>41</v>
      </c>
      <c r="Y17" s="29" t="s">
        <v>52</v>
      </c>
      <c r="Z17" s="29" t="s">
        <v>53</v>
      </c>
    </row>
    <row r="18" spans="1:26" s="2" customFormat="1" ht="30.95" customHeight="1" x14ac:dyDescent="0.15">
      <c r="A18" s="19">
        <v>8</v>
      </c>
      <c r="B18" s="26" t="s">
        <v>42</v>
      </c>
      <c r="C18" s="22">
        <v>15.2</v>
      </c>
      <c r="D18" s="22">
        <v>0</v>
      </c>
      <c r="E18" s="22">
        <v>92.3</v>
      </c>
      <c r="F18" s="22">
        <v>17.5</v>
      </c>
      <c r="G18" s="22">
        <v>0</v>
      </c>
      <c r="H18" s="22">
        <v>111.5</v>
      </c>
      <c r="I18" s="22">
        <v>8.4</v>
      </c>
      <c r="J18" s="22">
        <v>0</v>
      </c>
      <c r="K18" s="22">
        <v>84.6</v>
      </c>
      <c r="L18" s="22">
        <v>38.9</v>
      </c>
      <c r="M18" s="22">
        <v>26.4</v>
      </c>
      <c r="N18" s="22">
        <v>12.5</v>
      </c>
      <c r="O18" s="22">
        <v>0</v>
      </c>
      <c r="P18" s="22">
        <v>0</v>
      </c>
      <c r="Q18" s="22">
        <v>0</v>
      </c>
      <c r="R18" s="22">
        <v>663.8</v>
      </c>
      <c r="S18" s="22">
        <v>348.3</v>
      </c>
      <c r="T18" s="22">
        <v>315.5</v>
      </c>
      <c r="U18" s="22">
        <v>2.4</v>
      </c>
      <c r="V18" s="22">
        <v>2.4</v>
      </c>
      <c r="W18" s="20">
        <v>0</v>
      </c>
      <c r="X18" s="21" t="s">
        <v>20</v>
      </c>
      <c r="Y18" s="29" t="s">
        <v>57</v>
      </c>
      <c r="Z18" s="29" t="s">
        <v>46</v>
      </c>
    </row>
    <row r="19" spans="1:26" s="2" customFormat="1" ht="30.95" customHeight="1" x14ac:dyDescent="0.15">
      <c r="A19" s="19">
        <v>9</v>
      </c>
      <c r="B19" s="26" t="s">
        <v>27</v>
      </c>
      <c r="C19" s="22">
        <v>0.6</v>
      </c>
      <c r="D19" s="22">
        <v>0.6</v>
      </c>
      <c r="E19" s="22">
        <v>28.8</v>
      </c>
      <c r="F19" s="22">
        <v>1</v>
      </c>
      <c r="G19" s="22">
        <v>1</v>
      </c>
      <c r="H19" s="22">
        <v>37.299999999999997</v>
      </c>
      <c r="I19" s="22">
        <v>0</v>
      </c>
      <c r="J19" s="22">
        <v>0</v>
      </c>
      <c r="K19" s="22">
        <v>97.1</v>
      </c>
      <c r="L19" s="22">
        <v>9.1</v>
      </c>
      <c r="M19" s="22">
        <v>0.9</v>
      </c>
      <c r="N19" s="22">
        <v>8.1999999999999993</v>
      </c>
      <c r="O19" s="22">
        <v>6.3999999999999995</v>
      </c>
      <c r="P19" s="22">
        <v>0.6</v>
      </c>
      <c r="Q19" s="22">
        <v>5.8</v>
      </c>
      <c r="R19" s="22">
        <v>3.6</v>
      </c>
      <c r="S19" s="22">
        <v>0.4</v>
      </c>
      <c r="T19" s="22">
        <v>3.2</v>
      </c>
      <c r="U19" s="22">
        <v>0</v>
      </c>
      <c r="V19" s="22">
        <v>0</v>
      </c>
      <c r="W19" s="23">
        <v>15.2</v>
      </c>
      <c r="X19" s="21" t="s">
        <v>40</v>
      </c>
      <c r="Y19" s="40"/>
      <c r="Z19" s="40"/>
    </row>
    <row r="20" spans="1:26" s="2" customFormat="1" ht="30.95" customHeight="1" x14ac:dyDescent="0.15">
      <c r="A20" s="19">
        <v>10</v>
      </c>
      <c r="B20" s="26" t="s">
        <v>24</v>
      </c>
      <c r="C20" s="25">
        <v>20</v>
      </c>
      <c r="D20" s="25">
        <v>10</v>
      </c>
      <c r="E20" s="22">
        <v>50</v>
      </c>
      <c r="F20" s="25">
        <v>15</v>
      </c>
      <c r="G20" s="25">
        <v>10</v>
      </c>
      <c r="H20" s="25">
        <v>55</v>
      </c>
      <c r="I20" s="25">
        <v>16</v>
      </c>
      <c r="J20" s="25">
        <v>10</v>
      </c>
      <c r="K20" s="22">
        <v>60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6</v>
      </c>
      <c r="V20" s="25">
        <v>4</v>
      </c>
      <c r="W20" s="23">
        <v>3</v>
      </c>
      <c r="X20" s="21" t="s">
        <v>20</v>
      </c>
      <c r="Y20" s="40"/>
      <c r="Z20" s="40"/>
    </row>
    <row r="21" spans="1:26" s="2" customFormat="1" ht="30.95" customHeight="1" x14ac:dyDescent="0.15">
      <c r="A21" s="19">
        <v>11</v>
      </c>
      <c r="B21" s="26" t="s">
        <v>29</v>
      </c>
      <c r="C21" s="25">
        <v>33</v>
      </c>
      <c r="D21" s="25">
        <v>0</v>
      </c>
      <c r="E21" s="22">
        <v>112</v>
      </c>
      <c r="F21" s="25">
        <v>39.6</v>
      </c>
      <c r="G21" s="25">
        <v>0</v>
      </c>
      <c r="H21" s="25">
        <v>27.38</v>
      </c>
      <c r="I21" s="25">
        <v>37.06</v>
      </c>
      <c r="J21" s="25">
        <v>0</v>
      </c>
      <c r="K21" s="22">
        <v>50.92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5">
        <v>0</v>
      </c>
      <c r="W21" s="22">
        <v>0</v>
      </c>
      <c r="X21" s="21" t="s">
        <v>41</v>
      </c>
      <c r="Y21" s="40"/>
      <c r="Z21" s="40"/>
    </row>
    <row r="22" spans="1:26" s="2" customFormat="1" ht="30.95" customHeight="1" x14ac:dyDescent="0.15">
      <c r="A22" s="19">
        <v>12</v>
      </c>
      <c r="B22" s="26" t="s">
        <v>32</v>
      </c>
      <c r="C22" s="22">
        <v>0</v>
      </c>
      <c r="D22" s="22">
        <v>0</v>
      </c>
      <c r="E22" s="25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91.6</v>
      </c>
      <c r="V22" s="22">
        <v>122.7</v>
      </c>
      <c r="W22" s="23">
        <v>2701.31</v>
      </c>
      <c r="X22" s="21" t="s">
        <v>20</v>
      </c>
      <c r="Y22" s="40"/>
      <c r="Z22" s="40"/>
    </row>
    <row r="23" spans="1:26" s="2" customFormat="1" ht="30.95" customHeight="1" x14ac:dyDescent="0.15">
      <c r="A23" s="19">
        <v>13</v>
      </c>
      <c r="B23" s="26" t="s">
        <v>26</v>
      </c>
      <c r="C23" s="22">
        <v>0</v>
      </c>
      <c r="D23" s="22">
        <v>0</v>
      </c>
      <c r="E23" s="25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20</v>
      </c>
      <c r="V23" s="22">
        <v>17</v>
      </c>
      <c r="W23" s="22">
        <v>2010</v>
      </c>
      <c r="X23" s="21" t="s">
        <v>40</v>
      </c>
      <c r="Y23" s="40"/>
      <c r="Z23" s="40"/>
    </row>
    <row r="24" spans="1:26" s="2" customFormat="1" ht="30.95" customHeight="1" x14ac:dyDescent="0.15">
      <c r="A24" s="19">
        <v>14</v>
      </c>
      <c r="B24" s="26" t="s">
        <v>31</v>
      </c>
      <c r="C24" s="22">
        <v>30</v>
      </c>
      <c r="D24" s="22">
        <v>120</v>
      </c>
      <c r="E24" s="22">
        <v>160</v>
      </c>
      <c r="F24" s="22">
        <v>26</v>
      </c>
      <c r="G24" s="22">
        <v>120</v>
      </c>
      <c r="H24" s="22">
        <v>80</v>
      </c>
      <c r="I24" s="22">
        <v>28</v>
      </c>
      <c r="J24" s="22">
        <v>90</v>
      </c>
      <c r="K24" s="22">
        <v>80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21</v>
      </c>
      <c r="V24" s="22">
        <v>22</v>
      </c>
      <c r="W24" s="22">
        <v>1200</v>
      </c>
      <c r="X24" s="21" t="s">
        <v>20</v>
      </c>
      <c r="Y24" s="40"/>
      <c r="Z24" s="40"/>
    </row>
    <row r="25" spans="1:26" s="2" customFormat="1" ht="30.95" customHeight="1" x14ac:dyDescent="0.15">
      <c r="A25" s="19">
        <v>15</v>
      </c>
      <c r="B25" s="26" t="s">
        <v>22</v>
      </c>
      <c r="C25" s="26">
        <v>0.4</v>
      </c>
      <c r="D25" s="26">
        <v>0</v>
      </c>
      <c r="E25" s="22">
        <v>17.3</v>
      </c>
      <c r="F25" s="22">
        <v>0.65</v>
      </c>
      <c r="G25" s="22">
        <v>0</v>
      </c>
      <c r="H25" s="22">
        <v>10.7</v>
      </c>
      <c r="I25" s="22">
        <v>0.15</v>
      </c>
      <c r="J25" s="22">
        <v>0</v>
      </c>
      <c r="K25" s="22">
        <v>30.85</v>
      </c>
      <c r="L25" s="22">
        <v>8.33</v>
      </c>
      <c r="M25" s="22">
        <v>1.74</v>
      </c>
      <c r="N25" s="22">
        <v>6.59</v>
      </c>
      <c r="O25" s="22">
        <v>8.33</v>
      </c>
      <c r="P25" s="22">
        <v>1.74</v>
      </c>
      <c r="Q25" s="22">
        <v>6.59</v>
      </c>
      <c r="R25" s="22">
        <v>0</v>
      </c>
      <c r="S25" s="22">
        <v>0</v>
      </c>
      <c r="T25" s="22">
        <v>0</v>
      </c>
      <c r="U25" s="22">
        <v>1.68</v>
      </c>
      <c r="V25" s="22">
        <v>1.68</v>
      </c>
      <c r="W25" s="26">
        <v>0</v>
      </c>
      <c r="X25" s="21" t="s">
        <v>20</v>
      </c>
      <c r="Y25" s="40"/>
      <c r="Z25" s="40"/>
    </row>
    <row r="26" spans="1:26" s="2" customFormat="1" ht="30.95" customHeight="1" x14ac:dyDescent="0.15">
      <c r="A26" s="19">
        <v>16</v>
      </c>
      <c r="B26" s="26" t="s">
        <v>35</v>
      </c>
      <c r="C26" s="26"/>
      <c r="D26" s="26"/>
      <c r="E26" s="26"/>
      <c r="F26" s="26"/>
      <c r="G26" s="26"/>
      <c r="H26" s="26"/>
      <c r="I26" s="26"/>
      <c r="J26" s="26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6"/>
      <c r="W26" s="26"/>
      <c r="X26" s="21" t="s">
        <v>20</v>
      </c>
      <c r="Y26" s="40"/>
      <c r="Z26" s="40"/>
    </row>
    <row r="27" spans="1:26" s="2" customFormat="1" ht="30.95" customHeight="1" x14ac:dyDescent="0.15">
      <c r="A27" s="19">
        <v>17</v>
      </c>
      <c r="B27" s="26" t="s">
        <v>28</v>
      </c>
      <c r="C27" s="26"/>
      <c r="D27" s="26"/>
      <c r="E27" s="26"/>
      <c r="F27" s="26"/>
      <c r="G27" s="26"/>
      <c r="H27" s="26"/>
      <c r="I27" s="26"/>
      <c r="J27" s="26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6"/>
      <c r="W27" s="26"/>
      <c r="X27" s="21" t="s">
        <v>20</v>
      </c>
      <c r="Y27" s="40"/>
      <c r="Z27" s="40"/>
    </row>
    <row r="28" spans="1:26" s="2" customFormat="1" ht="30.95" customHeight="1" x14ac:dyDescent="0.15">
      <c r="A28" s="19">
        <v>18</v>
      </c>
      <c r="B28" s="26" t="s">
        <v>17</v>
      </c>
      <c r="C28" s="26"/>
      <c r="D28" s="26"/>
      <c r="E28" s="26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6"/>
      <c r="X28" s="27" t="s">
        <v>18</v>
      </c>
      <c r="Y28" s="40"/>
      <c r="Z28" s="40"/>
    </row>
    <row r="29" spans="1:26" s="2" customFormat="1" ht="30.95" customHeight="1" x14ac:dyDescent="0.15">
      <c r="A29" s="19">
        <v>19</v>
      </c>
      <c r="B29" s="19" t="s">
        <v>36</v>
      </c>
      <c r="C29" s="26"/>
      <c r="D29" s="26"/>
      <c r="E29" s="26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6"/>
      <c r="X29" s="27" t="s">
        <v>37</v>
      </c>
      <c r="Y29" s="40"/>
      <c r="Z29" s="40"/>
    </row>
    <row r="30" spans="1:26" s="3" customFormat="1" ht="30.95" customHeight="1" x14ac:dyDescent="0.15">
      <c r="A30" s="7"/>
      <c r="B30" s="11" t="s">
        <v>38</v>
      </c>
      <c r="C30" s="13">
        <f t="shared" ref="C30:W30" si="0">SUM(C8:C29)</f>
        <v>125.51000000000002</v>
      </c>
      <c r="D30" s="13">
        <f t="shared" si="0"/>
        <v>138.80000000000001</v>
      </c>
      <c r="E30" s="14">
        <f t="shared" si="0"/>
        <v>1295.6299999999999</v>
      </c>
      <c r="F30" s="13">
        <f t="shared" si="0"/>
        <v>126.47</v>
      </c>
      <c r="G30" s="13">
        <f t="shared" si="0"/>
        <v>147.19999999999999</v>
      </c>
      <c r="H30" s="14">
        <f t="shared" si="0"/>
        <v>778.33</v>
      </c>
      <c r="I30" s="13">
        <f t="shared" si="0"/>
        <v>105.24000000000001</v>
      </c>
      <c r="J30" s="13">
        <f t="shared" si="0"/>
        <v>106.9</v>
      </c>
      <c r="K30" s="14">
        <f t="shared" si="0"/>
        <v>827.94999999999993</v>
      </c>
      <c r="L30" s="14">
        <f t="shared" si="0"/>
        <v>1693.97</v>
      </c>
      <c r="M30" s="38">
        <f t="shared" si="0"/>
        <v>1596.7700000000002</v>
      </c>
      <c r="N30" s="38">
        <f t="shared" si="0"/>
        <v>97.2</v>
      </c>
      <c r="O30" s="14">
        <f t="shared" si="0"/>
        <v>1305.93</v>
      </c>
      <c r="P30" s="38">
        <f t="shared" si="0"/>
        <v>1204.1399999999999</v>
      </c>
      <c r="Q30" s="38">
        <f t="shared" si="0"/>
        <v>101.79</v>
      </c>
      <c r="R30" s="14">
        <f t="shared" si="0"/>
        <v>3783.3724999999999</v>
      </c>
      <c r="S30" s="13">
        <f t="shared" si="0"/>
        <v>2927.0425000000005</v>
      </c>
      <c r="T30" s="13">
        <f t="shared" si="0"/>
        <v>856.33</v>
      </c>
      <c r="U30" s="13">
        <f t="shared" si="0"/>
        <v>164.68</v>
      </c>
      <c r="V30" s="13">
        <f t="shared" si="0"/>
        <v>216.21</v>
      </c>
      <c r="W30" s="14">
        <f t="shared" si="0"/>
        <v>6014.73</v>
      </c>
      <c r="X30" s="12"/>
      <c r="Y30" s="30"/>
      <c r="Z30" s="30"/>
    </row>
    <row r="31" spans="1:26" ht="48" customHeight="1" x14ac:dyDescent="0.15">
      <c r="A31" s="8"/>
      <c r="B31" s="56" t="s">
        <v>73</v>
      </c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</row>
    <row r="32" spans="1:26" ht="20.25" customHeight="1" x14ac:dyDescent="0.15">
      <c r="D32" s="4"/>
    </row>
  </sheetData>
  <autoFilter ref="A7:X30" xr:uid="{00000000-0009-0000-0000-000000000000}"/>
  <mergeCells count="29">
    <mergeCell ref="A2:W2"/>
    <mergeCell ref="A3:W3"/>
    <mergeCell ref="A4:A7"/>
    <mergeCell ref="B4:B7"/>
    <mergeCell ref="C4:W4"/>
    <mergeCell ref="F6:F7"/>
    <mergeCell ref="G6:G7"/>
    <mergeCell ref="H6:H7"/>
    <mergeCell ref="I6:I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B31:X31"/>
    <mergeCell ref="J6:J7"/>
    <mergeCell ref="K6:K7"/>
    <mergeCell ref="L6:N6"/>
    <mergeCell ref="O6:Q6"/>
    <mergeCell ref="R6:T6"/>
    <mergeCell ref="U6:U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7" orientation="landscape" r:id="rId1"/>
  <ignoredErrors>
    <ignoredError sqref="R9:R10" unlocked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11C67-1213-476F-8E80-EC20761EB54E}">
  <dimension ref="F6:M14"/>
  <sheetViews>
    <sheetView workbookViewId="0">
      <selection activeCell="R11" sqref="R11:R18"/>
    </sheetView>
  </sheetViews>
  <sheetFormatPr defaultRowHeight="13.5" x14ac:dyDescent="0.15"/>
  <sheetData>
    <row r="6" spans="6:13" x14ac:dyDescent="0.15">
      <c r="F6">
        <v>416</v>
      </c>
      <c r="G6" s="32" t="s">
        <v>58</v>
      </c>
      <c r="H6" s="32" t="s">
        <v>59</v>
      </c>
      <c r="I6" s="32" t="s">
        <v>60</v>
      </c>
      <c r="J6" s="32" t="s">
        <v>61</v>
      </c>
      <c r="K6" s="32"/>
      <c r="L6" s="32" t="s">
        <v>62</v>
      </c>
      <c r="M6" s="32" t="s">
        <v>71</v>
      </c>
    </row>
    <row r="7" spans="6:13" ht="14.25" x14ac:dyDescent="0.15">
      <c r="F7" s="26" t="s">
        <v>19</v>
      </c>
      <c r="G7">
        <v>0</v>
      </c>
      <c r="H7">
        <v>0</v>
      </c>
      <c r="I7">
        <v>0</v>
      </c>
      <c r="J7">
        <f>G7+H7-I7</f>
        <v>0</v>
      </c>
      <c r="L7">
        <v>0</v>
      </c>
      <c r="M7">
        <f>J7-L7</f>
        <v>0</v>
      </c>
    </row>
    <row r="8" spans="6:13" ht="14.25" x14ac:dyDescent="0.15">
      <c r="F8" s="26" t="s">
        <v>21</v>
      </c>
      <c r="G8">
        <v>264</v>
      </c>
      <c r="H8">
        <v>41</v>
      </c>
      <c r="I8">
        <v>75</v>
      </c>
      <c r="J8">
        <f t="shared" ref="J8:J14" si="0">G8+H8-I8</f>
        <v>230</v>
      </c>
      <c r="L8">
        <v>233</v>
      </c>
      <c r="M8">
        <f t="shared" ref="M8:M14" si="1">J8-L8</f>
        <v>-3</v>
      </c>
    </row>
    <row r="9" spans="6:13" ht="14.25" x14ac:dyDescent="0.15">
      <c r="F9" s="26" t="s">
        <v>23</v>
      </c>
      <c r="G9">
        <v>425.38000000000005</v>
      </c>
      <c r="H9">
        <v>80.02</v>
      </c>
      <c r="I9">
        <v>43.129999999999995</v>
      </c>
      <c r="J9">
        <f t="shared" si="0"/>
        <v>462.27000000000004</v>
      </c>
      <c r="L9">
        <v>446.24</v>
      </c>
      <c r="M9">
        <f t="shared" si="1"/>
        <v>16.03000000000003</v>
      </c>
    </row>
    <row r="10" spans="6:13" ht="14.25" x14ac:dyDescent="0.15">
      <c r="F10" s="26" t="s">
        <v>33</v>
      </c>
      <c r="G10">
        <v>328.14</v>
      </c>
      <c r="H10">
        <v>0</v>
      </c>
      <c r="I10">
        <v>45</v>
      </c>
      <c r="J10">
        <f t="shared" si="0"/>
        <v>283.14</v>
      </c>
      <c r="L10">
        <v>283.97000000000003</v>
      </c>
      <c r="M10">
        <f t="shared" si="1"/>
        <v>-0.83000000000004093</v>
      </c>
    </row>
    <row r="11" spans="6:13" ht="14.25" x14ac:dyDescent="0.15">
      <c r="F11" s="26" t="s">
        <v>30</v>
      </c>
      <c r="G11">
        <v>110.5</v>
      </c>
      <c r="H11">
        <v>26</v>
      </c>
      <c r="I11">
        <v>19</v>
      </c>
      <c r="J11">
        <f t="shared" si="0"/>
        <v>117.5</v>
      </c>
      <c r="L11">
        <v>123</v>
      </c>
      <c r="M11">
        <f t="shared" si="1"/>
        <v>-5.5</v>
      </c>
    </row>
    <row r="12" spans="6:13" ht="14.25" x14ac:dyDescent="0.15">
      <c r="F12" s="26" t="s">
        <v>34</v>
      </c>
      <c r="G12">
        <v>94.480000000000018</v>
      </c>
      <c r="H12">
        <v>56.5</v>
      </c>
      <c r="I12">
        <v>38.299999999999997</v>
      </c>
      <c r="J12">
        <f t="shared" si="0"/>
        <v>112.68000000000002</v>
      </c>
      <c r="L12">
        <v>81.400000000000006</v>
      </c>
      <c r="M12">
        <f t="shared" si="1"/>
        <v>31.280000000000015</v>
      </c>
    </row>
    <row r="13" spans="6:13" ht="14.25" x14ac:dyDescent="0.15">
      <c r="F13" s="26" t="s">
        <v>25</v>
      </c>
      <c r="G13">
        <v>70.3</v>
      </c>
      <c r="H13">
        <v>14</v>
      </c>
      <c r="I13">
        <v>19</v>
      </c>
      <c r="J13">
        <f t="shared" si="0"/>
        <v>65.3</v>
      </c>
      <c r="L13">
        <v>69.300000000000011</v>
      </c>
      <c r="M13">
        <f t="shared" si="1"/>
        <v>-4.0000000000000142</v>
      </c>
    </row>
    <row r="14" spans="6:13" ht="14.25" x14ac:dyDescent="0.15">
      <c r="F14" s="26" t="s">
        <v>42</v>
      </c>
      <c r="G14">
        <v>791.30000000000007</v>
      </c>
      <c r="H14">
        <v>0</v>
      </c>
      <c r="I14">
        <v>38.9</v>
      </c>
      <c r="J14">
        <f t="shared" si="0"/>
        <v>752.40000000000009</v>
      </c>
      <c r="L14">
        <v>663.8</v>
      </c>
      <c r="M14">
        <f t="shared" si="1"/>
        <v>88.600000000000136</v>
      </c>
    </row>
  </sheetData>
  <phoneticPr fontId="19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4EC4C-5F4B-42A0-B8CC-B38C41CC1D9A}">
  <sheetPr>
    <pageSetUpPr fitToPage="1"/>
  </sheetPr>
  <dimension ref="A1:Z32"/>
  <sheetViews>
    <sheetView view="pageBreakPreview" zoomScale="87" zoomScaleSheetLayoutView="87" workbookViewId="0">
      <pane xSplit="2" ySplit="7" topLeftCell="D11" activePane="bottomRight" state="frozen"/>
      <selection activeCell="R11" sqref="R11:R18"/>
      <selection pane="topRight" activeCell="R11" sqref="R11:R18"/>
      <selection pane="bottomLeft" activeCell="R11" sqref="R11:R18"/>
      <selection pane="bottomRight" activeCell="R11" sqref="R11:R18"/>
    </sheetView>
  </sheetViews>
  <sheetFormatPr defaultColWidth="9" defaultRowHeight="13.5" x14ac:dyDescent="0.1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11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12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 x14ac:dyDescent="0.15">
      <c r="A1" s="6"/>
    </row>
    <row r="2" spans="1:26" ht="32.25" customHeight="1" x14ac:dyDescent="0.15">
      <c r="A2" s="67" t="s">
        <v>70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</row>
    <row r="3" spans="1:26" ht="9.9499999999999993" customHeight="1" x14ac:dyDescent="0.15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</row>
    <row r="4" spans="1:26" s="1" customFormat="1" ht="21.95" customHeight="1" x14ac:dyDescent="0.15">
      <c r="A4" s="69" t="s">
        <v>0</v>
      </c>
      <c r="B4" s="72" t="s">
        <v>1</v>
      </c>
      <c r="C4" s="72" t="s">
        <v>2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6" t="s">
        <v>3</v>
      </c>
      <c r="Y4" s="62" t="s">
        <v>43</v>
      </c>
      <c r="Z4" s="62" t="s">
        <v>44</v>
      </c>
    </row>
    <row r="5" spans="1:26" s="1" customFormat="1" ht="23.1" customHeight="1" x14ac:dyDescent="0.15">
      <c r="A5" s="70"/>
      <c r="B5" s="73"/>
      <c r="C5" s="63" t="s">
        <v>4</v>
      </c>
      <c r="D5" s="64"/>
      <c r="E5" s="65"/>
      <c r="F5" s="63" t="s">
        <v>5</v>
      </c>
      <c r="G5" s="64"/>
      <c r="H5" s="65"/>
      <c r="I5" s="66" t="s">
        <v>6</v>
      </c>
      <c r="J5" s="66"/>
      <c r="K5" s="66"/>
      <c r="L5" s="63" t="s">
        <v>7</v>
      </c>
      <c r="M5" s="64"/>
      <c r="N5" s="64"/>
      <c r="O5" s="64"/>
      <c r="P5" s="64"/>
      <c r="Q5" s="64"/>
      <c r="R5" s="64"/>
      <c r="S5" s="64"/>
      <c r="T5" s="65"/>
      <c r="U5" s="58" t="s">
        <v>8</v>
      </c>
      <c r="V5" s="58"/>
      <c r="W5" s="58"/>
      <c r="X5" s="77"/>
      <c r="Y5" s="62"/>
      <c r="Z5" s="62"/>
    </row>
    <row r="6" spans="1:26" s="2" customFormat="1" ht="30.95" customHeight="1" x14ac:dyDescent="0.15">
      <c r="A6" s="70"/>
      <c r="B6" s="73"/>
      <c r="C6" s="54" t="s">
        <v>9</v>
      </c>
      <c r="D6" s="54" t="s">
        <v>10</v>
      </c>
      <c r="E6" s="54" t="s">
        <v>11</v>
      </c>
      <c r="F6" s="54" t="s">
        <v>9</v>
      </c>
      <c r="G6" s="54" t="s">
        <v>10</v>
      </c>
      <c r="H6" s="54" t="s">
        <v>11</v>
      </c>
      <c r="I6" s="54" t="s">
        <v>9</v>
      </c>
      <c r="J6" s="54" t="s">
        <v>10</v>
      </c>
      <c r="K6" s="54" t="s">
        <v>11</v>
      </c>
      <c r="L6" s="58" t="s">
        <v>9</v>
      </c>
      <c r="M6" s="58"/>
      <c r="N6" s="58"/>
      <c r="O6" s="59" t="s">
        <v>10</v>
      </c>
      <c r="P6" s="60"/>
      <c r="Q6" s="61"/>
      <c r="R6" s="59" t="s">
        <v>11</v>
      </c>
      <c r="S6" s="60"/>
      <c r="T6" s="61"/>
      <c r="U6" s="54" t="s">
        <v>9</v>
      </c>
      <c r="V6" s="54" t="s">
        <v>10</v>
      </c>
      <c r="W6" s="54" t="s">
        <v>11</v>
      </c>
      <c r="X6" s="77"/>
      <c r="Y6" s="62"/>
      <c r="Z6" s="62"/>
    </row>
    <row r="7" spans="1:26" s="2" customFormat="1" ht="45" customHeight="1" x14ac:dyDescent="0.15">
      <c r="A7" s="71"/>
      <c r="B7" s="74"/>
      <c r="C7" s="55"/>
      <c r="D7" s="55"/>
      <c r="E7" s="55"/>
      <c r="F7" s="55"/>
      <c r="G7" s="55"/>
      <c r="H7" s="55"/>
      <c r="I7" s="55"/>
      <c r="J7" s="55"/>
      <c r="K7" s="55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5"/>
      <c r="V7" s="55"/>
      <c r="W7" s="55"/>
      <c r="X7" s="78"/>
      <c r="Y7" s="62"/>
      <c r="Z7" s="62"/>
    </row>
    <row r="8" spans="1:26" s="2" customFormat="1" ht="33" customHeight="1" x14ac:dyDescent="0.15">
      <c r="A8" s="15">
        <v>1</v>
      </c>
      <c r="B8" s="16" t="s">
        <v>66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1259.53</v>
      </c>
      <c r="M8" s="17">
        <v>1259.53</v>
      </c>
      <c r="N8" s="17">
        <v>0</v>
      </c>
      <c r="O8" s="17">
        <v>140.59</v>
      </c>
      <c r="P8" s="17">
        <v>140.59</v>
      </c>
      <c r="Q8" s="17">
        <v>0</v>
      </c>
      <c r="R8" s="17">
        <v>179.99</v>
      </c>
      <c r="S8" s="17">
        <v>179.99</v>
      </c>
      <c r="T8" s="17">
        <v>0</v>
      </c>
      <c r="U8" s="17">
        <v>0</v>
      </c>
      <c r="V8" s="17">
        <v>0</v>
      </c>
      <c r="W8" s="17">
        <v>0</v>
      </c>
      <c r="X8" s="18"/>
      <c r="Y8" s="39"/>
      <c r="Z8" s="39"/>
    </row>
    <row r="9" spans="1:26" s="2" customFormat="1" ht="30.95" customHeight="1" x14ac:dyDescent="0.15">
      <c r="A9" s="31">
        <v>2</v>
      </c>
      <c r="B9" s="16" t="s">
        <v>64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562.2299999999999</v>
      </c>
      <c r="M9" s="17">
        <v>562.2299999999999</v>
      </c>
      <c r="N9" s="17">
        <v>0</v>
      </c>
      <c r="O9" s="17">
        <v>547.95000000000005</v>
      </c>
      <c r="P9" s="17">
        <v>547.95000000000005</v>
      </c>
      <c r="Q9" s="17">
        <v>0</v>
      </c>
      <c r="R9" s="17">
        <v>978.3625000000003</v>
      </c>
      <c r="S9" s="17">
        <v>978.3625000000003</v>
      </c>
      <c r="T9" s="17">
        <v>0</v>
      </c>
      <c r="U9" s="17">
        <v>0</v>
      </c>
      <c r="V9" s="17">
        <v>0</v>
      </c>
      <c r="W9" s="17">
        <v>0</v>
      </c>
      <c r="X9" s="18"/>
      <c r="Y9" s="39"/>
      <c r="Z9" s="39"/>
    </row>
    <row r="10" spans="1:26" s="2" customFormat="1" ht="30.95" customHeight="1" x14ac:dyDescent="0.15">
      <c r="A10" s="15">
        <v>3</v>
      </c>
      <c r="B10" s="16" t="s">
        <v>65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503.79</v>
      </c>
      <c r="M10" s="17">
        <v>503.79</v>
      </c>
      <c r="N10" s="17">
        <v>0</v>
      </c>
      <c r="O10" s="17">
        <v>524.11</v>
      </c>
      <c r="P10" s="17">
        <v>524.11</v>
      </c>
      <c r="Q10" s="17">
        <v>0</v>
      </c>
      <c r="R10" s="17">
        <v>656.54</v>
      </c>
      <c r="S10" s="33">
        <v>656.54</v>
      </c>
      <c r="T10" s="17">
        <v>0</v>
      </c>
      <c r="U10" s="17">
        <v>0</v>
      </c>
      <c r="V10" s="17">
        <v>0</v>
      </c>
      <c r="W10" s="17">
        <v>0</v>
      </c>
      <c r="X10" s="18"/>
      <c r="Y10" s="39"/>
      <c r="Z10" s="39"/>
    </row>
    <row r="11" spans="1:26" s="2" customFormat="1" ht="30.95" customHeight="1" x14ac:dyDescent="0.15">
      <c r="A11" s="19">
        <v>1</v>
      </c>
      <c r="B11" s="26" t="s">
        <v>19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0">
        <v>0</v>
      </c>
      <c r="X11" s="21" t="s">
        <v>20</v>
      </c>
      <c r="Y11" s="28" t="s">
        <v>45</v>
      </c>
      <c r="Z11" s="29" t="s">
        <v>46</v>
      </c>
    </row>
    <row r="12" spans="1:26" s="2" customFormat="1" ht="30.95" customHeight="1" x14ac:dyDescent="0.15">
      <c r="A12" s="19">
        <v>2</v>
      </c>
      <c r="B12" s="26" t="s">
        <v>21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70</v>
      </c>
      <c r="M12" s="22">
        <v>70</v>
      </c>
      <c r="N12" s="22">
        <v>0</v>
      </c>
      <c r="O12" s="22">
        <v>86</v>
      </c>
      <c r="P12" s="22">
        <v>86</v>
      </c>
      <c r="Q12" s="22">
        <v>0</v>
      </c>
      <c r="R12" s="22">
        <v>264</v>
      </c>
      <c r="S12" s="22">
        <v>264</v>
      </c>
      <c r="T12" s="22">
        <v>0</v>
      </c>
      <c r="U12" s="22">
        <v>0</v>
      </c>
      <c r="V12" s="22">
        <v>0</v>
      </c>
      <c r="W12" s="20">
        <v>0</v>
      </c>
      <c r="X12" s="24" t="s">
        <v>39</v>
      </c>
      <c r="Y12" s="28" t="s">
        <v>47</v>
      </c>
      <c r="Z12" s="29" t="s">
        <v>46</v>
      </c>
    </row>
    <row r="13" spans="1:26" s="2" customFormat="1" ht="30.95" customHeight="1" x14ac:dyDescent="0.15">
      <c r="A13" s="19">
        <v>3</v>
      </c>
      <c r="B13" s="41" t="s">
        <v>23</v>
      </c>
      <c r="C13" s="22">
        <v>9.43</v>
      </c>
      <c r="D13" s="22">
        <v>0</v>
      </c>
      <c r="E13" s="22">
        <v>597</v>
      </c>
      <c r="F13" s="22">
        <v>0.84</v>
      </c>
      <c r="G13" s="22">
        <v>0</v>
      </c>
      <c r="H13" s="22">
        <v>243.97</v>
      </c>
      <c r="I13" s="22">
        <v>3.04</v>
      </c>
      <c r="J13" s="22">
        <v>0</v>
      </c>
      <c r="K13" s="22">
        <v>175.62</v>
      </c>
      <c r="L13" s="22">
        <v>37.57</v>
      </c>
      <c r="M13" s="22">
        <v>15.93</v>
      </c>
      <c r="N13" s="22">
        <v>21.64</v>
      </c>
      <c r="O13" s="22">
        <v>20.86</v>
      </c>
      <c r="P13" s="22">
        <v>7.17</v>
      </c>
      <c r="Q13" s="22">
        <v>13.69</v>
      </c>
      <c r="R13" s="22">
        <v>425.38000000000005</v>
      </c>
      <c r="S13" s="22">
        <f t="shared" ref="S13:S18" si="0">R13-T13</f>
        <v>220.55000000000004</v>
      </c>
      <c r="T13" s="22">
        <v>204.83</v>
      </c>
      <c r="U13" s="22">
        <v>6.88</v>
      </c>
      <c r="V13" s="22">
        <v>18.399999999999999</v>
      </c>
      <c r="W13" s="23">
        <v>42.34</v>
      </c>
      <c r="X13" s="21" t="s">
        <v>20</v>
      </c>
      <c r="Y13" s="29" t="s">
        <v>50</v>
      </c>
      <c r="Z13" s="29" t="s">
        <v>51</v>
      </c>
    </row>
    <row r="14" spans="1:26" s="2" customFormat="1" ht="30.95" customHeight="1" x14ac:dyDescent="0.15">
      <c r="A14" s="19">
        <v>4</v>
      </c>
      <c r="B14" s="41" t="s">
        <v>33</v>
      </c>
      <c r="C14" s="22">
        <v>0.87</v>
      </c>
      <c r="D14" s="22">
        <v>0</v>
      </c>
      <c r="E14" s="22">
        <v>25.31</v>
      </c>
      <c r="F14" s="22">
        <v>1.35</v>
      </c>
      <c r="G14" s="22">
        <v>0</v>
      </c>
      <c r="H14" s="22">
        <v>35.19</v>
      </c>
      <c r="I14" s="22">
        <v>0.62</v>
      </c>
      <c r="J14" s="22">
        <v>0</v>
      </c>
      <c r="K14" s="22">
        <v>74.27</v>
      </c>
      <c r="L14" s="22">
        <v>19.2</v>
      </c>
      <c r="M14" s="22">
        <v>6.61</v>
      </c>
      <c r="N14" s="22">
        <v>12.59</v>
      </c>
      <c r="O14" s="22">
        <v>0</v>
      </c>
      <c r="P14" s="22">
        <v>0</v>
      </c>
      <c r="Q14" s="22">
        <v>0</v>
      </c>
      <c r="R14" s="22">
        <v>328.14</v>
      </c>
      <c r="S14" s="22">
        <f t="shared" si="0"/>
        <v>113.92999999999998</v>
      </c>
      <c r="T14" s="22">
        <v>214.21</v>
      </c>
      <c r="U14" s="22">
        <v>0.05</v>
      </c>
      <c r="V14" s="22">
        <v>0.09</v>
      </c>
      <c r="W14" s="22">
        <v>0.42</v>
      </c>
      <c r="X14" s="21" t="s">
        <v>20</v>
      </c>
      <c r="Y14" s="29" t="s">
        <v>48</v>
      </c>
      <c r="Z14" s="29" t="s">
        <v>49</v>
      </c>
    </row>
    <row r="15" spans="1:26" s="2" customFormat="1" ht="30.95" customHeight="1" x14ac:dyDescent="0.15">
      <c r="A15" s="19">
        <v>5</v>
      </c>
      <c r="B15" s="41" t="s">
        <v>30</v>
      </c>
      <c r="C15" s="22">
        <v>6.5</v>
      </c>
      <c r="D15" s="22">
        <v>7</v>
      </c>
      <c r="E15" s="22">
        <v>98</v>
      </c>
      <c r="F15" s="22">
        <v>5.5</v>
      </c>
      <c r="G15" s="22">
        <v>7</v>
      </c>
      <c r="H15" s="22">
        <v>79</v>
      </c>
      <c r="I15" s="22">
        <v>4.5999999999999996</v>
      </c>
      <c r="J15" s="22">
        <v>5</v>
      </c>
      <c r="K15" s="22">
        <v>113</v>
      </c>
      <c r="L15" s="22">
        <v>17</v>
      </c>
      <c r="M15" s="22">
        <v>10</v>
      </c>
      <c r="N15" s="22">
        <v>7</v>
      </c>
      <c r="O15" s="22">
        <v>41</v>
      </c>
      <c r="P15" s="22">
        <v>17</v>
      </c>
      <c r="Q15" s="22">
        <v>24</v>
      </c>
      <c r="R15" s="22">
        <v>110.5</v>
      </c>
      <c r="S15" s="22">
        <f t="shared" si="0"/>
        <v>50.5</v>
      </c>
      <c r="T15" s="22">
        <v>60</v>
      </c>
      <c r="U15" s="22">
        <v>3</v>
      </c>
      <c r="V15" s="22">
        <v>5</v>
      </c>
      <c r="W15" s="22">
        <v>8</v>
      </c>
      <c r="X15" s="21" t="s">
        <v>20</v>
      </c>
      <c r="Y15" s="29" t="s">
        <v>54</v>
      </c>
      <c r="Z15" s="29" t="s">
        <v>46</v>
      </c>
    </row>
    <row r="16" spans="1:26" s="2" customFormat="1" ht="30.95" customHeight="1" x14ac:dyDescent="0.15">
      <c r="A16" s="19">
        <v>6</v>
      </c>
      <c r="B16" s="41" t="s">
        <v>34</v>
      </c>
      <c r="C16" s="22">
        <v>6.3</v>
      </c>
      <c r="D16" s="22">
        <v>0.1</v>
      </c>
      <c r="E16" s="22">
        <v>111.56</v>
      </c>
      <c r="F16" s="22">
        <v>0.79</v>
      </c>
      <c r="G16" s="22">
        <v>0.03</v>
      </c>
      <c r="H16" s="22">
        <v>103.75</v>
      </c>
      <c r="I16" s="22">
        <v>0.48</v>
      </c>
      <c r="J16" s="22">
        <v>1.82</v>
      </c>
      <c r="K16" s="22">
        <v>70.459999999999994</v>
      </c>
      <c r="L16" s="22">
        <v>15.389999999999999</v>
      </c>
      <c r="M16" s="22">
        <v>14.2</v>
      </c>
      <c r="N16" s="22">
        <v>1.19</v>
      </c>
      <c r="O16" s="22">
        <v>25.98</v>
      </c>
      <c r="P16" s="22">
        <v>22.76</v>
      </c>
      <c r="Q16" s="22">
        <v>3.22</v>
      </c>
      <c r="R16" s="22">
        <v>94.480000000000018</v>
      </c>
      <c r="S16" s="22">
        <f t="shared" si="0"/>
        <v>89.670000000000016</v>
      </c>
      <c r="T16" s="22">
        <v>4.8099999999999996</v>
      </c>
      <c r="U16" s="22">
        <v>4.5999999999999996</v>
      </c>
      <c r="V16" s="22">
        <v>6.69</v>
      </c>
      <c r="W16" s="23">
        <v>13.4</v>
      </c>
      <c r="X16" s="21" t="s">
        <v>20</v>
      </c>
      <c r="Y16" s="29" t="s">
        <v>55</v>
      </c>
      <c r="Z16" s="29" t="s">
        <v>56</v>
      </c>
    </row>
    <row r="17" spans="1:26" s="2" customFormat="1" ht="30.95" customHeight="1" x14ac:dyDescent="0.15">
      <c r="A17" s="19">
        <v>7</v>
      </c>
      <c r="B17" s="26" t="s">
        <v>25</v>
      </c>
      <c r="C17" s="22">
        <v>1.9</v>
      </c>
      <c r="D17" s="22">
        <v>0</v>
      </c>
      <c r="E17" s="22">
        <v>19</v>
      </c>
      <c r="F17" s="26">
        <v>0.6</v>
      </c>
      <c r="G17" s="26">
        <v>1.5</v>
      </c>
      <c r="H17" s="26">
        <v>2.5</v>
      </c>
      <c r="I17" s="22">
        <v>1</v>
      </c>
      <c r="J17" s="22">
        <v>1.5</v>
      </c>
      <c r="K17" s="22">
        <v>9.8000000000000007</v>
      </c>
      <c r="L17" s="22">
        <v>21.5</v>
      </c>
      <c r="M17" s="22">
        <v>11</v>
      </c>
      <c r="N17" s="22">
        <v>10.5</v>
      </c>
      <c r="O17" s="22">
        <v>15.5</v>
      </c>
      <c r="P17" s="22">
        <v>7.5</v>
      </c>
      <c r="Q17" s="22">
        <v>8</v>
      </c>
      <c r="R17" s="22">
        <v>70.3</v>
      </c>
      <c r="S17" s="22">
        <f t="shared" si="0"/>
        <v>34.299999999999997</v>
      </c>
      <c r="T17" s="22">
        <v>36</v>
      </c>
      <c r="U17" s="22">
        <v>2</v>
      </c>
      <c r="V17" s="22">
        <v>2</v>
      </c>
      <c r="W17" s="23">
        <v>3.9</v>
      </c>
      <c r="X17" s="21" t="s">
        <v>41</v>
      </c>
      <c r="Y17" s="29" t="s">
        <v>52</v>
      </c>
      <c r="Z17" s="29" t="s">
        <v>53</v>
      </c>
    </row>
    <row r="18" spans="1:26" s="2" customFormat="1" ht="30.95" customHeight="1" x14ac:dyDescent="0.15">
      <c r="A18" s="19">
        <v>8</v>
      </c>
      <c r="B18" s="26" t="s">
        <v>42</v>
      </c>
      <c r="C18" s="22">
        <v>18.5</v>
      </c>
      <c r="D18" s="22">
        <v>33</v>
      </c>
      <c r="E18" s="22">
        <v>107.5</v>
      </c>
      <c r="F18" s="22">
        <v>16</v>
      </c>
      <c r="G18" s="22">
        <v>33</v>
      </c>
      <c r="H18" s="22">
        <v>129</v>
      </c>
      <c r="I18" s="22">
        <v>12</v>
      </c>
      <c r="J18" s="22">
        <v>35</v>
      </c>
      <c r="K18" s="22">
        <v>93</v>
      </c>
      <c r="L18" s="22">
        <v>29.8</v>
      </c>
      <c r="M18" s="22">
        <v>29.8</v>
      </c>
      <c r="N18" s="22">
        <v>0</v>
      </c>
      <c r="O18" s="22">
        <v>14.3</v>
      </c>
      <c r="P18" s="22">
        <v>14.3</v>
      </c>
      <c r="Q18" s="22">
        <v>0</v>
      </c>
      <c r="R18" s="22">
        <v>791.30000000000007</v>
      </c>
      <c r="S18" s="22">
        <f t="shared" si="0"/>
        <v>463.30000000000007</v>
      </c>
      <c r="T18" s="22">
        <v>328</v>
      </c>
      <c r="U18" s="22">
        <v>4</v>
      </c>
      <c r="V18" s="22">
        <v>4</v>
      </c>
      <c r="W18" s="20">
        <v>0</v>
      </c>
      <c r="X18" s="21" t="s">
        <v>20</v>
      </c>
      <c r="Y18" s="29" t="s">
        <v>57</v>
      </c>
      <c r="Z18" s="29" t="s">
        <v>46</v>
      </c>
    </row>
    <row r="19" spans="1:26" s="2" customFormat="1" ht="30.95" customHeight="1" x14ac:dyDescent="0.15">
      <c r="A19" s="19">
        <v>9</v>
      </c>
      <c r="B19" s="26" t="s">
        <v>27</v>
      </c>
      <c r="C19" s="22">
        <v>1.1000000000000001</v>
      </c>
      <c r="D19" s="22">
        <v>1.1000000000000001</v>
      </c>
      <c r="E19" s="22">
        <v>28.8</v>
      </c>
      <c r="F19" s="22">
        <v>1.2</v>
      </c>
      <c r="G19" s="22">
        <v>1.2</v>
      </c>
      <c r="H19" s="22">
        <v>37.299999999999997</v>
      </c>
      <c r="I19" s="22">
        <v>0</v>
      </c>
      <c r="J19" s="22">
        <v>0</v>
      </c>
      <c r="K19" s="22">
        <v>97.1</v>
      </c>
      <c r="L19" s="22">
        <v>3.0999999999999996</v>
      </c>
      <c r="M19" s="22">
        <v>0.3</v>
      </c>
      <c r="N19" s="22">
        <v>2.8</v>
      </c>
      <c r="O19" s="22">
        <v>0</v>
      </c>
      <c r="P19" s="22">
        <v>0</v>
      </c>
      <c r="Q19" s="22">
        <v>0</v>
      </c>
      <c r="R19" s="22">
        <v>6.3</v>
      </c>
      <c r="S19" s="22">
        <v>0.63</v>
      </c>
      <c r="T19" s="22">
        <v>5.67</v>
      </c>
      <c r="U19" s="22">
        <v>0</v>
      </c>
      <c r="V19" s="22">
        <v>0</v>
      </c>
      <c r="W19" s="23">
        <v>15.2</v>
      </c>
      <c r="X19" s="21" t="s">
        <v>40</v>
      </c>
      <c r="Y19" s="39"/>
      <c r="Z19" s="39"/>
    </row>
    <row r="20" spans="1:26" s="2" customFormat="1" ht="30.95" customHeight="1" x14ac:dyDescent="0.15">
      <c r="A20" s="19">
        <v>10</v>
      </c>
      <c r="B20" s="41" t="s">
        <v>24</v>
      </c>
      <c r="C20" s="25">
        <v>12</v>
      </c>
      <c r="D20" s="25">
        <v>5</v>
      </c>
      <c r="E20" s="22">
        <v>53</v>
      </c>
      <c r="F20" s="25">
        <v>8</v>
      </c>
      <c r="G20" s="25">
        <v>10</v>
      </c>
      <c r="H20" s="25">
        <v>62</v>
      </c>
      <c r="I20" s="25">
        <v>9</v>
      </c>
      <c r="J20" s="25">
        <v>10</v>
      </c>
      <c r="K20" s="22">
        <v>67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5</v>
      </c>
      <c r="V20" s="25">
        <v>7</v>
      </c>
      <c r="W20" s="23">
        <v>2</v>
      </c>
      <c r="X20" s="21" t="s">
        <v>20</v>
      </c>
      <c r="Y20" s="39"/>
      <c r="Z20" s="39"/>
    </row>
    <row r="21" spans="1:26" s="2" customFormat="1" ht="30.95" customHeight="1" x14ac:dyDescent="0.15">
      <c r="A21" s="19">
        <v>11</v>
      </c>
      <c r="B21" s="41" t="s">
        <v>29</v>
      </c>
      <c r="C21" s="25">
        <v>37.049999999999997</v>
      </c>
      <c r="D21" s="25">
        <v>0</v>
      </c>
      <c r="E21" s="22">
        <v>145.49</v>
      </c>
      <c r="F21" s="25">
        <v>24.3</v>
      </c>
      <c r="G21" s="25">
        <v>0</v>
      </c>
      <c r="H21" s="25">
        <v>66.98</v>
      </c>
      <c r="I21" s="25">
        <v>19.22</v>
      </c>
      <c r="J21" s="25">
        <v>0</v>
      </c>
      <c r="K21" s="22">
        <v>87.98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5">
        <v>0</v>
      </c>
      <c r="W21" s="22">
        <v>0</v>
      </c>
      <c r="X21" s="21" t="s">
        <v>41</v>
      </c>
      <c r="Y21" s="39"/>
      <c r="Z21" s="39"/>
    </row>
    <row r="22" spans="1:26" s="2" customFormat="1" ht="30.95" customHeight="1" x14ac:dyDescent="0.15">
      <c r="A22" s="19">
        <v>12</v>
      </c>
      <c r="B22" s="41" t="s">
        <v>32</v>
      </c>
      <c r="C22" s="22">
        <v>0</v>
      </c>
      <c r="D22" s="22">
        <v>0</v>
      </c>
      <c r="E22" s="25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99.8</v>
      </c>
      <c r="V22" s="22">
        <v>124.08</v>
      </c>
      <c r="W22" s="23">
        <v>2605.1999999999998</v>
      </c>
      <c r="X22" s="21" t="s">
        <v>20</v>
      </c>
      <c r="Y22" s="39"/>
      <c r="Z22" s="39"/>
    </row>
    <row r="23" spans="1:26" s="2" customFormat="1" ht="30.95" customHeight="1" x14ac:dyDescent="0.15">
      <c r="A23" s="19">
        <v>13</v>
      </c>
      <c r="B23" s="41" t="s">
        <v>26</v>
      </c>
      <c r="C23" s="22">
        <v>0</v>
      </c>
      <c r="D23" s="22">
        <v>0</v>
      </c>
      <c r="E23" s="25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29</v>
      </c>
      <c r="V23" s="22">
        <v>20</v>
      </c>
      <c r="W23" s="22">
        <v>2010</v>
      </c>
      <c r="X23" s="21" t="s">
        <v>40</v>
      </c>
      <c r="Y23" s="39"/>
      <c r="Z23" s="39"/>
    </row>
    <row r="24" spans="1:26" s="2" customFormat="1" ht="30.95" customHeight="1" x14ac:dyDescent="0.15">
      <c r="A24" s="19">
        <v>14</v>
      </c>
      <c r="B24" s="26" t="s">
        <v>31</v>
      </c>
      <c r="C24" s="22">
        <v>40</v>
      </c>
      <c r="D24" s="22">
        <v>40</v>
      </c>
      <c r="E24" s="22">
        <v>70</v>
      </c>
      <c r="F24" s="22">
        <v>40</v>
      </c>
      <c r="G24" s="22">
        <v>40</v>
      </c>
      <c r="H24" s="22">
        <v>0</v>
      </c>
      <c r="I24" s="22">
        <v>80</v>
      </c>
      <c r="J24" s="22">
        <v>0</v>
      </c>
      <c r="K24" s="22">
        <v>774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20</v>
      </c>
      <c r="V24" s="22">
        <v>25</v>
      </c>
      <c r="W24" s="22">
        <v>1300</v>
      </c>
      <c r="X24" s="21" t="s">
        <v>20</v>
      </c>
      <c r="Y24" s="39"/>
      <c r="Z24" s="39"/>
    </row>
    <row r="25" spans="1:26" s="2" customFormat="1" ht="30.95" customHeight="1" x14ac:dyDescent="0.15">
      <c r="A25" s="19">
        <v>15</v>
      </c>
      <c r="B25" s="41" t="s">
        <v>22</v>
      </c>
      <c r="C25" s="26">
        <v>1.625</v>
      </c>
      <c r="D25" s="26">
        <v>0</v>
      </c>
      <c r="E25" s="22">
        <v>17.7</v>
      </c>
      <c r="F25" s="22">
        <v>1.645</v>
      </c>
      <c r="G25" s="22">
        <v>0</v>
      </c>
      <c r="H25" s="22">
        <v>11.34</v>
      </c>
      <c r="I25" s="22">
        <v>0.34</v>
      </c>
      <c r="J25" s="22">
        <v>0</v>
      </c>
      <c r="K25" s="22">
        <v>31</v>
      </c>
      <c r="L25" s="22">
        <v>6.97</v>
      </c>
      <c r="M25" s="22">
        <v>1.1399999999999999</v>
      </c>
      <c r="N25" s="22">
        <v>5.83</v>
      </c>
      <c r="O25" s="22">
        <v>6.97</v>
      </c>
      <c r="P25" s="22">
        <v>1.1399999999999999</v>
      </c>
      <c r="Q25" s="22">
        <v>5.83</v>
      </c>
      <c r="R25" s="22">
        <v>0</v>
      </c>
      <c r="S25" s="22">
        <v>0</v>
      </c>
      <c r="T25" s="22">
        <v>0</v>
      </c>
      <c r="U25" s="22">
        <v>1.46</v>
      </c>
      <c r="V25" s="22">
        <v>1.46</v>
      </c>
      <c r="W25" s="26">
        <v>0</v>
      </c>
      <c r="X25" s="21" t="s">
        <v>20</v>
      </c>
      <c r="Y25" s="39"/>
      <c r="Z25" s="39"/>
    </row>
    <row r="26" spans="1:26" s="2" customFormat="1" ht="30.95" customHeight="1" x14ac:dyDescent="0.15">
      <c r="A26" s="19">
        <v>16</v>
      </c>
      <c r="B26" s="26" t="s">
        <v>35</v>
      </c>
      <c r="C26" s="26"/>
      <c r="D26" s="26"/>
      <c r="E26" s="26"/>
      <c r="F26" s="26"/>
      <c r="G26" s="26"/>
      <c r="H26" s="26"/>
      <c r="I26" s="26"/>
      <c r="J26" s="26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6"/>
      <c r="W26" s="26"/>
      <c r="X26" s="21" t="s">
        <v>20</v>
      </c>
      <c r="Y26" s="39"/>
      <c r="Z26" s="39"/>
    </row>
    <row r="27" spans="1:26" s="2" customFormat="1" ht="30.95" customHeight="1" x14ac:dyDescent="0.15">
      <c r="A27" s="19">
        <v>17</v>
      </c>
      <c r="B27" s="26" t="s">
        <v>28</v>
      </c>
      <c r="C27" s="26"/>
      <c r="D27" s="26"/>
      <c r="E27" s="26"/>
      <c r="F27" s="26"/>
      <c r="G27" s="26"/>
      <c r="H27" s="26"/>
      <c r="I27" s="26"/>
      <c r="J27" s="26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6"/>
      <c r="W27" s="26"/>
      <c r="X27" s="21" t="s">
        <v>20</v>
      </c>
      <c r="Y27" s="39"/>
      <c r="Z27" s="39"/>
    </row>
    <row r="28" spans="1:26" s="2" customFormat="1" ht="30.95" customHeight="1" x14ac:dyDescent="0.15">
      <c r="A28" s="19">
        <v>18</v>
      </c>
      <c r="B28" s="26" t="s">
        <v>17</v>
      </c>
      <c r="C28" s="26"/>
      <c r="D28" s="26"/>
      <c r="E28" s="26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6"/>
      <c r="X28" s="27" t="s">
        <v>18</v>
      </c>
      <c r="Y28" s="39"/>
      <c r="Z28" s="39"/>
    </row>
    <row r="29" spans="1:26" s="2" customFormat="1" ht="30.95" customHeight="1" x14ac:dyDescent="0.15">
      <c r="A29" s="19">
        <v>19</v>
      </c>
      <c r="B29" s="19" t="s">
        <v>36</v>
      </c>
      <c r="C29" s="26"/>
      <c r="D29" s="26"/>
      <c r="E29" s="26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6"/>
      <c r="X29" s="27" t="s">
        <v>37</v>
      </c>
      <c r="Y29" s="39"/>
      <c r="Z29" s="39"/>
    </row>
    <row r="30" spans="1:26" s="3" customFormat="1" ht="30.95" customHeight="1" x14ac:dyDescent="0.15">
      <c r="A30" s="7"/>
      <c r="B30" s="11" t="s">
        <v>38</v>
      </c>
      <c r="C30" s="13">
        <f t="shared" ref="C30:W30" si="1">SUM(C8:C29)</f>
        <v>135.27500000000001</v>
      </c>
      <c r="D30" s="13">
        <f t="shared" si="1"/>
        <v>86.2</v>
      </c>
      <c r="E30" s="14">
        <f t="shared" si="1"/>
        <v>1273.3599999999999</v>
      </c>
      <c r="F30" s="13">
        <f t="shared" si="1"/>
        <v>100.22499999999999</v>
      </c>
      <c r="G30" s="13">
        <f t="shared" si="1"/>
        <v>92.73</v>
      </c>
      <c r="H30" s="14">
        <f t="shared" si="1"/>
        <v>771.03</v>
      </c>
      <c r="I30" s="13">
        <f t="shared" si="1"/>
        <v>130.30000000000001</v>
      </c>
      <c r="J30" s="13">
        <f t="shared" si="1"/>
        <v>53.32</v>
      </c>
      <c r="K30" s="14">
        <f t="shared" si="1"/>
        <v>1593.23</v>
      </c>
      <c r="L30" s="14">
        <f t="shared" si="1"/>
        <v>2546.0799999999995</v>
      </c>
      <c r="M30" s="38">
        <f t="shared" si="1"/>
        <v>2484.5299999999997</v>
      </c>
      <c r="N30" s="38">
        <f t="shared" si="1"/>
        <v>61.55</v>
      </c>
      <c r="O30" s="14">
        <f t="shared" si="1"/>
        <v>1423.26</v>
      </c>
      <c r="P30" s="38">
        <f t="shared" si="1"/>
        <v>1368.5200000000002</v>
      </c>
      <c r="Q30" s="38">
        <f t="shared" si="1"/>
        <v>54.739999999999995</v>
      </c>
      <c r="R30" s="14">
        <f t="shared" si="1"/>
        <v>3905.2925000000009</v>
      </c>
      <c r="S30" s="13">
        <f t="shared" si="1"/>
        <v>3051.7725000000009</v>
      </c>
      <c r="T30" s="13">
        <f t="shared" si="1"/>
        <v>853.52</v>
      </c>
      <c r="U30" s="13">
        <f t="shared" si="1"/>
        <v>175.79</v>
      </c>
      <c r="V30" s="13">
        <f t="shared" si="1"/>
        <v>213.72</v>
      </c>
      <c r="W30" s="14">
        <f t="shared" si="1"/>
        <v>6000.46</v>
      </c>
      <c r="X30" s="12"/>
      <c r="Y30" s="30"/>
      <c r="Z30" s="30"/>
    </row>
    <row r="31" spans="1:26" ht="48" customHeight="1" x14ac:dyDescent="0.15">
      <c r="A31" s="8"/>
      <c r="B31" s="56" t="s">
        <v>73</v>
      </c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</row>
    <row r="32" spans="1:26" ht="20.25" customHeight="1" x14ac:dyDescent="0.15">
      <c r="D32" s="4"/>
    </row>
  </sheetData>
  <autoFilter ref="A7:X30" xr:uid="{00000000-0009-0000-0000-000000000000}"/>
  <mergeCells count="29">
    <mergeCell ref="B31:X31"/>
    <mergeCell ref="J6:J7"/>
    <mergeCell ref="K6:K7"/>
    <mergeCell ref="L6:N6"/>
    <mergeCell ref="O6:Q6"/>
    <mergeCell ref="R6:T6"/>
    <mergeCell ref="U6:U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A2:W2"/>
    <mergeCell ref="A3:W3"/>
    <mergeCell ref="A4:A7"/>
    <mergeCell ref="B4:B7"/>
    <mergeCell ref="C4:W4"/>
    <mergeCell ref="F6:F7"/>
    <mergeCell ref="G6:G7"/>
    <mergeCell ref="H6:H7"/>
    <mergeCell ref="I6:I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68AB-EB41-404F-A399-50A25F8408C4}">
  <sheetPr>
    <pageSetUpPr fitToPage="1"/>
  </sheetPr>
  <dimension ref="A1:Z32"/>
  <sheetViews>
    <sheetView view="pageBreakPreview" zoomScale="87" zoomScaleSheetLayoutView="87" workbookViewId="0">
      <pane xSplit="2" ySplit="7" topLeftCell="C11" activePane="bottomRight" state="frozen"/>
      <selection pane="topRight" activeCell="C1" sqref="C1"/>
      <selection pane="bottomLeft" activeCell="A8" sqref="A8"/>
      <selection pane="bottomRight" activeCell="K13" sqref="K13"/>
    </sheetView>
  </sheetViews>
  <sheetFormatPr defaultColWidth="9" defaultRowHeight="13.5" x14ac:dyDescent="0.1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11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12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 x14ac:dyDescent="0.15">
      <c r="A1" s="6"/>
    </row>
    <row r="2" spans="1:26" ht="32.25" customHeight="1" x14ac:dyDescent="0.15">
      <c r="A2" s="67" t="s">
        <v>98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</row>
    <row r="3" spans="1:26" ht="9.9499999999999993" customHeight="1" x14ac:dyDescent="0.15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</row>
    <row r="4" spans="1:26" s="1" customFormat="1" ht="21.95" customHeight="1" x14ac:dyDescent="0.15">
      <c r="A4" s="69" t="s">
        <v>0</v>
      </c>
      <c r="B4" s="72" t="s">
        <v>1</v>
      </c>
      <c r="C4" s="72" t="s">
        <v>2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6" t="s">
        <v>3</v>
      </c>
      <c r="Y4" s="62" t="s">
        <v>43</v>
      </c>
      <c r="Z4" s="62" t="s">
        <v>44</v>
      </c>
    </row>
    <row r="5" spans="1:26" s="1" customFormat="1" ht="23.1" customHeight="1" x14ac:dyDescent="0.15">
      <c r="A5" s="70"/>
      <c r="B5" s="73"/>
      <c r="C5" s="63" t="s">
        <v>4</v>
      </c>
      <c r="D5" s="64"/>
      <c r="E5" s="65"/>
      <c r="F5" s="63" t="s">
        <v>5</v>
      </c>
      <c r="G5" s="64"/>
      <c r="H5" s="65"/>
      <c r="I5" s="66" t="s">
        <v>6</v>
      </c>
      <c r="J5" s="66"/>
      <c r="K5" s="66"/>
      <c r="L5" s="63" t="s">
        <v>7</v>
      </c>
      <c r="M5" s="64"/>
      <c r="N5" s="64"/>
      <c r="O5" s="64"/>
      <c r="P5" s="64"/>
      <c r="Q5" s="64"/>
      <c r="R5" s="64"/>
      <c r="S5" s="64"/>
      <c r="T5" s="65"/>
      <c r="U5" s="58" t="s">
        <v>8</v>
      </c>
      <c r="V5" s="58"/>
      <c r="W5" s="58"/>
      <c r="X5" s="77"/>
      <c r="Y5" s="62"/>
      <c r="Z5" s="62"/>
    </row>
    <row r="6" spans="1:26" s="2" customFormat="1" ht="30.95" customHeight="1" x14ac:dyDescent="0.15">
      <c r="A6" s="70"/>
      <c r="B6" s="73"/>
      <c r="C6" s="54" t="s">
        <v>9</v>
      </c>
      <c r="D6" s="54" t="s">
        <v>10</v>
      </c>
      <c r="E6" s="54" t="s">
        <v>11</v>
      </c>
      <c r="F6" s="54" t="s">
        <v>9</v>
      </c>
      <c r="G6" s="54" t="s">
        <v>10</v>
      </c>
      <c r="H6" s="54" t="s">
        <v>11</v>
      </c>
      <c r="I6" s="54" t="s">
        <v>9</v>
      </c>
      <c r="J6" s="54" t="s">
        <v>10</v>
      </c>
      <c r="K6" s="54" t="s">
        <v>11</v>
      </c>
      <c r="L6" s="58" t="s">
        <v>9</v>
      </c>
      <c r="M6" s="58"/>
      <c r="N6" s="58"/>
      <c r="O6" s="59" t="s">
        <v>10</v>
      </c>
      <c r="P6" s="60"/>
      <c r="Q6" s="61"/>
      <c r="R6" s="59" t="s">
        <v>11</v>
      </c>
      <c r="S6" s="60"/>
      <c r="T6" s="61"/>
      <c r="U6" s="54" t="s">
        <v>9</v>
      </c>
      <c r="V6" s="54" t="s">
        <v>10</v>
      </c>
      <c r="W6" s="54" t="s">
        <v>11</v>
      </c>
      <c r="X6" s="77"/>
      <c r="Y6" s="62"/>
      <c r="Z6" s="62"/>
    </row>
    <row r="7" spans="1:26" s="2" customFormat="1" ht="45" customHeight="1" x14ac:dyDescent="0.15">
      <c r="A7" s="71"/>
      <c r="B7" s="74"/>
      <c r="C7" s="55"/>
      <c r="D7" s="55"/>
      <c r="E7" s="55"/>
      <c r="F7" s="55"/>
      <c r="G7" s="55"/>
      <c r="H7" s="55"/>
      <c r="I7" s="55"/>
      <c r="J7" s="55"/>
      <c r="K7" s="55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5"/>
      <c r="V7" s="55"/>
      <c r="W7" s="55"/>
      <c r="X7" s="78"/>
      <c r="Y7" s="62"/>
      <c r="Z7" s="62"/>
    </row>
    <row r="8" spans="1:26" s="2" customFormat="1" ht="33" customHeight="1" x14ac:dyDescent="0.15">
      <c r="A8" s="15">
        <v>1</v>
      </c>
      <c r="B8" s="16" t="s">
        <v>66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/>
      <c r="M8" s="17"/>
      <c r="N8" s="17"/>
      <c r="O8" s="17"/>
      <c r="P8" s="17"/>
      <c r="Q8" s="17"/>
      <c r="R8" s="17"/>
      <c r="S8" s="17">
        <v>205.142</v>
      </c>
      <c r="T8" s="17">
        <v>0</v>
      </c>
      <c r="U8" s="17">
        <v>0</v>
      </c>
      <c r="V8" s="17">
        <v>0</v>
      </c>
      <c r="W8" s="17">
        <v>0</v>
      </c>
      <c r="X8" s="18"/>
      <c r="Y8" s="52"/>
      <c r="Z8" s="52"/>
    </row>
    <row r="9" spans="1:26" s="2" customFormat="1" ht="30.95" customHeight="1" x14ac:dyDescent="0.15">
      <c r="A9" s="31">
        <v>2</v>
      </c>
      <c r="B9" s="16" t="s">
        <v>64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150.85000000000002</v>
      </c>
      <c r="M9" s="17">
        <v>150.85000000000002</v>
      </c>
      <c r="N9" s="17">
        <v>0</v>
      </c>
      <c r="O9" s="17">
        <v>206.7</v>
      </c>
      <c r="P9" s="17">
        <v>206.7</v>
      </c>
      <c r="Q9" s="17">
        <v>0</v>
      </c>
      <c r="R9" s="17">
        <v>930.71249999999998</v>
      </c>
      <c r="S9" s="17">
        <v>930.71249999999998</v>
      </c>
      <c r="T9" s="17">
        <v>0</v>
      </c>
      <c r="U9" s="17">
        <v>0</v>
      </c>
      <c r="V9" s="17">
        <v>0</v>
      </c>
      <c r="W9" s="17">
        <v>0</v>
      </c>
      <c r="X9" s="18"/>
      <c r="Y9" s="52"/>
      <c r="Z9" s="52"/>
    </row>
    <row r="10" spans="1:26" s="2" customFormat="1" ht="30.95" customHeight="1" x14ac:dyDescent="0.15">
      <c r="A10" s="15">
        <v>3</v>
      </c>
      <c r="B10" s="16" t="s">
        <v>65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68.400000000000006</v>
      </c>
      <c r="M10" s="17">
        <v>68.400000000000006</v>
      </c>
      <c r="N10" s="17">
        <v>0</v>
      </c>
      <c r="O10" s="17">
        <v>0</v>
      </c>
      <c r="P10" s="17">
        <v>0</v>
      </c>
      <c r="Q10" s="17">
        <v>0</v>
      </c>
      <c r="R10" s="17">
        <v>381.69000000000005</v>
      </c>
      <c r="S10" s="33">
        <v>381.69000000000005</v>
      </c>
      <c r="T10" s="17">
        <v>0</v>
      </c>
      <c r="U10" s="17">
        <v>0</v>
      </c>
      <c r="V10" s="17">
        <v>0</v>
      </c>
      <c r="W10" s="17">
        <v>0</v>
      </c>
      <c r="X10" s="18"/>
      <c r="Y10" s="52"/>
      <c r="Z10" s="52"/>
    </row>
    <row r="11" spans="1:26" s="2" customFormat="1" ht="30.95" customHeight="1" x14ac:dyDescent="0.15">
      <c r="A11" s="19">
        <v>1</v>
      </c>
      <c r="B11" s="26" t="s">
        <v>19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0">
        <v>0</v>
      </c>
      <c r="X11" s="21" t="s">
        <v>20</v>
      </c>
      <c r="Y11" s="28" t="s">
        <v>45</v>
      </c>
      <c r="Z11" s="29" t="s">
        <v>46</v>
      </c>
    </row>
    <row r="12" spans="1:26" s="2" customFormat="1" ht="30.95" customHeight="1" x14ac:dyDescent="0.15">
      <c r="A12" s="19">
        <v>2</v>
      </c>
      <c r="B12" s="26" t="s">
        <v>21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64.5</v>
      </c>
      <c r="M12" s="22">
        <v>64.5</v>
      </c>
      <c r="N12" s="22">
        <v>0</v>
      </c>
      <c r="O12" s="22">
        <v>43.5</v>
      </c>
      <c r="P12" s="22">
        <v>43.5</v>
      </c>
      <c r="Q12" s="22">
        <v>0</v>
      </c>
      <c r="R12" s="22">
        <v>165</v>
      </c>
      <c r="S12" s="22">
        <v>165</v>
      </c>
      <c r="T12" s="22">
        <v>0</v>
      </c>
      <c r="U12" s="22">
        <v>0</v>
      </c>
      <c r="V12" s="22">
        <v>0</v>
      </c>
      <c r="W12" s="20">
        <v>0</v>
      </c>
      <c r="X12" s="24" t="s">
        <v>39</v>
      </c>
      <c r="Y12" s="28" t="s">
        <v>47</v>
      </c>
      <c r="Z12" s="29" t="s">
        <v>46</v>
      </c>
    </row>
    <row r="13" spans="1:26" s="2" customFormat="1" ht="30.95" customHeight="1" x14ac:dyDescent="0.15">
      <c r="A13" s="19">
        <v>3</v>
      </c>
      <c r="B13" s="26" t="s">
        <v>23</v>
      </c>
      <c r="C13" s="22">
        <v>18.04</v>
      </c>
      <c r="D13" s="22">
        <v>32.979999999999997</v>
      </c>
      <c r="E13" s="22">
        <v>576.5</v>
      </c>
      <c r="F13" s="22">
        <v>11.92</v>
      </c>
      <c r="G13" s="22">
        <v>36.01</v>
      </c>
      <c r="H13" s="22">
        <v>257.70999999999998</v>
      </c>
      <c r="I13" s="22">
        <v>4.58</v>
      </c>
      <c r="J13" s="22">
        <v>4</v>
      </c>
      <c r="K13" s="22">
        <v>176.08</v>
      </c>
      <c r="L13" s="22">
        <v>210.12</v>
      </c>
      <c r="M13" s="22">
        <v>152.59</v>
      </c>
      <c r="N13" s="22">
        <v>57.53</v>
      </c>
      <c r="O13" s="22">
        <v>92.57</v>
      </c>
      <c r="P13" s="22">
        <v>50.27</v>
      </c>
      <c r="Q13" s="22">
        <v>42.3</v>
      </c>
      <c r="R13" s="22">
        <v>357.72</v>
      </c>
      <c r="S13" s="22">
        <v>176.93</v>
      </c>
      <c r="T13" s="22">
        <v>180.79</v>
      </c>
      <c r="U13" s="22">
        <v>7.49</v>
      </c>
      <c r="V13" s="22">
        <v>7.27</v>
      </c>
      <c r="W13" s="23">
        <v>62.57</v>
      </c>
      <c r="X13" s="21" t="s">
        <v>20</v>
      </c>
      <c r="Y13" s="29" t="s">
        <v>50</v>
      </c>
      <c r="Z13" s="29" t="s">
        <v>51</v>
      </c>
    </row>
    <row r="14" spans="1:26" s="2" customFormat="1" ht="30.95" customHeight="1" x14ac:dyDescent="0.15">
      <c r="A14" s="19">
        <v>4</v>
      </c>
      <c r="B14" s="26" t="s">
        <v>30</v>
      </c>
      <c r="C14" s="22">
        <v>7</v>
      </c>
      <c r="D14" s="22">
        <v>5</v>
      </c>
      <c r="E14" s="22">
        <v>97</v>
      </c>
      <c r="F14" s="22">
        <v>8</v>
      </c>
      <c r="G14" s="22">
        <v>6</v>
      </c>
      <c r="H14" s="22">
        <v>76</v>
      </c>
      <c r="I14" s="22">
        <v>5</v>
      </c>
      <c r="J14" s="22">
        <v>4</v>
      </c>
      <c r="K14" s="22">
        <v>105</v>
      </c>
      <c r="L14" s="22">
        <v>29</v>
      </c>
      <c r="M14" s="22">
        <v>17</v>
      </c>
      <c r="N14" s="22">
        <v>12</v>
      </c>
      <c r="O14" s="22">
        <v>34</v>
      </c>
      <c r="P14" s="22">
        <v>15</v>
      </c>
      <c r="Q14" s="22">
        <v>19</v>
      </c>
      <c r="R14" s="22">
        <v>112</v>
      </c>
      <c r="S14" s="22">
        <v>62</v>
      </c>
      <c r="T14" s="22">
        <v>50</v>
      </c>
      <c r="U14" s="22">
        <v>2.2999999999999998</v>
      </c>
      <c r="V14" s="22">
        <v>3</v>
      </c>
      <c r="W14" s="22">
        <v>6</v>
      </c>
      <c r="X14" s="21" t="s">
        <v>20</v>
      </c>
      <c r="Y14" s="29" t="s">
        <v>54</v>
      </c>
      <c r="Z14" s="29" t="s">
        <v>46</v>
      </c>
    </row>
    <row r="15" spans="1:26" s="2" customFormat="1" ht="30.95" customHeight="1" x14ac:dyDescent="0.15">
      <c r="A15" s="19">
        <v>5</v>
      </c>
      <c r="B15" s="26" t="s">
        <v>33</v>
      </c>
      <c r="C15" s="22">
        <v>5.78</v>
      </c>
      <c r="D15" s="22">
        <v>30</v>
      </c>
      <c r="E15" s="22">
        <v>52.9</v>
      </c>
      <c r="F15" s="22">
        <v>6.07</v>
      </c>
      <c r="G15" s="22">
        <v>5</v>
      </c>
      <c r="H15" s="22">
        <v>21.46</v>
      </c>
      <c r="I15" s="22">
        <v>2.4700000000000002</v>
      </c>
      <c r="J15" s="22">
        <v>5</v>
      </c>
      <c r="K15" s="22">
        <v>61.52</v>
      </c>
      <c r="L15" s="22">
        <v>20.189999999999998</v>
      </c>
      <c r="M15" s="22">
        <v>11.33</v>
      </c>
      <c r="N15" s="22">
        <v>8.86</v>
      </c>
      <c r="O15" s="22">
        <v>8</v>
      </c>
      <c r="P15" s="22">
        <v>3</v>
      </c>
      <c r="Q15" s="22">
        <v>5</v>
      </c>
      <c r="R15" s="22">
        <v>84.49</v>
      </c>
      <c r="S15" s="22">
        <v>30.3</v>
      </c>
      <c r="T15" s="22">
        <v>54.19</v>
      </c>
      <c r="U15" s="22">
        <v>7.0000000000000007E-2</v>
      </c>
      <c r="V15" s="22">
        <v>0.5</v>
      </c>
      <c r="W15" s="22">
        <v>0.47</v>
      </c>
      <c r="X15" s="21" t="s">
        <v>20</v>
      </c>
      <c r="Y15" s="29" t="s">
        <v>48</v>
      </c>
      <c r="Z15" s="29" t="s">
        <v>49</v>
      </c>
    </row>
    <row r="16" spans="1:26" s="2" customFormat="1" ht="30.95" customHeight="1" x14ac:dyDescent="0.15">
      <c r="A16" s="19">
        <v>6</v>
      </c>
      <c r="B16" s="26" t="s">
        <v>25</v>
      </c>
      <c r="C16" s="22">
        <v>2</v>
      </c>
      <c r="D16" s="22">
        <v>0</v>
      </c>
      <c r="E16" s="22">
        <v>14.4</v>
      </c>
      <c r="F16" s="26">
        <v>0.5</v>
      </c>
      <c r="G16" s="26">
        <v>1</v>
      </c>
      <c r="H16" s="26">
        <v>4.5999999999999996</v>
      </c>
      <c r="I16" s="22">
        <v>1</v>
      </c>
      <c r="J16" s="22">
        <v>0</v>
      </c>
      <c r="K16" s="22">
        <v>8.8000000000000007</v>
      </c>
      <c r="L16" s="22">
        <v>14</v>
      </c>
      <c r="M16" s="22">
        <v>7</v>
      </c>
      <c r="N16" s="22">
        <v>7</v>
      </c>
      <c r="O16" s="22">
        <v>15</v>
      </c>
      <c r="P16" s="22">
        <v>7</v>
      </c>
      <c r="Q16" s="22">
        <v>8</v>
      </c>
      <c r="R16" s="22">
        <v>60.800000000000004</v>
      </c>
      <c r="S16" s="22">
        <v>33.200000000000003</v>
      </c>
      <c r="T16" s="22">
        <v>27.6</v>
      </c>
      <c r="U16" s="22">
        <v>2.2000000000000002</v>
      </c>
      <c r="V16" s="22">
        <v>2</v>
      </c>
      <c r="W16" s="23">
        <v>4.4000000000000004</v>
      </c>
      <c r="X16" s="21" t="s">
        <v>41</v>
      </c>
      <c r="Y16" s="29" t="s">
        <v>52</v>
      </c>
      <c r="Z16" s="29" t="s">
        <v>53</v>
      </c>
    </row>
    <row r="17" spans="1:26" s="2" customFormat="1" ht="30.95" customHeight="1" x14ac:dyDescent="0.15">
      <c r="A17" s="19">
        <v>7</v>
      </c>
      <c r="B17" s="26" t="s">
        <v>34</v>
      </c>
      <c r="C17" s="22">
        <v>0.9</v>
      </c>
      <c r="D17" s="22">
        <v>5.9</v>
      </c>
      <c r="E17" s="22">
        <v>115.9</v>
      </c>
      <c r="F17" s="22">
        <v>0.7</v>
      </c>
      <c r="G17" s="22">
        <v>12.2</v>
      </c>
      <c r="H17" s="22">
        <v>114.6</v>
      </c>
      <c r="I17" s="22">
        <v>0.3</v>
      </c>
      <c r="J17" s="22">
        <v>0</v>
      </c>
      <c r="K17" s="22">
        <v>66.5</v>
      </c>
      <c r="L17" s="22">
        <v>29.3</v>
      </c>
      <c r="M17" s="22">
        <v>24.5</v>
      </c>
      <c r="N17" s="22">
        <v>4.8</v>
      </c>
      <c r="O17" s="22">
        <v>98.199999999999989</v>
      </c>
      <c r="P17" s="22">
        <v>78.8</v>
      </c>
      <c r="Q17" s="22">
        <v>19.399999999999999</v>
      </c>
      <c r="R17" s="22">
        <v>51.2</v>
      </c>
      <c r="S17" s="22">
        <v>35.700000000000003</v>
      </c>
      <c r="T17" s="22">
        <v>15.5</v>
      </c>
      <c r="U17" s="22">
        <v>3</v>
      </c>
      <c r="V17" s="22">
        <v>0.9</v>
      </c>
      <c r="W17" s="23">
        <v>8.6</v>
      </c>
      <c r="X17" s="21" t="s">
        <v>20</v>
      </c>
      <c r="Y17" s="29" t="s">
        <v>55</v>
      </c>
      <c r="Z17" s="29" t="s">
        <v>56</v>
      </c>
    </row>
    <row r="18" spans="1:26" s="2" customFormat="1" ht="30.95" customHeight="1" x14ac:dyDescent="0.15">
      <c r="A18" s="19">
        <v>8</v>
      </c>
      <c r="B18" s="26" t="s">
        <v>42</v>
      </c>
      <c r="C18" s="22">
        <v>9.5</v>
      </c>
      <c r="D18" s="22">
        <v>0</v>
      </c>
      <c r="E18" s="22">
        <v>74.2</v>
      </c>
      <c r="F18" s="22">
        <v>6.7</v>
      </c>
      <c r="G18" s="22">
        <v>0</v>
      </c>
      <c r="H18" s="22">
        <v>72.8</v>
      </c>
      <c r="I18" s="22">
        <v>5.2</v>
      </c>
      <c r="J18" s="22">
        <v>0</v>
      </c>
      <c r="K18" s="22">
        <v>61.9</v>
      </c>
      <c r="L18" s="22">
        <v>36.299999999999997</v>
      </c>
      <c r="M18" s="22">
        <v>22.7</v>
      </c>
      <c r="N18" s="22">
        <v>13.6</v>
      </c>
      <c r="O18" s="22">
        <v>0</v>
      </c>
      <c r="P18" s="22">
        <v>0</v>
      </c>
      <c r="Q18" s="22">
        <v>0</v>
      </c>
      <c r="R18" s="22">
        <v>619.4</v>
      </c>
      <c r="S18" s="22">
        <v>274.39999999999998</v>
      </c>
      <c r="T18" s="22">
        <v>345</v>
      </c>
      <c r="U18" s="22">
        <v>2.2000000000000002</v>
      </c>
      <c r="V18" s="22">
        <v>2.2000000000000002</v>
      </c>
      <c r="W18" s="20">
        <v>0</v>
      </c>
      <c r="X18" s="21" t="s">
        <v>20</v>
      </c>
      <c r="Y18" s="29" t="s">
        <v>57</v>
      </c>
      <c r="Z18" s="29" t="s">
        <v>46</v>
      </c>
    </row>
    <row r="19" spans="1:26" s="2" customFormat="1" ht="30.95" customHeight="1" x14ac:dyDescent="0.15">
      <c r="A19" s="19">
        <v>9</v>
      </c>
      <c r="B19" s="26" t="s">
        <v>27</v>
      </c>
      <c r="C19" s="22">
        <v>0</v>
      </c>
      <c r="D19" s="22">
        <v>0</v>
      </c>
      <c r="E19" s="22">
        <v>28.8</v>
      </c>
      <c r="F19" s="22">
        <v>0</v>
      </c>
      <c r="G19" s="22">
        <v>0</v>
      </c>
      <c r="H19" s="22">
        <v>37.299999999999997</v>
      </c>
      <c r="I19" s="22">
        <v>0</v>
      </c>
      <c r="J19" s="22">
        <v>0</v>
      </c>
      <c r="K19" s="22">
        <v>97.1</v>
      </c>
      <c r="L19" s="22">
        <v>9.8000000000000007</v>
      </c>
      <c r="M19" s="22">
        <v>1</v>
      </c>
      <c r="N19" s="22">
        <v>8.8000000000000007</v>
      </c>
      <c r="O19" s="22">
        <v>15.7</v>
      </c>
      <c r="P19" s="22">
        <v>1.5</v>
      </c>
      <c r="Q19" s="22">
        <v>14.2</v>
      </c>
      <c r="R19" s="22">
        <v>13.8</v>
      </c>
      <c r="S19" s="22">
        <v>1.4</v>
      </c>
      <c r="T19" s="22">
        <v>12.4</v>
      </c>
      <c r="U19" s="22">
        <v>0</v>
      </c>
      <c r="V19" s="22">
        <v>0</v>
      </c>
      <c r="W19" s="23">
        <v>14.9</v>
      </c>
      <c r="X19" s="21" t="s">
        <v>40</v>
      </c>
      <c r="Y19" s="52"/>
      <c r="Z19" s="52"/>
    </row>
    <row r="20" spans="1:26" s="2" customFormat="1" ht="30.95" customHeight="1" x14ac:dyDescent="0.15">
      <c r="A20" s="19">
        <v>10</v>
      </c>
      <c r="B20" s="26" t="s">
        <v>24</v>
      </c>
      <c r="C20" s="25">
        <v>7</v>
      </c>
      <c r="D20" s="25">
        <v>10</v>
      </c>
      <c r="E20" s="22">
        <v>59</v>
      </c>
      <c r="F20" s="25">
        <v>10</v>
      </c>
      <c r="G20" s="25">
        <v>10</v>
      </c>
      <c r="H20" s="25">
        <v>53</v>
      </c>
      <c r="I20" s="25">
        <v>5</v>
      </c>
      <c r="J20" s="25">
        <v>10</v>
      </c>
      <c r="K20" s="22">
        <v>97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4</v>
      </c>
      <c r="V20" s="25">
        <v>4</v>
      </c>
      <c r="W20" s="23">
        <v>1</v>
      </c>
      <c r="X20" s="21" t="s">
        <v>20</v>
      </c>
      <c r="Y20" s="52"/>
      <c r="Z20" s="52"/>
    </row>
    <row r="21" spans="1:26" s="2" customFormat="1" ht="30.95" customHeight="1" x14ac:dyDescent="0.15">
      <c r="A21" s="19">
        <v>11</v>
      </c>
      <c r="B21" s="26" t="s">
        <v>29</v>
      </c>
      <c r="C21" s="25">
        <v>16.2</v>
      </c>
      <c r="D21" s="25">
        <v>33</v>
      </c>
      <c r="E21" s="22">
        <v>22.3</v>
      </c>
      <c r="F21" s="25">
        <v>17.100000000000001</v>
      </c>
      <c r="G21" s="25">
        <v>33</v>
      </c>
      <c r="H21" s="25">
        <v>32.700000000000003</v>
      </c>
      <c r="I21" s="25">
        <v>6</v>
      </c>
      <c r="J21" s="25">
        <v>0</v>
      </c>
      <c r="K21" s="22">
        <v>1.2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5">
        <v>0</v>
      </c>
      <c r="W21" s="22">
        <v>0</v>
      </c>
      <c r="X21" s="21" t="s">
        <v>41</v>
      </c>
      <c r="Y21" s="52"/>
      <c r="Z21" s="52"/>
    </row>
    <row r="22" spans="1:26" s="2" customFormat="1" ht="30.95" customHeight="1" x14ac:dyDescent="0.15">
      <c r="A22" s="19">
        <v>12</v>
      </c>
      <c r="B22" s="26" t="s">
        <v>32</v>
      </c>
      <c r="C22" s="22">
        <v>0</v>
      </c>
      <c r="D22" s="22">
        <v>0</v>
      </c>
      <c r="E22" s="25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167.94</v>
      </c>
      <c r="V22" s="22">
        <v>140.69</v>
      </c>
      <c r="W22" s="23">
        <v>2706.97</v>
      </c>
      <c r="X22" s="21" t="s">
        <v>20</v>
      </c>
      <c r="Y22" s="52"/>
      <c r="Z22" s="52"/>
    </row>
    <row r="23" spans="1:26" s="2" customFormat="1" ht="30.95" customHeight="1" x14ac:dyDescent="0.15">
      <c r="A23" s="19">
        <v>13</v>
      </c>
      <c r="B23" s="26" t="s">
        <v>26</v>
      </c>
      <c r="C23" s="22">
        <v>0</v>
      </c>
      <c r="D23" s="22">
        <v>0</v>
      </c>
      <c r="E23" s="25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19</v>
      </c>
      <c r="V23" s="22">
        <v>18</v>
      </c>
      <c r="W23" s="22">
        <v>2010</v>
      </c>
      <c r="X23" s="21" t="s">
        <v>40</v>
      </c>
      <c r="Y23" s="52"/>
      <c r="Z23" s="52"/>
    </row>
    <row r="24" spans="1:26" s="2" customFormat="1" ht="30.95" customHeight="1" x14ac:dyDescent="0.15">
      <c r="A24" s="19">
        <v>14</v>
      </c>
      <c r="B24" s="26" t="s">
        <v>31</v>
      </c>
      <c r="C24" s="22">
        <v>40</v>
      </c>
      <c r="D24" s="22">
        <v>66</v>
      </c>
      <c r="E24" s="22">
        <v>70</v>
      </c>
      <c r="F24" s="22">
        <v>20</v>
      </c>
      <c r="G24" s="22">
        <v>30</v>
      </c>
      <c r="H24" s="22">
        <v>50</v>
      </c>
      <c r="I24" s="22">
        <v>30</v>
      </c>
      <c r="J24" s="22">
        <v>0</v>
      </c>
      <c r="K24" s="22">
        <v>375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21</v>
      </c>
      <c r="V24" s="22">
        <v>27</v>
      </c>
      <c r="W24" s="22">
        <v>1200</v>
      </c>
      <c r="X24" s="21" t="s">
        <v>20</v>
      </c>
      <c r="Y24" s="52"/>
      <c r="Z24" s="52"/>
    </row>
    <row r="25" spans="1:26" s="2" customFormat="1" ht="30.95" customHeight="1" x14ac:dyDescent="0.15">
      <c r="A25" s="19">
        <v>15</v>
      </c>
      <c r="B25" s="26" t="s">
        <v>35</v>
      </c>
      <c r="C25" s="26"/>
      <c r="D25" s="26"/>
      <c r="E25" s="26"/>
      <c r="F25" s="26"/>
      <c r="G25" s="26"/>
      <c r="H25" s="26"/>
      <c r="I25" s="26"/>
      <c r="J25" s="26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6"/>
      <c r="W25" s="26"/>
      <c r="X25" s="21" t="s">
        <v>20</v>
      </c>
      <c r="Y25" s="52"/>
      <c r="Z25" s="52"/>
    </row>
    <row r="26" spans="1:26" s="2" customFormat="1" ht="30.95" customHeight="1" x14ac:dyDescent="0.15">
      <c r="A26" s="19">
        <v>16</v>
      </c>
      <c r="B26" s="26" t="s">
        <v>28</v>
      </c>
      <c r="C26" s="26"/>
      <c r="D26" s="26"/>
      <c r="E26" s="26"/>
      <c r="F26" s="26"/>
      <c r="G26" s="26"/>
      <c r="H26" s="26"/>
      <c r="I26" s="26"/>
      <c r="J26" s="26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6"/>
      <c r="W26" s="26"/>
      <c r="X26" s="21" t="s">
        <v>20</v>
      </c>
      <c r="Y26" s="52"/>
      <c r="Z26" s="52"/>
    </row>
    <row r="27" spans="1:26" s="2" customFormat="1" ht="30.95" customHeight="1" x14ac:dyDescent="0.15">
      <c r="A27" s="19">
        <v>17</v>
      </c>
      <c r="B27" s="26" t="s">
        <v>22</v>
      </c>
      <c r="C27" s="26"/>
      <c r="D27" s="26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6"/>
      <c r="X27" s="27" t="s">
        <v>91</v>
      </c>
      <c r="Y27" s="52"/>
      <c r="Z27" s="52"/>
    </row>
    <row r="28" spans="1:26" s="2" customFormat="1" ht="30.95" customHeight="1" x14ac:dyDescent="0.15">
      <c r="A28" s="19">
        <v>18</v>
      </c>
      <c r="B28" s="26" t="s">
        <v>17</v>
      </c>
      <c r="C28" s="26"/>
      <c r="D28" s="26"/>
      <c r="E28" s="26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6"/>
      <c r="X28" s="27" t="s">
        <v>18</v>
      </c>
      <c r="Y28" s="52"/>
      <c r="Z28" s="52"/>
    </row>
    <row r="29" spans="1:26" s="2" customFormat="1" ht="30.95" customHeight="1" x14ac:dyDescent="0.15">
      <c r="A29" s="19">
        <v>19</v>
      </c>
      <c r="B29" s="19" t="s">
        <v>36</v>
      </c>
      <c r="C29" s="26"/>
      <c r="D29" s="26"/>
      <c r="E29" s="26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6"/>
      <c r="X29" s="27" t="s">
        <v>37</v>
      </c>
      <c r="Y29" s="52"/>
      <c r="Z29" s="52"/>
    </row>
    <row r="30" spans="1:26" s="3" customFormat="1" ht="29.25" customHeight="1" x14ac:dyDescent="0.15">
      <c r="A30" s="7"/>
      <c r="B30" s="11" t="s">
        <v>38</v>
      </c>
      <c r="C30" s="13">
        <f t="shared" ref="C30:W30" si="0">SUM(C8:C29)</f>
        <v>106.42</v>
      </c>
      <c r="D30" s="13">
        <f t="shared" si="0"/>
        <v>182.88</v>
      </c>
      <c r="E30" s="14">
        <f t="shared" si="0"/>
        <v>1111</v>
      </c>
      <c r="F30" s="13">
        <f t="shared" si="0"/>
        <v>80.990000000000009</v>
      </c>
      <c r="G30" s="13">
        <f t="shared" si="0"/>
        <v>133.20999999999998</v>
      </c>
      <c r="H30" s="14">
        <f t="shared" si="0"/>
        <v>720.17</v>
      </c>
      <c r="I30" s="13">
        <f t="shared" si="0"/>
        <v>59.55</v>
      </c>
      <c r="J30" s="13">
        <f t="shared" si="0"/>
        <v>23</v>
      </c>
      <c r="K30" s="14">
        <f t="shared" si="0"/>
        <v>1050.0999999999999</v>
      </c>
      <c r="L30" s="14">
        <f t="shared" si="0"/>
        <v>632.45999999999981</v>
      </c>
      <c r="M30" s="38">
        <f t="shared" si="0"/>
        <v>519.87</v>
      </c>
      <c r="N30" s="38">
        <f t="shared" si="0"/>
        <v>112.58999999999999</v>
      </c>
      <c r="O30" s="14">
        <f>SUM(O8:O29)</f>
        <v>513.66999999999996</v>
      </c>
      <c r="P30" s="38">
        <f>SUM(P8:P29)</f>
        <v>405.77</v>
      </c>
      <c r="Q30" s="38">
        <f>SUM(Q8:Q29)</f>
        <v>107.89999999999999</v>
      </c>
      <c r="R30" s="14">
        <f t="shared" si="0"/>
        <v>2776.8125000000005</v>
      </c>
      <c r="S30" s="13">
        <f t="shared" si="0"/>
        <v>2296.4745000000003</v>
      </c>
      <c r="T30" s="13">
        <f t="shared" si="0"/>
        <v>685.48</v>
      </c>
      <c r="U30" s="13">
        <f t="shared" si="0"/>
        <v>229.2</v>
      </c>
      <c r="V30" s="13">
        <f t="shared" si="0"/>
        <v>205.56</v>
      </c>
      <c r="W30" s="14">
        <f t="shared" si="0"/>
        <v>6014.91</v>
      </c>
      <c r="X30" s="12"/>
      <c r="Y30" s="30"/>
      <c r="Z30" s="30"/>
    </row>
    <row r="31" spans="1:26" ht="31.5" hidden="1" customHeight="1" x14ac:dyDescent="0.15">
      <c r="A31" s="8"/>
      <c r="B31" s="56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</row>
    <row r="32" spans="1:26" ht="20.25" customHeight="1" x14ac:dyDescent="0.15">
      <c r="D32" s="4"/>
    </row>
  </sheetData>
  <autoFilter ref="A7:X30" xr:uid="{00000000-0009-0000-0000-000000000000}"/>
  <mergeCells count="29">
    <mergeCell ref="B31:X31"/>
    <mergeCell ref="J6:J7"/>
    <mergeCell ref="K6:K7"/>
    <mergeCell ref="L6:N6"/>
    <mergeCell ref="O6:Q6"/>
    <mergeCell ref="R6:T6"/>
    <mergeCell ref="U6:U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A2:W2"/>
    <mergeCell ref="A3:W3"/>
    <mergeCell ref="A4:A7"/>
    <mergeCell ref="B4:B7"/>
    <mergeCell ref="C4:W4"/>
    <mergeCell ref="F6:F7"/>
    <mergeCell ref="G6:G7"/>
    <mergeCell ref="H6:H7"/>
    <mergeCell ref="I6:I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7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54F70-CA6F-4B68-AFD3-37993F744E0D}">
  <dimension ref="D6:K14"/>
  <sheetViews>
    <sheetView workbookViewId="0">
      <selection activeCell="R11" sqref="R11:R18"/>
    </sheetView>
  </sheetViews>
  <sheetFormatPr defaultRowHeight="13.5" x14ac:dyDescent="0.15"/>
  <cols>
    <col min="4" max="4" width="16.25" customWidth="1"/>
    <col min="8" max="8" width="15" customWidth="1"/>
    <col min="10" max="10" width="20.125" customWidth="1"/>
    <col min="11" max="11" width="28.625" customWidth="1"/>
  </cols>
  <sheetData>
    <row r="6" spans="4:11" x14ac:dyDescent="0.15">
      <c r="D6" s="34" t="s">
        <v>72</v>
      </c>
      <c r="E6" s="32" t="s">
        <v>58</v>
      </c>
      <c r="F6" s="32" t="s">
        <v>59</v>
      </c>
      <c r="G6" s="32" t="s">
        <v>60</v>
      </c>
      <c r="H6" s="32" t="s">
        <v>61</v>
      </c>
      <c r="I6" s="32"/>
      <c r="J6" s="32" t="s">
        <v>62</v>
      </c>
      <c r="K6" s="32" t="s">
        <v>71</v>
      </c>
    </row>
    <row r="7" spans="4:11" ht="14.25" x14ac:dyDescent="0.15">
      <c r="D7" s="26" t="s">
        <v>19</v>
      </c>
      <c r="E7">
        <v>0</v>
      </c>
      <c r="F7">
        <v>0</v>
      </c>
      <c r="G7">
        <v>0</v>
      </c>
      <c r="H7">
        <f>E7+F7-G7</f>
        <v>0</v>
      </c>
      <c r="J7">
        <v>0</v>
      </c>
      <c r="K7" s="36">
        <f>H7-J7</f>
        <v>0</v>
      </c>
    </row>
    <row r="8" spans="4:11" ht="14.25" x14ac:dyDescent="0.15">
      <c r="D8" s="26" t="s">
        <v>21</v>
      </c>
      <c r="E8">
        <v>248</v>
      </c>
      <c r="F8">
        <v>86</v>
      </c>
      <c r="G8">
        <v>70</v>
      </c>
      <c r="H8">
        <f t="shared" ref="H8:H14" si="0">E8+F8-G8</f>
        <v>264</v>
      </c>
      <c r="J8">
        <v>241</v>
      </c>
      <c r="K8" s="36">
        <f t="shared" ref="K8:K14" si="1">H8-J8</f>
        <v>23</v>
      </c>
    </row>
    <row r="9" spans="4:11" ht="14.25" x14ac:dyDescent="0.15">
      <c r="D9" s="26" t="s">
        <v>23</v>
      </c>
      <c r="E9">
        <v>442.09000000000003</v>
      </c>
      <c r="F9">
        <v>20.86</v>
      </c>
      <c r="G9">
        <v>37.57</v>
      </c>
      <c r="H9">
        <f>E9+F9-G9</f>
        <v>425.38000000000005</v>
      </c>
      <c r="J9">
        <v>408.81</v>
      </c>
      <c r="K9" s="36">
        <f t="shared" si="1"/>
        <v>16.57000000000005</v>
      </c>
    </row>
    <row r="10" spans="4:11" ht="14.25" x14ac:dyDescent="0.15">
      <c r="D10" s="26" t="s">
        <v>33</v>
      </c>
      <c r="E10">
        <v>347.34</v>
      </c>
      <c r="F10">
        <v>0</v>
      </c>
      <c r="G10">
        <v>19.2</v>
      </c>
      <c r="H10">
        <f t="shared" si="0"/>
        <v>328.14</v>
      </c>
      <c r="J10">
        <v>328.97</v>
      </c>
      <c r="K10" s="36">
        <f t="shared" si="1"/>
        <v>-0.83000000000004093</v>
      </c>
    </row>
    <row r="11" spans="4:11" ht="14.25" x14ac:dyDescent="0.15">
      <c r="D11" s="26" t="s">
        <v>30</v>
      </c>
      <c r="E11">
        <v>86.5</v>
      </c>
      <c r="F11">
        <v>41</v>
      </c>
      <c r="G11">
        <v>17</v>
      </c>
      <c r="H11">
        <f t="shared" si="0"/>
        <v>110.5</v>
      </c>
      <c r="J11">
        <v>118</v>
      </c>
      <c r="K11" s="36">
        <f t="shared" si="1"/>
        <v>-7.5</v>
      </c>
    </row>
    <row r="12" spans="4:11" ht="14.25" x14ac:dyDescent="0.15">
      <c r="D12" s="26" t="s">
        <v>34</v>
      </c>
      <c r="E12">
        <v>83.890000000000015</v>
      </c>
      <c r="F12">
        <v>25.98</v>
      </c>
      <c r="G12">
        <v>15.389999999999999</v>
      </c>
      <c r="H12">
        <f t="shared" si="0"/>
        <v>94.480000000000018</v>
      </c>
      <c r="J12">
        <v>64.13</v>
      </c>
      <c r="K12" s="36">
        <f t="shared" si="1"/>
        <v>30.350000000000023</v>
      </c>
    </row>
    <row r="13" spans="4:11" ht="14.25" x14ac:dyDescent="0.15">
      <c r="D13" s="26" t="s">
        <v>25</v>
      </c>
      <c r="E13">
        <v>76.3</v>
      </c>
      <c r="F13">
        <v>15.5</v>
      </c>
      <c r="G13">
        <v>21.5</v>
      </c>
      <c r="H13">
        <f t="shared" si="0"/>
        <v>70.3</v>
      </c>
      <c r="J13">
        <v>77</v>
      </c>
      <c r="K13" s="36">
        <f t="shared" si="1"/>
        <v>-6.7000000000000028</v>
      </c>
    </row>
    <row r="14" spans="4:11" ht="14.25" x14ac:dyDescent="0.15">
      <c r="D14" s="26" t="s">
        <v>42</v>
      </c>
      <c r="E14">
        <v>806.80000000000007</v>
      </c>
      <c r="F14">
        <v>14.3</v>
      </c>
      <c r="G14">
        <v>29.8</v>
      </c>
      <c r="H14">
        <f t="shared" si="0"/>
        <v>791.30000000000007</v>
      </c>
      <c r="J14">
        <v>702.7</v>
      </c>
      <c r="K14" s="36">
        <f t="shared" si="1"/>
        <v>88.600000000000023</v>
      </c>
    </row>
  </sheetData>
  <phoneticPr fontId="1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711DA-715C-4E85-80EF-79A29B0B0111}">
  <sheetPr>
    <pageSetUpPr fitToPage="1"/>
  </sheetPr>
  <dimension ref="A1:Z32"/>
  <sheetViews>
    <sheetView view="pageBreakPreview" zoomScale="87" zoomScaleSheetLayoutView="87" workbookViewId="0">
      <pane xSplit="2" ySplit="7" topLeftCell="C14" activePane="bottomRight" state="frozen"/>
      <selection activeCell="R11" sqref="R11:R18"/>
      <selection pane="topRight" activeCell="R11" sqref="R11:R18"/>
      <selection pane="bottomLeft" activeCell="R11" sqref="R11:R18"/>
      <selection pane="bottomRight" activeCell="R11" sqref="R11:R18"/>
    </sheetView>
  </sheetViews>
  <sheetFormatPr defaultColWidth="9" defaultRowHeight="13.5" x14ac:dyDescent="0.1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11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12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 x14ac:dyDescent="0.15">
      <c r="A1" s="6"/>
    </row>
    <row r="2" spans="1:26" ht="32.25" customHeight="1" x14ac:dyDescent="0.15">
      <c r="A2" s="67" t="s">
        <v>70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</row>
    <row r="3" spans="1:26" ht="9.9499999999999993" customHeight="1" x14ac:dyDescent="0.15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</row>
    <row r="4" spans="1:26" s="1" customFormat="1" ht="21.95" customHeight="1" x14ac:dyDescent="0.15">
      <c r="A4" s="69" t="s">
        <v>0</v>
      </c>
      <c r="B4" s="72" t="s">
        <v>1</v>
      </c>
      <c r="C4" s="72" t="s">
        <v>2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6" t="s">
        <v>3</v>
      </c>
      <c r="Y4" s="62" t="s">
        <v>43</v>
      </c>
      <c r="Z4" s="62" t="s">
        <v>44</v>
      </c>
    </row>
    <row r="5" spans="1:26" s="1" customFormat="1" ht="23.1" customHeight="1" x14ac:dyDescent="0.15">
      <c r="A5" s="70"/>
      <c r="B5" s="73"/>
      <c r="C5" s="63" t="s">
        <v>4</v>
      </c>
      <c r="D5" s="64"/>
      <c r="E5" s="65"/>
      <c r="F5" s="63" t="s">
        <v>5</v>
      </c>
      <c r="G5" s="64"/>
      <c r="H5" s="65"/>
      <c r="I5" s="66" t="s">
        <v>6</v>
      </c>
      <c r="J5" s="66"/>
      <c r="K5" s="66"/>
      <c r="L5" s="63" t="s">
        <v>7</v>
      </c>
      <c r="M5" s="64"/>
      <c r="N5" s="64"/>
      <c r="O5" s="64"/>
      <c r="P5" s="64"/>
      <c r="Q5" s="64"/>
      <c r="R5" s="64"/>
      <c r="S5" s="64"/>
      <c r="T5" s="65"/>
      <c r="U5" s="58" t="s">
        <v>8</v>
      </c>
      <c r="V5" s="58"/>
      <c r="W5" s="58"/>
      <c r="X5" s="77"/>
      <c r="Y5" s="62"/>
      <c r="Z5" s="62"/>
    </row>
    <row r="6" spans="1:26" s="2" customFormat="1" ht="30.95" customHeight="1" x14ac:dyDescent="0.15">
      <c r="A6" s="70"/>
      <c r="B6" s="73"/>
      <c r="C6" s="54" t="s">
        <v>9</v>
      </c>
      <c r="D6" s="54" t="s">
        <v>10</v>
      </c>
      <c r="E6" s="54" t="s">
        <v>11</v>
      </c>
      <c r="F6" s="54" t="s">
        <v>9</v>
      </c>
      <c r="G6" s="54" t="s">
        <v>10</v>
      </c>
      <c r="H6" s="54" t="s">
        <v>11</v>
      </c>
      <c r="I6" s="54" t="s">
        <v>9</v>
      </c>
      <c r="J6" s="54" t="s">
        <v>10</v>
      </c>
      <c r="K6" s="54" t="s">
        <v>11</v>
      </c>
      <c r="L6" s="58" t="s">
        <v>9</v>
      </c>
      <c r="M6" s="58"/>
      <c r="N6" s="58"/>
      <c r="O6" s="59" t="s">
        <v>10</v>
      </c>
      <c r="P6" s="60"/>
      <c r="Q6" s="61"/>
      <c r="R6" s="59" t="s">
        <v>11</v>
      </c>
      <c r="S6" s="60"/>
      <c r="T6" s="61"/>
      <c r="U6" s="54" t="s">
        <v>9</v>
      </c>
      <c r="V6" s="54" t="s">
        <v>10</v>
      </c>
      <c r="W6" s="54" t="s">
        <v>11</v>
      </c>
      <c r="X6" s="77"/>
      <c r="Y6" s="62"/>
      <c r="Z6" s="62"/>
    </row>
    <row r="7" spans="1:26" s="2" customFormat="1" ht="45" customHeight="1" x14ac:dyDescent="0.15">
      <c r="A7" s="71"/>
      <c r="B7" s="74"/>
      <c r="C7" s="55"/>
      <c r="D7" s="55"/>
      <c r="E7" s="55"/>
      <c r="F7" s="55"/>
      <c r="G7" s="55"/>
      <c r="H7" s="55"/>
      <c r="I7" s="55"/>
      <c r="J7" s="55"/>
      <c r="K7" s="55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5"/>
      <c r="V7" s="55"/>
      <c r="W7" s="55"/>
      <c r="X7" s="78"/>
      <c r="Y7" s="62"/>
      <c r="Z7" s="62"/>
    </row>
    <row r="8" spans="1:26" s="2" customFormat="1" ht="33" customHeight="1" x14ac:dyDescent="0.15">
      <c r="A8" s="15">
        <v>1</v>
      </c>
      <c r="B8" s="16" t="s">
        <v>66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44.12</v>
      </c>
      <c r="M8" s="17">
        <v>44.12</v>
      </c>
      <c r="N8" s="17">
        <v>0</v>
      </c>
      <c r="O8" s="17">
        <v>391.55</v>
      </c>
      <c r="P8" s="17">
        <v>391.55</v>
      </c>
      <c r="Q8" s="17">
        <v>0</v>
      </c>
      <c r="R8" s="17">
        <v>1298.93</v>
      </c>
      <c r="S8" s="17">
        <v>1298.93</v>
      </c>
      <c r="T8" s="17">
        <v>0</v>
      </c>
      <c r="U8" s="17">
        <v>0</v>
      </c>
      <c r="V8" s="17">
        <v>0</v>
      </c>
      <c r="W8" s="17">
        <v>0</v>
      </c>
      <c r="X8" s="18"/>
      <c r="Y8" s="39"/>
      <c r="Z8" s="39"/>
    </row>
    <row r="9" spans="1:26" s="2" customFormat="1" ht="30.95" customHeight="1" x14ac:dyDescent="0.15">
      <c r="A9" s="31">
        <v>2</v>
      </c>
      <c r="B9" s="16" t="s">
        <v>64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562.2299999999999</v>
      </c>
      <c r="M9" s="17">
        <v>562.2299999999999</v>
      </c>
      <c r="N9" s="17">
        <v>0</v>
      </c>
      <c r="O9" s="17">
        <v>547.95000000000005</v>
      </c>
      <c r="P9" s="17">
        <v>547.95000000000005</v>
      </c>
      <c r="Q9" s="17">
        <v>0</v>
      </c>
      <c r="R9" s="17">
        <v>978.3625000000003</v>
      </c>
      <c r="S9" s="17">
        <v>978.3625000000003</v>
      </c>
      <c r="T9" s="17">
        <v>0</v>
      </c>
      <c r="U9" s="17">
        <v>0</v>
      </c>
      <c r="V9" s="17">
        <v>0</v>
      </c>
      <c r="W9" s="17">
        <v>0</v>
      </c>
      <c r="X9" s="18"/>
      <c r="Y9" s="39"/>
      <c r="Z9" s="39"/>
    </row>
    <row r="10" spans="1:26" s="2" customFormat="1" ht="30.95" customHeight="1" x14ac:dyDescent="0.15">
      <c r="A10" s="15">
        <v>3</v>
      </c>
      <c r="B10" s="16" t="s">
        <v>65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503.79</v>
      </c>
      <c r="M10" s="17">
        <v>503.79</v>
      </c>
      <c r="N10" s="17">
        <v>0</v>
      </c>
      <c r="O10" s="17">
        <v>524.11</v>
      </c>
      <c r="P10" s="17">
        <v>524.11</v>
      </c>
      <c r="Q10" s="17">
        <v>0</v>
      </c>
      <c r="R10" s="17">
        <v>656.54</v>
      </c>
      <c r="S10" s="33">
        <v>656.54</v>
      </c>
      <c r="T10" s="17">
        <v>0</v>
      </c>
      <c r="U10" s="17">
        <v>0</v>
      </c>
      <c r="V10" s="17">
        <v>0</v>
      </c>
      <c r="W10" s="17">
        <v>0</v>
      </c>
      <c r="X10" s="18"/>
      <c r="Y10" s="39"/>
      <c r="Z10" s="39"/>
    </row>
    <row r="11" spans="1:26" s="2" customFormat="1" ht="30.95" customHeight="1" x14ac:dyDescent="0.15">
      <c r="A11" s="19">
        <v>1</v>
      </c>
      <c r="B11" s="26" t="s">
        <v>19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0">
        <v>0</v>
      </c>
      <c r="X11" s="21" t="s">
        <v>20</v>
      </c>
      <c r="Y11" s="28" t="s">
        <v>45</v>
      </c>
      <c r="Z11" s="29" t="s">
        <v>46</v>
      </c>
    </row>
    <row r="12" spans="1:26" s="2" customFormat="1" ht="30.95" customHeight="1" x14ac:dyDescent="0.15">
      <c r="A12" s="19">
        <v>2</v>
      </c>
      <c r="B12" s="26" t="s">
        <v>21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70</v>
      </c>
      <c r="M12" s="22">
        <v>70</v>
      </c>
      <c r="N12" s="22">
        <v>0</v>
      </c>
      <c r="O12" s="22">
        <v>86</v>
      </c>
      <c r="P12" s="22">
        <v>86</v>
      </c>
      <c r="Q12" s="22">
        <v>0</v>
      </c>
      <c r="R12" s="22">
        <v>241</v>
      </c>
      <c r="S12" s="22">
        <v>241</v>
      </c>
      <c r="T12" s="22">
        <v>0</v>
      </c>
      <c r="U12" s="22">
        <v>0</v>
      </c>
      <c r="V12" s="22">
        <v>0</v>
      </c>
      <c r="W12" s="20">
        <v>0</v>
      </c>
      <c r="X12" s="24" t="s">
        <v>39</v>
      </c>
      <c r="Y12" s="28" t="s">
        <v>47</v>
      </c>
      <c r="Z12" s="29" t="s">
        <v>46</v>
      </c>
    </row>
    <row r="13" spans="1:26" s="2" customFormat="1" ht="30.95" customHeight="1" x14ac:dyDescent="0.15">
      <c r="A13" s="19">
        <v>3</v>
      </c>
      <c r="B13" s="26" t="s">
        <v>23</v>
      </c>
      <c r="C13" s="22">
        <v>9.43</v>
      </c>
      <c r="D13" s="22">
        <v>0</v>
      </c>
      <c r="E13" s="22">
        <v>597</v>
      </c>
      <c r="F13" s="22">
        <v>0.84</v>
      </c>
      <c r="G13" s="22">
        <v>0</v>
      </c>
      <c r="H13" s="22">
        <v>243.97</v>
      </c>
      <c r="I13" s="22">
        <v>3.04</v>
      </c>
      <c r="J13" s="22">
        <v>0</v>
      </c>
      <c r="K13" s="22">
        <v>175.62</v>
      </c>
      <c r="L13" s="22">
        <v>37.57</v>
      </c>
      <c r="M13" s="22">
        <v>15.93</v>
      </c>
      <c r="N13" s="22">
        <v>21.64</v>
      </c>
      <c r="O13" s="22">
        <v>20.86</v>
      </c>
      <c r="P13" s="22">
        <v>7.17</v>
      </c>
      <c r="Q13" s="22">
        <v>13.69</v>
      </c>
      <c r="R13" s="22">
        <v>408.81</v>
      </c>
      <c r="S13" s="22">
        <v>203.98</v>
      </c>
      <c r="T13" s="22">
        <v>204.83</v>
      </c>
      <c r="U13" s="22">
        <v>6.88</v>
      </c>
      <c r="V13" s="22">
        <v>18.399999999999999</v>
      </c>
      <c r="W13" s="23">
        <v>42.34</v>
      </c>
      <c r="X13" s="21" t="s">
        <v>20</v>
      </c>
      <c r="Y13" s="29" t="s">
        <v>50</v>
      </c>
      <c r="Z13" s="29" t="s">
        <v>51</v>
      </c>
    </row>
    <row r="14" spans="1:26" s="2" customFormat="1" ht="30.95" customHeight="1" x14ac:dyDescent="0.15">
      <c r="A14" s="19">
        <v>4</v>
      </c>
      <c r="B14" s="26" t="s">
        <v>33</v>
      </c>
      <c r="C14" s="22">
        <v>0.87</v>
      </c>
      <c r="D14" s="22">
        <v>0</v>
      </c>
      <c r="E14" s="22">
        <v>25.31</v>
      </c>
      <c r="F14" s="22">
        <v>1.35</v>
      </c>
      <c r="G14" s="22">
        <v>0</v>
      </c>
      <c r="H14" s="22">
        <v>35.19</v>
      </c>
      <c r="I14" s="22">
        <v>0.62</v>
      </c>
      <c r="J14" s="22">
        <v>0</v>
      </c>
      <c r="K14" s="22">
        <v>74.27</v>
      </c>
      <c r="L14" s="22">
        <v>19.2</v>
      </c>
      <c r="M14" s="22">
        <v>6.61</v>
      </c>
      <c r="N14" s="22">
        <v>12.59</v>
      </c>
      <c r="O14" s="22">
        <v>0</v>
      </c>
      <c r="P14" s="22">
        <v>0</v>
      </c>
      <c r="Q14" s="22">
        <v>0</v>
      </c>
      <c r="R14" s="22">
        <v>328.97</v>
      </c>
      <c r="S14" s="22">
        <v>114.76</v>
      </c>
      <c r="T14" s="22">
        <v>214.21</v>
      </c>
      <c r="U14" s="22">
        <v>0.05</v>
      </c>
      <c r="V14" s="22">
        <v>0.09</v>
      </c>
      <c r="W14" s="22">
        <v>0.42</v>
      </c>
      <c r="X14" s="21" t="s">
        <v>20</v>
      </c>
      <c r="Y14" s="29" t="s">
        <v>48</v>
      </c>
      <c r="Z14" s="29" t="s">
        <v>49</v>
      </c>
    </row>
    <row r="15" spans="1:26" s="2" customFormat="1" ht="30.95" customHeight="1" x14ac:dyDescent="0.15">
      <c r="A15" s="19">
        <v>5</v>
      </c>
      <c r="B15" s="26" t="s">
        <v>30</v>
      </c>
      <c r="C15" s="22">
        <v>6.5</v>
      </c>
      <c r="D15" s="22">
        <v>7</v>
      </c>
      <c r="E15" s="22">
        <v>98</v>
      </c>
      <c r="F15" s="22">
        <v>5.5</v>
      </c>
      <c r="G15" s="22">
        <v>7</v>
      </c>
      <c r="H15" s="22">
        <v>79</v>
      </c>
      <c r="I15" s="22">
        <v>4.5999999999999996</v>
      </c>
      <c r="J15" s="22">
        <v>5</v>
      </c>
      <c r="K15" s="22">
        <v>113</v>
      </c>
      <c r="L15" s="22">
        <v>17</v>
      </c>
      <c r="M15" s="22">
        <v>10</v>
      </c>
      <c r="N15" s="22">
        <v>7</v>
      </c>
      <c r="O15" s="22">
        <v>41</v>
      </c>
      <c r="P15" s="22">
        <v>17</v>
      </c>
      <c r="Q15" s="22">
        <v>24</v>
      </c>
      <c r="R15" s="22">
        <v>118</v>
      </c>
      <c r="S15" s="22">
        <v>58</v>
      </c>
      <c r="T15" s="22">
        <v>60</v>
      </c>
      <c r="U15" s="22">
        <v>3</v>
      </c>
      <c r="V15" s="22">
        <v>5</v>
      </c>
      <c r="W15" s="22">
        <v>8</v>
      </c>
      <c r="X15" s="21" t="s">
        <v>20</v>
      </c>
      <c r="Y15" s="29" t="s">
        <v>54</v>
      </c>
      <c r="Z15" s="29" t="s">
        <v>46</v>
      </c>
    </row>
    <row r="16" spans="1:26" s="2" customFormat="1" ht="30.95" customHeight="1" x14ac:dyDescent="0.15">
      <c r="A16" s="19">
        <v>6</v>
      </c>
      <c r="B16" s="26" t="s">
        <v>34</v>
      </c>
      <c r="C16" s="22">
        <v>6.3</v>
      </c>
      <c r="D16" s="22">
        <v>0.1</v>
      </c>
      <c r="E16" s="22">
        <v>111.56</v>
      </c>
      <c r="F16" s="22">
        <v>0.79</v>
      </c>
      <c r="G16" s="22">
        <v>0.03</v>
      </c>
      <c r="H16" s="22">
        <v>103.75</v>
      </c>
      <c r="I16" s="22">
        <v>0.48</v>
      </c>
      <c r="J16" s="22">
        <v>1.82</v>
      </c>
      <c r="K16" s="22">
        <v>70.459999999999994</v>
      </c>
      <c r="L16" s="22">
        <v>15.389999999999999</v>
      </c>
      <c r="M16" s="22">
        <v>14.2</v>
      </c>
      <c r="N16" s="22">
        <v>1.19</v>
      </c>
      <c r="O16" s="22">
        <v>25.98</v>
      </c>
      <c r="P16" s="22">
        <v>22.76</v>
      </c>
      <c r="Q16" s="22">
        <v>3.22</v>
      </c>
      <c r="R16" s="22">
        <v>64.13</v>
      </c>
      <c r="S16" s="22">
        <v>59.32</v>
      </c>
      <c r="T16" s="22">
        <v>4.8099999999999996</v>
      </c>
      <c r="U16" s="22">
        <v>4.5999999999999996</v>
      </c>
      <c r="V16" s="22">
        <v>6.69</v>
      </c>
      <c r="W16" s="23">
        <v>13.4</v>
      </c>
      <c r="X16" s="21" t="s">
        <v>20</v>
      </c>
      <c r="Y16" s="29" t="s">
        <v>55</v>
      </c>
      <c r="Z16" s="29" t="s">
        <v>56</v>
      </c>
    </row>
    <row r="17" spans="1:26" s="2" customFormat="1" ht="30.95" customHeight="1" x14ac:dyDescent="0.15">
      <c r="A17" s="19">
        <v>7</v>
      </c>
      <c r="B17" s="26" t="s">
        <v>25</v>
      </c>
      <c r="C17" s="22">
        <v>1.9</v>
      </c>
      <c r="D17" s="22">
        <v>0</v>
      </c>
      <c r="E17" s="22">
        <v>19</v>
      </c>
      <c r="F17" s="26">
        <v>0.6</v>
      </c>
      <c r="G17" s="26">
        <v>1.5</v>
      </c>
      <c r="H17" s="26">
        <v>2.5</v>
      </c>
      <c r="I17" s="22">
        <v>1</v>
      </c>
      <c r="J17" s="22">
        <v>1.5</v>
      </c>
      <c r="K17" s="22">
        <v>9.8000000000000007</v>
      </c>
      <c r="L17" s="22">
        <v>21.5</v>
      </c>
      <c r="M17" s="22">
        <v>11</v>
      </c>
      <c r="N17" s="22">
        <v>10.5</v>
      </c>
      <c r="O17" s="22">
        <v>15.5</v>
      </c>
      <c r="P17" s="22">
        <v>7.5</v>
      </c>
      <c r="Q17" s="22">
        <v>8</v>
      </c>
      <c r="R17" s="22">
        <v>77</v>
      </c>
      <c r="S17" s="22">
        <v>41</v>
      </c>
      <c r="T17" s="22">
        <v>36</v>
      </c>
      <c r="U17" s="22">
        <v>2</v>
      </c>
      <c r="V17" s="22">
        <v>2</v>
      </c>
      <c r="W17" s="23">
        <v>3.9</v>
      </c>
      <c r="X17" s="21" t="s">
        <v>41</v>
      </c>
      <c r="Y17" s="29" t="s">
        <v>52</v>
      </c>
      <c r="Z17" s="29" t="s">
        <v>53</v>
      </c>
    </row>
    <row r="18" spans="1:26" s="2" customFormat="1" ht="30.95" customHeight="1" x14ac:dyDescent="0.15">
      <c r="A18" s="19">
        <v>8</v>
      </c>
      <c r="B18" s="26" t="s">
        <v>42</v>
      </c>
      <c r="C18" s="22">
        <v>18.5</v>
      </c>
      <c r="D18" s="22">
        <v>33</v>
      </c>
      <c r="E18" s="22">
        <v>107.5</v>
      </c>
      <c r="F18" s="22">
        <v>16</v>
      </c>
      <c r="G18" s="22">
        <v>33</v>
      </c>
      <c r="H18" s="22">
        <v>129</v>
      </c>
      <c r="I18" s="22">
        <v>12</v>
      </c>
      <c r="J18" s="22">
        <v>35</v>
      </c>
      <c r="K18" s="22">
        <v>93</v>
      </c>
      <c r="L18" s="22">
        <v>29.8</v>
      </c>
      <c r="M18" s="22">
        <v>29.8</v>
      </c>
      <c r="N18" s="22">
        <v>0</v>
      </c>
      <c r="O18" s="22">
        <v>14.3</v>
      </c>
      <c r="P18" s="22">
        <v>14.3</v>
      </c>
      <c r="Q18" s="22">
        <v>0</v>
      </c>
      <c r="R18" s="22">
        <v>702.7</v>
      </c>
      <c r="S18" s="22">
        <v>374.7</v>
      </c>
      <c r="T18" s="22">
        <v>328</v>
      </c>
      <c r="U18" s="22">
        <v>4</v>
      </c>
      <c r="V18" s="22">
        <v>4</v>
      </c>
      <c r="W18" s="20">
        <v>0</v>
      </c>
      <c r="X18" s="21" t="s">
        <v>20</v>
      </c>
      <c r="Y18" s="29" t="s">
        <v>57</v>
      </c>
      <c r="Z18" s="29" t="s">
        <v>46</v>
      </c>
    </row>
    <row r="19" spans="1:26" s="2" customFormat="1" ht="30.95" customHeight="1" x14ac:dyDescent="0.15">
      <c r="A19" s="19">
        <v>9</v>
      </c>
      <c r="B19" s="26" t="s">
        <v>24</v>
      </c>
      <c r="C19" s="25">
        <v>12</v>
      </c>
      <c r="D19" s="25">
        <v>5</v>
      </c>
      <c r="E19" s="22">
        <v>53</v>
      </c>
      <c r="F19" s="25">
        <v>8</v>
      </c>
      <c r="G19" s="25">
        <v>10</v>
      </c>
      <c r="H19" s="25">
        <v>62</v>
      </c>
      <c r="I19" s="25">
        <v>9</v>
      </c>
      <c r="J19" s="25">
        <v>10</v>
      </c>
      <c r="K19" s="22">
        <v>67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5</v>
      </c>
      <c r="V19" s="25">
        <v>7</v>
      </c>
      <c r="W19" s="23">
        <v>2</v>
      </c>
      <c r="X19" s="21" t="s">
        <v>20</v>
      </c>
      <c r="Y19" s="39"/>
      <c r="Z19" s="39"/>
    </row>
    <row r="20" spans="1:26" s="2" customFormat="1" ht="30.95" customHeight="1" x14ac:dyDescent="0.15">
      <c r="A20" s="19">
        <v>10</v>
      </c>
      <c r="B20" s="26" t="s">
        <v>29</v>
      </c>
      <c r="C20" s="25">
        <v>37.049999999999997</v>
      </c>
      <c r="D20" s="25">
        <v>0</v>
      </c>
      <c r="E20" s="22">
        <v>145.49</v>
      </c>
      <c r="F20" s="25">
        <v>24.3</v>
      </c>
      <c r="G20" s="25">
        <v>0</v>
      </c>
      <c r="H20" s="25">
        <v>66.98</v>
      </c>
      <c r="I20" s="25">
        <v>19.22</v>
      </c>
      <c r="J20" s="25">
        <v>0</v>
      </c>
      <c r="K20" s="22">
        <v>87.98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5">
        <v>0</v>
      </c>
      <c r="W20" s="22">
        <v>0</v>
      </c>
      <c r="X20" s="21" t="s">
        <v>41</v>
      </c>
      <c r="Y20" s="39"/>
      <c r="Z20" s="39"/>
    </row>
    <row r="21" spans="1:26" s="2" customFormat="1" ht="30.95" customHeight="1" x14ac:dyDescent="0.15">
      <c r="A21" s="19">
        <v>11</v>
      </c>
      <c r="B21" s="26" t="s">
        <v>32</v>
      </c>
      <c r="C21" s="22">
        <v>0</v>
      </c>
      <c r="D21" s="22">
        <v>0</v>
      </c>
      <c r="E21" s="25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99.8</v>
      </c>
      <c r="V21" s="22">
        <v>124.08</v>
      </c>
      <c r="W21" s="23">
        <v>2605.1999999999998</v>
      </c>
      <c r="X21" s="21" t="s">
        <v>20</v>
      </c>
      <c r="Y21" s="39"/>
      <c r="Z21" s="39"/>
    </row>
    <row r="22" spans="1:26" s="2" customFormat="1" ht="30.95" customHeight="1" x14ac:dyDescent="0.15">
      <c r="A22" s="19">
        <v>12</v>
      </c>
      <c r="B22" s="26" t="s">
        <v>26</v>
      </c>
      <c r="C22" s="22">
        <v>0</v>
      </c>
      <c r="D22" s="22">
        <v>0</v>
      </c>
      <c r="E22" s="25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29</v>
      </c>
      <c r="V22" s="22">
        <v>20</v>
      </c>
      <c r="W22" s="22">
        <v>2010</v>
      </c>
      <c r="X22" s="21" t="s">
        <v>40</v>
      </c>
      <c r="Y22" s="39"/>
      <c r="Z22" s="39"/>
    </row>
    <row r="23" spans="1:26" s="2" customFormat="1" ht="30.95" customHeight="1" x14ac:dyDescent="0.15">
      <c r="A23" s="19">
        <v>13</v>
      </c>
      <c r="B23" s="26" t="s">
        <v>31</v>
      </c>
      <c r="C23" s="22">
        <v>40</v>
      </c>
      <c r="D23" s="22">
        <v>40</v>
      </c>
      <c r="E23" s="22">
        <v>70</v>
      </c>
      <c r="F23" s="22">
        <v>40</v>
      </c>
      <c r="G23" s="22">
        <v>40</v>
      </c>
      <c r="H23" s="22">
        <v>0</v>
      </c>
      <c r="I23" s="22">
        <v>80</v>
      </c>
      <c r="J23" s="22">
        <v>0</v>
      </c>
      <c r="K23" s="22">
        <v>774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20</v>
      </c>
      <c r="V23" s="22">
        <v>25</v>
      </c>
      <c r="W23" s="22">
        <v>1300</v>
      </c>
      <c r="X23" s="21" t="s">
        <v>20</v>
      </c>
      <c r="Y23" s="39"/>
      <c r="Z23" s="39"/>
    </row>
    <row r="24" spans="1:26" s="2" customFormat="1" ht="30.95" customHeight="1" x14ac:dyDescent="0.15">
      <c r="A24" s="19">
        <v>14</v>
      </c>
      <c r="B24" s="26" t="s">
        <v>22</v>
      </c>
      <c r="C24" s="26">
        <v>1.625</v>
      </c>
      <c r="D24" s="26">
        <v>0</v>
      </c>
      <c r="E24" s="22">
        <v>17.7</v>
      </c>
      <c r="F24" s="22">
        <v>1.645</v>
      </c>
      <c r="G24" s="22">
        <v>0</v>
      </c>
      <c r="H24" s="22">
        <v>11.34</v>
      </c>
      <c r="I24" s="22">
        <v>0.34</v>
      </c>
      <c r="J24" s="22">
        <v>0</v>
      </c>
      <c r="K24" s="22">
        <v>31</v>
      </c>
      <c r="L24" s="22">
        <v>6.97</v>
      </c>
      <c r="M24" s="22">
        <v>1.1399999999999999</v>
      </c>
      <c r="N24" s="22">
        <v>5.83</v>
      </c>
      <c r="O24" s="22">
        <v>6.97</v>
      </c>
      <c r="P24" s="22">
        <v>1.1399999999999999</v>
      </c>
      <c r="Q24" s="22">
        <v>5.83</v>
      </c>
      <c r="R24" s="22">
        <v>0</v>
      </c>
      <c r="S24" s="22">
        <v>0</v>
      </c>
      <c r="T24" s="22">
        <v>0</v>
      </c>
      <c r="U24" s="22">
        <v>1.46</v>
      </c>
      <c r="V24" s="22">
        <v>1.46</v>
      </c>
      <c r="W24" s="26">
        <v>0</v>
      </c>
      <c r="X24" s="21" t="s">
        <v>20</v>
      </c>
      <c r="Y24" s="39"/>
      <c r="Z24" s="39"/>
    </row>
    <row r="25" spans="1:26" s="2" customFormat="1" ht="30.95" customHeight="1" x14ac:dyDescent="0.15">
      <c r="A25" s="19">
        <v>15</v>
      </c>
      <c r="B25" s="26" t="s">
        <v>27</v>
      </c>
      <c r="C25" s="22">
        <v>1.1000000000000001</v>
      </c>
      <c r="D25" s="22">
        <v>1.1000000000000001</v>
      </c>
      <c r="E25" s="22">
        <v>28.8</v>
      </c>
      <c r="F25" s="22">
        <v>1.2</v>
      </c>
      <c r="G25" s="22">
        <v>1.2</v>
      </c>
      <c r="H25" s="22">
        <v>37.299999999999997</v>
      </c>
      <c r="I25" s="22">
        <v>0</v>
      </c>
      <c r="J25" s="22">
        <v>0</v>
      </c>
      <c r="K25" s="22">
        <v>97.1</v>
      </c>
      <c r="L25" s="22">
        <v>3.0999999999999996</v>
      </c>
      <c r="M25" s="22">
        <v>0.3</v>
      </c>
      <c r="N25" s="22">
        <v>2.8</v>
      </c>
      <c r="O25" s="22">
        <v>0</v>
      </c>
      <c r="P25" s="22">
        <v>0</v>
      </c>
      <c r="Q25" s="22">
        <v>0</v>
      </c>
      <c r="R25" s="22">
        <v>6.3</v>
      </c>
      <c r="S25" s="22">
        <v>0.63</v>
      </c>
      <c r="T25" s="22">
        <v>5.67</v>
      </c>
      <c r="U25" s="22">
        <v>0</v>
      </c>
      <c r="V25" s="22">
        <v>0</v>
      </c>
      <c r="W25" s="23">
        <v>15.2</v>
      </c>
      <c r="X25" s="21" t="s">
        <v>40</v>
      </c>
      <c r="Y25" s="39"/>
      <c r="Z25" s="39"/>
    </row>
    <row r="26" spans="1:26" s="2" customFormat="1" ht="30.95" customHeight="1" x14ac:dyDescent="0.15">
      <c r="A26" s="19">
        <v>16</v>
      </c>
      <c r="B26" s="26" t="s">
        <v>35</v>
      </c>
      <c r="C26" s="26"/>
      <c r="D26" s="26"/>
      <c r="E26" s="26"/>
      <c r="F26" s="26"/>
      <c r="G26" s="26"/>
      <c r="H26" s="26"/>
      <c r="I26" s="26"/>
      <c r="J26" s="26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6"/>
      <c r="W26" s="26"/>
      <c r="X26" s="21" t="s">
        <v>20</v>
      </c>
      <c r="Y26" s="39"/>
      <c r="Z26" s="39"/>
    </row>
    <row r="27" spans="1:26" s="2" customFormat="1" ht="30.95" customHeight="1" x14ac:dyDescent="0.15">
      <c r="A27" s="19">
        <v>17</v>
      </c>
      <c r="B27" s="26" t="s">
        <v>28</v>
      </c>
      <c r="C27" s="26"/>
      <c r="D27" s="26"/>
      <c r="E27" s="26"/>
      <c r="F27" s="26"/>
      <c r="G27" s="26"/>
      <c r="H27" s="26"/>
      <c r="I27" s="26"/>
      <c r="J27" s="26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6"/>
      <c r="W27" s="26"/>
      <c r="X27" s="21" t="s">
        <v>20</v>
      </c>
      <c r="Y27" s="39"/>
      <c r="Z27" s="39"/>
    </row>
    <row r="28" spans="1:26" s="2" customFormat="1" ht="30.95" customHeight="1" x14ac:dyDescent="0.15">
      <c r="A28" s="19">
        <v>18</v>
      </c>
      <c r="B28" s="26" t="s">
        <v>17</v>
      </c>
      <c r="C28" s="26"/>
      <c r="D28" s="26"/>
      <c r="E28" s="26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6"/>
      <c r="X28" s="27" t="s">
        <v>18</v>
      </c>
      <c r="Y28" s="39"/>
      <c r="Z28" s="39"/>
    </row>
    <row r="29" spans="1:26" s="2" customFormat="1" ht="30.95" customHeight="1" x14ac:dyDescent="0.15">
      <c r="A29" s="19">
        <v>19</v>
      </c>
      <c r="B29" s="19" t="s">
        <v>36</v>
      </c>
      <c r="C29" s="26"/>
      <c r="D29" s="26"/>
      <c r="E29" s="26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6"/>
      <c r="X29" s="27" t="s">
        <v>37</v>
      </c>
      <c r="Y29" s="39"/>
      <c r="Z29" s="39"/>
    </row>
    <row r="30" spans="1:26" s="3" customFormat="1" ht="30.95" customHeight="1" x14ac:dyDescent="0.15">
      <c r="A30" s="7"/>
      <c r="B30" s="11" t="s">
        <v>38</v>
      </c>
      <c r="C30" s="13">
        <f>SUM(C8:C29)</f>
        <v>135.27500000000001</v>
      </c>
      <c r="D30" s="13">
        <f t="shared" ref="D30:V30" si="0">SUM(D8:D29)</f>
        <v>86.199999999999989</v>
      </c>
      <c r="E30" s="14">
        <f t="shared" si="0"/>
        <v>1273.3599999999999</v>
      </c>
      <c r="F30" s="13">
        <f t="shared" si="0"/>
        <v>100.22499999999999</v>
      </c>
      <c r="G30" s="13">
        <f t="shared" si="0"/>
        <v>92.73</v>
      </c>
      <c r="H30" s="14">
        <f t="shared" si="0"/>
        <v>771.03</v>
      </c>
      <c r="I30" s="13">
        <f t="shared" si="0"/>
        <v>130.30000000000001</v>
      </c>
      <c r="J30" s="13">
        <f t="shared" si="0"/>
        <v>53.32</v>
      </c>
      <c r="K30" s="14">
        <f t="shared" si="0"/>
        <v>1593.23</v>
      </c>
      <c r="L30" s="14">
        <f t="shared" si="0"/>
        <v>1330.6699999999998</v>
      </c>
      <c r="M30" s="38">
        <f t="shared" si="0"/>
        <v>1269.1199999999999</v>
      </c>
      <c r="N30" s="38">
        <f t="shared" si="0"/>
        <v>61.55</v>
      </c>
      <c r="O30" s="14">
        <f t="shared" si="0"/>
        <v>1674.22</v>
      </c>
      <c r="P30" s="38">
        <f t="shared" si="0"/>
        <v>1619.4800000000002</v>
      </c>
      <c r="Q30" s="38">
        <f t="shared" si="0"/>
        <v>54.739999999999995</v>
      </c>
      <c r="R30" s="14">
        <f>SUM(R8:R29)</f>
        <v>4880.7425000000003</v>
      </c>
      <c r="S30" s="13">
        <f>SUM(S8:S29)</f>
        <v>4027.2225000000008</v>
      </c>
      <c r="T30" s="13">
        <f t="shared" si="0"/>
        <v>853.52</v>
      </c>
      <c r="U30" s="13">
        <f t="shared" si="0"/>
        <v>175.79</v>
      </c>
      <c r="V30" s="13">
        <f t="shared" si="0"/>
        <v>213.72</v>
      </c>
      <c r="W30" s="14">
        <f>SUM(W8:W29)</f>
        <v>6000.46</v>
      </c>
      <c r="X30" s="12"/>
      <c r="Y30" s="30"/>
      <c r="Z30" s="30"/>
    </row>
    <row r="31" spans="1:26" ht="48" customHeight="1" x14ac:dyDescent="0.15">
      <c r="A31" s="8"/>
      <c r="B31" s="56" t="s">
        <v>67</v>
      </c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</row>
    <row r="32" spans="1:26" ht="20.25" customHeight="1" x14ac:dyDescent="0.15">
      <c r="D32" s="4"/>
    </row>
  </sheetData>
  <autoFilter ref="A7:X30" xr:uid="{00000000-0009-0000-0000-000000000000}"/>
  <mergeCells count="29">
    <mergeCell ref="B31:X31"/>
    <mergeCell ref="J6:J7"/>
    <mergeCell ref="K6:K7"/>
    <mergeCell ref="L6:N6"/>
    <mergeCell ref="O6:Q6"/>
    <mergeCell ref="R6:T6"/>
    <mergeCell ref="U6:U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A2:W2"/>
    <mergeCell ref="A3:W3"/>
    <mergeCell ref="A4:A7"/>
    <mergeCell ref="B4:B7"/>
    <mergeCell ref="C4:W4"/>
    <mergeCell ref="F6:F7"/>
    <mergeCell ref="G6:G7"/>
    <mergeCell ref="H6:H7"/>
    <mergeCell ref="I6:I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7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133E3-62DE-4992-AB7B-19C4827DCCD9}">
  <sheetPr>
    <pageSetUpPr fitToPage="1"/>
  </sheetPr>
  <dimension ref="A1:Z32"/>
  <sheetViews>
    <sheetView view="pageBreakPreview" zoomScale="87" zoomScaleSheetLayoutView="87" workbookViewId="0">
      <pane xSplit="2" ySplit="7" topLeftCell="C26" activePane="bottomRight" state="frozen"/>
      <selection activeCell="R11" sqref="R11:R18"/>
      <selection pane="topRight" activeCell="R11" sqref="R11:R18"/>
      <selection pane="bottomLeft" activeCell="R11" sqref="R11:R18"/>
      <selection pane="bottomRight" activeCell="R11" sqref="R11:R18"/>
    </sheetView>
  </sheetViews>
  <sheetFormatPr defaultColWidth="9" defaultRowHeight="13.5" x14ac:dyDescent="0.1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11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12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 x14ac:dyDescent="0.15">
      <c r="A1" s="6"/>
    </row>
    <row r="2" spans="1:26" ht="32.25" customHeight="1" x14ac:dyDescent="0.15">
      <c r="A2" s="67" t="s">
        <v>68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</row>
    <row r="3" spans="1:26" ht="9.9499999999999993" customHeight="1" x14ac:dyDescent="0.15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</row>
    <row r="4" spans="1:26" s="1" customFormat="1" ht="21.95" customHeight="1" x14ac:dyDescent="0.15">
      <c r="A4" s="69" t="s">
        <v>0</v>
      </c>
      <c r="B4" s="72" t="s">
        <v>1</v>
      </c>
      <c r="C4" s="72" t="s">
        <v>2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6" t="s">
        <v>3</v>
      </c>
      <c r="Y4" s="62" t="s">
        <v>43</v>
      </c>
      <c r="Z4" s="62" t="s">
        <v>44</v>
      </c>
    </row>
    <row r="5" spans="1:26" s="1" customFormat="1" ht="23.1" customHeight="1" x14ac:dyDescent="0.15">
      <c r="A5" s="70"/>
      <c r="B5" s="73"/>
      <c r="C5" s="63" t="s">
        <v>4</v>
      </c>
      <c r="D5" s="64"/>
      <c r="E5" s="65"/>
      <c r="F5" s="63" t="s">
        <v>5</v>
      </c>
      <c r="G5" s="64"/>
      <c r="H5" s="65"/>
      <c r="I5" s="66" t="s">
        <v>6</v>
      </c>
      <c r="J5" s="66"/>
      <c r="K5" s="66"/>
      <c r="L5" s="63" t="s">
        <v>7</v>
      </c>
      <c r="M5" s="64"/>
      <c r="N5" s="64"/>
      <c r="O5" s="64"/>
      <c r="P5" s="64"/>
      <c r="Q5" s="64"/>
      <c r="R5" s="64"/>
      <c r="S5" s="64"/>
      <c r="T5" s="65"/>
      <c r="U5" s="58" t="s">
        <v>8</v>
      </c>
      <c r="V5" s="58"/>
      <c r="W5" s="58"/>
      <c r="X5" s="77"/>
      <c r="Y5" s="62"/>
      <c r="Z5" s="62"/>
    </row>
    <row r="6" spans="1:26" s="2" customFormat="1" ht="30.95" customHeight="1" x14ac:dyDescent="0.15">
      <c r="A6" s="70"/>
      <c r="B6" s="73"/>
      <c r="C6" s="54" t="s">
        <v>9</v>
      </c>
      <c r="D6" s="54" t="s">
        <v>10</v>
      </c>
      <c r="E6" s="54" t="s">
        <v>11</v>
      </c>
      <c r="F6" s="54" t="s">
        <v>9</v>
      </c>
      <c r="G6" s="54" t="s">
        <v>10</v>
      </c>
      <c r="H6" s="54" t="s">
        <v>11</v>
      </c>
      <c r="I6" s="54" t="s">
        <v>9</v>
      </c>
      <c r="J6" s="54" t="s">
        <v>10</v>
      </c>
      <c r="K6" s="54" t="s">
        <v>11</v>
      </c>
      <c r="L6" s="58" t="s">
        <v>9</v>
      </c>
      <c r="M6" s="58"/>
      <c r="N6" s="58"/>
      <c r="O6" s="59" t="s">
        <v>10</v>
      </c>
      <c r="P6" s="60"/>
      <c r="Q6" s="61"/>
      <c r="R6" s="59" t="s">
        <v>11</v>
      </c>
      <c r="S6" s="60"/>
      <c r="T6" s="61"/>
      <c r="U6" s="54" t="s">
        <v>9</v>
      </c>
      <c r="V6" s="54" t="s">
        <v>10</v>
      </c>
      <c r="W6" s="54" t="s">
        <v>11</v>
      </c>
      <c r="X6" s="77"/>
      <c r="Y6" s="62"/>
      <c r="Z6" s="62"/>
    </row>
    <row r="7" spans="1:26" s="2" customFormat="1" ht="45" customHeight="1" x14ac:dyDescent="0.15">
      <c r="A7" s="71"/>
      <c r="B7" s="74"/>
      <c r="C7" s="55"/>
      <c r="D7" s="55"/>
      <c r="E7" s="55"/>
      <c r="F7" s="55"/>
      <c r="G7" s="55"/>
      <c r="H7" s="55"/>
      <c r="I7" s="55"/>
      <c r="J7" s="55"/>
      <c r="K7" s="55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5"/>
      <c r="V7" s="55"/>
      <c r="W7" s="55"/>
      <c r="X7" s="78"/>
      <c r="Y7" s="62"/>
      <c r="Z7" s="62"/>
    </row>
    <row r="8" spans="1:26" s="2" customFormat="1" ht="33" customHeight="1" x14ac:dyDescent="0.15">
      <c r="A8" s="15">
        <v>1</v>
      </c>
      <c r="B8" s="16" t="s">
        <v>66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44.12</v>
      </c>
      <c r="M8" s="17">
        <v>44.12</v>
      </c>
      <c r="N8" s="17">
        <v>0</v>
      </c>
      <c r="O8" s="17">
        <v>391.55</v>
      </c>
      <c r="P8" s="17">
        <v>391.55</v>
      </c>
      <c r="Q8" s="17">
        <v>0</v>
      </c>
      <c r="R8" s="17">
        <f>951.5+O8-L8</f>
        <v>1298.93</v>
      </c>
      <c r="S8" s="17">
        <v>1298.93</v>
      </c>
      <c r="T8" s="17">
        <v>0</v>
      </c>
      <c r="U8" s="17">
        <v>0</v>
      </c>
      <c r="V8" s="17">
        <v>0</v>
      </c>
      <c r="W8" s="17">
        <v>0</v>
      </c>
      <c r="X8" s="18"/>
      <c r="Y8" s="37"/>
      <c r="Z8" s="37"/>
    </row>
    <row r="9" spans="1:26" s="2" customFormat="1" ht="30.95" customHeight="1" x14ac:dyDescent="0.15">
      <c r="A9" s="31">
        <v>2</v>
      </c>
      <c r="B9" s="16" t="s">
        <v>64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764.88</v>
      </c>
      <c r="M9" s="17">
        <v>764.88</v>
      </c>
      <c r="N9" s="17">
        <v>0</v>
      </c>
      <c r="O9" s="17">
        <v>837.8</v>
      </c>
      <c r="P9" s="17">
        <v>837.8</v>
      </c>
      <c r="Q9" s="17">
        <v>0</v>
      </c>
      <c r="R9" s="17">
        <f>919.7225+O9-L9</f>
        <v>992.64250000000004</v>
      </c>
      <c r="S9" s="17">
        <f>919.7225+P9-M9</f>
        <v>992.64250000000004</v>
      </c>
      <c r="T9" s="17">
        <v>0</v>
      </c>
      <c r="U9" s="17">
        <v>0</v>
      </c>
      <c r="V9" s="17">
        <v>0</v>
      </c>
      <c r="W9" s="17">
        <v>0</v>
      </c>
      <c r="X9" s="18"/>
      <c r="Y9" s="37"/>
      <c r="Z9" s="37"/>
    </row>
    <row r="10" spans="1:26" s="2" customFormat="1" ht="30.95" customHeight="1" x14ac:dyDescent="0.15">
      <c r="A10" s="15">
        <v>3</v>
      </c>
      <c r="B10" s="16" t="s">
        <v>65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201.1</v>
      </c>
      <c r="M10" s="17">
        <v>201.1</v>
      </c>
      <c r="N10" s="17">
        <v>0</v>
      </c>
      <c r="O10" s="17">
        <v>309.06</v>
      </c>
      <c r="P10" s="17">
        <v>309.06</v>
      </c>
      <c r="Q10" s="17">
        <v>0</v>
      </c>
      <c r="R10" s="17">
        <f>528.26+O10-L10</f>
        <v>636.21999999999991</v>
      </c>
      <c r="S10" s="33">
        <v>636.21999999999991</v>
      </c>
      <c r="T10" s="17">
        <v>0</v>
      </c>
      <c r="U10" s="17">
        <v>0</v>
      </c>
      <c r="V10" s="17">
        <v>0</v>
      </c>
      <c r="W10" s="17">
        <v>0</v>
      </c>
      <c r="X10" s="18"/>
      <c r="Y10" s="37"/>
      <c r="Z10" s="37"/>
    </row>
    <row r="11" spans="1:26" s="2" customFormat="1" ht="30.95" customHeight="1" x14ac:dyDescent="0.15">
      <c r="A11" s="19">
        <v>1</v>
      </c>
      <c r="B11" s="26" t="s">
        <v>19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0">
        <v>0</v>
      </c>
      <c r="X11" s="21" t="s">
        <v>20</v>
      </c>
      <c r="Y11" s="28" t="s">
        <v>45</v>
      </c>
      <c r="Z11" s="29" t="s">
        <v>46</v>
      </c>
    </row>
    <row r="12" spans="1:26" s="2" customFormat="1" ht="30.95" customHeight="1" x14ac:dyDescent="0.15">
      <c r="A12" s="19">
        <v>2</v>
      </c>
      <c r="B12" s="26" t="s">
        <v>21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98</v>
      </c>
      <c r="M12" s="22">
        <v>98</v>
      </c>
      <c r="N12" s="22">
        <v>0</v>
      </c>
      <c r="O12" s="22">
        <v>95</v>
      </c>
      <c r="P12" s="22">
        <v>95</v>
      </c>
      <c r="Q12" s="22">
        <v>0</v>
      </c>
      <c r="R12" s="22">
        <v>248</v>
      </c>
      <c r="S12" s="22">
        <v>248</v>
      </c>
      <c r="T12" s="22">
        <v>0</v>
      </c>
      <c r="U12" s="22">
        <v>0</v>
      </c>
      <c r="V12" s="22">
        <v>0</v>
      </c>
      <c r="W12" s="20">
        <v>0</v>
      </c>
      <c r="X12" s="24" t="s">
        <v>39</v>
      </c>
      <c r="Y12" s="28" t="s">
        <v>47</v>
      </c>
      <c r="Z12" s="29" t="s">
        <v>46</v>
      </c>
    </row>
    <row r="13" spans="1:26" s="2" customFormat="1" ht="30.95" customHeight="1" x14ac:dyDescent="0.15">
      <c r="A13" s="19">
        <v>3</v>
      </c>
      <c r="B13" s="26" t="s">
        <v>23</v>
      </c>
      <c r="C13" s="22">
        <v>10.039999999999999</v>
      </c>
      <c r="D13" s="22">
        <v>35.08</v>
      </c>
      <c r="E13" s="22">
        <v>595.11</v>
      </c>
      <c r="F13" s="22">
        <v>10.83</v>
      </c>
      <c r="G13" s="22">
        <v>34.5</v>
      </c>
      <c r="H13" s="22">
        <v>246.53</v>
      </c>
      <c r="I13" s="22">
        <v>2.99</v>
      </c>
      <c r="J13" s="22">
        <v>0</v>
      </c>
      <c r="K13" s="22">
        <v>176.3</v>
      </c>
      <c r="L13" s="22">
        <v>54.46</v>
      </c>
      <c r="M13" s="22">
        <v>23.5</v>
      </c>
      <c r="N13" s="22">
        <v>30.96</v>
      </c>
      <c r="O13" s="22">
        <v>26.6</v>
      </c>
      <c r="P13" s="22">
        <v>13.75</v>
      </c>
      <c r="Q13" s="22">
        <v>12.85</v>
      </c>
      <c r="R13" s="22">
        <v>442.09000000000003</v>
      </c>
      <c r="S13" s="22">
        <v>212.77</v>
      </c>
      <c r="T13" s="22">
        <f>R13-S13</f>
        <v>229.32000000000002</v>
      </c>
      <c r="U13" s="22">
        <v>8.4</v>
      </c>
      <c r="V13" s="22">
        <v>10.74</v>
      </c>
      <c r="W13" s="23">
        <v>28.97</v>
      </c>
      <c r="X13" s="21" t="s">
        <v>20</v>
      </c>
      <c r="Y13" s="29" t="s">
        <v>50</v>
      </c>
      <c r="Z13" s="29" t="s">
        <v>51</v>
      </c>
    </row>
    <row r="14" spans="1:26" s="2" customFormat="1" ht="30.95" customHeight="1" x14ac:dyDescent="0.15">
      <c r="A14" s="19">
        <v>4</v>
      </c>
      <c r="B14" s="26" t="s">
        <v>33</v>
      </c>
      <c r="C14" s="22">
        <v>0.83</v>
      </c>
      <c r="D14" s="22">
        <v>0</v>
      </c>
      <c r="E14" s="22">
        <v>26.18</v>
      </c>
      <c r="F14" s="22">
        <v>1.4</v>
      </c>
      <c r="G14" s="22">
        <v>0</v>
      </c>
      <c r="H14" s="22">
        <v>36.54</v>
      </c>
      <c r="I14" s="22">
        <v>0.86</v>
      </c>
      <c r="J14" s="22">
        <v>0</v>
      </c>
      <c r="K14" s="22">
        <v>74.89</v>
      </c>
      <c r="L14" s="22">
        <v>9.32</v>
      </c>
      <c r="M14" s="22">
        <v>4.3600000000000003</v>
      </c>
      <c r="N14" s="22">
        <v>4.96</v>
      </c>
      <c r="O14" s="22">
        <v>69.03</v>
      </c>
      <c r="P14" s="22">
        <v>8.44</v>
      </c>
      <c r="Q14" s="22">
        <v>60.59</v>
      </c>
      <c r="R14" s="22">
        <v>347.34</v>
      </c>
      <c r="S14" s="22">
        <v>121.36</v>
      </c>
      <c r="T14" s="22">
        <f>R14-S14</f>
        <v>225.97999999999996</v>
      </c>
      <c r="U14" s="22">
        <v>0.02</v>
      </c>
      <c r="V14" s="22"/>
      <c r="W14" s="22">
        <v>0.38</v>
      </c>
      <c r="X14" s="21" t="s">
        <v>20</v>
      </c>
      <c r="Y14" s="29" t="s">
        <v>48</v>
      </c>
      <c r="Z14" s="29" t="s">
        <v>49</v>
      </c>
    </row>
    <row r="15" spans="1:26" s="2" customFormat="1" ht="30.95" customHeight="1" x14ac:dyDescent="0.15">
      <c r="A15" s="19">
        <v>5</v>
      </c>
      <c r="B15" s="26" t="s">
        <v>30</v>
      </c>
      <c r="C15" s="22">
        <v>7</v>
      </c>
      <c r="D15" s="22">
        <v>8</v>
      </c>
      <c r="E15" s="22">
        <v>98</v>
      </c>
      <c r="F15" s="22">
        <v>6</v>
      </c>
      <c r="G15" s="22">
        <v>8</v>
      </c>
      <c r="H15" s="22">
        <v>80</v>
      </c>
      <c r="I15" s="22">
        <v>5</v>
      </c>
      <c r="J15" s="22">
        <v>5</v>
      </c>
      <c r="K15" s="22">
        <v>113</v>
      </c>
      <c r="L15" s="22">
        <v>17</v>
      </c>
      <c r="M15" s="22">
        <v>11</v>
      </c>
      <c r="N15" s="22">
        <v>6</v>
      </c>
      <c r="O15" s="22">
        <v>3.5</v>
      </c>
      <c r="P15" s="22">
        <v>2</v>
      </c>
      <c r="Q15" s="22">
        <v>1.5</v>
      </c>
      <c r="R15" s="22">
        <v>86.5</v>
      </c>
      <c r="S15" s="22">
        <v>51</v>
      </c>
      <c r="T15" s="22">
        <f>R15-S15</f>
        <v>35.5</v>
      </c>
      <c r="U15" s="22">
        <v>2.5</v>
      </c>
      <c r="V15" s="22">
        <v>3</v>
      </c>
      <c r="W15" s="22">
        <v>6.5</v>
      </c>
      <c r="X15" s="21" t="s">
        <v>20</v>
      </c>
      <c r="Y15" s="29" t="s">
        <v>54</v>
      </c>
      <c r="Z15" s="29" t="s">
        <v>46</v>
      </c>
    </row>
    <row r="16" spans="1:26" s="2" customFormat="1" ht="30.95" customHeight="1" x14ac:dyDescent="0.15">
      <c r="A16" s="19">
        <v>6</v>
      </c>
      <c r="B16" s="26" t="s">
        <v>34</v>
      </c>
      <c r="C16" s="22">
        <v>2.9</v>
      </c>
      <c r="D16" s="22">
        <v>0</v>
      </c>
      <c r="E16" s="22">
        <v>117.7</v>
      </c>
      <c r="F16" s="22">
        <v>3.8</v>
      </c>
      <c r="G16" s="22">
        <v>0</v>
      </c>
      <c r="H16" s="22">
        <v>105.1</v>
      </c>
      <c r="I16" s="22">
        <v>0.9</v>
      </c>
      <c r="J16" s="22">
        <v>0</v>
      </c>
      <c r="K16" s="22">
        <v>69.099999999999994</v>
      </c>
      <c r="L16" s="22">
        <v>41.8</v>
      </c>
      <c r="M16" s="22">
        <v>38.799999999999997</v>
      </c>
      <c r="N16" s="22">
        <v>3</v>
      </c>
      <c r="O16" s="22">
        <v>37</v>
      </c>
      <c r="P16" s="22">
        <v>35</v>
      </c>
      <c r="Q16" s="22">
        <v>2</v>
      </c>
      <c r="R16" s="22">
        <v>83.890000000000015</v>
      </c>
      <c r="S16" s="22">
        <f>R16-T16</f>
        <v>78.490000000000009</v>
      </c>
      <c r="T16" s="22">
        <v>5.4</v>
      </c>
      <c r="U16" s="22">
        <v>8.1</v>
      </c>
      <c r="V16" s="22">
        <v>3.3</v>
      </c>
      <c r="W16" s="23">
        <v>11.6</v>
      </c>
      <c r="X16" s="21" t="s">
        <v>20</v>
      </c>
      <c r="Y16" s="29" t="s">
        <v>55</v>
      </c>
      <c r="Z16" s="29" t="s">
        <v>56</v>
      </c>
    </row>
    <row r="17" spans="1:26" s="2" customFormat="1" ht="30.95" customHeight="1" x14ac:dyDescent="0.15">
      <c r="A17" s="19">
        <v>7</v>
      </c>
      <c r="B17" s="26" t="s">
        <v>25</v>
      </c>
      <c r="C17" s="22">
        <v>1.8</v>
      </c>
      <c r="D17" s="22">
        <v>0</v>
      </c>
      <c r="E17" s="22">
        <v>18.399999999999999</v>
      </c>
      <c r="F17" s="26">
        <v>0.5</v>
      </c>
      <c r="G17" s="26">
        <v>1</v>
      </c>
      <c r="H17" s="26">
        <v>2.4</v>
      </c>
      <c r="I17" s="22">
        <v>1</v>
      </c>
      <c r="J17" s="22">
        <v>1.5</v>
      </c>
      <c r="K17" s="22">
        <v>9.6999999999999993</v>
      </c>
      <c r="L17" s="22">
        <v>20</v>
      </c>
      <c r="M17" s="22">
        <v>10</v>
      </c>
      <c r="N17" s="22">
        <v>10</v>
      </c>
      <c r="O17" s="22">
        <v>15</v>
      </c>
      <c r="P17" s="22">
        <v>7</v>
      </c>
      <c r="Q17" s="22">
        <v>8</v>
      </c>
      <c r="R17" s="22">
        <v>76.3</v>
      </c>
      <c r="S17" s="22">
        <v>39.4</v>
      </c>
      <c r="T17" s="22">
        <f>R17-S17</f>
        <v>36.9</v>
      </c>
      <c r="U17" s="22">
        <v>2</v>
      </c>
      <c r="V17" s="22">
        <v>2</v>
      </c>
      <c r="W17" s="23">
        <v>3.9</v>
      </c>
      <c r="X17" s="21" t="s">
        <v>41</v>
      </c>
      <c r="Y17" s="29" t="s">
        <v>52</v>
      </c>
      <c r="Z17" s="29" t="s">
        <v>53</v>
      </c>
    </row>
    <row r="18" spans="1:26" s="2" customFormat="1" ht="30.95" customHeight="1" x14ac:dyDescent="0.15">
      <c r="A18" s="19">
        <v>8</v>
      </c>
      <c r="B18" s="26" t="s">
        <v>42</v>
      </c>
      <c r="C18" s="22">
        <v>15</v>
      </c>
      <c r="D18" s="22">
        <v>0</v>
      </c>
      <c r="E18" s="22">
        <v>93</v>
      </c>
      <c r="F18" s="22">
        <v>18</v>
      </c>
      <c r="G18" s="22">
        <v>0</v>
      </c>
      <c r="H18" s="22">
        <v>112</v>
      </c>
      <c r="I18" s="22">
        <v>17</v>
      </c>
      <c r="J18" s="22">
        <v>33</v>
      </c>
      <c r="K18" s="22">
        <v>70</v>
      </c>
      <c r="L18" s="22">
        <v>37.9</v>
      </c>
      <c r="M18" s="22">
        <v>25.5</v>
      </c>
      <c r="N18" s="22">
        <v>12.4</v>
      </c>
      <c r="O18" s="22">
        <v>33</v>
      </c>
      <c r="P18" s="22">
        <v>0</v>
      </c>
      <c r="Q18" s="22">
        <v>33</v>
      </c>
      <c r="R18" s="22">
        <v>806.80000000000007</v>
      </c>
      <c r="S18" s="22">
        <f>R18-T18</f>
        <v>464.50000000000006</v>
      </c>
      <c r="T18" s="22">
        <v>342.3</v>
      </c>
      <c r="U18" s="22">
        <v>0</v>
      </c>
      <c r="V18" s="22">
        <v>0</v>
      </c>
      <c r="W18" s="20">
        <v>0</v>
      </c>
      <c r="X18" s="21" t="s">
        <v>20</v>
      </c>
      <c r="Y18" s="29" t="s">
        <v>57</v>
      </c>
      <c r="Z18" s="29" t="s">
        <v>46</v>
      </c>
    </row>
    <row r="19" spans="1:26" s="2" customFormat="1" ht="30.95" customHeight="1" x14ac:dyDescent="0.15">
      <c r="A19" s="19">
        <v>9</v>
      </c>
      <c r="B19" s="26" t="s">
        <v>24</v>
      </c>
      <c r="C19" s="25">
        <v>16</v>
      </c>
      <c r="D19" s="25">
        <v>0</v>
      </c>
      <c r="E19" s="22">
        <v>60</v>
      </c>
      <c r="F19" s="25">
        <v>10</v>
      </c>
      <c r="G19" s="25">
        <v>10</v>
      </c>
      <c r="H19" s="25">
        <v>60</v>
      </c>
      <c r="I19" s="25">
        <v>10</v>
      </c>
      <c r="J19" s="25">
        <v>0</v>
      </c>
      <c r="K19" s="22">
        <v>10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8</v>
      </c>
      <c r="V19" s="25">
        <v>10</v>
      </c>
      <c r="W19" s="23">
        <v>2</v>
      </c>
      <c r="X19" s="21" t="s">
        <v>20</v>
      </c>
      <c r="Y19" s="37"/>
      <c r="Z19" s="37"/>
    </row>
    <row r="20" spans="1:26" s="2" customFormat="1" ht="30.95" customHeight="1" x14ac:dyDescent="0.15">
      <c r="A20" s="19">
        <v>10</v>
      </c>
      <c r="B20" s="26" t="s">
        <v>29</v>
      </c>
      <c r="C20" s="25">
        <v>36</v>
      </c>
      <c r="D20" s="25">
        <v>0</v>
      </c>
      <c r="E20" s="22">
        <v>182.54</v>
      </c>
      <c r="F20" s="25">
        <v>51.5</v>
      </c>
      <c r="G20" s="25">
        <v>0</v>
      </c>
      <c r="H20" s="25">
        <v>91.28</v>
      </c>
      <c r="I20" s="25">
        <v>27.3</v>
      </c>
      <c r="J20" s="25">
        <v>0</v>
      </c>
      <c r="K20" s="22">
        <v>107.2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5">
        <v>0</v>
      </c>
      <c r="W20" s="22">
        <v>0</v>
      </c>
      <c r="X20" s="21" t="s">
        <v>41</v>
      </c>
      <c r="Y20" s="37"/>
      <c r="Z20" s="37"/>
    </row>
    <row r="21" spans="1:26" s="2" customFormat="1" ht="30.95" customHeight="1" x14ac:dyDescent="0.15">
      <c r="A21" s="19">
        <v>11</v>
      </c>
      <c r="B21" s="26" t="s">
        <v>32</v>
      </c>
      <c r="C21" s="22">
        <v>0</v>
      </c>
      <c r="D21" s="22">
        <v>0</v>
      </c>
      <c r="E21" s="25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114.83</v>
      </c>
      <c r="V21" s="22">
        <v>138.49</v>
      </c>
      <c r="W21" s="23">
        <v>2657.1</v>
      </c>
      <c r="X21" s="21" t="s">
        <v>20</v>
      </c>
      <c r="Y21" s="37"/>
      <c r="Z21" s="37"/>
    </row>
    <row r="22" spans="1:26" s="2" customFormat="1" ht="30.95" customHeight="1" x14ac:dyDescent="0.15">
      <c r="A22" s="19">
        <v>12</v>
      </c>
      <c r="B22" s="26" t="s">
        <v>26</v>
      </c>
      <c r="C22" s="22">
        <v>0</v>
      </c>
      <c r="D22" s="22">
        <v>0</v>
      </c>
      <c r="E22" s="25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23</v>
      </c>
      <c r="V22" s="22">
        <v>29</v>
      </c>
      <c r="W22" s="22">
        <v>2010</v>
      </c>
      <c r="X22" s="21" t="s">
        <v>40</v>
      </c>
      <c r="Y22" s="37"/>
      <c r="Z22" s="37"/>
    </row>
    <row r="23" spans="1:26" s="2" customFormat="1" ht="30.95" customHeight="1" x14ac:dyDescent="0.15">
      <c r="A23" s="19">
        <v>13</v>
      </c>
      <c r="B23" s="26" t="s">
        <v>31</v>
      </c>
      <c r="C23" s="22">
        <v>50</v>
      </c>
      <c r="D23" s="22">
        <v>90</v>
      </c>
      <c r="E23" s="22">
        <v>70</v>
      </c>
      <c r="F23" s="22">
        <v>30</v>
      </c>
      <c r="G23" s="22">
        <v>30</v>
      </c>
      <c r="H23" s="22">
        <v>0</v>
      </c>
      <c r="I23" s="22">
        <v>80</v>
      </c>
      <c r="J23" s="22">
        <v>0</v>
      </c>
      <c r="K23" s="22">
        <v>840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29</v>
      </c>
      <c r="V23" s="22">
        <v>30</v>
      </c>
      <c r="W23" s="22">
        <v>1300</v>
      </c>
      <c r="X23" s="21" t="s">
        <v>20</v>
      </c>
      <c r="Y23" s="37"/>
      <c r="Z23" s="37"/>
    </row>
    <row r="24" spans="1:26" s="2" customFormat="1" ht="30.95" customHeight="1" x14ac:dyDescent="0.15">
      <c r="A24" s="19">
        <v>14</v>
      </c>
      <c r="B24" s="26" t="s">
        <v>22</v>
      </c>
      <c r="C24" s="26">
        <v>4.4000000000000004</v>
      </c>
      <c r="D24" s="26">
        <v>0</v>
      </c>
      <c r="E24" s="22">
        <v>19.3</v>
      </c>
      <c r="F24" s="22">
        <v>0.8</v>
      </c>
      <c r="G24" s="22">
        <v>0</v>
      </c>
      <c r="H24" s="22">
        <v>13</v>
      </c>
      <c r="I24" s="22">
        <v>0.8</v>
      </c>
      <c r="J24" s="22">
        <v>0</v>
      </c>
      <c r="K24" s="22">
        <v>31.3</v>
      </c>
      <c r="L24" s="22">
        <v>6.6000000000000005</v>
      </c>
      <c r="M24" s="22">
        <v>0.9</v>
      </c>
      <c r="N24" s="22">
        <v>5.7</v>
      </c>
      <c r="O24" s="22">
        <v>6.6000000000000005</v>
      </c>
      <c r="P24" s="22">
        <v>0.9</v>
      </c>
      <c r="Q24" s="22">
        <v>5.7</v>
      </c>
      <c r="R24" s="22">
        <v>0</v>
      </c>
      <c r="S24" s="22">
        <v>0</v>
      </c>
      <c r="T24" s="22">
        <v>0</v>
      </c>
      <c r="U24" s="22">
        <v>1.6</v>
      </c>
      <c r="V24" s="22">
        <v>1.6</v>
      </c>
      <c r="W24" s="26">
        <v>0</v>
      </c>
      <c r="X24" s="21" t="s">
        <v>20</v>
      </c>
      <c r="Y24" s="37"/>
      <c r="Z24" s="37"/>
    </row>
    <row r="25" spans="1:26" s="2" customFormat="1" ht="30.95" customHeight="1" x14ac:dyDescent="0.15">
      <c r="A25" s="19">
        <v>15</v>
      </c>
      <c r="B25" s="26" t="s">
        <v>27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3">
        <v>0</v>
      </c>
      <c r="X25" s="21" t="s">
        <v>40</v>
      </c>
      <c r="Y25" s="37"/>
      <c r="Z25" s="37"/>
    </row>
    <row r="26" spans="1:26" s="2" customFormat="1" ht="30.95" customHeight="1" x14ac:dyDescent="0.15">
      <c r="A26" s="19">
        <v>16</v>
      </c>
      <c r="B26" s="26" t="s">
        <v>35</v>
      </c>
      <c r="C26" s="26"/>
      <c r="D26" s="26"/>
      <c r="E26" s="26"/>
      <c r="F26" s="26"/>
      <c r="G26" s="26"/>
      <c r="H26" s="26"/>
      <c r="I26" s="26"/>
      <c r="J26" s="26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6"/>
      <c r="W26" s="26"/>
      <c r="X26" s="21" t="s">
        <v>20</v>
      </c>
      <c r="Y26" s="37"/>
      <c r="Z26" s="37"/>
    </row>
    <row r="27" spans="1:26" s="2" customFormat="1" ht="30.95" customHeight="1" x14ac:dyDescent="0.15">
      <c r="A27" s="19">
        <v>17</v>
      </c>
      <c r="B27" s="26" t="s">
        <v>28</v>
      </c>
      <c r="C27" s="26"/>
      <c r="D27" s="26"/>
      <c r="E27" s="26"/>
      <c r="F27" s="26"/>
      <c r="G27" s="26"/>
      <c r="H27" s="26"/>
      <c r="I27" s="26"/>
      <c r="J27" s="26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6"/>
      <c r="W27" s="26"/>
      <c r="X27" s="21" t="s">
        <v>20</v>
      </c>
      <c r="Y27" s="37"/>
      <c r="Z27" s="37"/>
    </row>
    <row r="28" spans="1:26" s="2" customFormat="1" ht="30.95" customHeight="1" x14ac:dyDescent="0.15">
      <c r="A28" s="19">
        <v>18</v>
      </c>
      <c r="B28" s="26" t="s">
        <v>17</v>
      </c>
      <c r="C28" s="26"/>
      <c r="D28" s="26"/>
      <c r="E28" s="26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6"/>
      <c r="X28" s="27" t="s">
        <v>18</v>
      </c>
      <c r="Y28" s="37"/>
      <c r="Z28" s="37"/>
    </row>
    <row r="29" spans="1:26" s="2" customFormat="1" ht="30.95" customHeight="1" x14ac:dyDescent="0.15">
      <c r="A29" s="19">
        <v>19</v>
      </c>
      <c r="B29" s="19" t="s">
        <v>36</v>
      </c>
      <c r="C29" s="26"/>
      <c r="D29" s="26"/>
      <c r="E29" s="26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6"/>
      <c r="X29" s="27" t="s">
        <v>37</v>
      </c>
      <c r="Y29" s="37"/>
      <c r="Z29" s="37"/>
    </row>
    <row r="30" spans="1:26" s="3" customFormat="1" ht="30.95" customHeight="1" x14ac:dyDescent="0.15">
      <c r="A30" s="7"/>
      <c r="B30" s="11" t="s">
        <v>38</v>
      </c>
      <c r="C30" s="13">
        <f>SUM(C8:C29)</f>
        <v>143.97</v>
      </c>
      <c r="D30" s="13">
        <f t="shared" ref="D30:V30" si="0">SUM(D8:D29)</f>
        <v>133.07999999999998</v>
      </c>
      <c r="E30" s="14">
        <f t="shared" ref="E30:O30" si="1">SUM(E8:E29)</f>
        <v>1280.23</v>
      </c>
      <c r="F30" s="13">
        <f t="shared" si="1"/>
        <v>132.83000000000001</v>
      </c>
      <c r="G30" s="13">
        <f t="shared" si="1"/>
        <v>83.5</v>
      </c>
      <c r="H30" s="14">
        <f t="shared" si="1"/>
        <v>746.84999999999991</v>
      </c>
      <c r="I30" s="13">
        <f t="shared" si="1"/>
        <v>145.85000000000002</v>
      </c>
      <c r="J30" s="13">
        <f t="shared" si="1"/>
        <v>39.5</v>
      </c>
      <c r="K30" s="14">
        <f t="shared" si="1"/>
        <v>1501.49</v>
      </c>
      <c r="L30" s="14">
        <f t="shared" si="1"/>
        <v>1295.1799999999998</v>
      </c>
      <c r="M30" s="38">
        <f t="shared" si="1"/>
        <v>1222.1599999999999</v>
      </c>
      <c r="N30" s="38">
        <f t="shared" si="1"/>
        <v>73.02000000000001</v>
      </c>
      <c r="O30" s="14">
        <f t="shared" si="1"/>
        <v>1824.1399999999996</v>
      </c>
      <c r="P30" s="38">
        <f t="shared" ref="P30:Q30" si="2">SUM(P8:P29)</f>
        <v>1700.5</v>
      </c>
      <c r="Q30" s="38">
        <f t="shared" si="2"/>
        <v>123.64</v>
      </c>
      <c r="R30" s="14">
        <f>SUM(R8:R29)</f>
        <v>5018.7125000000005</v>
      </c>
      <c r="S30" s="13">
        <f>SUM(S8:S29)</f>
        <v>4143.3125000000009</v>
      </c>
      <c r="T30" s="13">
        <f t="shared" si="0"/>
        <v>875.39999999999986</v>
      </c>
      <c r="U30" s="13">
        <f t="shared" si="0"/>
        <v>197.45</v>
      </c>
      <c r="V30" s="13">
        <f t="shared" si="0"/>
        <v>228.13</v>
      </c>
      <c r="W30" s="14">
        <f>SUM(W8:W29)</f>
        <v>6020.45</v>
      </c>
      <c r="X30" s="12"/>
      <c r="Y30" s="30"/>
      <c r="Z30" s="30"/>
    </row>
    <row r="31" spans="1:26" ht="48" customHeight="1" x14ac:dyDescent="0.15">
      <c r="A31" s="8"/>
      <c r="B31" s="56" t="s">
        <v>67</v>
      </c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</row>
    <row r="32" spans="1:26" ht="20.25" customHeight="1" x14ac:dyDescent="0.15">
      <c r="D32" s="4"/>
    </row>
  </sheetData>
  <autoFilter ref="A7:X30" xr:uid="{00000000-0009-0000-0000-000000000000}"/>
  <mergeCells count="29">
    <mergeCell ref="A2:W2"/>
    <mergeCell ref="A3:W3"/>
    <mergeCell ref="A4:A7"/>
    <mergeCell ref="B4:B7"/>
    <mergeCell ref="C4:W4"/>
    <mergeCell ref="F6:F7"/>
    <mergeCell ref="G6:G7"/>
    <mergeCell ref="H6:H7"/>
    <mergeCell ref="I6:I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B31:X31"/>
    <mergeCell ref="J6:J7"/>
    <mergeCell ref="K6:K7"/>
    <mergeCell ref="L6:N6"/>
    <mergeCell ref="O6:Q6"/>
    <mergeCell ref="R6:T6"/>
    <mergeCell ref="U6:U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7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94FD0-B3E9-46EF-9AAE-F2A9F48C31BE}">
  <sheetPr>
    <pageSetUpPr fitToPage="1"/>
  </sheetPr>
  <dimension ref="A1:Z32"/>
  <sheetViews>
    <sheetView view="pageBreakPreview" zoomScale="87" zoomScaleSheetLayoutView="87" workbookViewId="0">
      <pane xSplit="2" ySplit="7" topLeftCell="C11" activePane="bottomRight" state="frozen"/>
      <selection activeCell="R11" sqref="R11:R18"/>
      <selection pane="topRight" activeCell="R11" sqref="R11:R18"/>
      <selection pane="bottomLeft" activeCell="R11" sqref="R11:R18"/>
      <selection pane="bottomRight" activeCell="R11" sqref="R11:R18"/>
    </sheetView>
  </sheetViews>
  <sheetFormatPr defaultColWidth="9" defaultRowHeight="13.5" x14ac:dyDescent="0.1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11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12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 x14ac:dyDescent="0.15">
      <c r="A1" s="6"/>
    </row>
    <row r="2" spans="1:26" ht="32.25" customHeight="1" x14ac:dyDescent="0.15">
      <c r="A2" s="67" t="s">
        <v>68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</row>
    <row r="3" spans="1:26" ht="9.9499999999999993" customHeight="1" x14ac:dyDescent="0.15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</row>
    <row r="4" spans="1:26" s="1" customFormat="1" ht="21.95" customHeight="1" x14ac:dyDescent="0.15">
      <c r="A4" s="69" t="s">
        <v>0</v>
      </c>
      <c r="B4" s="72" t="s">
        <v>1</v>
      </c>
      <c r="C4" s="72" t="s">
        <v>2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6" t="s">
        <v>3</v>
      </c>
      <c r="Y4" s="62" t="s">
        <v>43</v>
      </c>
      <c r="Z4" s="62" t="s">
        <v>44</v>
      </c>
    </row>
    <row r="5" spans="1:26" s="1" customFormat="1" ht="23.1" customHeight="1" x14ac:dyDescent="0.15">
      <c r="A5" s="70"/>
      <c r="B5" s="73"/>
      <c r="C5" s="63" t="s">
        <v>4</v>
      </c>
      <c r="D5" s="64"/>
      <c r="E5" s="65"/>
      <c r="F5" s="63" t="s">
        <v>5</v>
      </c>
      <c r="G5" s="64"/>
      <c r="H5" s="65"/>
      <c r="I5" s="66" t="s">
        <v>6</v>
      </c>
      <c r="J5" s="66"/>
      <c r="K5" s="66"/>
      <c r="L5" s="63" t="s">
        <v>7</v>
      </c>
      <c r="M5" s="64"/>
      <c r="N5" s="64"/>
      <c r="O5" s="64"/>
      <c r="P5" s="64"/>
      <c r="Q5" s="64"/>
      <c r="R5" s="64"/>
      <c r="S5" s="64"/>
      <c r="T5" s="65"/>
      <c r="U5" s="58" t="s">
        <v>8</v>
      </c>
      <c r="V5" s="58"/>
      <c r="W5" s="58"/>
      <c r="X5" s="77"/>
      <c r="Y5" s="62"/>
      <c r="Z5" s="62"/>
    </row>
    <row r="6" spans="1:26" s="2" customFormat="1" ht="30.95" customHeight="1" x14ac:dyDescent="0.15">
      <c r="A6" s="70"/>
      <c r="B6" s="73"/>
      <c r="C6" s="54" t="s">
        <v>9</v>
      </c>
      <c r="D6" s="54" t="s">
        <v>10</v>
      </c>
      <c r="E6" s="54" t="s">
        <v>11</v>
      </c>
      <c r="F6" s="54" t="s">
        <v>9</v>
      </c>
      <c r="G6" s="54" t="s">
        <v>10</v>
      </c>
      <c r="H6" s="54" t="s">
        <v>11</v>
      </c>
      <c r="I6" s="54" t="s">
        <v>9</v>
      </c>
      <c r="J6" s="54" t="s">
        <v>10</v>
      </c>
      <c r="K6" s="54" t="s">
        <v>11</v>
      </c>
      <c r="L6" s="58" t="s">
        <v>9</v>
      </c>
      <c r="M6" s="58"/>
      <c r="N6" s="58"/>
      <c r="O6" s="59" t="s">
        <v>10</v>
      </c>
      <c r="P6" s="60"/>
      <c r="Q6" s="61"/>
      <c r="R6" s="59" t="s">
        <v>11</v>
      </c>
      <c r="S6" s="60"/>
      <c r="T6" s="61"/>
      <c r="U6" s="54" t="s">
        <v>9</v>
      </c>
      <c r="V6" s="54" t="s">
        <v>10</v>
      </c>
      <c r="W6" s="54" t="s">
        <v>11</v>
      </c>
      <c r="X6" s="77"/>
      <c r="Y6" s="62"/>
      <c r="Z6" s="62"/>
    </row>
    <row r="7" spans="1:26" s="2" customFormat="1" ht="45" customHeight="1" x14ac:dyDescent="0.15">
      <c r="A7" s="71"/>
      <c r="B7" s="74"/>
      <c r="C7" s="55"/>
      <c r="D7" s="55"/>
      <c r="E7" s="55"/>
      <c r="F7" s="55"/>
      <c r="G7" s="55"/>
      <c r="H7" s="55"/>
      <c r="I7" s="55"/>
      <c r="J7" s="55"/>
      <c r="K7" s="55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5"/>
      <c r="V7" s="55"/>
      <c r="W7" s="55"/>
      <c r="X7" s="78"/>
      <c r="Y7" s="62"/>
      <c r="Z7" s="62"/>
    </row>
    <row r="8" spans="1:26" s="2" customFormat="1" ht="33" customHeight="1" x14ac:dyDescent="0.15">
      <c r="A8" s="15">
        <v>1</v>
      </c>
      <c r="B8" s="16" t="s">
        <v>66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/>
      <c r="M8" s="17"/>
      <c r="N8" s="17"/>
      <c r="O8" s="17"/>
      <c r="P8" s="17"/>
      <c r="Q8" s="17"/>
      <c r="R8" s="17">
        <v>951.50000000000011</v>
      </c>
      <c r="S8" s="17">
        <v>951.50000000000011</v>
      </c>
      <c r="T8" s="17">
        <v>0</v>
      </c>
      <c r="U8" s="17">
        <v>0</v>
      </c>
      <c r="V8" s="17">
        <v>0</v>
      </c>
      <c r="W8" s="17">
        <v>0</v>
      </c>
      <c r="X8" s="18"/>
      <c r="Y8" s="35"/>
      <c r="Z8" s="35"/>
    </row>
    <row r="9" spans="1:26" s="2" customFormat="1" ht="30.95" customHeight="1" x14ac:dyDescent="0.15">
      <c r="A9" s="31">
        <v>2</v>
      </c>
      <c r="B9" s="16" t="s">
        <v>64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764.88</v>
      </c>
      <c r="M9" s="17">
        <v>764.88</v>
      </c>
      <c r="N9" s="17">
        <v>0</v>
      </c>
      <c r="O9" s="17">
        <v>837.8</v>
      </c>
      <c r="P9" s="17">
        <v>837.8</v>
      </c>
      <c r="Q9" s="17">
        <v>0</v>
      </c>
      <c r="R9" s="17">
        <f>919.7225+O9-L9</f>
        <v>992.64250000000004</v>
      </c>
      <c r="S9" s="17">
        <f>919.7225+P9-M9</f>
        <v>992.64250000000004</v>
      </c>
      <c r="T9" s="17">
        <v>0</v>
      </c>
      <c r="U9" s="17">
        <v>0</v>
      </c>
      <c r="V9" s="17">
        <v>0</v>
      </c>
      <c r="W9" s="17">
        <v>0</v>
      </c>
      <c r="X9" s="18"/>
      <c r="Y9" s="35"/>
      <c r="Z9" s="35"/>
    </row>
    <row r="10" spans="1:26" s="2" customFormat="1" ht="30.95" customHeight="1" x14ac:dyDescent="0.15">
      <c r="A10" s="15">
        <v>3</v>
      </c>
      <c r="B10" s="16" t="s">
        <v>65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201.1</v>
      </c>
      <c r="M10" s="17">
        <v>201.1</v>
      </c>
      <c r="N10" s="17">
        <v>0</v>
      </c>
      <c r="O10" s="17">
        <v>309.06</v>
      </c>
      <c r="P10" s="17">
        <v>309.06</v>
      </c>
      <c r="Q10" s="17">
        <v>0</v>
      </c>
      <c r="R10" s="17">
        <f>528.26+O10-L10</f>
        <v>636.21999999999991</v>
      </c>
      <c r="S10" s="33">
        <v>636.21999999999991</v>
      </c>
      <c r="T10" s="17">
        <v>0</v>
      </c>
      <c r="U10" s="17">
        <v>0</v>
      </c>
      <c r="V10" s="17">
        <v>0</v>
      </c>
      <c r="W10" s="17">
        <v>0</v>
      </c>
      <c r="X10" s="18"/>
      <c r="Y10" s="35"/>
      <c r="Z10" s="35"/>
    </row>
    <row r="11" spans="1:26" s="2" customFormat="1" ht="30.95" customHeight="1" x14ac:dyDescent="0.15">
      <c r="A11" s="19">
        <v>1</v>
      </c>
      <c r="B11" s="26" t="s">
        <v>19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0">
        <v>0</v>
      </c>
      <c r="X11" s="21" t="s">
        <v>20</v>
      </c>
      <c r="Y11" s="28" t="s">
        <v>45</v>
      </c>
      <c r="Z11" s="29" t="s">
        <v>46</v>
      </c>
    </row>
    <row r="12" spans="1:26" s="2" customFormat="1" ht="30.95" customHeight="1" x14ac:dyDescent="0.15">
      <c r="A12" s="19">
        <v>2</v>
      </c>
      <c r="B12" s="26" t="s">
        <v>21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98</v>
      </c>
      <c r="M12" s="22">
        <v>98</v>
      </c>
      <c r="N12" s="22">
        <v>0</v>
      </c>
      <c r="O12" s="22">
        <v>95</v>
      </c>
      <c r="P12" s="22">
        <v>95</v>
      </c>
      <c r="Q12" s="22">
        <v>0</v>
      </c>
      <c r="R12" s="22">
        <v>258</v>
      </c>
      <c r="S12" s="22">
        <v>258</v>
      </c>
      <c r="T12" s="22">
        <v>0</v>
      </c>
      <c r="U12" s="22">
        <v>0</v>
      </c>
      <c r="V12" s="22">
        <v>0</v>
      </c>
      <c r="W12" s="20">
        <v>0</v>
      </c>
      <c r="X12" s="24" t="s">
        <v>39</v>
      </c>
      <c r="Y12" s="28" t="s">
        <v>47</v>
      </c>
      <c r="Z12" s="29" t="s">
        <v>46</v>
      </c>
    </row>
    <row r="13" spans="1:26" s="2" customFormat="1" ht="30.95" customHeight="1" x14ac:dyDescent="0.15">
      <c r="A13" s="19">
        <v>3</v>
      </c>
      <c r="B13" s="26" t="s">
        <v>23</v>
      </c>
      <c r="C13" s="22">
        <v>10.039999999999999</v>
      </c>
      <c r="D13" s="22">
        <v>35.08</v>
      </c>
      <c r="E13" s="22">
        <v>595.11</v>
      </c>
      <c r="F13" s="22">
        <v>10.83</v>
      </c>
      <c r="G13" s="22">
        <v>34.5</v>
      </c>
      <c r="H13" s="22">
        <v>246.53</v>
      </c>
      <c r="I13" s="22">
        <v>2.99</v>
      </c>
      <c r="J13" s="22">
        <v>0</v>
      </c>
      <c r="K13" s="22">
        <v>176.3</v>
      </c>
      <c r="L13" s="22">
        <v>54.46</v>
      </c>
      <c r="M13" s="22">
        <v>23.5</v>
      </c>
      <c r="N13" s="22">
        <v>30.96</v>
      </c>
      <c r="O13" s="22">
        <v>26.6</v>
      </c>
      <c r="P13" s="22">
        <v>13.75</v>
      </c>
      <c r="Q13" s="22">
        <v>12.85</v>
      </c>
      <c r="R13" s="22">
        <v>422.85</v>
      </c>
      <c r="S13" s="22">
        <v>212.77</v>
      </c>
      <c r="T13" s="22">
        <v>210.08</v>
      </c>
      <c r="U13" s="22">
        <v>8.4</v>
      </c>
      <c r="V13" s="22">
        <v>10.74</v>
      </c>
      <c r="W13" s="23">
        <v>28.97</v>
      </c>
      <c r="X13" s="21" t="s">
        <v>20</v>
      </c>
      <c r="Y13" s="29" t="s">
        <v>50</v>
      </c>
      <c r="Z13" s="29" t="s">
        <v>51</v>
      </c>
    </row>
    <row r="14" spans="1:26" s="2" customFormat="1" ht="30.95" customHeight="1" x14ac:dyDescent="0.15">
      <c r="A14" s="19">
        <v>4</v>
      </c>
      <c r="B14" s="26" t="s">
        <v>33</v>
      </c>
      <c r="C14" s="22">
        <v>0.83</v>
      </c>
      <c r="D14" s="22">
        <v>0</v>
      </c>
      <c r="E14" s="22">
        <v>26.18</v>
      </c>
      <c r="F14" s="22">
        <v>1.4</v>
      </c>
      <c r="G14" s="22">
        <v>0</v>
      </c>
      <c r="H14" s="22">
        <v>36.54</v>
      </c>
      <c r="I14" s="22">
        <v>0.86</v>
      </c>
      <c r="J14" s="22">
        <v>0</v>
      </c>
      <c r="K14" s="22">
        <v>74.89</v>
      </c>
      <c r="L14" s="22">
        <v>9.32</v>
      </c>
      <c r="M14" s="22">
        <v>4.3600000000000003</v>
      </c>
      <c r="N14" s="22">
        <v>4.96</v>
      </c>
      <c r="O14" s="22">
        <v>69.03</v>
      </c>
      <c r="P14" s="22">
        <v>8.44</v>
      </c>
      <c r="Q14" s="22">
        <v>60.59</v>
      </c>
      <c r="R14" s="22">
        <v>348.16</v>
      </c>
      <c r="S14" s="22">
        <v>121.36</v>
      </c>
      <c r="T14" s="22">
        <v>226.8</v>
      </c>
      <c r="U14" s="22">
        <v>0.02</v>
      </c>
      <c r="V14" s="22">
        <v>0</v>
      </c>
      <c r="W14" s="22">
        <v>0.38</v>
      </c>
      <c r="X14" s="21" t="s">
        <v>20</v>
      </c>
      <c r="Y14" s="29" t="s">
        <v>48</v>
      </c>
      <c r="Z14" s="29" t="s">
        <v>49</v>
      </c>
    </row>
    <row r="15" spans="1:26" s="2" customFormat="1" ht="30.95" customHeight="1" x14ac:dyDescent="0.15">
      <c r="A15" s="19">
        <v>5</v>
      </c>
      <c r="B15" s="26" t="s">
        <v>30</v>
      </c>
      <c r="C15" s="22">
        <v>7</v>
      </c>
      <c r="D15" s="22">
        <v>8</v>
      </c>
      <c r="E15" s="22">
        <v>98</v>
      </c>
      <c r="F15" s="22">
        <v>6</v>
      </c>
      <c r="G15" s="22">
        <v>8</v>
      </c>
      <c r="H15" s="22">
        <v>80</v>
      </c>
      <c r="I15" s="22">
        <v>5</v>
      </c>
      <c r="J15" s="22">
        <v>5</v>
      </c>
      <c r="K15" s="22">
        <v>113</v>
      </c>
      <c r="L15" s="22">
        <v>17</v>
      </c>
      <c r="M15" s="22">
        <v>11</v>
      </c>
      <c r="N15" s="22">
        <v>6</v>
      </c>
      <c r="O15" s="22">
        <v>3.5</v>
      </c>
      <c r="P15" s="22">
        <v>2</v>
      </c>
      <c r="Q15" s="22">
        <v>1.5</v>
      </c>
      <c r="R15" s="22">
        <v>94</v>
      </c>
      <c r="S15" s="22">
        <v>51</v>
      </c>
      <c r="T15" s="22">
        <v>43</v>
      </c>
      <c r="U15" s="22">
        <v>2.5</v>
      </c>
      <c r="V15" s="22">
        <v>3</v>
      </c>
      <c r="W15" s="22">
        <v>6.5</v>
      </c>
      <c r="X15" s="21" t="s">
        <v>20</v>
      </c>
      <c r="Y15" s="29" t="s">
        <v>54</v>
      </c>
      <c r="Z15" s="29" t="s">
        <v>46</v>
      </c>
    </row>
    <row r="16" spans="1:26" s="2" customFormat="1" ht="30.95" customHeight="1" x14ac:dyDescent="0.15">
      <c r="A16" s="19">
        <v>6</v>
      </c>
      <c r="B16" s="26" t="s">
        <v>34</v>
      </c>
      <c r="C16" s="22">
        <v>2.9</v>
      </c>
      <c r="D16" s="22">
        <v>0</v>
      </c>
      <c r="E16" s="22">
        <v>117.7</v>
      </c>
      <c r="F16" s="22">
        <v>3.8</v>
      </c>
      <c r="G16" s="22">
        <v>0</v>
      </c>
      <c r="H16" s="22">
        <v>105.1</v>
      </c>
      <c r="I16" s="22">
        <v>0.9</v>
      </c>
      <c r="J16" s="22">
        <v>0</v>
      </c>
      <c r="K16" s="22">
        <v>69.099999999999994</v>
      </c>
      <c r="L16" s="22">
        <v>41.8</v>
      </c>
      <c r="M16" s="22">
        <v>38.799999999999997</v>
      </c>
      <c r="N16" s="22">
        <v>3</v>
      </c>
      <c r="O16" s="22">
        <v>37</v>
      </c>
      <c r="P16" s="22">
        <v>35</v>
      </c>
      <c r="Q16" s="22">
        <v>2</v>
      </c>
      <c r="R16" s="22">
        <v>94.600000000000009</v>
      </c>
      <c r="S16" s="22">
        <v>89.2</v>
      </c>
      <c r="T16" s="22">
        <v>5.4</v>
      </c>
      <c r="U16" s="22">
        <v>8.1</v>
      </c>
      <c r="V16" s="22">
        <v>3.3</v>
      </c>
      <c r="W16" s="23">
        <v>11.6</v>
      </c>
      <c r="X16" s="21" t="s">
        <v>20</v>
      </c>
      <c r="Y16" s="29" t="s">
        <v>55</v>
      </c>
      <c r="Z16" s="29" t="s">
        <v>56</v>
      </c>
    </row>
    <row r="17" spans="1:26" s="2" customFormat="1" ht="30.95" customHeight="1" x14ac:dyDescent="0.15">
      <c r="A17" s="19">
        <v>7</v>
      </c>
      <c r="B17" s="26" t="s">
        <v>25</v>
      </c>
      <c r="C17" s="22">
        <v>1.8</v>
      </c>
      <c r="D17" s="22">
        <v>0</v>
      </c>
      <c r="E17" s="22">
        <v>18.399999999999999</v>
      </c>
      <c r="F17" s="26">
        <v>0.5</v>
      </c>
      <c r="G17" s="26">
        <v>1</v>
      </c>
      <c r="H17" s="26">
        <v>2.4</v>
      </c>
      <c r="I17" s="22">
        <v>1</v>
      </c>
      <c r="J17" s="22">
        <v>1.5</v>
      </c>
      <c r="K17" s="22">
        <v>9.6999999999999993</v>
      </c>
      <c r="L17" s="22">
        <v>20</v>
      </c>
      <c r="M17" s="22">
        <v>10</v>
      </c>
      <c r="N17" s="22">
        <v>10</v>
      </c>
      <c r="O17" s="22">
        <v>15</v>
      </c>
      <c r="P17" s="22">
        <v>7</v>
      </c>
      <c r="Q17" s="22">
        <v>8</v>
      </c>
      <c r="R17" s="22">
        <v>74.3</v>
      </c>
      <c r="S17" s="22">
        <v>39.4</v>
      </c>
      <c r="T17" s="22">
        <v>34.9</v>
      </c>
      <c r="U17" s="22">
        <v>2</v>
      </c>
      <c r="V17" s="22">
        <v>2</v>
      </c>
      <c r="W17" s="23">
        <v>3.9</v>
      </c>
      <c r="X17" s="21" t="s">
        <v>41</v>
      </c>
      <c r="Y17" s="29" t="s">
        <v>52</v>
      </c>
      <c r="Z17" s="29" t="s">
        <v>53</v>
      </c>
    </row>
    <row r="18" spans="1:26" s="2" customFormat="1" ht="30.95" customHeight="1" x14ac:dyDescent="0.15">
      <c r="A18" s="19">
        <v>8</v>
      </c>
      <c r="B18" s="26" t="s">
        <v>42</v>
      </c>
      <c r="C18" s="22">
        <v>15</v>
      </c>
      <c r="D18" s="22">
        <v>0</v>
      </c>
      <c r="E18" s="22">
        <v>93</v>
      </c>
      <c r="F18" s="22">
        <v>18</v>
      </c>
      <c r="G18" s="22">
        <v>0</v>
      </c>
      <c r="H18" s="22">
        <v>112</v>
      </c>
      <c r="I18" s="22">
        <v>17</v>
      </c>
      <c r="J18" s="22">
        <v>33</v>
      </c>
      <c r="K18" s="22">
        <v>70</v>
      </c>
      <c r="L18" s="22">
        <v>37.9</v>
      </c>
      <c r="M18" s="22">
        <v>25.5</v>
      </c>
      <c r="N18" s="22">
        <v>12.4</v>
      </c>
      <c r="O18" s="22">
        <v>33</v>
      </c>
      <c r="P18" s="22">
        <v>0</v>
      </c>
      <c r="Q18" s="22">
        <v>33</v>
      </c>
      <c r="R18" s="22">
        <v>746.8</v>
      </c>
      <c r="S18" s="22">
        <v>404.5</v>
      </c>
      <c r="T18" s="22">
        <v>342.3</v>
      </c>
      <c r="U18" s="22">
        <v>0</v>
      </c>
      <c r="V18" s="22">
        <v>0</v>
      </c>
      <c r="W18" s="20">
        <v>0</v>
      </c>
      <c r="X18" s="21" t="s">
        <v>20</v>
      </c>
      <c r="Y18" s="29" t="s">
        <v>57</v>
      </c>
      <c r="Z18" s="29" t="s">
        <v>46</v>
      </c>
    </row>
    <row r="19" spans="1:26" s="2" customFormat="1" ht="30.95" customHeight="1" x14ac:dyDescent="0.15">
      <c r="A19" s="19">
        <v>9</v>
      </c>
      <c r="B19" s="26" t="s">
        <v>24</v>
      </c>
      <c r="C19" s="25">
        <v>16</v>
      </c>
      <c r="D19" s="25">
        <v>0</v>
      </c>
      <c r="E19" s="22">
        <v>60</v>
      </c>
      <c r="F19" s="25">
        <v>10</v>
      </c>
      <c r="G19" s="25">
        <v>10</v>
      </c>
      <c r="H19" s="25">
        <v>60</v>
      </c>
      <c r="I19" s="25">
        <v>10</v>
      </c>
      <c r="J19" s="25">
        <v>0</v>
      </c>
      <c r="K19" s="22">
        <v>10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8</v>
      </c>
      <c r="V19" s="25">
        <v>10</v>
      </c>
      <c r="W19" s="23">
        <v>2</v>
      </c>
      <c r="X19" s="21" t="s">
        <v>20</v>
      </c>
      <c r="Y19" s="35"/>
      <c r="Z19" s="35"/>
    </row>
    <row r="20" spans="1:26" s="2" customFormat="1" ht="30.95" customHeight="1" x14ac:dyDescent="0.15">
      <c r="A20" s="19">
        <v>10</v>
      </c>
      <c r="B20" s="26" t="s">
        <v>29</v>
      </c>
      <c r="C20" s="25">
        <v>36</v>
      </c>
      <c r="D20" s="25">
        <v>0</v>
      </c>
      <c r="E20" s="22">
        <v>182.54</v>
      </c>
      <c r="F20" s="25">
        <v>51.5</v>
      </c>
      <c r="G20" s="25">
        <v>0</v>
      </c>
      <c r="H20" s="25">
        <v>91.28</v>
      </c>
      <c r="I20" s="25">
        <v>27.3</v>
      </c>
      <c r="J20" s="25">
        <v>0</v>
      </c>
      <c r="K20" s="22">
        <v>107.2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5">
        <v>0</v>
      </c>
      <c r="W20" s="22">
        <v>0</v>
      </c>
      <c r="X20" s="21" t="s">
        <v>41</v>
      </c>
      <c r="Y20" s="35"/>
      <c r="Z20" s="35"/>
    </row>
    <row r="21" spans="1:26" s="2" customFormat="1" ht="30.95" customHeight="1" x14ac:dyDescent="0.15">
      <c r="A21" s="19">
        <v>11</v>
      </c>
      <c r="B21" s="26" t="s">
        <v>32</v>
      </c>
      <c r="C21" s="22">
        <v>0</v>
      </c>
      <c r="D21" s="22">
        <v>0</v>
      </c>
      <c r="E21" s="25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114.83</v>
      </c>
      <c r="V21" s="22">
        <v>138.49</v>
      </c>
      <c r="W21" s="23">
        <v>2657.1</v>
      </c>
      <c r="X21" s="21" t="s">
        <v>20</v>
      </c>
      <c r="Y21" s="35"/>
      <c r="Z21" s="35"/>
    </row>
    <row r="22" spans="1:26" s="2" customFormat="1" ht="30.95" customHeight="1" x14ac:dyDescent="0.15">
      <c r="A22" s="19">
        <v>12</v>
      </c>
      <c r="B22" s="26" t="s">
        <v>26</v>
      </c>
      <c r="C22" s="22">
        <v>0</v>
      </c>
      <c r="D22" s="22">
        <v>0</v>
      </c>
      <c r="E22" s="25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23</v>
      </c>
      <c r="V22" s="22">
        <v>29</v>
      </c>
      <c r="W22" s="22">
        <v>2010</v>
      </c>
      <c r="X22" s="21" t="s">
        <v>40</v>
      </c>
      <c r="Y22" s="35"/>
      <c r="Z22" s="35"/>
    </row>
    <row r="23" spans="1:26" s="2" customFormat="1" ht="30.95" customHeight="1" x14ac:dyDescent="0.15">
      <c r="A23" s="19">
        <v>13</v>
      </c>
      <c r="B23" s="26" t="s">
        <v>31</v>
      </c>
      <c r="C23" s="22">
        <v>50</v>
      </c>
      <c r="D23" s="22">
        <v>90</v>
      </c>
      <c r="E23" s="22">
        <v>70</v>
      </c>
      <c r="F23" s="22">
        <v>30</v>
      </c>
      <c r="G23" s="22">
        <v>30</v>
      </c>
      <c r="H23" s="22">
        <v>0</v>
      </c>
      <c r="I23" s="22">
        <v>80</v>
      </c>
      <c r="J23" s="22">
        <v>0</v>
      </c>
      <c r="K23" s="22">
        <v>840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29</v>
      </c>
      <c r="V23" s="22">
        <v>30</v>
      </c>
      <c r="W23" s="22">
        <v>1300</v>
      </c>
      <c r="X23" s="21" t="s">
        <v>20</v>
      </c>
      <c r="Y23" s="35"/>
      <c r="Z23" s="35"/>
    </row>
    <row r="24" spans="1:26" s="2" customFormat="1" ht="30.95" customHeight="1" x14ac:dyDescent="0.15">
      <c r="A24" s="19">
        <v>14</v>
      </c>
      <c r="B24" s="26" t="s">
        <v>22</v>
      </c>
      <c r="C24" s="26">
        <v>4.4000000000000004</v>
      </c>
      <c r="D24" s="26">
        <v>0</v>
      </c>
      <c r="E24" s="22">
        <v>19.3</v>
      </c>
      <c r="F24" s="22">
        <v>0.8</v>
      </c>
      <c r="G24" s="22">
        <v>0</v>
      </c>
      <c r="H24" s="22">
        <v>13</v>
      </c>
      <c r="I24" s="22">
        <v>0.8</v>
      </c>
      <c r="J24" s="22">
        <v>0</v>
      </c>
      <c r="K24" s="22">
        <v>31.3</v>
      </c>
      <c r="L24" s="22">
        <v>6.6000000000000005</v>
      </c>
      <c r="M24" s="22">
        <v>0.9</v>
      </c>
      <c r="N24" s="22">
        <v>5.7</v>
      </c>
      <c r="O24" s="22">
        <v>6.6000000000000005</v>
      </c>
      <c r="P24" s="22">
        <v>0.9</v>
      </c>
      <c r="Q24" s="22">
        <v>5.7</v>
      </c>
      <c r="R24" s="22">
        <v>0</v>
      </c>
      <c r="S24" s="22">
        <v>0</v>
      </c>
      <c r="T24" s="22">
        <v>0</v>
      </c>
      <c r="U24" s="22">
        <v>1.6</v>
      </c>
      <c r="V24" s="22">
        <v>1.6</v>
      </c>
      <c r="W24" s="26">
        <v>0</v>
      </c>
      <c r="X24" s="21" t="s">
        <v>20</v>
      </c>
      <c r="Y24" s="35"/>
      <c r="Z24" s="35"/>
    </row>
    <row r="25" spans="1:26" s="2" customFormat="1" ht="30.95" customHeight="1" x14ac:dyDescent="0.15">
      <c r="A25" s="19">
        <v>15</v>
      </c>
      <c r="B25" s="26" t="s">
        <v>27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3">
        <v>0</v>
      </c>
      <c r="X25" s="21" t="s">
        <v>40</v>
      </c>
      <c r="Y25" s="35"/>
      <c r="Z25" s="35"/>
    </row>
    <row r="26" spans="1:26" s="2" customFormat="1" ht="30.95" customHeight="1" x14ac:dyDescent="0.15">
      <c r="A26" s="19">
        <v>16</v>
      </c>
      <c r="B26" s="26" t="s">
        <v>35</v>
      </c>
      <c r="C26" s="26"/>
      <c r="D26" s="26"/>
      <c r="E26" s="26"/>
      <c r="F26" s="26"/>
      <c r="G26" s="26"/>
      <c r="H26" s="26"/>
      <c r="I26" s="26"/>
      <c r="J26" s="26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6"/>
      <c r="W26" s="26"/>
      <c r="X26" s="21" t="s">
        <v>20</v>
      </c>
      <c r="Y26" s="35"/>
      <c r="Z26" s="35"/>
    </row>
    <row r="27" spans="1:26" s="2" customFormat="1" ht="30.95" customHeight="1" x14ac:dyDescent="0.15">
      <c r="A27" s="19">
        <v>17</v>
      </c>
      <c r="B27" s="26" t="s">
        <v>28</v>
      </c>
      <c r="C27" s="26"/>
      <c r="D27" s="26"/>
      <c r="E27" s="26"/>
      <c r="F27" s="26"/>
      <c r="G27" s="26"/>
      <c r="H27" s="26"/>
      <c r="I27" s="26"/>
      <c r="J27" s="26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6"/>
      <c r="W27" s="26"/>
      <c r="X27" s="21" t="s">
        <v>20</v>
      </c>
      <c r="Y27" s="35"/>
      <c r="Z27" s="35"/>
    </row>
    <row r="28" spans="1:26" s="2" customFormat="1" ht="30.95" customHeight="1" x14ac:dyDescent="0.15">
      <c r="A28" s="19">
        <v>18</v>
      </c>
      <c r="B28" s="26" t="s">
        <v>17</v>
      </c>
      <c r="C28" s="26"/>
      <c r="D28" s="26"/>
      <c r="E28" s="26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6"/>
      <c r="X28" s="27" t="s">
        <v>18</v>
      </c>
      <c r="Y28" s="35"/>
      <c r="Z28" s="35"/>
    </row>
    <row r="29" spans="1:26" s="2" customFormat="1" ht="30.95" customHeight="1" x14ac:dyDescent="0.15">
      <c r="A29" s="19">
        <v>19</v>
      </c>
      <c r="B29" s="19" t="s">
        <v>36</v>
      </c>
      <c r="C29" s="26"/>
      <c r="D29" s="26"/>
      <c r="E29" s="26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6"/>
      <c r="X29" s="27" t="s">
        <v>37</v>
      </c>
      <c r="Y29" s="35"/>
      <c r="Z29" s="35"/>
    </row>
    <row r="30" spans="1:26" s="3" customFormat="1" ht="30.95" customHeight="1" x14ac:dyDescent="0.15">
      <c r="A30" s="7"/>
      <c r="B30" s="11" t="s">
        <v>38</v>
      </c>
      <c r="C30" s="13">
        <f>SUM(C8:C29)</f>
        <v>143.97</v>
      </c>
      <c r="D30" s="13">
        <f t="shared" ref="D30:V30" si="0">SUM(D8:D29)</f>
        <v>133.07999999999998</v>
      </c>
      <c r="E30" s="14">
        <f>SUM(E8:E29)</f>
        <v>1280.23</v>
      </c>
      <c r="F30" s="13">
        <f>SUM(F8:F29)</f>
        <v>132.83000000000001</v>
      </c>
      <c r="G30" s="13">
        <f>SUM(G8:G29)</f>
        <v>83.5</v>
      </c>
      <c r="H30" s="14">
        <f>SUM(H8:H29)</f>
        <v>746.84999999999991</v>
      </c>
      <c r="I30" s="13">
        <f t="shared" si="0"/>
        <v>145.85000000000002</v>
      </c>
      <c r="J30" s="13">
        <f t="shared" si="0"/>
        <v>39.5</v>
      </c>
      <c r="K30" s="14">
        <f>SUM(K8:K29)</f>
        <v>1501.49</v>
      </c>
      <c r="L30" s="14">
        <f>SUM(L9:L29)</f>
        <v>1251.06</v>
      </c>
      <c r="M30" s="13">
        <f>SUM(M9:M29)</f>
        <v>1178.04</v>
      </c>
      <c r="N30" s="13">
        <f>SUM(N9:N29)</f>
        <v>73.02000000000001</v>
      </c>
      <c r="O30" s="14">
        <f>SUM(O9:O29)</f>
        <v>1432.5899999999997</v>
      </c>
      <c r="P30" s="13">
        <f>SUM(P9:P29)</f>
        <v>1308.95</v>
      </c>
      <c r="Q30" s="13">
        <f t="shared" si="0"/>
        <v>123.64</v>
      </c>
      <c r="R30" s="14">
        <f>SUM(R8:R29)</f>
        <v>4619.0725000000002</v>
      </c>
      <c r="S30" s="13">
        <f>SUM(S8:S29)</f>
        <v>3756.5925000000002</v>
      </c>
      <c r="T30" s="13">
        <f t="shared" si="0"/>
        <v>862.48</v>
      </c>
      <c r="U30" s="13">
        <f t="shared" si="0"/>
        <v>197.45</v>
      </c>
      <c r="V30" s="13">
        <f t="shared" si="0"/>
        <v>228.13</v>
      </c>
      <c r="W30" s="14">
        <f>SUM(W8:W29)</f>
        <v>6020.45</v>
      </c>
      <c r="X30" s="12"/>
      <c r="Y30" s="30"/>
      <c r="Z30" s="30"/>
    </row>
    <row r="31" spans="1:26" ht="48" customHeight="1" x14ac:dyDescent="0.15">
      <c r="A31" s="8"/>
      <c r="B31" s="56" t="s">
        <v>67</v>
      </c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</row>
    <row r="32" spans="1:26" ht="20.25" customHeight="1" x14ac:dyDescent="0.15">
      <c r="D32" s="4"/>
    </row>
  </sheetData>
  <autoFilter ref="A7:X30" xr:uid="{00000000-0009-0000-0000-000000000000}"/>
  <mergeCells count="29">
    <mergeCell ref="A2:W2"/>
    <mergeCell ref="A3:W3"/>
    <mergeCell ref="A4:A7"/>
    <mergeCell ref="B4:B7"/>
    <mergeCell ref="C4:W4"/>
    <mergeCell ref="F6:F7"/>
    <mergeCell ref="G6:G7"/>
    <mergeCell ref="H6:H7"/>
    <mergeCell ref="I6:I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B31:X31"/>
    <mergeCell ref="J6:J7"/>
    <mergeCell ref="K6:K7"/>
    <mergeCell ref="L6:N6"/>
    <mergeCell ref="O6:Q6"/>
    <mergeCell ref="R6:T6"/>
    <mergeCell ref="U6:U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7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A9C57-735D-485C-8D43-F020A875B8F5}">
  <dimension ref="A1:K14"/>
  <sheetViews>
    <sheetView workbookViewId="0">
      <selection activeCell="J26" sqref="J26"/>
    </sheetView>
  </sheetViews>
  <sheetFormatPr defaultRowHeight="13.5" x14ac:dyDescent="0.15"/>
  <cols>
    <col min="8" max="8" width="15" customWidth="1"/>
    <col min="10" max="10" width="20.125" customWidth="1"/>
    <col min="11" max="11" width="19" customWidth="1"/>
  </cols>
  <sheetData>
    <row r="1" spans="1:11" x14ac:dyDescent="0.15">
      <c r="A1" s="34" t="s">
        <v>69</v>
      </c>
    </row>
    <row r="6" spans="1:11" x14ac:dyDescent="0.15">
      <c r="E6" s="32" t="s">
        <v>58</v>
      </c>
      <c r="F6" s="32" t="s">
        <v>59</v>
      </c>
      <c r="G6" s="32" t="s">
        <v>60</v>
      </c>
      <c r="H6" s="32" t="s">
        <v>61</v>
      </c>
      <c r="I6" s="32"/>
      <c r="J6" s="32" t="s">
        <v>62</v>
      </c>
      <c r="K6" s="32" t="s">
        <v>63</v>
      </c>
    </row>
    <row r="7" spans="1:11" ht="14.25" x14ac:dyDescent="0.15">
      <c r="D7" s="26" t="s">
        <v>19</v>
      </c>
      <c r="E7">
        <v>0</v>
      </c>
      <c r="F7">
        <v>0</v>
      </c>
      <c r="G7">
        <v>0</v>
      </c>
      <c r="H7">
        <f>E7+F7-G7</f>
        <v>0</v>
      </c>
      <c r="J7">
        <v>0</v>
      </c>
      <c r="K7" s="36">
        <f>J7-H7</f>
        <v>0</v>
      </c>
    </row>
    <row r="8" spans="1:11" ht="14.25" x14ac:dyDescent="0.15">
      <c r="D8" s="26" t="s">
        <v>21</v>
      </c>
      <c r="E8">
        <v>251</v>
      </c>
      <c r="F8">
        <v>95</v>
      </c>
      <c r="G8">
        <v>98</v>
      </c>
      <c r="H8">
        <f t="shared" ref="H8:H14" si="0">E8+F8-G8</f>
        <v>248</v>
      </c>
      <c r="J8">
        <v>258</v>
      </c>
      <c r="K8" s="36">
        <f t="shared" ref="K8:K14" si="1">J8-H8</f>
        <v>10</v>
      </c>
    </row>
    <row r="9" spans="1:11" ht="14.25" x14ac:dyDescent="0.15">
      <c r="D9" s="26" t="s">
        <v>23</v>
      </c>
      <c r="E9">
        <v>469.95</v>
      </c>
      <c r="F9">
        <v>26.6</v>
      </c>
      <c r="G9">
        <v>54.46</v>
      </c>
      <c r="H9">
        <f t="shared" si="0"/>
        <v>442.09000000000003</v>
      </c>
      <c r="J9">
        <v>422.85</v>
      </c>
      <c r="K9" s="36">
        <f t="shared" si="1"/>
        <v>-19.240000000000009</v>
      </c>
    </row>
    <row r="10" spans="1:11" ht="14.25" x14ac:dyDescent="0.15">
      <c r="D10" s="26" t="s">
        <v>33</v>
      </c>
      <c r="E10">
        <v>287.62999999999994</v>
      </c>
      <c r="F10">
        <v>69.03</v>
      </c>
      <c r="G10">
        <v>9.32</v>
      </c>
      <c r="H10">
        <f t="shared" si="0"/>
        <v>347.34</v>
      </c>
      <c r="J10">
        <v>348.16</v>
      </c>
      <c r="K10" s="36">
        <f t="shared" si="1"/>
        <v>0.82000000000005002</v>
      </c>
    </row>
    <row r="11" spans="1:11" ht="14.25" x14ac:dyDescent="0.15">
      <c r="D11" s="26" t="s">
        <v>30</v>
      </c>
      <c r="E11">
        <v>100</v>
      </c>
      <c r="F11">
        <v>3.5</v>
      </c>
      <c r="G11">
        <v>17</v>
      </c>
      <c r="H11">
        <f t="shared" si="0"/>
        <v>86.5</v>
      </c>
      <c r="J11">
        <v>94</v>
      </c>
      <c r="K11" s="36">
        <f t="shared" si="1"/>
        <v>7.5</v>
      </c>
    </row>
    <row r="12" spans="1:11" ht="14.25" x14ac:dyDescent="0.15">
      <c r="D12" s="26" t="s">
        <v>34</v>
      </c>
      <c r="E12">
        <v>88.690000000000012</v>
      </c>
      <c r="F12">
        <v>37</v>
      </c>
      <c r="G12">
        <v>41.8</v>
      </c>
      <c r="H12">
        <f t="shared" si="0"/>
        <v>83.890000000000015</v>
      </c>
      <c r="J12">
        <v>94.600000000000009</v>
      </c>
      <c r="K12" s="36">
        <f t="shared" si="1"/>
        <v>10.709999999999994</v>
      </c>
    </row>
    <row r="13" spans="1:11" ht="14.25" x14ac:dyDescent="0.15">
      <c r="D13" s="26" t="s">
        <v>25</v>
      </c>
      <c r="E13">
        <v>81.3</v>
      </c>
      <c r="F13">
        <v>15</v>
      </c>
      <c r="G13">
        <v>20</v>
      </c>
      <c r="H13">
        <f t="shared" si="0"/>
        <v>76.3</v>
      </c>
      <c r="J13">
        <v>74.3</v>
      </c>
      <c r="K13" s="36">
        <f t="shared" si="1"/>
        <v>-2</v>
      </c>
    </row>
    <row r="14" spans="1:11" ht="14.25" x14ac:dyDescent="0.15">
      <c r="D14" s="26" t="s">
        <v>42</v>
      </c>
      <c r="E14">
        <v>811.7</v>
      </c>
      <c r="F14">
        <v>33</v>
      </c>
      <c r="G14">
        <v>37.9</v>
      </c>
      <c r="H14">
        <f t="shared" si="0"/>
        <v>806.80000000000007</v>
      </c>
      <c r="J14">
        <v>746.8</v>
      </c>
      <c r="K14" s="36">
        <f t="shared" si="1"/>
        <v>-60.000000000000114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80B3E-E94C-48FA-85A6-0981B6F08F8E}">
  <dimension ref="D8:K29"/>
  <sheetViews>
    <sheetView topLeftCell="A7" workbookViewId="0">
      <selection activeCell="O22" sqref="O21:O22"/>
    </sheetView>
  </sheetViews>
  <sheetFormatPr defaultRowHeight="13.5" x14ac:dyDescent="0.15"/>
  <sheetData>
    <row r="8" spans="4:11" x14ac:dyDescent="0.15">
      <c r="E8" s="32" t="s">
        <v>58</v>
      </c>
      <c r="F8" s="32" t="s">
        <v>59</v>
      </c>
      <c r="G8" s="32" t="s">
        <v>60</v>
      </c>
      <c r="H8" s="32" t="s">
        <v>61</v>
      </c>
      <c r="I8" s="32"/>
      <c r="J8" s="32" t="s">
        <v>62</v>
      </c>
      <c r="K8" s="32" t="s">
        <v>71</v>
      </c>
    </row>
    <row r="9" spans="4:11" x14ac:dyDescent="0.15">
      <c r="D9" t="s">
        <v>19</v>
      </c>
      <c r="E9">
        <v>0</v>
      </c>
      <c r="F9">
        <v>0</v>
      </c>
      <c r="G9">
        <v>0</v>
      </c>
      <c r="H9">
        <f>E9+F9-G9</f>
        <v>0</v>
      </c>
      <c r="J9">
        <v>0</v>
      </c>
      <c r="K9">
        <f>H9-J9</f>
        <v>0</v>
      </c>
    </row>
    <row r="10" spans="4:11" x14ac:dyDescent="0.15">
      <c r="D10" t="s">
        <v>21</v>
      </c>
      <c r="E10">
        <v>202.00000000000003</v>
      </c>
      <c r="F10">
        <v>43.5</v>
      </c>
      <c r="G10" s="44">
        <v>64.5</v>
      </c>
      <c r="H10">
        <f t="shared" ref="H10:H16" si="0">E10+F10-G10</f>
        <v>181.00000000000003</v>
      </c>
      <c r="J10">
        <v>165</v>
      </c>
      <c r="K10" s="44">
        <f t="shared" ref="K10:K16" si="1">H10-J10</f>
        <v>16.000000000000028</v>
      </c>
    </row>
    <row r="11" spans="4:11" x14ac:dyDescent="0.15">
      <c r="D11" t="s">
        <v>23</v>
      </c>
      <c r="E11">
        <v>442.0100000000001</v>
      </c>
      <c r="F11">
        <v>92.57</v>
      </c>
      <c r="G11">
        <v>210.12</v>
      </c>
      <c r="H11">
        <f t="shared" si="0"/>
        <v>324.46000000000015</v>
      </c>
      <c r="J11">
        <v>357.72</v>
      </c>
      <c r="K11">
        <f t="shared" si="1"/>
        <v>-33.259999999999877</v>
      </c>
    </row>
    <row r="12" spans="4:11" x14ac:dyDescent="0.15">
      <c r="D12" t="s">
        <v>30</v>
      </c>
      <c r="E12">
        <v>107</v>
      </c>
      <c r="F12">
        <v>34</v>
      </c>
      <c r="G12">
        <v>29</v>
      </c>
      <c r="H12">
        <f t="shared" si="0"/>
        <v>112</v>
      </c>
      <c r="J12">
        <v>112</v>
      </c>
      <c r="K12">
        <f t="shared" si="1"/>
        <v>0</v>
      </c>
    </row>
    <row r="13" spans="4:11" x14ac:dyDescent="0.15">
      <c r="D13" t="s">
        <v>33</v>
      </c>
      <c r="E13">
        <v>95.85</v>
      </c>
      <c r="F13">
        <v>8</v>
      </c>
      <c r="G13">
        <v>20.189999999999998</v>
      </c>
      <c r="H13">
        <f t="shared" si="0"/>
        <v>83.66</v>
      </c>
      <c r="J13">
        <v>84.49</v>
      </c>
      <c r="K13">
        <f t="shared" si="1"/>
        <v>-0.82999999999999829</v>
      </c>
    </row>
    <row r="14" spans="4:11" x14ac:dyDescent="0.15">
      <c r="D14" t="s">
        <v>25</v>
      </c>
      <c r="E14">
        <v>55.8</v>
      </c>
      <c r="F14">
        <v>15</v>
      </c>
      <c r="G14">
        <v>14</v>
      </c>
      <c r="H14">
        <f t="shared" si="0"/>
        <v>56.8</v>
      </c>
      <c r="J14">
        <v>60.800000000000004</v>
      </c>
      <c r="K14">
        <f t="shared" si="1"/>
        <v>-4.0000000000000071</v>
      </c>
    </row>
    <row r="15" spans="4:11" x14ac:dyDescent="0.15">
      <c r="D15" t="s">
        <v>34</v>
      </c>
      <c r="E15">
        <v>27.500000000000007</v>
      </c>
      <c r="F15" s="44">
        <v>98.199999999999989</v>
      </c>
      <c r="G15">
        <v>29.3</v>
      </c>
      <c r="H15">
        <f t="shared" si="0"/>
        <v>96.399999999999991</v>
      </c>
      <c r="J15">
        <v>51.2</v>
      </c>
      <c r="K15" s="44">
        <f t="shared" si="1"/>
        <v>45.199999999999989</v>
      </c>
    </row>
    <row r="16" spans="4:11" x14ac:dyDescent="0.15">
      <c r="D16" t="s">
        <v>85</v>
      </c>
      <c r="E16">
        <v>655.70000000000016</v>
      </c>
      <c r="F16">
        <v>0</v>
      </c>
      <c r="G16">
        <v>36.299999999999997</v>
      </c>
      <c r="H16">
        <f t="shared" si="0"/>
        <v>619.4000000000002</v>
      </c>
      <c r="J16">
        <v>619.4</v>
      </c>
      <c r="K16">
        <f t="shared" si="1"/>
        <v>0</v>
      </c>
    </row>
    <row r="21" spans="4:11" x14ac:dyDescent="0.15">
      <c r="E21" t="s">
        <v>58</v>
      </c>
      <c r="F21" t="s">
        <v>59</v>
      </c>
      <c r="G21" t="s">
        <v>60</v>
      </c>
      <c r="H21" t="s">
        <v>61</v>
      </c>
      <c r="J21" t="s">
        <v>62</v>
      </c>
      <c r="K21" t="s">
        <v>99</v>
      </c>
    </row>
    <row r="22" spans="4:11" x14ac:dyDescent="0.15">
      <c r="D22" t="s">
        <v>19</v>
      </c>
      <c r="E22">
        <v>0</v>
      </c>
      <c r="F22">
        <v>0</v>
      </c>
      <c r="G22">
        <v>0</v>
      </c>
      <c r="H22">
        <v>0</v>
      </c>
      <c r="J22">
        <v>0</v>
      </c>
      <c r="K22">
        <v>0</v>
      </c>
    </row>
    <row r="23" spans="4:11" x14ac:dyDescent="0.15">
      <c r="D23" t="s">
        <v>21</v>
      </c>
      <c r="E23">
        <v>202.00000000000003</v>
      </c>
      <c r="F23">
        <v>43.5</v>
      </c>
      <c r="G23" s="44">
        <v>80.500000000000028</v>
      </c>
      <c r="H23">
        <f>E23+F23-G23</f>
        <v>165</v>
      </c>
      <c r="J23">
        <v>165</v>
      </c>
      <c r="K23">
        <v>0</v>
      </c>
    </row>
    <row r="24" spans="4:11" x14ac:dyDescent="0.15">
      <c r="D24" t="s">
        <v>23</v>
      </c>
      <c r="E24">
        <v>442.0100000000001</v>
      </c>
      <c r="F24">
        <v>92.57</v>
      </c>
      <c r="G24">
        <v>210.12</v>
      </c>
      <c r="H24">
        <v>324.46000000000015</v>
      </c>
      <c r="J24">
        <v>357.72</v>
      </c>
      <c r="K24">
        <v>-33.259999999999877</v>
      </c>
    </row>
    <row r="25" spans="4:11" x14ac:dyDescent="0.15">
      <c r="D25" t="s">
        <v>30</v>
      </c>
      <c r="E25">
        <v>107</v>
      </c>
      <c r="F25">
        <v>34</v>
      </c>
      <c r="G25">
        <v>29</v>
      </c>
      <c r="H25">
        <v>112</v>
      </c>
      <c r="J25">
        <v>112</v>
      </c>
      <c r="K25">
        <v>0</v>
      </c>
    </row>
    <row r="26" spans="4:11" x14ac:dyDescent="0.15">
      <c r="D26" t="s">
        <v>33</v>
      </c>
      <c r="E26">
        <v>95.85</v>
      </c>
      <c r="F26">
        <v>8</v>
      </c>
      <c r="G26">
        <v>20.189999999999998</v>
      </c>
      <c r="H26">
        <v>83.66</v>
      </c>
      <c r="J26">
        <v>84.49</v>
      </c>
      <c r="K26">
        <v>-0.82999999999999829</v>
      </c>
    </row>
    <row r="27" spans="4:11" x14ac:dyDescent="0.15">
      <c r="D27" t="s">
        <v>25</v>
      </c>
      <c r="E27">
        <v>55.8</v>
      </c>
      <c r="F27">
        <v>15</v>
      </c>
      <c r="G27">
        <v>14</v>
      </c>
      <c r="H27">
        <v>56.8</v>
      </c>
      <c r="J27">
        <v>60.800000000000004</v>
      </c>
      <c r="K27">
        <v>-4.0000000000000071</v>
      </c>
    </row>
    <row r="28" spans="4:11" x14ac:dyDescent="0.15">
      <c r="D28" t="s">
        <v>34</v>
      </c>
      <c r="E28">
        <v>27.500000000000007</v>
      </c>
      <c r="F28" s="44">
        <f>98.2-45.2</f>
        <v>53</v>
      </c>
      <c r="G28">
        <v>29.3</v>
      </c>
      <c r="H28">
        <f>E28+F28-G28</f>
        <v>51.2</v>
      </c>
      <c r="J28">
        <v>51.2</v>
      </c>
      <c r="K28" s="44">
        <f>H28-J28</f>
        <v>0</v>
      </c>
    </row>
    <row r="29" spans="4:11" x14ac:dyDescent="0.15">
      <c r="D29" t="s">
        <v>85</v>
      </c>
      <c r="E29">
        <v>655.70000000000016</v>
      </c>
      <c r="F29">
        <v>0</v>
      </c>
      <c r="G29">
        <v>36.299999999999997</v>
      </c>
      <c r="H29">
        <v>619.4000000000002</v>
      </c>
      <c r="J29">
        <v>619.4</v>
      </c>
      <c r="K29">
        <v>0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1F2E-F9E5-45B0-947D-D1D67F6CB207}">
  <sheetPr>
    <pageSetUpPr fitToPage="1"/>
  </sheetPr>
  <dimension ref="A1:Z32"/>
  <sheetViews>
    <sheetView view="pageBreakPreview" zoomScale="87" zoomScaleSheetLayoutView="87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R11" sqref="R11:R18"/>
    </sheetView>
  </sheetViews>
  <sheetFormatPr defaultColWidth="9" defaultRowHeight="13.5" x14ac:dyDescent="0.1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11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12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 x14ac:dyDescent="0.15">
      <c r="A1" s="6"/>
    </row>
    <row r="2" spans="1:26" ht="32.25" customHeight="1" x14ac:dyDescent="0.15">
      <c r="A2" s="67" t="s">
        <v>92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</row>
    <row r="3" spans="1:26" ht="9.9499999999999993" customHeight="1" x14ac:dyDescent="0.15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</row>
    <row r="4" spans="1:26" s="1" customFormat="1" ht="21.95" customHeight="1" x14ac:dyDescent="0.15">
      <c r="A4" s="69" t="s">
        <v>0</v>
      </c>
      <c r="B4" s="72" t="s">
        <v>1</v>
      </c>
      <c r="C4" s="72" t="s">
        <v>2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6" t="s">
        <v>3</v>
      </c>
      <c r="Y4" s="62" t="s">
        <v>43</v>
      </c>
      <c r="Z4" s="62" t="s">
        <v>44</v>
      </c>
    </row>
    <row r="5" spans="1:26" s="1" customFormat="1" ht="23.1" customHeight="1" x14ac:dyDescent="0.15">
      <c r="A5" s="70"/>
      <c r="B5" s="73"/>
      <c r="C5" s="63" t="s">
        <v>4</v>
      </c>
      <c r="D5" s="64"/>
      <c r="E5" s="65"/>
      <c r="F5" s="63" t="s">
        <v>5</v>
      </c>
      <c r="G5" s="64"/>
      <c r="H5" s="65"/>
      <c r="I5" s="66" t="s">
        <v>6</v>
      </c>
      <c r="J5" s="66"/>
      <c r="K5" s="66"/>
      <c r="L5" s="63" t="s">
        <v>7</v>
      </c>
      <c r="M5" s="64"/>
      <c r="N5" s="64"/>
      <c r="O5" s="64"/>
      <c r="P5" s="64"/>
      <c r="Q5" s="64"/>
      <c r="R5" s="64"/>
      <c r="S5" s="64"/>
      <c r="T5" s="65"/>
      <c r="U5" s="58" t="s">
        <v>8</v>
      </c>
      <c r="V5" s="58"/>
      <c r="W5" s="58"/>
      <c r="X5" s="77"/>
      <c r="Y5" s="62"/>
      <c r="Z5" s="62"/>
    </row>
    <row r="6" spans="1:26" s="2" customFormat="1" ht="30.95" customHeight="1" x14ac:dyDescent="0.15">
      <c r="A6" s="70"/>
      <c r="B6" s="73"/>
      <c r="C6" s="54" t="s">
        <v>9</v>
      </c>
      <c r="D6" s="54" t="s">
        <v>10</v>
      </c>
      <c r="E6" s="54" t="s">
        <v>11</v>
      </c>
      <c r="F6" s="54" t="s">
        <v>9</v>
      </c>
      <c r="G6" s="54" t="s">
        <v>10</v>
      </c>
      <c r="H6" s="54" t="s">
        <v>11</v>
      </c>
      <c r="I6" s="54" t="s">
        <v>9</v>
      </c>
      <c r="J6" s="54" t="s">
        <v>10</v>
      </c>
      <c r="K6" s="54" t="s">
        <v>11</v>
      </c>
      <c r="L6" s="58" t="s">
        <v>9</v>
      </c>
      <c r="M6" s="58"/>
      <c r="N6" s="58"/>
      <c r="O6" s="59" t="s">
        <v>10</v>
      </c>
      <c r="P6" s="60"/>
      <c r="Q6" s="61"/>
      <c r="R6" s="59" t="s">
        <v>11</v>
      </c>
      <c r="S6" s="60"/>
      <c r="T6" s="61"/>
      <c r="U6" s="54" t="s">
        <v>9</v>
      </c>
      <c r="V6" s="54" t="s">
        <v>10</v>
      </c>
      <c r="W6" s="54" t="s">
        <v>11</v>
      </c>
      <c r="X6" s="77"/>
      <c r="Y6" s="62"/>
      <c r="Z6" s="62"/>
    </row>
    <row r="7" spans="1:26" s="2" customFormat="1" ht="45" customHeight="1" x14ac:dyDescent="0.15">
      <c r="A7" s="71"/>
      <c r="B7" s="74"/>
      <c r="C7" s="55"/>
      <c r="D7" s="55"/>
      <c r="E7" s="55"/>
      <c r="F7" s="55"/>
      <c r="G7" s="55"/>
      <c r="H7" s="55"/>
      <c r="I7" s="55"/>
      <c r="J7" s="55"/>
      <c r="K7" s="55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5"/>
      <c r="V7" s="55"/>
      <c r="W7" s="55"/>
      <c r="X7" s="78"/>
      <c r="Y7" s="62"/>
      <c r="Z7" s="62"/>
    </row>
    <row r="8" spans="1:26" s="2" customFormat="1" ht="33" customHeight="1" x14ac:dyDescent="0.15">
      <c r="A8" s="15">
        <v>1</v>
      </c>
      <c r="B8" s="16" t="s">
        <v>66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62.93</v>
      </c>
      <c r="M8" s="17">
        <v>62.93</v>
      </c>
      <c r="N8" s="17">
        <v>0</v>
      </c>
      <c r="O8" s="17">
        <v>91.27</v>
      </c>
      <c r="P8" s="17">
        <v>91.27</v>
      </c>
      <c r="Q8" s="17">
        <v>0</v>
      </c>
      <c r="R8" s="17">
        <f>176.802+O8-L8</f>
        <v>205.142</v>
      </c>
      <c r="S8" s="17">
        <v>205.142</v>
      </c>
      <c r="T8" s="17">
        <v>0</v>
      </c>
      <c r="U8" s="17">
        <v>0</v>
      </c>
      <c r="V8" s="17">
        <v>0</v>
      </c>
      <c r="W8" s="17">
        <v>0</v>
      </c>
      <c r="X8" s="18"/>
      <c r="Y8" s="51"/>
      <c r="Z8" s="51"/>
    </row>
    <row r="9" spans="1:26" s="2" customFormat="1" ht="30.95" customHeight="1" x14ac:dyDescent="0.15">
      <c r="A9" s="31">
        <v>2</v>
      </c>
      <c r="B9" s="16" t="s">
        <v>64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384.28</v>
      </c>
      <c r="M9" s="17">
        <v>384.28</v>
      </c>
      <c r="N9" s="17">
        <v>0</v>
      </c>
      <c r="O9" s="17">
        <v>378.38</v>
      </c>
      <c r="P9" s="17">
        <v>378.38</v>
      </c>
      <c r="Q9" s="17">
        <v>0</v>
      </c>
      <c r="R9" s="17">
        <f>880.7625+O9-L9</f>
        <v>874.86249999999995</v>
      </c>
      <c r="S9" s="17">
        <v>874.86249999999995</v>
      </c>
      <c r="T9" s="17">
        <v>0</v>
      </c>
      <c r="U9" s="17">
        <v>0</v>
      </c>
      <c r="V9" s="17">
        <v>0</v>
      </c>
      <c r="W9" s="17">
        <v>0</v>
      </c>
      <c r="X9" s="18"/>
      <c r="Y9" s="51"/>
      <c r="Z9" s="51"/>
    </row>
    <row r="10" spans="1:26" s="2" customFormat="1" ht="30.95" customHeight="1" x14ac:dyDescent="0.15">
      <c r="A10" s="15">
        <v>3</v>
      </c>
      <c r="B10" s="16" t="s">
        <v>65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52.95</v>
      </c>
      <c r="M10" s="17">
        <v>52.949999999999996</v>
      </c>
      <c r="N10" s="17">
        <v>0</v>
      </c>
      <c r="O10" s="17">
        <v>20</v>
      </c>
      <c r="P10" s="17">
        <v>20</v>
      </c>
      <c r="Q10" s="17">
        <v>0</v>
      </c>
      <c r="R10" s="17">
        <f>483.04+O10-L10</f>
        <v>450.09000000000003</v>
      </c>
      <c r="S10" s="33">
        <v>450.09000000000003</v>
      </c>
      <c r="T10" s="17">
        <v>0</v>
      </c>
      <c r="U10" s="17">
        <v>0</v>
      </c>
      <c r="V10" s="17">
        <v>0</v>
      </c>
      <c r="W10" s="17">
        <v>0</v>
      </c>
      <c r="X10" s="18"/>
      <c r="Y10" s="51"/>
      <c r="Z10" s="51"/>
    </row>
    <row r="11" spans="1:26" s="2" customFormat="1" ht="30.95" customHeight="1" x14ac:dyDescent="0.15">
      <c r="A11" s="19">
        <v>1</v>
      </c>
      <c r="B11" s="26" t="s">
        <v>19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0">
        <v>0</v>
      </c>
      <c r="X11" s="21" t="s">
        <v>20</v>
      </c>
      <c r="Y11" s="28" t="s">
        <v>45</v>
      </c>
      <c r="Z11" s="29" t="s">
        <v>46</v>
      </c>
    </row>
    <row r="12" spans="1:26" s="2" customFormat="1" ht="30.95" customHeight="1" x14ac:dyDescent="0.15">
      <c r="A12" s="19">
        <v>2</v>
      </c>
      <c r="B12" s="26" t="s">
        <v>21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47.5</v>
      </c>
      <c r="M12" s="22">
        <v>47.5</v>
      </c>
      <c r="N12" s="22">
        <v>0</v>
      </c>
      <c r="O12" s="22">
        <v>48.5</v>
      </c>
      <c r="P12" s="22">
        <v>48.5</v>
      </c>
      <c r="Q12" s="22">
        <v>0</v>
      </c>
      <c r="R12" s="22">
        <v>202.00000000000003</v>
      </c>
      <c r="S12" s="22">
        <v>202</v>
      </c>
      <c r="T12" s="22">
        <v>0</v>
      </c>
      <c r="U12" s="22">
        <v>0</v>
      </c>
      <c r="V12" s="22">
        <v>0</v>
      </c>
      <c r="W12" s="20">
        <v>0</v>
      </c>
      <c r="X12" s="24" t="s">
        <v>39</v>
      </c>
      <c r="Y12" s="28" t="s">
        <v>47</v>
      </c>
      <c r="Z12" s="29" t="s">
        <v>46</v>
      </c>
    </row>
    <row r="13" spans="1:26" s="2" customFormat="1" ht="30.95" customHeight="1" x14ac:dyDescent="0.15">
      <c r="A13" s="19">
        <v>3</v>
      </c>
      <c r="B13" s="26" t="s">
        <v>23</v>
      </c>
      <c r="C13" s="22">
        <v>11.68</v>
      </c>
      <c r="D13" s="22">
        <v>0</v>
      </c>
      <c r="E13" s="22">
        <v>563.03</v>
      </c>
      <c r="F13" s="22">
        <v>8.7899999999999991</v>
      </c>
      <c r="G13" s="22">
        <v>0</v>
      </c>
      <c r="H13" s="22">
        <v>233.27</v>
      </c>
      <c r="I13" s="22">
        <v>1.79</v>
      </c>
      <c r="J13" s="22">
        <v>0.2</v>
      </c>
      <c r="K13" s="22">
        <v>177.07</v>
      </c>
      <c r="L13" s="22">
        <v>65.2</v>
      </c>
      <c r="M13" s="22">
        <v>20.41</v>
      </c>
      <c r="N13" s="22">
        <v>44.79</v>
      </c>
      <c r="O13" s="22">
        <v>33.29</v>
      </c>
      <c r="P13" s="22">
        <v>11.25</v>
      </c>
      <c r="Q13" s="22">
        <v>22.04</v>
      </c>
      <c r="R13" s="22">
        <v>442.0100000000001</v>
      </c>
      <c r="S13" s="22">
        <v>189.23</v>
      </c>
      <c r="T13" s="22">
        <f>R13-S13</f>
        <v>252.78000000000011</v>
      </c>
      <c r="U13" s="22">
        <v>8.25</v>
      </c>
      <c r="V13" s="22">
        <v>9.32</v>
      </c>
      <c r="W13" s="23">
        <v>62.61</v>
      </c>
      <c r="X13" s="21" t="s">
        <v>20</v>
      </c>
      <c r="Y13" s="29" t="s">
        <v>50</v>
      </c>
      <c r="Z13" s="29" t="s">
        <v>51</v>
      </c>
    </row>
    <row r="14" spans="1:26" s="2" customFormat="1" ht="30.95" customHeight="1" x14ac:dyDescent="0.15">
      <c r="A14" s="19">
        <v>4</v>
      </c>
      <c r="B14" s="26" t="s">
        <v>30</v>
      </c>
      <c r="C14" s="22">
        <v>7</v>
      </c>
      <c r="D14" s="22">
        <v>6</v>
      </c>
      <c r="E14" s="22">
        <v>99</v>
      </c>
      <c r="F14" s="22">
        <v>8</v>
      </c>
      <c r="G14" s="22">
        <v>7</v>
      </c>
      <c r="H14" s="22">
        <v>78</v>
      </c>
      <c r="I14" s="22">
        <v>6</v>
      </c>
      <c r="J14" s="22">
        <v>5</v>
      </c>
      <c r="K14" s="22">
        <v>106</v>
      </c>
      <c r="L14" s="22">
        <v>21</v>
      </c>
      <c r="M14" s="22">
        <v>9</v>
      </c>
      <c r="N14" s="22">
        <v>12</v>
      </c>
      <c r="O14" s="22">
        <v>35</v>
      </c>
      <c r="P14" s="22">
        <v>19</v>
      </c>
      <c r="Q14" s="22">
        <v>16</v>
      </c>
      <c r="R14" s="22">
        <v>107</v>
      </c>
      <c r="S14" s="22">
        <v>64</v>
      </c>
      <c r="T14" s="22">
        <f>R14-S14</f>
        <v>43</v>
      </c>
      <c r="U14" s="22">
        <v>2.8</v>
      </c>
      <c r="V14" s="22">
        <v>3</v>
      </c>
      <c r="W14" s="22">
        <v>6</v>
      </c>
      <c r="X14" s="21" t="s">
        <v>20</v>
      </c>
      <c r="Y14" s="29" t="s">
        <v>54</v>
      </c>
      <c r="Z14" s="29" t="s">
        <v>46</v>
      </c>
    </row>
    <row r="15" spans="1:26" s="2" customFormat="1" ht="30.95" customHeight="1" x14ac:dyDescent="0.15">
      <c r="A15" s="19">
        <v>5</v>
      </c>
      <c r="B15" s="26" t="s">
        <v>33</v>
      </c>
      <c r="C15" s="22">
        <v>6.66</v>
      </c>
      <c r="D15" s="22">
        <v>0</v>
      </c>
      <c r="E15" s="22">
        <v>28.68</v>
      </c>
      <c r="F15" s="22">
        <v>6.77</v>
      </c>
      <c r="G15" s="22">
        <v>0.75</v>
      </c>
      <c r="H15" s="22">
        <v>22.53</v>
      </c>
      <c r="I15" s="22">
        <v>2.21</v>
      </c>
      <c r="J15" s="22">
        <v>0</v>
      </c>
      <c r="K15" s="22">
        <v>58.99</v>
      </c>
      <c r="L15" s="22">
        <v>29</v>
      </c>
      <c r="M15" s="22">
        <v>16.34</v>
      </c>
      <c r="N15" s="22">
        <v>12.66</v>
      </c>
      <c r="O15" s="22">
        <v>30</v>
      </c>
      <c r="P15" s="22">
        <v>30</v>
      </c>
      <c r="Q15" s="22">
        <v>0</v>
      </c>
      <c r="R15" s="22">
        <v>95.85</v>
      </c>
      <c r="S15" s="22">
        <v>38.630000000000003</v>
      </c>
      <c r="T15" s="22">
        <f t="shared" ref="T15:T18" si="0">R15-S15</f>
        <v>57.219999999999992</v>
      </c>
      <c r="U15" s="22">
        <v>0.15</v>
      </c>
      <c r="V15" s="22">
        <v>0</v>
      </c>
      <c r="W15" s="22">
        <v>0.04</v>
      </c>
      <c r="X15" s="21" t="s">
        <v>20</v>
      </c>
      <c r="Y15" s="29" t="s">
        <v>48</v>
      </c>
      <c r="Z15" s="29" t="s">
        <v>49</v>
      </c>
    </row>
    <row r="16" spans="1:26" s="2" customFormat="1" ht="30.95" customHeight="1" x14ac:dyDescent="0.15">
      <c r="A16" s="19">
        <v>6</v>
      </c>
      <c r="B16" s="26" t="s">
        <v>25</v>
      </c>
      <c r="C16" s="22">
        <v>2.12</v>
      </c>
      <c r="D16" s="22">
        <v>1.52</v>
      </c>
      <c r="E16" s="22">
        <v>16.399999999999999</v>
      </c>
      <c r="F16" s="26">
        <v>0.44</v>
      </c>
      <c r="G16" s="26">
        <v>0</v>
      </c>
      <c r="H16" s="26">
        <v>3.66</v>
      </c>
      <c r="I16" s="22">
        <v>1.21</v>
      </c>
      <c r="J16" s="22">
        <v>1.1000000000000001</v>
      </c>
      <c r="K16" s="22">
        <v>9.8000000000000007</v>
      </c>
      <c r="L16" s="22">
        <v>15</v>
      </c>
      <c r="M16" s="22">
        <v>7</v>
      </c>
      <c r="N16" s="22">
        <v>8</v>
      </c>
      <c r="O16" s="22">
        <v>15.5</v>
      </c>
      <c r="P16" s="22">
        <v>7</v>
      </c>
      <c r="Q16" s="22">
        <v>8.5</v>
      </c>
      <c r="R16" s="22">
        <v>55.8</v>
      </c>
      <c r="S16" s="22">
        <v>33.200000000000003</v>
      </c>
      <c r="T16" s="22">
        <f t="shared" si="0"/>
        <v>22.599999999999994</v>
      </c>
      <c r="U16" s="22">
        <v>2.5</v>
      </c>
      <c r="V16" s="22">
        <v>2.5</v>
      </c>
      <c r="W16" s="23">
        <v>4.5999999999999996</v>
      </c>
      <c r="X16" s="21" t="s">
        <v>41</v>
      </c>
      <c r="Y16" s="29" t="s">
        <v>52</v>
      </c>
      <c r="Z16" s="29" t="s">
        <v>53</v>
      </c>
    </row>
    <row r="17" spans="1:26" s="2" customFormat="1" ht="30.95" customHeight="1" x14ac:dyDescent="0.15">
      <c r="A17" s="19">
        <v>7</v>
      </c>
      <c r="B17" s="26" t="s">
        <v>34</v>
      </c>
      <c r="C17" s="22">
        <v>2.2000000000000002</v>
      </c>
      <c r="D17" s="22">
        <v>9.1999999999999993</v>
      </c>
      <c r="E17" s="22">
        <v>110.9</v>
      </c>
      <c r="F17" s="22">
        <v>2.4</v>
      </c>
      <c r="G17" s="22">
        <v>1.6</v>
      </c>
      <c r="H17" s="22">
        <v>103.2</v>
      </c>
      <c r="I17" s="22">
        <v>0.3</v>
      </c>
      <c r="J17" s="22">
        <v>0</v>
      </c>
      <c r="K17" s="22">
        <v>66.8</v>
      </c>
      <c r="L17" s="22">
        <v>24.5</v>
      </c>
      <c r="M17" s="22">
        <v>21.6</v>
      </c>
      <c r="N17" s="22">
        <v>2.9</v>
      </c>
      <c r="O17" s="22">
        <v>27.6</v>
      </c>
      <c r="P17" s="22">
        <f>O17-Q17</f>
        <v>17.100000000000001</v>
      </c>
      <c r="Q17" s="22">
        <v>10.5</v>
      </c>
      <c r="R17" s="22">
        <v>27.500000000000007</v>
      </c>
      <c r="S17" s="22">
        <v>18.100000000000001</v>
      </c>
      <c r="T17" s="22">
        <f t="shared" si="0"/>
        <v>9.4000000000000057</v>
      </c>
      <c r="U17" s="22">
        <v>3.2</v>
      </c>
      <c r="V17" s="22">
        <v>3.5</v>
      </c>
      <c r="W17" s="23">
        <v>12.3</v>
      </c>
      <c r="X17" s="21" t="s">
        <v>20</v>
      </c>
      <c r="Y17" s="29" t="s">
        <v>55</v>
      </c>
      <c r="Z17" s="29" t="s">
        <v>56</v>
      </c>
    </row>
    <row r="18" spans="1:26" s="2" customFormat="1" ht="30.95" customHeight="1" x14ac:dyDescent="0.15">
      <c r="A18" s="19">
        <v>8</v>
      </c>
      <c r="B18" s="26" t="s">
        <v>42</v>
      </c>
      <c r="C18" s="22">
        <v>12</v>
      </c>
      <c r="D18" s="22">
        <v>33</v>
      </c>
      <c r="E18" s="22">
        <v>83.7</v>
      </c>
      <c r="F18" s="22">
        <v>5</v>
      </c>
      <c r="G18" s="22">
        <v>0</v>
      </c>
      <c r="H18" s="22">
        <v>79.5</v>
      </c>
      <c r="I18" s="22">
        <v>4.8</v>
      </c>
      <c r="J18" s="22">
        <v>0</v>
      </c>
      <c r="K18" s="22">
        <v>67.099999999999994</v>
      </c>
      <c r="L18" s="22">
        <v>34.400000000000006</v>
      </c>
      <c r="M18" s="22">
        <v>21.6</v>
      </c>
      <c r="N18" s="22">
        <v>12.8</v>
      </c>
      <c r="O18" s="22">
        <v>33</v>
      </c>
      <c r="P18" s="22">
        <v>33</v>
      </c>
      <c r="Q18" s="22">
        <v>0</v>
      </c>
      <c r="R18" s="22">
        <v>655.70000000000016</v>
      </c>
      <c r="S18" s="22">
        <v>297.10000000000002</v>
      </c>
      <c r="T18" s="22">
        <f t="shared" si="0"/>
        <v>358.60000000000014</v>
      </c>
      <c r="U18" s="22">
        <v>2.6</v>
      </c>
      <c r="V18" s="22">
        <v>2.6</v>
      </c>
      <c r="W18" s="20">
        <v>0</v>
      </c>
      <c r="X18" s="21" t="s">
        <v>20</v>
      </c>
      <c r="Y18" s="29" t="s">
        <v>57</v>
      </c>
      <c r="Z18" s="29" t="s">
        <v>46</v>
      </c>
    </row>
    <row r="19" spans="1:26" s="2" customFormat="1" ht="30.95" customHeight="1" x14ac:dyDescent="0.15">
      <c r="A19" s="19">
        <v>9</v>
      </c>
      <c r="B19" s="26" t="s">
        <v>27</v>
      </c>
      <c r="C19" s="22">
        <v>0</v>
      </c>
      <c r="D19" s="22">
        <v>0</v>
      </c>
      <c r="E19" s="22">
        <v>28.8</v>
      </c>
      <c r="F19" s="22">
        <v>0</v>
      </c>
      <c r="G19" s="22">
        <v>0</v>
      </c>
      <c r="H19" s="22">
        <v>37.299999999999997</v>
      </c>
      <c r="I19" s="22">
        <v>0</v>
      </c>
      <c r="J19" s="22">
        <v>0</v>
      </c>
      <c r="K19" s="22">
        <v>97.1</v>
      </c>
      <c r="L19" s="22">
        <v>9.8000000000000007</v>
      </c>
      <c r="M19" s="22">
        <v>1</v>
      </c>
      <c r="N19" s="22">
        <v>8.8000000000000007</v>
      </c>
      <c r="O19" s="22">
        <v>12.8</v>
      </c>
      <c r="P19" s="22">
        <v>1.3</v>
      </c>
      <c r="Q19" s="22">
        <v>11.5</v>
      </c>
      <c r="R19" s="22">
        <v>7.8999999999999995</v>
      </c>
      <c r="S19" s="22">
        <v>0.8</v>
      </c>
      <c r="T19" s="22">
        <v>7.1</v>
      </c>
      <c r="U19" s="22">
        <v>0</v>
      </c>
      <c r="V19" s="22">
        <v>0</v>
      </c>
      <c r="W19" s="23">
        <v>14.9</v>
      </c>
      <c r="X19" s="21" t="s">
        <v>40</v>
      </c>
      <c r="Y19" s="51"/>
      <c r="Z19" s="51"/>
    </row>
    <row r="20" spans="1:26" s="2" customFormat="1" ht="30.95" customHeight="1" x14ac:dyDescent="0.15">
      <c r="A20" s="19">
        <v>10</v>
      </c>
      <c r="B20" s="26" t="s">
        <v>24</v>
      </c>
      <c r="C20" s="25">
        <v>8</v>
      </c>
      <c r="D20" s="25">
        <v>15</v>
      </c>
      <c r="E20" s="22">
        <v>52</v>
      </c>
      <c r="F20" s="25">
        <v>9</v>
      </c>
      <c r="G20" s="25">
        <v>10</v>
      </c>
      <c r="H20" s="25">
        <v>53</v>
      </c>
      <c r="I20" s="25">
        <v>10</v>
      </c>
      <c r="J20" s="25">
        <v>15</v>
      </c>
      <c r="K20" s="22">
        <v>92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4</v>
      </c>
      <c r="V20" s="25">
        <v>5</v>
      </c>
      <c r="W20" s="23">
        <v>2</v>
      </c>
      <c r="X20" s="21" t="s">
        <v>20</v>
      </c>
      <c r="Y20" s="51"/>
      <c r="Z20" s="51"/>
    </row>
    <row r="21" spans="1:26" s="2" customFormat="1" ht="30.95" customHeight="1" x14ac:dyDescent="0.15">
      <c r="A21" s="19">
        <v>11</v>
      </c>
      <c r="B21" s="26" t="s">
        <v>29</v>
      </c>
      <c r="C21" s="25">
        <v>19</v>
      </c>
      <c r="D21" s="25">
        <v>0</v>
      </c>
      <c r="E21" s="22">
        <v>8.5</v>
      </c>
      <c r="F21" s="25">
        <v>13.5</v>
      </c>
      <c r="G21" s="25">
        <v>0</v>
      </c>
      <c r="H21" s="25">
        <v>16.8</v>
      </c>
      <c r="I21" s="25">
        <v>11.2</v>
      </c>
      <c r="J21" s="25">
        <v>0</v>
      </c>
      <c r="K21" s="22">
        <v>7.2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5">
        <v>0</v>
      </c>
      <c r="W21" s="22">
        <v>0</v>
      </c>
      <c r="X21" s="21" t="s">
        <v>41</v>
      </c>
      <c r="Y21" s="51"/>
      <c r="Z21" s="51"/>
    </row>
    <row r="22" spans="1:26" s="2" customFormat="1" ht="30.95" customHeight="1" x14ac:dyDescent="0.15">
      <c r="A22" s="19">
        <v>12</v>
      </c>
      <c r="B22" s="26" t="s">
        <v>32</v>
      </c>
      <c r="C22" s="22">
        <v>0</v>
      </c>
      <c r="D22" s="22">
        <v>0</v>
      </c>
      <c r="E22" s="25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96.49</v>
      </c>
      <c r="V22" s="22">
        <v>138.19999999999999</v>
      </c>
      <c r="W22" s="23">
        <v>2756.02</v>
      </c>
      <c r="X22" s="21" t="s">
        <v>20</v>
      </c>
      <c r="Y22" s="51"/>
      <c r="Z22" s="51"/>
    </row>
    <row r="23" spans="1:26" s="2" customFormat="1" ht="30.95" customHeight="1" x14ac:dyDescent="0.15">
      <c r="A23" s="19">
        <v>13</v>
      </c>
      <c r="B23" s="26" t="s">
        <v>26</v>
      </c>
      <c r="C23" s="22">
        <v>0</v>
      </c>
      <c r="D23" s="22">
        <v>0</v>
      </c>
      <c r="E23" s="25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21</v>
      </c>
      <c r="V23" s="22">
        <v>19</v>
      </c>
      <c r="W23" s="22">
        <v>2010</v>
      </c>
      <c r="X23" s="21" t="s">
        <v>40</v>
      </c>
      <c r="Y23" s="51"/>
      <c r="Z23" s="51"/>
    </row>
    <row r="24" spans="1:26" s="2" customFormat="1" ht="30.95" customHeight="1" x14ac:dyDescent="0.15">
      <c r="A24" s="19">
        <v>14</v>
      </c>
      <c r="B24" s="26" t="s">
        <v>31</v>
      </c>
      <c r="C24" s="22">
        <v>60</v>
      </c>
      <c r="D24" s="22">
        <v>90</v>
      </c>
      <c r="E24" s="22">
        <v>270</v>
      </c>
      <c r="F24" s="22">
        <v>50</v>
      </c>
      <c r="G24" s="22">
        <v>60</v>
      </c>
      <c r="H24" s="22">
        <v>40</v>
      </c>
      <c r="I24" s="22">
        <v>28</v>
      </c>
      <c r="J24" s="22">
        <v>0</v>
      </c>
      <c r="K24" s="22">
        <v>400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27</v>
      </c>
      <c r="V24" s="22">
        <v>30</v>
      </c>
      <c r="W24" s="22">
        <v>1100</v>
      </c>
      <c r="X24" s="21" t="s">
        <v>20</v>
      </c>
      <c r="Y24" s="51"/>
      <c r="Z24" s="51"/>
    </row>
    <row r="25" spans="1:26" s="2" customFormat="1" ht="30.95" customHeight="1" x14ac:dyDescent="0.15">
      <c r="A25" s="19">
        <v>15</v>
      </c>
      <c r="B25" s="26" t="s">
        <v>35</v>
      </c>
      <c r="C25" s="26"/>
      <c r="D25" s="26"/>
      <c r="E25" s="26"/>
      <c r="F25" s="26"/>
      <c r="G25" s="26"/>
      <c r="H25" s="26"/>
      <c r="I25" s="26"/>
      <c r="J25" s="26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6"/>
      <c r="W25" s="26"/>
      <c r="X25" s="21" t="s">
        <v>20</v>
      </c>
      <c r="Y25" s="51"/>
      <c r="Z25" s="51"/>
    </row>
    <row r="26" spans="1:26" s="2" customFormat="1" ht="30.95" customHeight="1" x14ac:dyDescent="0.15">
      <c r="A26" s="19">
        <v>16</v>
      </c>
      <c r="B26" s="26" t="s">
        <v>28</v>
      </c>
      <c r="C26" s="26"/>
      <c r="D26" s="26"/>
      <c r="E26" s="26"/>
      <c r="F26" s="26"/>
      <c r="G26" s="26"/>
      <c r="H26" s="26"/>
      <c r="I26" s="26"/>
      <c r="J26" s="26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6"/>
      <c r="W26" s="26"/>
      <c r="X26" s="21" t="s">
        <v>20</v>
      </c>
      <c r="Y26" s="51"/>
      <c r="Z26" s="51"/>
    </row>
    <row r="27" spans="1:26" s="2" customFormat="1" ht="30.95" customHeight="1" x14ac:dyDescent="0.15">
      <c r="A27" s="19">
        <v>17</v>
      </c>
      <c r="B27" s="26" t="s">
        <v>22</v>
      </c>
      <c r="C27" s="26"/>
      <c r="D27" s="26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6"/>
      <c r="X27" s="27" t="s">
        <v>91</v>
      </c>
      <c r="Y27" s="51"/>
      <c r="Z27" s="51"/>
    </row>
    <row r="28" spans="1:26" s="2" customFormat="1" ht="30.95" customHeight="1" x14ac:dyDescent="0.15">
      <c r="A28" s="19">
        <v>18</v>
      </c>
      <c r="B28" s="26" t="s">
        <v>17</v>
      </c>
      <c r="C28" s="26"/>
      <c r="D28" s="26"/>
      <c r="E28" s="26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6"/>
      <c r="X28" s="27" t="s">
        <v>18</v>
      </c>
      <c r="Y28" s="51"/>
      <c r="Z28" s="51"/>
    </row>
    <row r="29" spans="1:26" s="2" customFormat="1" ht="30.95" customHeight="1" x14ac:dyDescent="0.15">
      <c r="A29" s="19">
        <v>19</v>
      </c>
      <c r="B29" s="19" t="s">
        <v>36</v>
      </c>
      <c r="C29" s="26"/>
      <c r="D29" s="26"/>
      <c r="E29" s="26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6"/>
      <c r="X29" s="27" t="s">
        <v>37</v>
      </c>
      <c r="Y29" s="51"/>
      <c r="Z29" s="51"/>
    </row>
    <row r="30" spans="1:26" s="3" customFormat="1" ht="29.25" customHeight="1" x14ac:dyDescent="0.15">
      <c r="A30" s="7"/>
      <c r="B30" s="11" t="s">
        <v>38</v>
      </c>
      <c r="C30" s="13">
        <f t="shared" ref="C30:W30" si="1">SUM(C8:C29)</f>
        <v>128.66</v>
      </c>
      <c r="D30" s="13">
        <f t="shared" si="1"/>
        <v>154.72</v>
      </c>
      <c r="E30" s="14">
        <f t="shared" si="1"/>
        <v>1261.0099999999998</v>
      </c>
      <c r="F30" s="13">
        <f t="shared" si="1"/>
        <v>103.9</v>
      </c>
      <c r="G30" s="13">
        <f t="shared" si="1"/>
        <v>79.349999999999994</v>
      </c>
      <c r="H30" s="14">
        <f t="shared" si="1"/>
        <v>667.25999999999988</v>
      </c>
      <c r="I30" s="13">
        <f t="shared" si="1"/>
        <v>65.510000000000005</v>
      </c>
      <c r="J30" s="13">
        <f t="shared" si="1"/>
        <v>21.3</v>
      </c>
      <c r="K30" s="14">
        <f t="shared" si="1"/>
        <v>1082.06</v>
      </c>
      <c r="L30" s="14">
        <f t="shared" si="1"/>
        <v>746.56</v>
      </c>
      <c r="M30" s="38">
        <f t="shared" si="1"/>
        <v>644.61</v>
      </c>
      <c r="N30" s="38">
        <f t="shared" si="1"/>
        <v>101.95</v>
      </c>
      <c r="O30" s="14">
        <f>SUM(O8:O29)</f>
        <v>725.33999999999992</v>
      </c>
      <c r="P30" s="38">
        <f>SUM(P8:P29)</f>
        <v>656.8</v>
      </c>
      <c r="Q30" s="38">
        <f>SUM(Q8:Q29)</f>
        <v>68.539999999999992</v>
      </c>
      <c r="R30" s="14">
        <f t="shared" si="1"/>
        <v>3123.8545000000008</v>
      </c>
      <c r="S30" s="13">
        <f t="shared" si="1"/>
        <v>2373.1545000000001</v>
      </c>
      <c r="T30" s="13">
        <f t="shared" si="1"/>
        <v>750.70000000000016</v>
      </c>
      <c r="U30" s="13">
        <f t="shared" si="1"/>
        <v>167.99</v>
      </c>
      <c r="V30" s="13">
        <f t="shared" si="1"/>
        <v>213.12</v>
      </c>
      <c r="W30" s="14">
        <f t="shared" si="1"/>
        <v>5968.4699999999993</v>
      </c>
      <c r="X30" s="12"/>
      <c r="Y30" s="30"/>
      <c r="Z30" s="30"/>
    </row>
    <row r="31" spans="1:26" ht="31.5" hidden="1" customHeight="1" x14ac:dyDescent="0.15">
      <c r="A31" s="8"/>
      <c r="B31" s="56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</row>
    <row r="32" spans="1:26" ht="20.25" customHeight="1" x14ac:dyDescent="0.15">
      <c r="D32" s="4"/>
    </row>
  </sheetData>
  <autoFilter ref="A7:X30" xr:uid="{00000000-0009-0000-0000-000000000000}"/>
  <mergeCells count="29">
    <mergeCell ref="B31:X31"/>
    <mergeCell ref="J6:J7"/>
    <mergeCell ref="K6:K7"/>
    <mergeCell ref="L6:N6"/>
    <mergeCell ref="O6:Q6"/>
    <mergeCell ref="R6:T6"/>
    <mergeCell ref="U6:U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A2:W2"/>
    <mergeCell ref="A3:W3"/>
    <mergeCell ref="A4:A7"/>
    <mergeCell ref="B4:B7"/>
    <mergeCell ref="C4:W4"/>
    <mergeCell ref="F6:F7"/>
    <mergeCell ref="G6:G7"/>
    <mergeCell ref="H6:H7"/>
    <mergeCell ref="I6:I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7" orientation="landscape" r:id="rId1"/>
  <ignoredErrors>
    <ignoredError sqref="R8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5D643-7C54-4DCA-9C91-F29A814B8671}">
  <sheetPr>
    <pageSetUpPr fitToPage="1"/>
  </sheetPr>
  <dimension ref="A1:Z32"/>
  <sheetViews>
    <sheetView view="pageBreakPreview" zoomScale="87" zoomScaleSheetLayoutView="87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11" sqref="A11:A29"/>
    </sheetView>
  </sheetViews>
  <sheetFormatPr defaultColWidth="9" defaultRowHeight="13.5" x14ac:dyDescent="0.1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11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12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 x14ac:dyDescent="0.15">
      <c r="A1" s="6"/>
    </row>
    <row r="2" spans="1:26" ht="32.25" customHeight="1" x14ac:dyDescent="0.15">
      <c r="A2" s="67" t="s">
        <v>92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</row>
    <row r="3" spans="1:26" ht="9.9499999999999993" customHeight="1" x14ac:dyDescent="0.15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</row>
    <row r="4" spans="1:26" s="1" customFormat="1" ht="21.95" customHeight="1" x14ac:dyDescent="0.15">
      <c r="A4" s="69" t="s">
        <v>0</v>
      </c>
      <c r="B4" s="72" t="s">
        <v>1</v>
      </c>
      <c r="C4" s="72" t="s">
        <v>2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6" t="s">
        <v>3</v>
      </c>
      <c r="Y4" s="62" t="s">
        <v>43</v>
      </c>
      <c r="Z4" s="62" t="s">
        <v>44</v>
      </c>
    </row>
    <row r="5" spans="1:26" s="1" customFormat="1" ht="23.1" customHeight="1" x14ac:dyDescent="0.15">
      <c r="A5" s="70"/>
      <c r="B5" s="73"/>
      <c r="C5" s="63" t="s">
        <v>4</v>
      </c>
      <c r="D5" s="64"/>
      <c r="E5" s="65"/>
      <c r="F5" s="63" t="s">
        <v>5</v>
      </c>
      <c r="G5" s="64"/>
      <c r="H5" s="65"/>
      <c r="I5" s="66" t="s">
        <v>6</v>
      </c>
      <c r="J5" s="66"/>
      <c r="K5" s="66"/>
      <c r="L5" s="63" t="s">
        <v>7</v>
      </c>
      <c r="M5" s="64"/>
      <c r="N5" s="64"/>
      <c r="O5" s="64"/>
      <c r="P5" s="64"/>
      <c r="Q5" s="64"/>
      <c r="R5" s="64"/>
      <c r="S5" s="64"/>
      <c r="T5" s="65"/>
      <c r="U5" s="58" t="s">
        <v>8</v>
      </c>
      <c r="V5" s="58"/>
      <c r="W5" s="58"/>
      <c r="X5" s="77"/>
      <c r="Y5" s="62"/>
      <c r="Z5" s="62"/>
    </row>
    <row r="6" spans="1:26" s="2" customFormat="1" ht="30.95" customHeight="1" x14ac:dyDescent="0.15">
      <c r="A6" s="70"/>
      <c r="B6" s="73"/>
      <c r="C6" s="54" t="s">
        <v>9</v>
      </c>
      <c r="D6" s="54" t="s">
        <v>10</v>
      </c>
      <c r="E6" s="54" t="s">
        <v>11</v>
      </c>
      <c r="F6" s="54" t="s">
        <v>9</v>
      </c>
      <c r="G6" s="54" t="s">
        <v>10</v>
      </c>
      <c r="H6" s="54" t="s">
        <v>11</v>
      </c>
      <c r="I6" s="54" t="s">
        <v>9</v>
      </c>
      <c r="J6" s="54" t="s">
        <v>10</v>
      </c>
      <c r="K6" s="54" t="s">
        <v>11</v>
      </c>
      <c r="L6" s="58" t="s">
        <v>9</v>
      </c>
      <c r="M6" s="58"/>
      <c r="N6" s="58"/>
      <c r="O6" s="59" t="s">
        <v>10</v>
      </c>
      <c r="P6" s="60"/>
      <c r="Q6" s="61"/>
      <c r="R6" s="59" t="s">
        <v>11</v>
      </c>
      <c r="S6" s="60"/>
      <c r="T6" s="61"/>
      <c r="U6" s="54" t="s">
        <v>9</v>
      </c>
      <c r="V6" s="54" t="s">
        <v>10</v>
      </c>
      <c r="W6" s="54" t="s">
        <v>11</v>
      </c>
      <c r="X6" s="77"/>
      <c r="Y6" s="62"/>
      <c r="Z6" s="62"/>
    </row>
    <row r="7" spans="1:26" s="2" customFormat="1" ht="45" customHeight="1" x14ac:dyDescent="0.15">
      <c r="A7" s="71"/>
      <c r="B7" s="74"/>
      <c r="C7" s="55"/>
      <c r="D7" s="55"/>
      <c r="E7" s="55"/>
      <c r="F7" s="55"/>
      <c r="G7" s="55"/>
      <c r="H7" s="55"/>
      <c r="I7" s="55"/>
      <c r="J7" s="55"/>
      <c r="K7" s="55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5"/>
      <c r="V7" s="55"/>
      <c r="W7" s="55"/>
      <c r="X7" s="78"/>
      <c r="Y7" s="62"/>
      <c r="Z7" s="62"/>
    </row>
    <row r="8" spans="1:26" s="2" customFormat="1" ht="33" customHeight="1" x14ac:dyDescent="0.15">
      <c r="A8" s="15">
        <v>1</v>
      </c>
      <c r="B8" s="16" t="s">
        <v>66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/>
      <c r="M8" s="17"/>
      <c r="N8" s="17"/>
      <c r="O8" s="17"/>
      <c r="P8" s="17"/>
      <c r="Q8" s="17"/>
      <c r="R8" s="17">
        <v>176.80199999999999</v>
      </c>
      <c r="S8" s="17">
        <v>176.80199999999999</v>
      </c>
      <c r="T8" s="17">
        <v>0</v>
      </c>
      <c r="U8" s="17">
        <v>0</v>
      </c>
      <c r="V8" s="17">
        <v>0</v>
      </c>
      <c r="W8" s="17">
        <v>0</v>
      </c>
      <c r="X8" s="18"/>
      <c r="Y8" s="51"/>
      <c r="Z8" s="51"/>
    </row>
    <row r="9" spans="1:26" s="2" customFormat="1" ht="30.95" customHeight="1" x14ac:dyDescent="0.15">
      <c r="A9" s="31">
        <v>2</v>
      </c>
      <c r="B9" s="16" t="s">
        <v>64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384.28</v>
      </c>
      <c r="M9" s="17">
        <v>384.28</v>
      </c>
      <c r="N9" s="17">
        <v>0</v>
      </c>
      <c r="O9" s="17">
        <v>378.38</v>
      </c>
      <c r="P9" s="17">
        <v>378.38</v>
      </c>
      <c r="Q9" s="17">
        <v>0</v>
      </c>
      <c r="R9" s="17">
        <f>880.7625+O9-L9</f>
        <v>874.86249999999995</v>
      </c>
      <c r="S9" s="17">
        <v>874.86249999999995</v>
      </c>
      <c r="T9" s="17">
        <v>0</v>
      </c>
      <c r="U9" s="17">
        <v>0</v>
      </c>
      <c r="V9" s="17">
        <v>0</v>
      </c>
      <c r="W9" s="17">
        <v>0</v>
      </c>
      <c r="X9" s="18"/>
      <c r="Y9" s="51"/>
      <c r="Z9" s="51"/>
    </row>
    <row r="10" spans="1:26" s="2" customFormat="1" ht="30.95" customHeight="1" x14ac:dyDescent="0.15">
      <c r="A10" s="15">
        <v>3</v>
      </c>
      <c r="B10" s="16" t="s">
        <v>65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52.95</v>
      </c>
      <c r="M10" s="17">
        <v>52.949999999999996</v>
      </c>
      <c r="N10" s="17">
        <v>0</v>
      </c>
      <c r="O10" s="17">
        <v>20</v>
      </c>
      <c r="P10" s="17">
        <v>20</v>
      </c>
      <c r="Q10" s="17">
        <v>0</v>
      </c>
      <c r="R10" s="17">
        <f>483.04+O10-L10</f>
        <v>450.09000000000003</v>
      </c>
      <c r="S10" s="33">
        <v>450.09000000000003</v>
      </c>
      <c r="T10" s="17">
        <v>0</v>
      </c>
      <c r="U10" s="17">
        <v>0</v>
      </c>
      <c r="V10" s="17">
        <v>0</v>
      </c>
      <c r="W10" s="17">
        <v>0</v>
      </c>
      <c r="X10" s="18"/>
      <c r="Y10" s="51"/>
      <c r="Z10" s="51"/>
    </row>
    <row r="11" spans="1:26" s="2" customFormat="1" ht="30.95" customHeight="1" x14ac:dyDescent="0.15">
      <c r="A11" s="19">
        <v>1</v>
      </c>
      <c r="B11" s="26" t="s">
        <v>19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0">
        <v>0</v>
      </c>
      <c r="X11" s="21" t="s">
        <v>20</v>
      </c>
      <c r="Y11" s="28" t="s">
        <v>45</v>
      </c>
      <c r="Z11" s="29" t="s">
        <v>46</v>
      </c>
    </row>
    <row r="12" spans="1:26" s="2" customFormat="1" ht="30.95" customHeight="1" x14ac:dyDescent="0.15">
      <c r="A12" s="19">
        <v>2</v>
      </c>
      <c r="B12" s="26" t="s">
        <v>21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169</v>
      </c>
      <c r="M12" s="22">
        <v>169</v>
      </c>
      <c r="N12" s="22">
        <v>0</v>
      </c>
      <c r="O12" s="22">
        <v>48.5</v>
      </c>
      <c r="P12" s="22">
        <v>48.5</v>
      </c>
      <c r="Q12" s="22">
        <v>0</v>
      </c>
      <c r="R12" s="22">
        <v>202</v>
      </c>
      <c r="S12" s="22">
        <v>202</v>
      </c>
      <c r="T12" s="22">
        <v>0</v>
      </c>
      <c r="U12" s="22">
        <v>0</v>
      </c>
      <c r="V12" s="22">
        <v>0</v>
      </c>
      <c r="W12" s="20">
        <v>0</v>
      </c>
      <c r="X12" s="24" t="s">
        <v>39</v>
      </c>
      <c r="Y12" s="28" t="s">
        <v>47</v>
      </c>
      <c r="Z12" s="29" t="s">
        <v>46</v>
      </c>
    </row>
    <row r="13" spans="1:26" s="2" customFormat="1" ht="30.95" customHeight="1" x14ac:dyDescent="0.15">
      <c r="A13" s="19">
        <v>3</v>
      </c>
      <c r="B13" s="26" t="s">
        <v>23</v>
      </c>
      <c r="C13" s="22">
        <v>11.68</v>
      </c>
      <c r="D13" s="22">
        <v>0</v>
      </c>
      <c r="E13" s="22">
        <v>563.03</v>
      </c>
      <c r="F13" s="22">
        <v>8.7899999999999991</v>
      </c>
      <c r="G13" s="22">
        <v>0</v>
      </c>
      <c r="H13" s="22">
        <v>233.27</v>
      </c>
      <c r="I13" s="22">
        <v>1.79</v>
      </c>
      <c r="J13" s="22">
        <v>0.2</v>
      </c>
      <c r="K13" s="22">
        <v>177.07</v>
      </c>
      <c r="L13" s="22">
        <v>65.2</v>
      </c>
      <c r="M13" s="22">
        <v>20.41</v>
      </c>
      <c r="N13" s="22">
        <v>44.79</v>
      </c>
      <c r="O13" s="22">
        <v>33.29</v>
      </c>
      <c r="P13" s="22">
        <v>11.25</v>
      </c>
      <c r="Q13" s="22">
        <v>22.04</v>
      </c>
      <c r="R13" s="22">
        <v>425.94</v>
      </c>
      <c r="S13" s="22">
        <v>189.23</v>
      </c>
      <c r="T13" s="22">
        <v>236.71</v>
      </c>
      <c r="U13" s="22">
        <v>8.25</v>
      </c>
      <c r="V13" s="22">
        <v>9.32</v>
      </c>
      <c r="W13" s="23">
        <v>62.61</v>
      </c>
      <c r="X13" s="21" t="s">
        <v>20</v>
      </c>
      <c r="Y13" s="29" t="s">
        <v>50</v>
      </c>
      <c r="Z13" s="29" t="s">
        <v>51</v>
      </c>
    </row>
    <row r="14" spans="1:26" s="2" customFormat="1" ht="30.95" customHeight="1" x14ac:dyDescent="0.15">
      <c r="A14" s="19">
        <v>4</v>
      </c>
      <c r="B14" s="26" t="s">
        <v>30</v>
      </c>
      <c r="C14" s="22">
        <v>7</v>
      </c>
      <c r="D14" s="22">
        <v>6</v>
      </c>
      <c r="E14" s="22">
        <v>99</v>
      </c>
      <c r="F14" s="22">
        <v>8</v>
      </c>
      <c r="G14" s="22">
        <v>7</v>
      </c>
      <c r="H14" s="22">
        <v>78</v>
      </c>
      <c r="I14" s="22">
        <v>6</v>
      </c>
      <c r="J14" s="22">
        <v>5</v>
      </c>
      <c r="K14" s="22">
        <v>106</v>
      </c>
      <c r="L14" s="22">
        <v>21</v>
      </c>
      <c r="M14" s="22">
        <v>9</v>
      </c>
      <c r="N14" s="22">
        <v>12</v>
      </c>
      <c r="O14" s="22">
        <v>35</v>
      </c>
      <c r="P14" s="22">
        <v>19</v>
      </c>
      <c r="Q14" s="22">
        <v>16</v>
      </c>
      <c r="R14" s="22">
        <v>107</v>
      </c>
      <c r="S14" s="22">
        <v>64</v>
      </c>
      <c r="T14" s="22">
        <v>43</v>
      </c>
      <c r="U14" s="22">
        <v>2.8</v>
      </c>
      <c r="V14" s="22">
        <v>3</v>
      </c>
      <c r="W14" s="22">
        <v>6</v>
      </c>
      <c r="X14" s="21" t="s">
        <v>20</v>
      </c>
      <c r="Y14" s="29" t="s">
        <v>54</v>
      </c>
      <c r="Z14" s="29" t="s">
        <v>46</v>
      </c>
    </row>
    <row r="15" spans="1:26" s="2" customFormat="1" ht="30.95" customHeight="1" x14ac:dyDescent="0.15">
      <c r="A15" s="19">
        <v>5</v>
      </c>
      <c r="B15" s="26" t="s">
        <v>33</v>
      </c>
      <c r="C15" s="22">
        <v>6.66</v>
      </c>
      <c r="D15" s="22">
        <v>0</v>
      </c>
      <c r="E15" s="22">
        <v>28.68</v>
      </c>
      <c r="F15" s="22">
        <v>6.77</v>
      </c>
      <c r="G15" s="22">
        <v>0.75</v>
      </c>
      <c r="H15" s="22">
        <v>22.53</v>
      </c>
      <c r="I15" s="22">
        <v>2.21</v>
      </c>
      <c r="J15" s="22">
        <v>0</v>
      </c>
      <c r="K15" s="22">
        <v>58.99</v>
      </c>
      <c r="L15" s="22">
        <v>29</v>
      </c>
      <c r="M15" s="22">
        <v>16.34</v>
      </c>
      <c r="N15" s="22">
        <v>12.66</v>
      </c>
      <c r="O15" s="22">
        <v>30</v>
      </c>
      <c r="P15" s="22">
        <v>30</v>
      </c>
      <c r="Q15" s="22">
        <v>0</v>
      </c>
      <c r="R15" s="22">
        <v>96.68</v>
      </c>
      <c r="S15" s="22">
        <v>38.630000000000003</v>
      </c>
      <c r="T15" s="22">
        <v>58.05</v>
      </c>
      <c r="U15" s="22">
        <v>0.15</v>
      </c>
      <c r="V15" s="22">
        <v>0</v>
      </c>
      <c r="W15" s="22">
        <v>0.04</v>
      </c>
      <c r="X15" s="21" t="s">
        <v>20</v>
      </c>
      <c r="Y15" s="29" t="s">
        <v>48</v>
      </c>
      <c r="Z15" s="29" t="s">
        <v>49</v>
      </c>
    </row>
    <row r="16" spans="1:26" s="2" customFormat="1" ht="30.95" customHeight="1" x14ac:dyDescent="0.15">
      <c r="A16" s="19">
        <v>6</v>
      </c>
      <c r="B16" s="26" t="s">
        <v>25</v>
      </c>
      <c r="C16" s="22">
        <v>2.12</v>
      </c>
      <c r="D16" s="22">
        <v>1.52</v>
      </c>
      <c r="E16" s="22">
        <v>16.399999999999999</v>
      </c>
      <c r="F16" s="26">
        <v>0.44</v>
      </c>
      <c r="G16" s="26">
        <v>0</v>
      </c>
      <c r="H16" s="26">
        <v>3.66</v>
      </c>
      <c r="I16" s="22">
        <v>1.21</v>
      </c>
      <c r="J16" s="22">
        <v>1.1000000000000001</v>
      </c>
      <c r="K16" s="22">
        <v>9.8000000000000007</v>
      </c>
      <c r="L16" s="22">
        <v>15</v>
      </c>
      <c r="M16" s="22">
        <v>7</v>
      </c>
      <c r="N16" s="22">
        <v>8</v>
      </c>
      <c r="O16" s="22">
        <v>15.5</v>
      </c>
      <c r="P16" s="22">
        <v>7</v>
      </c>
      <c r="Q16" s="22">
        <v>8.5</v>
      </c>
      <c r="R16" s="22">
        <v>60.800000000000004</v>
      </c>
      <c r="S16" s="22">
        <v>33.200000000000003</v>
      </c>
      <c r="T16" s="22">
        <v>27.6</v>
      </c>
      <c r="U16" s="22">
        <v>2.5</v>
      </c>
      <c r="V16" s="22">
        <v>2.5</v>
      </c>
      <c r="W16" s="23">
        <v>4.5999999999999996</v>
      </c>
      <c r="X16" s="21" t="s">
        <v>41</v>
      </c>
      <c r="Y16" s="29" t="s">
        <v>52</v>
      </c>
      <c r="Z16" s="29" t="s">
        <v>53</v>
      </c>
    </row>
    <row r="17" spans="1:26" s="2" customFormat="1" ht="30.95" customHeight="1" x14ac:dyDescent="0.15">
      <c r="A17" s="19">
        <v>7</v>
      </c>
      <c r="B17" s="26" t="s">
        <v>34</v>
      </c>
      <c r="C17" s="22">
        <v>2.2000000000000002</v>
      </c>
      <c r="D17" s="22">
        <v>9.1999999999999993</v>
      </c>
      <c r="E17" s="22">
        <v>110.9</v>
      </c>
      <c r="F17" s="22">
        <v>2.4</v>
      </c>
      <c r="G17" s="22">
        <v>1.6</v>
      </c>
      <c r="H17" s="22">
        <v>103.2</v>
      </c>
      <c r="I17" s="22">
        <v>0.3</v>
      </c>
      <c r="J17" s="22">
        <v>0</v>
      </c>
      <c r="K17" s="22">
        <v>66.8</v>
      </c>
      <c r="L17" s="22">
        <v>24.5</v>
      </c>
      <c r="M17" s="22">
        <v>21.6</v>
      </c>
      <c r="N17" s="22">
        <v>2.9</v>
      </c>
      <c r="O17" s="22">
        <v>53.5</v>
      </c>
      <c r="P17" s="22">
        <v>43</v>
      </c>
      <c r="Q17" s="22">
        <v>10.5</v>
      </c>
      <c r="R17" s="22">
        <v>27.5</v>
      </c>
      <c r="S17" s="22">
        <v>18.100000000000001</v>
      </c>
      <c r="T17" s="22">
        <v>9.4</v>
      </c>
      <c r="U17" s="22">
        <v>3.2</v>
      </c>
      <c r="V17" s="22">
        <v>3.5</v>
      </c>
      <c r="W17" s="23">
        <v>12.3</v>
      </c>
      <c r="X17" s="21" t="s">
        <v>20</v>
      </c>
      <c r="Y17" s="29" t="s">
        <v>55</v>
      </c>
      <c r="Z17" s="29" t="s">
        <v>56</v>
      </c>
    </row>
    <row r="18" spans="1:26" s="2" customFormat="1" ht="30.95" customHeight="1" x14ac:dyDescent="0.15">
      <c r="A18" s="19">
        <v>8</v>
      </c>
      <c r="B18" s="26" t="s">
        <v>42</v>
      </c>
      <c r="C18" s="22">
        <v>12</v>
      </c>
      <c r="D18" s="22">
        <v>33</v>
      </c>
      <c r="E18" s="22">
        <v>83.7</v>
      </c>
      <c r="F18" s="22">
        <v>5</v>
      </c>
      <c r="G18" s="22">
        <v>0</v>
      </c>
      <c r="H18" s="22">
        <v>79.5</v>
      </c>
      <c r="I18" s="22">
        <v>4.8</v>
      </c>
      <c r="J18" s="22">
        <v>0</v>
      </c>
      <c r="K18" s="22">
        <v>67.099999999999994</v>
      </c>
      <c r="L18" s="22">
        <v>34.400000000000006</v>
      </c>
      <c r="M18" s="22">
        <v>21.6</v>
      </c>
      <c r="N18" s="22">
        <v>12.8</v>
      </c>
      <c r="O18" s="22">
        <v>33</v>
      </c>
      <c r="P18" s="22">
        <v>33</v>
      </c>
      <c r="Q18" s="22">
        <v>0</v>
      </c>
      <c r="R18" s="22">
        <v>655.7</v>
      </c>
      <c r="S18" s="22">
        <v>297.10000000000002</v>
      </c>
      <c r="T18" s="22">
        <v>358.6</v>
      </c>
      <c r="U18" s="22">
        <v>2.6</v>
      </c>
      <c r="V18" s="22">
        <v>2.6</v>
      </c>
      <c r="W18" s="20">
        <v>0</v>
      </c>
      <c r="X18" s="21" t="s">
        <v>20</v>
      </c>
      <c r="Y18" s="29" t="s">
        <v>57</v>
      </c>
      <c r="Z18" s="29" t="s">
        <v>46</v>
      </c>
    </row>
    <row r="19" spans="1:26" s="2" customFormat="1" ht="30.95" customHeight="1" x14ac:dyDescent="0.15">
      <c r="A19" s="19">
        <v>9</v>
      </c>
      <c r="B19" s="26" t="s">
        <v>27</v>
      </c>
      <c r="C19" s="22">
        <v>0</v>
      </c>
      <c r="D19" s="22">
        <v>0</v>
      </c>
      <c r="E19" s="22">
        <v>28.8</v>
      </c>
      <c r="F19" s="22">
        <v>0</v>
      </c>
      <c r="G19" s="22">
        <v>0</v>
      </c>
      <c r="H19" s="22">
        <v>37.299999999999997</v>
      </c>
      <c r="I19" s="22">
        <v>0</v>
      </c>
      <c r="J19" s="22">
        <v>0</v>
      </c>
      <c r="K19" s="22">
        <v>97.1</v>
      </c>
      <c r="L19" s="22">
        <v>9.8000000000000007</v>
      </c>
      <c r="M19" s="22">
        <v>1</v>
      </c>
      <c r="N19" s="22">
        <v>8.8000000000000007</v>
      </c>
      <c r="O19" s="22">
        <v>12.8</v>
      </c>
      <c r="P19" s="22">
        <v>1.3</v>
      </c>
      <c r="Q19" s="22">
        <v>11.5</v>
      </c>
      <c r="R19" s="22">
        <v>7.8999999999999995</v>
      </c>
      <c r="S19" s="22">
        <v>0.8</v>
      </c>
      <c r="T19" s="22">
        <v>7.1</v>
      </c>
      <c r="U19" s="22">
        <v>0</v>
      </c>
      <c r="V19" s="22">
        <v>0</v>
      </c>
      <c r="W19" s="23">
        <v>14.9</v>
      </c>
      <c r="X19" s="21" t="s">
        <v>40</v>
      </c>
      <c r="Y19" s="51"/>
      <c r="Z19" s="51"/>
    </row>
    <row r="20" spans="1:26" s="2" customFormat="1" ht="30.95" customHeight="1" x14ac:dyDescent="0.15">
      <c r="A20" s="19">
        <v>10</v>
      </c>
      <c r="B20" s="26" t="s">
        <v>24</v>
      </c>
      <c r="C20" s="25">
        <v>8</v>
      </c>
      <c r="D20" s="25">
        <v>15</v>
      </c>
      <c r="E20" s="22">
        <v>52</v>
      </c>
      <c r="F20" s="25">
        <v>9</v>
      </c>
      <c r="G20" s="25">
        <v>10</v>
      </c>
      <c r="H20" s="25">
        <v>53</v>
      </c>
      <c r="I20" s="25">
        <v>10</v>
      </c>
      <c r="J20" s="25">
        <v>15</v>
      </c>
      <c r="K20" s="22">
        <v>92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4</v>
      </c>
      <c r="V20" s="25">
        <v>5</v>
      </c>
      <c r="W20" s="23">
        <v>2</v>
      </c>
      <c r="X20" s="21" t="s">
        <v>20</v>
      </c>
      <c r="Y20" s="51"/>
      <c r="Z20" s="51"/>
    </row>
    <row r="21" spans="1:26" s="2" customFormat="1" ht="30.95" customHeight="1" x14ac:dyDescent="0.15">
      <c r="A21" s="19">
        <v>11</v>
      </c>
      <c r="B21" s="26" t="s">
        <v>29</v>
      </c>
      <c r="C21" s="25">
        <v>19</v>
      </c>
      <c r="D21" s="25">
        <v>0</v>
      </c>
      <c r="E21" s="22">
        <v>8.5</v>
      </c>
      <c r="F21" s="25">
        <v>13.5</v>
      </c>
      <c r="G21" s="25">
        <v>0</v>
      </c>
      <c r="H21" s="25">
        <v>16.8</v>
      </c>
      <c r="I21" s="25">
        <v>11.2</v>
      </c>
      <c r="J21" s="25">
        <v>0</v>
      </c>
      <c r="K21" s="22">
        <v>7.2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5">
        <v>0</v>
      </c>
      <c r="W21" s="22">
        <v>0</v>
      </c>
      <c r="X21" s="21" t="s">
        <v>41</v>
      </c>
      <c r="Y21" s="51"/>
      <c r="Z21" s="51"/>
    </row>
    <row r="22" spans="1:26" s="2" customFormat="1" ht="30.95" customHeight="1" x14ac:dyDescent="0.15">
      <c r="A22" s="19">
        <v>12</v>
      </c>
      <c r="B22" s="26" t="s">
        <v>32</v>
      </c>
      <c r="C22" s="22">
        <v>0</v>
      </c>
      <c r="D22" s="22">
        <v>0</v>
      </c>
      <c r="E22" s="25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96.49</v>
      </c>
      <c r="V22" s="22">
        <v>138.19999999999999</v>
      </c>
      <c r="W22" s="23">
        <v>2756.02</v>
      </c>
      <c r="X22" s="21" t="s">
        <v>20</v>
      </c>
      <c r="Y22" s="51"/>
      <c r="Z22" s="51"/>
    </row>
    <row r="23" spans="1:26" s="2" customFormat="1" ht="30.95" customHeight="1" x14ac:dyDescent="0.15">
      <c r="A23" s="19">
        <v>13</v>
      </c>
      <c r="B23" s="26" t="s">
        <v>26</v>
      </c>
      <c r="C23" s="22">
        <v>0</v>
      </c>
      <c r="D23" s="22">
        <v>0</v>
      </c>
      <c r="E23" s="25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21</v>
      </c>
      <c r="V23" s="22">
        <v>19</v>
      </c>
      <c r="W23" s="22">
        <v>2010</v>
      </c>
      <c r="X23" s="21" t="s">
        <v>40</v>
      </c>
      <c r="Y23" s="51"/>
      <c r="Z23" s="51"/>
    </row>
    <row r="24" spans="1:26" s="2" customFormat="1" ht="30.95" customHeight="1" x14ac:dyDescent="0.15">
      <c r="A24" s="19">
        <v>14</v>
      </c>
      <c r="B24" s="26" t="s">
        <v>31</v>
      </c>
      <c r="C24" s="22">
        <v>60</v>
      </c>
      <c r="D24" s="22">
        <v>90</v>
      </c>
      <c r="E24" s="22">
        <v>270</v>
      </c>
      <c r="F24" s="22">
        <v>50</v>
      </c>
      <c r="G24" s="22">
        <v>60</v>
      </c>
      <c r="H24" s="22">
        <v>40</v>
      </c>
      <c r="I24" s="22">
        <v>28</v>
      </c>
      <c r="J24" s="22">
        <v>0</v>
      </c>
      <c r="K24" s="22">
        <v>400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27</v>
      </c>
      <c r="V24" s="22">
        <v>30</v>
      </c>
      <c r="W24" s="22">
        <v>1100</v>
      </c>
      <c r="X24" s="21" t="s">
        <v>20</v>
      </c>
      <c r="Y24" s="51"/>
      <c r="Z24" s="51"/>
    </row>
    <row r="25" spans="1:26" s="2" customFormat="1" ht="30.95" customHeight="1" x14ac:dyDescent="0.15">
      <c r="A25" s="19">
        <v>15</v>
      </c>
      <c r="B25" s="26" t="s">
        <v>35</v>
      </c>
      <c r="C25" s="26"/>
      <c r="D25" s="26"/>
      <c r="E25" s="26"/>
      <c r="F25" s="26"/>
      <c r="G25" s="26"/>
      <c r="H25" s="26"/>
      <c r="I25" s="26"/>
      <c r="J25" s="26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6"/>
      <c r="W25" s="26"/>
      <c r="X25" s="21" t="s">
        <v>20</v>
      </c>
      <c r="Y25" s="51"/>
      <c r="Z25" s="51"/>
    </row>
    <row r="26" spans="1:26" s="2" customFormat="1" ht="30.95" customHeight="1" x14ac:dyDescent="0.15">
      <c r="A26" s="19">
        <v>16</v>
      </c>
      <c r="B26" s="26" t="s">
        <v>28</v>
      </c>
      <c r="C26" s="26"/>
      <c r="D26" s="26"/>
      <c r="E26" s="26"/>
      <c r="F26" s="26"/>
      <c r="G26" s="26"/>
      <c r="H26" s="26"/>
      <c r="I26" s="26"/>
      <c r="J26" s="26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6"/>
      <c r="W26" s="26"/>
      <c r="X26" s="21" t="s">
        <v>20</v>
      </c>
      <c r="Y26" s="51"/>
      <c r="Z26" s="51"/>
    </row>
    <row r="27" spans="1:26" s="2" customFormat="1" ht="30.95" customHeight="1" x14ac:dyDescent="0.15">
      <c r="A27" s="19">
        <v>17</v>
      </c>
      <c r="B27" s="26" t="s">
        <v>22</v>
      </c>
      <c r="C27" s="26"/>
      <c r="D27" s="26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6"/>
      <c r="X27" s="27" t="s">
        <v>91</v>
      </c>
      <c r="Y27" s="51"/>
      <c r="Z27" s="51"/>
    </row>
    <row r="28" spans="1:26" s="2" customFormat="1" ht="30.95" customHeight="1" x14ac:dyDescent="0.15">
      <c r="A28" s="19">
        <v>18</v>
      </c>
      <c r="B28" s="26" t="s">
        <v>17</v>
      </c>
      <c r="C28" s="26"/>
      <c r="D28" s="26"/>
      <c r="E28" s="26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6"/>
      <c r="X28" s="27" t="s">
        <v>18</v>
      </c>
      <c r="Y28" s="51"/>
      <c r="Z28" s="51"/>
    </row>
    <row r="29" spans="1:26" s="2" customFormat="1" ht="30.95" customHeight="1" x14ac:dyDescent="0.15">
      <c r="A29" s="19">
        <v>19</v>
      </c>
      <c r="B29" s="19" t="s">
        <v>36</v>
      </c>
      <c r="C29" s="26"/>
      <c r="D29" s="26"/>
      <c r="E29" s="26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6"/>
      <c r="X29" s="27" t="s">
        <v>37</v>
      </c>
      <c r="Y29" s="51"/>
      <c r="Z29" s="51"/>
    </row>
    <row r="30" spans="1:26" s="3" customFormat="1" ht="29.25" customHeight="1" x14ac:dyDescent="0.15">
      <c r="A30" s="7"/>
      <c r="B30" s="11" t="s">
        <v>38</v>
      </c>
      <c r="C30" s="13">
        <f t="shared" ref="C30:W30" si="0">SUM(C8:C29)</f>
        <v>128.66</v>
      </c>
      <c r="D30" s="13">
        <f t="shared" si="0"/>
        <v>154.72</v>
      </c>
      <c r="E30" s="14">
        <f t="shared" si="0"/>
        <v>1261.0099999999998</v>
      </c>
      <c r="F30" s="13">
        <f t="shared" si="0"/>
        <v>103.9</v>
      </c>
      <c r="G30" s="13">
        <f t="shared" si="0"/>
        <v>79.349999999999994</v>
      </c>
      <c r="H30" s="14">
        <f t="shared" si="0"/>
        <v>667.25999999999988</v>
      </c>
      <c r="I30" s="13">
        <f t="shared" si="0"/>
        <v>65.510000000000005</v>
      </c>
      <c r="J30" s="13">
        <f t="shared" si="0"/>
        <v>21.3</v>
      </c>
      <c r="K30" s="14">
        <f t="shared" si="0"/>
        <v>1082.06</v>
      </c>
      <c r="L30" s="14">
        <f t="shared" si="0"/>
        <v>805.13</v>
      </c>
      <c r="M30" s="38">
        <f t="shared" si="0"/>
        <v>703.18000000000006</v>
      </c>
      <c r="N30" s="38">
        <f t="shared" si="0"/>
        <v>101.95</v>
      </c>
      <c r="O30" s="14">
        <f>SUM(O8:O29)</f>
        <v>659.97</v>
      </c>
      <c r="P30" s="38">
        <f>SUM(P8:P29)</f>
        <v>591.42999999999995</v>
      </c>
      <c r="Q30" s="38">
        <f>SUM(Q8:Q29)</f>
        <v>68.539999999999992</v>
      </c>
      <c r="R30" s="14">
        <f t="shared" si="0"/>
        <v>3085.2745</v>
      </c>
      <c r="S30" s="13">
        <f t="shared" si="0"/>
        <v>2344.8145000000004</v>
      </c>
      <c r="T30" s="13">
        <f t="shared" si="0"/>
        <v>740.46000000000015</v>
      </c>
      <c r="U30" s="13">
        <f t="shared" si="0"/>
        <v>167.99</v>
      </c>
      <c r="V30" s="13">
        <f t="shared" si="0"/>
        <v>213.12</v>
      </c>
      <c r="W30" s="14">
        <f t="shared" si="0"/>
        <v>5968.4699999999993</v>
      </c>
      <c r="X30" s="12"/>
      <c r="Y30" s="30"/>
      <c r="Z30" s="30"/>
    </row>
    <row r="31" spans="1:26" ht="31.5" hidden="1" customHeight="1" x14ac:dyDescent="0.15">
      <c r="A31" s="8"/>
      <c r="B31" s="56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</row>
    <row r="32" spans="1:26" ht="20.25" customHeight="1" x14ac:dyDescent="0.15">
      <c r="D32" s="4"/>
    </row>
  </sheetData>
  <autoFilter ref="A7:X30" xr:uid="{00000000-0009-0000-0000-000000000000}"/>
  <mergeCells count="29">
    <mergeCell ref="B31:X31"/>
    <mergeCell ref="J6:J7"/>
    <mergeCell ref="K6:K7"/>
    <mergeCell ref="L6:N6"/>
    <mergeCell ref="O6:Q6"/>
    <mergeCell ref="R6:T6"/>
    <mergeCell ref="U6:U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A2:W2"/>
    <mergeCell ref="A3:W3"/>
    <mergeCell ref="A4:A7"/>
    <mergeCell ref="B4:B7"/>
    <mergeCell ref="C4:W4"/>
    <mergeCell ref="F6:F7"/>
    <mergeCell ref="G6:G7"/>
    <mergeCell ref="H6:H7"/>
    <mergeCell ref="I6:I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9367-CF6A-4813-9D6F-1785840BD7D6}">
  <dimension ref="A6:M25"/>
  <sheetViews>
    <sheetView topLeftCell="C1" workbookViewId="0">
      <selection activeCell="G13" sqref="G13"/>
    </sheetView>
  </sheetViews>
  <sheetFormatPr defaultRowHeight="13.5" x14ac:dyDescent="0.15"/>
  <cols>
    <col min="1" max="2" width="0" hidden="1" customWidth="1"/>
    <col min="3" max="3" width="14" customWidth="1"/>
    <col min="9" max="9" width="22.125" customWidth="1"/>
    <col min="10" max="10" width="18.375" customWidth="1"/>
  </cols>
  <sheetData>
    <row r="6" spans="1:12" x14ac:dyDescent="0.15">
      <c r="D6" s="32" t="s">
        <v>58</v>
      </c>
      <c r="E6" s="32" t="s">
        <v>59</v>
      </c>
      <c r="F6" s="32" t="s">
        <v>60</v>
      </c>
      <c r="G6" s="32" t="s">
        <v>61</v>
      </c>
      <c r="H6" s="32"/>
      <c r="I6" s="32" t="s">
        <v>62</v>
      </c>
      <c r="J6" s="32" t="s">
        <v>71</v>
      </c>
    </row>
    <row r="7" spans="1:12" x14ac:dyDescent="0.15">
      <c r="C7" t="s">
        <v>19</v>
      </c>
      <c r="D7">
        <v>0</v>
      </c>
      <c r="E7">
        <v>0</v>
      </c>
      <c r="F7">
        <v>0</v>
      </c>
      <c r="G7">
        <f>D7+E7-F7</f>
        <v>0</v>
      </c>
      <c r="I7">
        <v>0</v>
      </c>
      <c r="J7">
        <f>G7-I7</f>
        <v>0</v>
      </c>
    </row>
    <row r="8" spans="1:12" x14ac:dyDescent="0.15">
      <c r="C8" s="44" t="s">
        <v>21</v>
      </c>
      <c r="D8">
        <v>201.00000000000003</v>
      </c>
      <c r="E8">
        <v>48.5</v>
      </c>
      <c r="F8" s="44">
        <v>169</v>
      </c>
      <c r="G8">
        <f t="shared" ref="G8:G14" si="0">D8+E8-F8</f>
        <v>80.500000000000028</v>
      </c>
      <c r="I8">
        <v>202</v>
      </c>
      <c r="J8" s="44">
        <f t="shared" ref="J8:J14" si="1">G8-I8</f>
        <v>-121.49999999999997</v>
      </c>
      <c r="L8" s="34"/>
    </row>
    <row r="9" spans="1:12" x14ac:dyDescent="0.15">
      <c r="C9" t="s">
        <v>23</v>
      </c>
      <c r="D9">
        <v>473.92000000000007</v>
      </c>
      <c r="E9">
        <v>33.29</v>
      </c>
      <c r="F9">
        <v>65.2</v>
      </c>
      <c r="G9">
        <f t="shared" si="0"/>
        <v>442.0100000000001</v>
      </c>
      <c r="I9">
        <v>425.94</v>
      </c>
      <c r="J9">
        <f t="shared" si="1"/>
        <v>16.070000000000107</v>
      </c>
    </row>
    <row r="10" spans="1:12" x14ac:dyDescent="0.15">
      <c r="C10" t="s">
        <v>30</v>
      </c>
      <c r="D10">
        <v>93</v>
      </c>
      <c r="E10">
        <v>35</v>
      </c>
      <c r="F10">
        <v>21</v>
      </c>
      <c r="G10">
        <f>D10+E10-F10</f>
        <v>107</v>
      </c>
      <c r="I10">
        <v>107</v>
      </c>
      <c r="J10">
        <f>G10-I10</f>
        <v>0</v>
      </c>
    </row>
    <row r="11" spans="1:12" x14ac:dyDescent="0.15">
      <c r="C11" t="s">
        <v>33</v>
      </c>
      <c r="D11">
        <v>94.85</v>
      </c>
      <c r="E11">
        <v>30</v>
      </c>
      <c r="F11">
        <v>29</v>
      </c>
      <c r="G11">
        <f t="shared" si="0"/>
        <v>95.85</v>
      </c>
      <c r="I11">
        <v>96.68</v>
      </c>
      <c r="J11">
        <f t="shared" si="1"/>
        <v>-0.83000000000001251</v>
      </c>
    </row>
    <row r="12" spans="1:12" x14ac:dyDescent="0.15">
      <c r="C12" t="s">
        <v>25</v>
      </c>
      <c r="D12">
        <v>55.3</v>
      </c>
      <c r="E12">
        <v>15.5</v>
      </c>
      <c r="F12">
        <v>15</v>
      </c>
      <c r="G12">
        <f t="shared" si="0"/>
        <v>55.8</v>
      </c>
      <c r="I12">
        <v>60.800000000000004</v>
      </c>
      <c r="J12">
        <f t="shared" si="1"/>
        <v>-5.0000000000000071</v>
      </c>
    </row>
    <row r="13" spans="1:12" x14ac:dyDescent="0.15">
      <c r="C13" s="44" t="s">
        <v>34</v>
      </c>
      <c r="D13">
        <v>24.400000000000006</v>
      </c>
      <c r="E13" s="44">
        <v>53.5</v>
      </c>
      <c r="F13">
        <v>24.5</v>
      </c>
      <c r="G13">
        <f t="shared" si="0"/>
        <v>53.400000000000006</v>
      </c>
      <c r="I13">
        <v>27.5</v>
      </c>
      <c r="J13" s="44">
        <f t="shared" si="1"/>
        <v>25.900000000000006</v>
      </c>
    </row>
    <row r="14" spans="1:12" x14ac:dyDescent="0.15">
      <c r="C14" t="s">
        <v>85</v>
      </c>
      <c r="D14">
        <v>657.10000000000014</v>
      </c>
      <c r="E14">
        <v>33</v>
      </c>
      <c r="F14">
        <v>34.400000000000006</v>
      </c>
      <c r="G14">
        <f t="shared" si="0"/>
        <v>655.70000000000016</v>
      </c>
      <c r="I14">
        <v>655.7</v>
      </c>
      <c r="J14">
        <f t="shared" si="1"/>
        <v>0</v>
      </c>
    </row>
    <row r="16" spans="1:12" x14ac:dyDescent="0.15">
      <c r="A16" s="79" t="s">
        <v>95</v>
      </c>
      <c r="B16" s="79"/>
      <c r="C16" s="79"/>
      <c r="D16" s="79"/>
    </row>
    <row r="17" spans="3:13" x14ac:dyDescent="0.15">
      <c r="D17" s="32" t="s">
        <v>58</v>
      </c>
      <c r="E17" s="32" t="s">
        <v>59</v>
      </c>
      <c r="F17" s="32" t="s">
        <v>60</v>
      </c>
      <c r="G17" s="32" t="s">
        <v>61</v>
      </c>
      <c r="H17" s="32"/>
      <c r="I17" s="32" t="s">
        <v>62</v>
      </c>
      <c r="J17" s="32" t="s">
        <v>71</v>
      </c>
    </row>
    <row r="18" spans="3:13" x14ac:dyDescent="0.15">
      <c r="C18" t="s">
        <v>19</v>
      </c>
      <c r="D18">
        <v>0</v>
      </c>
      <c r="E18">
        <v>0</v>
      </c>
      <c r="F18">
        <v>0</v>
      </c>
      <c r="G18">
        <f>D18+E18-F18</f>
        <v>0</v>
      </c>
      <c r="I18">
        <v>0</v>
      </c>
      <c r="J18">
        <f>G18-I18</f>
        <v>0</v>
      </c>
    </row>
    <row r="19" spans="3:13" x14ac:dyDescent="0.15">
      <c r="C19" s="44" t="s">
        <v>21</v>
      </c>
      <c r="D19">
        <v>201.00000000000003</v>
      </c>
      <c r="E19">
        <v>48.5</v>
      </c>
      <c r="F19" s="44">
        <f>169-121.5</f>
        <v>47.5</v>
      </c>
      <c r="G19">
        <f t="shared" ref="G19:G25" si="2">D19+E19-F19</f>
        <v>202.00000000000003</v>
      </c>
      <c r="I19">
        <v>202</v>
      </c>
      <c r="J19">
        <f t="shared" ref="J19:J25" si="3">G19-I19</f>
        <v>0</v>
      </c>
      <c r="L19" s="34" t="s">
        <v>94</v>
      </c>
      <c r="M19" s="46" t="s">
        <v>93</v>
      </c>
    </row>
    <row r="20" spans="3:13" x14ac:dyDescent="0.15">
      <c r="C20" t="s">
        <v>23</v>
      </c>
      <c r="D20">
        <v>473.92000000000007</v>
      </c>
      <c r="E20">
        <v>33.29</v>
      </c>
      <c r="F20">
        <v>65.2</v>
      </c>
      <c r="G20">
        <f t="shared" si="2"/>
        <v>442.0100000000001</v>
      </c>
      <c r="I20">
        <v>425.94</v>
      </c>
      <c r="J20">
        <f t="shared" si="3"/>
        <v>16.070000000000107</v>
      </c>
    </row>
    <row r="21" spans="3:13" x14ac:dyDescent="0.15">
      <c r="C21" t="s">
        <v>30</v>
      </c>
      <c r="D21">
        <v>93</v>
      </c>
      <c r="E21">
        <v>35</v>
      </c>
      <c r="F21">
        <v>21</v>
      </c>
      <c r="G21">
        <f>D21+E21-F21</f>
        <v>107</v>
      </c>
      <c r="I21">
        <v>107</v>
      </c>
      <c r="J21">
        <f>G21-I21</f>
        <v>0</v>
      </c>
    </row>
    <row r="22" spans="3:13" x14ac:dyDescent="0.15">
      <c r="C22" t="s">
        <v>33</v>
      </c>
      <c r="D22">
        <v>94.85</v>
      </c>
      <c r="E22">
        <v>30</v>
      </c>
      <c r="F22">
        <v>29</v>
      </c>
      <c r="G22">
        <f t="shared" si="2"/>
        <v>95.85</v>
      </c>
      <c r="I22">
        <v>96.68</v>
      </c>
      <c r="J22">
        <f t="shared" si="3"/>
        <v>-0.83000000000001251</v>
      </c>
    </row>
    <row r="23" spans="3:13" x14ac:dyDescent="0.15">
      <c r="C23" t="s">
        <v>25</v>
      </c>
      <c r="D23">
        <v>55.3</v>
      </c>
      <c r="E23">
        <v>15.5</v>
      </c>
      <c r="F23">
        <v>15</v>
      </c>
      <c r="G23">
        <f t="shared" si="2"/>
        <v>55.8</v>
      </c>
      <c r="I23">
        <v>60.800000000000004</v>
      </c>
      <c r="J23">
        <f t="shared" si="3"/>
        <v>-5.0000000000000071</v>
      </c>
    </row>
    <row r="24" spans="3:13" x14ac:dyDescent="0.15">
      <c r="C24" s="44" t="s">
        <v>34</v>
      </c>
      <c r="D24">
        <v>24.400000000000006</v>
      </c>
      <c r="E24" s="44">
        <f>53.5-25.9</f>
        <v>27.6</v>
      </c>
      <c r="F24">
        <v>24.5</v>
      </c>
      <c r="G24">
        <f t="shared" si="2"/>
        <v>27.500000000000007</v>
      </c>
      <c r="I24">
        <v>27.5</v>
      </c>
      <c r="J24">
        <f t="shared" si="3"/>
        <v>0</v>
      </c>
      <c r="L24" s="34" t="s">
        <v>96</v>
      </c>
      <c r="M24" s="46" t="s">
        <v>97</v>
      </c>
    </row>
    <row r="25" spans="3:13" x14ac:dyDescent="0.15">
      <c r="C25" t="s">
        <v>85</v>
      </c>
      <c r="D25">
        <v>657.10000000000014</v>
      </c>
      <c r="E25">
        <v>33</v>
      </c>
      <c r="F25">
        <v>34.400000000000006</v>
      </c>
      <c r="G25">
        <f t="shared" si="2"/>
        <v>655.70000000000016</v>
      </c>
      <c r="I25">
        <v>655.7</v>
      </c>
      <c r="J25">
        <f t="shared" si="3"/>
        <v>0</v>
      </c>
    </row>
  </sheetData>
  <mergeCells count="1">
    <mergeCell ref="A16:D16"/>
  </mergeCells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3A12-2AF4-43C9-B36A-692513B604E8}">
  <sheetPr>
    <pageSetUpPr fitToPage="1"/>
  </sheetPr>
  <dimension ref="A1:Z32"/>
  <sheetViews>
    <sheetView view="pageBreakPreview" zoomScale="87" zoomScaleSheetLayoutView="87" workbookViewId="0">
      <pane xSplit="2" ySplit="7" topLeftCell="F11" activePane="bottomRight" state="frozen"/>
      <selection pane="topRight" activeCell="C1" sqref="C1"/>
      <selection pane="bottomLeft" activeCell="A8" sqref="A8"/>
      <selection pane="bottomRight" activeCell="R11" sqref="R11:R18"/>
    </sheetView>
  </sheetViews>
  <sheetFormatPr defaultColWidth="9" defaultRowHeight="13.5" x14ac:dyDescent="0.1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11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12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 x14ac:dyDescent="0.15">
      <c r="A1" s="6"/>
    </row>
    <row r="2" spans="1:26" ht="32.25" customHeight="1" x14ac:dyDescent="0.15">
      <c r="A2" s="67" t="s">
        <v>83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</row>
    <row r="3" spans="1:26" ht="9.9499999999999993" customHeight="1" x14ac:dyDescent="0.15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</row>
    <row r="4" spans="1:26" s="1" customFormat="1" ht="21.95" customHeight="1" x14ac:dyDescent="0.15">
      <c r="A4" s="69" t="s">
        <v>0</v>
      </c>
      <c r="B4" s="72" t="s">
        <v>1</v>
      </c>
      <c r="C4" s="72" t="s">
        <v>2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6" t="s">
        <v>3</v>
      </c>
      <c r="Y4" s="62" t="s">
        <v>43</v>
      </c>
      <c r="Z4" s="62" t="s">
        <v>44</v>
      </c>
    </row>
    <row r="5" spans="1:26" s="1" customFormat="1" ht="23.1" customHeight="1" x14ac:dyDescent="0.15">
      <c r="A5" s="70"/>
      <c r="B5" s="73"/>
      <c r="C5" s="63" t="s">
        <v>4</v>
      </c>
      <c r="D5" s="64"/>
      <c r="E5" s="65"/>
      <c r="F5" s="63" t="s">
        <v>5</v>
      </c>
      <c r="G5" s="64"/>
      <c r="H5" s="65"/>
      <c r="I5" s="66" t="s">
        <v>6</v>
      </c>
      <c r="J5" s="66"/>
      <c r="K5" s="66"/>
      <c r="L5" s="63" t="s">
        <v>7</v>
      </c>
      <c r="M5" s="64"/>
      <c r="N5" s="64"/>
      <c r="O5" s="64"/>
      <c r="P5" s="64"/>
      <c r="Q5" s="64"/>
      <c r="R5" s="64"/>
      <c r="S5" s="64"/>
      <c r="T5" s="65"/>
      <c r="U5" s="58" t="s">
        <v>8</v>
      </c>
      <c r="V5" s="58"/>
      <c r="W5" s="58"/>
      <c r="X5" s="77"/>
      <c r="Y5" s="62"/>
      <c r="Z5" s="62"/>
    </row>
    <row r="6" spans="1:26" s="2" customFormat="1" ht="30.95" customHeight="1" x14ac:dyDescent="0.15">
      <c r="A6" s="70"/>
      <c r="B6" s="73"/>
      <c r="C6" s="54" t="s">
        <v>9</v>
      </c>
      <c r="D6" s="54" t="s">
        <v>10</v>
      </c>
      <c r="E6" s="54" t="s">
        <v>11</v>
      </c>
      <c r="F6" s="54" t="s">
        <v>9</v>
      </c>
      <c r="G6" s="54" t="s">
        <v>10</v>
      </c>
      <c r="H6" s="54" t="s">
        <v>11</v>
      </c>
      <c r="I6" s="54" t="s">
        <v>9</v>
      </c>
      <c r="J6" s="54" t="s">
        <v>10</v>
      </c>
      <c r="K6" s="54" t="s">
        <v>11</v>
      </c>
      <c r="L6" s="58" t="s">
        <v>9</v>
      </c>
      <c r="M6" s="58"/>
      <c r="N6" s="58"/>
      <c r="O6" s="59" t="s">
        <v>10</v>
      </c>
      <c r="P6" s="60"/>
      <c r="Q6" s="61"/>
      <c r="R6" s="59" t="s">
        <v>11</v>
      </c>
      <c r="S6" s="60"/>
      <c r="T6" s="61"/>
      <c r="U6" s="54" t="s">
        <v>9</v>
      </c>
      <c r="V6" s="54" t="s">
        <v>10</v>
      </c>
      <c r="W6" s="54" t="s">
        <v>11</v>
      </c>
      <c r="X6" s="77"/>
      <c r="Y6" s="62"/>
      <c r="Z6" s="62"/>
    </row>
    <row r="7" spans="1:26" s="2" customFormat="1" ht="45" customHeight="1" x14ac:dyDescent="0.15">
      <c r="A7" s="71"/>
      <c r="B7" s="74"/>
      <c r="C7" s="55"/>
      <c r="D7" s="55"/>
      <c r="E7" s="55"/>
      <c r="F7" s="55"/>
      <c r="G7" s="55"/>
      <c r="H7" s="55"/>
      <c r="I7" s="55"/>
      <c r="J7" s="55"/>
      <c r="K7" s="55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5"/>
      <c r="V7" s="55"/>
      <c r="W7" s="55"/>
      <c r="X7" s="78"/>
      <c r="Y7" s="62"/>
      <c r="Z7" s="62"/>
    </row>
    <row r="8" spans="1:26" s="2" customFormat="1" ht="33" customHeight="1" x14ac:dyDescent="0.15">
      <c r="A8" s="15">
        <v>1</v>
      </c>
      <c r="B8" s="16" t="s">
        <v>66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53.927999999999997</v>
      </c>
      <c r="M8" s="17">
        <v>53.927999999999997</v>
      </c>
      <c r="N8" s="17">
        <v>0</v>
      </c>
      <c r="O8" s="17">
        <v>73.06</v>
      </c>
      <c r="P8" s="17">
        <v>73.06</v>
      </c>
      <c r="Q8" s="17">
        <v>0</v>
      </c>
      <c r="R8" s="17">
        <f>157.67+O8-L8</f>
        <v>176.80199999999999</v>
      </c>
      <c r="S8" s="17">
        <v>176.80199999999999</v>
      </c>
      <c r="T8" s="17">
        <v>0</v>
      </c>
      <c r="U8" s="17">
        <v>0</v>
      </c>
      <c r="V8" s="17">
        <v>0</v>
      </c>
      <c r="W8" s="17">
        <v>0</v>
      </c>
      <c r="X8" s="18"/>
      <c r="Y8" s="45"/>
      <c r="Z8" s="45"/>
    </row>
    <row r="9" spans="1:26" s="2" customFormat="1" ht="30.95" customHeight="1" x14ac:dyDescent="0.15">
      <c r="A9" s="31">
        <v>2</v>
      </c>
      <c r="B9" s="16" t="s">
        <v>64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306.76</v>
      </c>
      <c r="M9" s="17">
        <v>306.76</v>
      </c>
      <c r="N9" s="17">
        <v>0</v>
      </c>
      <c r="O9" s="17">
        <v>323.46000000000004</v>
      </c>
      <c r="P9" s="17">
        <v>323.46000000000004</v>
      </c>
      <c r="Q9" s="17">
        <v>0</v>
      </c>
      <c r="R9" s="17">
        <f>864.0625+O9-L9</f>
        <v>880.76250000000005</v>
      </c>
      <c r="S9" s="17">
        <v>880.76250000000005</v>
      </c>
      <c r="T9" s="17">
        <v>0</v>
      </c>
      <c r="U9" s="17">
        <v>0</v>
      </c>
      <c r="V9" s="17">
        <v>0</v>
      </c>
      <c r="W9" s="17">
        <v>0</v>
      </c>
      <c r="X9" s="18"/>
      <c r="Y9" s="45"/>
      <c r="Z9" s="45"/>
    </row>
    <row r="10" spans="1:26" s="2" customFormat="1" ht="30.95" customHeight="1" x14ac:dyDescent="0.15">
      <c r="A10" s="15">
        <v>3</v>
      </c>
      <c r="B10" s="16" t="s">
        <v>65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89.66</v>
      </c>
      <c r="M10" s="17">
        <v>89.66</v>
      </c>
      <c r="N10" s="17">
        <v>0</v>
      </c>
      <c r="O10" s="17">
        <v>20</v>
      </c>
      <c r="P10" s="17">
        <v>20</v>
      </c>
      <c r="Q10" s="17">
        <v>0</v>
      </c>
      <c r="R10" s="17">
        <f>552.7+O10-L10</f>
        <v>483.04000000000008</v>
      </c>
      <c r="S10" s="33">
        <v>483.04000000000008</v>
      </c>
      <c r="T10" s="17">
        <v>0</v>
      </c>
      <c r="U10" s="17">
        <v>0</v>
      </c>
      <c r="V10" s="17">
        <v>0</v>
      </c>
      <c r="W10" s="17">
        <v>0</v>
      </c>
      <c r="X10" s="18"/>
      <c r="Y10" s="45"/>
      <c r="Z10" s="45"/>
    </row>
    <row r="11" spans="1:26" s="2" customFormat="1" ht="30.95" customHeight="1" x14ac:dyDescent="0.15">
      <c r="A11" s="19">
        <v>1</v>
      </c>
      <c r="B11" s="26" t="s">
        <v>19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0">
        <v>0</v>
      </c>
      <c r="X11" s="21" t="s">
        <v>20</v>
      </c>
      <c r="Y11" s="28" t="s">
        <v>45</v>
      </c>
      <c r="Z11" s="29" t="s">
        <v>46</v>
      </c>
    </row>
    <row r="12" spans="1:26" s="2" customFormat="1" ht="30.95" customHeight="1" x14ac:dyDescent="0.15">
      <c r="A12" s="19">
        <v>2</v>
      </c>
      <c r="B12" s="26" t="s">
        <v>21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64.099999999999994</v>
      </c>
      <c r="M12" s="22">
        <v>64.099999999999994</v>
      </c>
      <c r="N12" s="22">
        <v>0</v>
      </c>
      <c r="O12" s="22">
        <v>120.1</v>
      </c>
      <c r="P12" s="22">
        <v>120.1</v>
      </c>
      <c r="Q12" s="22">
        <v>0</v>
      </c>
      <c r="R12" s="22">
        <v>201.00000000000003</v>
      </c>
      <c r="S12" s="22">
        <v>201</v>
      </c>
      <c r="T12" s="22">
        <v>0</v>
      </c>
      <c r="U12" s="22">
        <v>0</v>
      </c>
      <c r="V12" s="22">
        <v>0</v>
      </c>
      <c r="W12" s="20">
        <v>0</v>
      </c>
      <c r="X12" s="24" t="s">
        <v>39</v>
      </c>
      <c r="Y12" s="28" t="s">
        <v>47</v>
      </c>
      <c r="Z12" s="29" t="s">
        <v>46</v>
      </c>
    </row>
    <row r="13" spans="1:26" s="2" customFormat="1" ht="30.95" customHeight="1" x14ac:dyDescent="0.15">
      <c r="A13" s="19">
        <v>3</v>
      </c>
      <c r="B13" s="26" t="s">
        <v>23</v>
      </c>
      <c r="C13" s="22">
        <v>11.14</v>
      </c>
      <c r="D13" s="22">
        <v>34</v>
      </c>
      <c r="E13" s="22">
        <v>573.03</v>
      </c>
      <c r="F13" s="22">
        <v>10.97</v>
      </c>
      <c r="G13" s="22">
        <v>0</v>
      </c>
      <c r="H13" s="22">
        <v>237.73</v>
      </c>
      <c r="I13" s="22">
        <v>2.79</v>
      </c>
      <c r="J13" s="22">
        <v>16.600000000000001</v>
      </c>
      <c r="K13" s="22">
        <v>178.55</v>
      </c>
      <c r="L13" s="22">
        <v>80.349999999999994</v>
      </c>
      <c r="M13" s="22">
        <v>35.56</v>
      </c>
      <c r="N13" s="22">
        <v>44.79</v>
      </c>
      <c r="O13" s="22">
        <v>39.36</v>
      </c>
      <c r="P13" s="22">
        <v>15.56</v>
      </c>
      <c r="Q13" s="22">
        <v>23.8</v>
      </c>
      <c r="R13" s="22">
        <v>473.92000000000007</v>
      </c>
      <c r="S13" s="22">
        <v>196.86</v>
      </c>
      <c r="T13" s="22">
        <f t="shared" ref="T13:T18" si="0">R13-S13</f>
        <v>277.06000000000006</v>
      </c>
      <c r="U13" s="22">
        <v>11.86</v>
      </c>
      <c r="V13" s="22">
        <v>8.34</v>
      </c>
      <c r="W13" s="23">
        <v>59.75</v>
      </c>
      <c r="X13" s="21" t="s">
        <v>20</v>
      </c>
      <c r="Y13" s="29" t="s">
        <v>50</v>
      </c>
      <c r="Z13" s="29" t="s">
        <v>51</v>
      </c>
    </row>
    <row r="14" spans="1:26" s="2" customFormat="1" ht="30.95" customHeight="1" x14ac:dyDescent="0.15">
      <c r="A14" s="19">
        <v>4</v>
      </c>
      <c r="B14" s="26" t="s">
        <v>33</v>
      </c>
      <c r="C14" s="22">
        <v>4.16</v>
      </c>
      <c r="D14" s="22">
        <v>20</v>
      </c>
      <c r="E14" s="22">
        <v>35.340000000000003</v>
      </c>
      <c r="F14" s="22">
        <v>9.09</v>
      </c>
      <c r="G14" s="22">
        <v>15</v>
      </c>
      <c r="H14" s="22">
        <v>28.54</v>
      </c>
      <c r="I14" s="22">
        <v>5</v>
      </c>
      <c r="J14" s="22">
        <v>0</v>
      </c>
      <c r="K14" s="22">
        <v>61.19</v>
      </c>
      <c r="L14" s="22">
        <v>52</v>
      </c>
      <c r="M14" s="22">
        <v>22</v>
      </c>
      <c r="N14" s="22">
        <v>30</v>
      </c>
      <c r="O14" s="22">
        <v>0</v>
      </c>
      <c r="P14" s="22">
        <v>0</v>
      </c>
      <c r="Q14" s="22">
        <v>0</v>
      </c>
      <c r="R14" s="22">
        <v>94.85</v>
      </c>
      <c r="S14" s="22">
        <v>24.97</v>
      </c>
      <c r="T14" s="22">
        <f t="shared" si="0"/>
        <v>69.88</v>
      </c>
      <c r="U14" s="22">
        <v>0.36</v>
      </c>
      <c r="V14" s="22">
        <v>0.21</v>
      </c>
      <c r="W14" s="22">
        <v>0.09</v>
      </c>
      <c r="X14" s="21" t="s">
        <v>20</v>
      </c>
      <c r="Y14" s="29" t="s">
        <v>48</v>
      </c>
      <c r="Z14" s="29" t="s">
        <v>49</v>
      </c>
    </row>
    <row r="15" spans="1:26" s="2" customFormat="1" ht="30.95" customHeight="1" x14ac:dyDescent="0.15">
      <c r="A15" s="19">
        <v>5</v>
      </c>
      <c r="B15" s="26" t="s">
        <v>30</v>
      </c>
      <c r="C15" s="22">
        <v>8</v>
      </c>
      <c r="D15" s="22">
        <v>6</v>
      </c>
      <c r="E15" s="22">
        <v>100</v>
      </c>
      <c r="F15" s="22">
        <v>9</v>
      </c>
      <c r="G15" s="22">
        <v>7</v>
      </c>
      <c r="H15" s="22">
        <v>79</v>
      </c>
      <c r="I15" s="22">
        <v>6</v>
      </c>
      <c r="J15" s="22">
        <v>5</v>
      </c>
      <c r="K15" s="22">
        <v>107</v>
      </c>
      <c r="L15" s="22">
        <v>31.5</v>
      </c>
      <c r="M15" s="22">
        <f>L15-N15</f>
        <v>21.5</v>
      </c>
      <c r="N15" s="22">
        <v>10</v>
      </c>
      <c r="O15" s="22">
        <v>16</v>
      </c>
      <c r="P15" s="22">
        <v>7</v>
      </c>
      <c r="Q15" s="22">
        <v>9</v>
      </c>
      <c r="R15" s="22">
        <v>93</v>
      </c>
      <c r="S15" s="22">
        <v>54</v>
      </c>
      <c r="T15" s="22">
        <f t="shared" si="0"/>
        <v>39</v>
      </c>
      <c r="U15" s="22">
        <v>2.4</v>
      </c>
      <c r="V15" s="22">
        <v>3</v>
      </c>
      <c r="W15" s="22">
        <v>6</v>
      </c>
      <c r="X15" s="21" t="s">
        <v>20</v>
      </c>
      <c r="Y15" s="29" t="s">
        <v>54</v>
      </c>
      <c r="Z15" s="29" t="s">
        <v>46</v>
      </c>
    </row>
    <row r="16" spans="1:26" s="2" customFormat="1" ht="30.95" customHeight="1" x14ac:dyDescent="0.15">
      <c r="A16" s="19">
        <v>6</v>
      </c>
      <c r="B16" s="26" t="s">
        <v>25</v>
      </c>
      <c r="C16" s="22">
        <v>2</v>
      </c>
      <c r="D16" s="22">
        <v>1</v>
      </c>
      <c r="E16" s="22">
        <v>17</v>
      </c>
      <c r="F16" s="26">
        <v>0.3</v>
      </c>
      <c r="G16" s="26">
        <v>0.45</v>
      </c>
      <c r="H16" s="26">
        <v>4.45</v>
      </c>
      <c r="I16" s="22">
        <v>1.1000000000000001</v>
      </c>
      <c r="J16" s="22">
        <v>1</v>
      </c>
      <c r="K16" s="22">
        <v>10</v>
      </c>
      <c r="L16" s="22">
        <v>16.5</v>
      </c>
      <c r="M16" s="22">
        <v>7</v>
      </c>
      <c r="N16" s="22">
        <v>9.5</v>
      </c>
      <c r="O16" s="22">
        <v>15.5</v>
      </c>
      <c r="P16" s="22">
        <v>7</v>
      </c>
      <c r="Q16" s="22">
        <v>8.5</v>
      </c>
      <c r="R16" s="22">
        <v>55.3</v>
      </c>
      <c r="S16" s="22">
        <v>33.200000000000003</v>
      </c>
      <c r="T16" s="22">
        <f t="shared" si="0"/>
        <v>22.099999999999994</v>
      </c>
      <c r="U16" s="22">
        <v>2</v>
      </c>
      <c r="V16" s="22">
        <v>2.5</v>
      </c>
      <c r="W16" s="23">
        <v>4.59</v>
      </c>
      <c r="X16" s="21" t="s">
        <v>41</v>
      </c>
      <c r="Y16" s="29" t="s">
        <v>52</v>
      </c>
      <c r="Z16" s="29" t="s">
        <v>53</v>
      </c>
    </row>
    <row r="17" spans="1:26" s="2" customFormat="1" ht="30.95" customHeight="1" x14ac:dyDescent="0.15">
      <c r="A17" s="19">
        <v>7</v>
      </c>
      <c r="B17" s="26" t="s">
        <v>34</v>
      </c>
      <c r="C17" s="22">
        <v>4.9000000000000004</v>
      </c>
      <c r="D17" s="22">
        <v>0</v>
      </c>
      <c r="E17" s="22">
        <v>103.8</v>
      </c>
      <c r="F17" s="22">
        <v>1.2</v>
      </c>
      <c r="G17" s="22">
        <v>2.6</v>
      </c>
      <c r="H17" s="22">
        <v>103.7</v>
      </c>
      <c r="I17" s="22">
        <v>1.1000000000000001</v>
      </c>
      <c r="J17" s="22">
        <v>0</v>
      </c>
      <c r="K17" s="22">
        <v>67.2</v>
      </c>
      <c r="L17" s="22">
        <v>44.120000000000005</v>
      </c>
      <c r="M17" s="22">
        <v>23</v>
      </c>
      <c r="N17" s="22">
        <f>L17-M17</f>
        <v>21.120000000000005</v>
      </c>
      <c r="O17" s="22">
        <v>23.9</v>
      </c>
      <c r="P17" s="22">
        <v>21.7</v>
      </c>
      <c r="Q17" s="22">
        <v>2.2000000000000002</v>
      </c>
      <c r="R17" s="22">
        <v>24.400000000000006</v>
      </c>
      <c r="S17" s="22">
        <v>20.100000000000001</v>
      </c>
      <c r="T17" s="22">
        <f t="shared" si="0"/>
        <v>4.3000000000000043</v>
      </c>
      <c r="U17" s="22">
        <v>2.7</v>
      </c>
      <c r="V17" s="22">
        <v>6.4</v>
      </c>
      <c r="W17" s="23">
        <v>12</v>
      </c>
      <c r="X17" s="21" t="s">
        <v>20</v>
      </c>
      <c r="Y17" s="29" t="s">
        <v>55</v>
      </c>
      <c r="Z17" s="29" t="s">
        <v>56</v>
      </c>
    </row>
    <row r="18" spans="1:26" s="2" customFormat="1" ht="30.95" customHeight="1" x14ac:dyDescent="0.15">
      <c r="A18" s="19">
        <v>8</v>
      </c>
      <c r="B18" s="26" t="s">
        <v>42</v>
      </c>
      <c r="C18" s="22">
        <v>11.6</v>
      </c>
      <c r="D18" s="22">
        <v>33</v>
      </c>
      <c r="E18" s="22">
        <v>95.7</v>
      </c>
      <c r="F18" s="22">
        <v>7.5</v>
      </c>
      <c r="G18" s="22">
        <v>0</v>
      </c>
      <c r="H18" s="22">
        <v>84.5</v>
      </c>
      <c r="I18" s="22">
        <v>6.7</v>
      </c>
      <c r="J18" s="22">
        <v>0</v>
      </c>
      <c r="K18" s="22">
        <v>71.900000000000006</v>
      </c>
      <c r="L18" s="22">
        <v>39.299999999999997</v>
      </c>
      <c r="M18" s="22">
        <v>22.4</v>
      </c>
      <c r="N18" s="22">
        <v>16.899999999999999</v>
      </c>
      <c r="O18" s="22">
        <v>99</v>
      </c>
      <c r="P18" s="22">
        <v>0</v>
      </c>
      <c r="Q18" s="22">
        <v>99</v>
      </c>
      <c r="R18" s="22">
        <v>657.10000000000014</v>
      </c>
      <c r="S18" s="22">
        <v>285.7</v>
      </c>
      <c r="T18" s="22">
        <f t="shared" si="0"/>
        <v>371.40000000000015</v>
      </c>
      <c r="U18" s="22">
        <v>2</v>
      </c>
      <c r="V18" s="22">
        <v>2</v>
      </c>
      <c r="W18" s="20">
        <v>0</v>
      </c>
      <c r="X18" s="21" t="s">
        <v>20</v>
      </c>
      <c r="Y18" s="29" t="s">
        <v>57</v>
      </c>
      <c r="Z18" s="29" t="s">
        <v>46</v>
      </c>
    </row>
    <row r="19" spans="1:26" s="2" customFormat="1" ht="30.95" customHeight="1" x14ac:dyDescent="0.15">
      <c r="A19" s="19">
        <v>9</v>
      </c>
      <c r="B19" s="26" t="s">
        <v>27</v>
      </c>
      <c r="C19" s="22">
        <v>0</v>
      </c>
      <c r="D19" s="22">
        <v>0</v>
      </c>
      <c r="E19" s="22">
        <v>28.8</v>
      </c>
      <c r="F19" s="22">
        <v>0</v>
      </c>
      <c r="G19" s="22">
        <v>0</v>
      </c>
      <c r="H19" s="22">
        <v>37.299999999999997</v>
      </c>
      <c r="I19" s="22">
        <v>0</v>
      </c>
      <c r="J19" s="22">
        <v>0</v>
      </c>
      <c r="K19" s="22">
        <v>97.1</v>
      </c>
      <c r="L19" s="22">
        <v>11.2</v>
      </c>
      <c r="M19" s="22">
        <v>1.1200000000000001</v>
      </c>
      <c r="N19" s="22">
        <v>10.08</v>
      </c>
      <c r="O19" s="22">
        <v>7.44</v>
      </c>
      <c r="P19" s="22">
        <v>0.74</v>
      </c>
      <c r="Q19" s="22">
        <v>6.7</v>
      </c>
      <c r="R19" s="22">
        <v>4.8</v>
      </c>
      <c r="S19" s="22">
        <v>0.5</v>
      </c>
      <c r="T19" s="22">
        <v>4.3</v>
      </c>
      <c r="U19" s="22">
        <v>0</v>
      </c>
      <c r="V19" s="22">
        <v>0</v>
      </c>
      <c r="W19" s="23">
        <v>14.9</v>
      </c>
      <c r="X19" s="21" t="s">
        <v>40</v>
      </c>
      <c r="Y19" s="45"/>
      <c r="Z19" s="45"/>
    </row>
    <row r="20" spans="1:26" s="2" customFormat="1" ht="30.95" customHeight="1" x14ac:dyDescent="0.15">
      <c r="A20" s="19">
        <v>10</v>
      </c>
      <c r="B20" s="26" t="s">
        <v>24</v>
      </c>
      <c r="C20" s="25">
        <v>10</v>
      </c>
      <c r="D20" s="25">
        <v>15</v>
      </c>
      <c r="E20" s="22">
        <v>45</v>
      </c>
      <c r="F20" s="25">
        <v>8</v>
      </c>
      <c r="G20" s="25">
        <v>10</v>
      </c>
      <c r="H20" s="25">
        <v>52</v>
      </c>
      <c r="I20" s="25">
        <v>10</v>
      </c>
      <c r="J20" s="25">
        <v>25</v>
      </c>
      <c r="K20" s="22">
        <v>87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3</v>
      </c>
      <c r="V20" s="25">
        <v>5</v>
      </c>
      <c r="W20" s="23">
        <v>3</v>
      </c>
      <c r="X20" s="21" t="s">
        <v>20</v>
      </c>
      <c r="Y20" s="45"/>
      <c r="Z20" s="45"/>
    </row>
    <row r="21" spans="1:26" s="2" customFormat="1" ht="30.95" customHeight="1" x14ac:dyDescent="0.15">
      <c r="A21" s="19">
        <v>11</v>
      </c>
      <c r="B21" s="26" t="s">
        <v>29</v>
      </c>
      <c r="C21" s="25">
        <v>26.5</v>
      </c>
      <c r="D21" s="25">
        <v>0</v>
      </c>
      <c r="E21" s="22">
        <v>27.5</v>
      </c>
      <c r="F21" s="25">
        <v>21</v>
      </c>
      <c r="G21" s="25">
        <v>33</v>
      </c>
      <c r="H21" s="25">
        <v>30.3</v>
      </c>
      <c r="I21" s="25">
        <v>9.8000000000000007</v>
      </c>
      <c r="J21" s="25">
        <v>17</v>
      </c>
      <c r="K21" s="22">
        <v>18.399999999999999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5">
        <v>0</v>
      </c>
      <c r="W21" s="22">
        <v>0</v>
      </c>
      <c r="X21" s="21" t="s">
        <v>41</v>
      </c>
      <c r="Y21" s="45"/>
      <c r="Z21" s="45"/>
    </row>
    <row r="22" spans="1:26" s="2" customFormat="1" ht="30.95" customHeight="1" x14ac:dyDescent="0.15">
      <c r="A22" s="19">
        <v>12</v>
      </c>
      <c r="B22" s="26" t="s">
        <v>32</v>
      </c>
      <c r="C22" s="22">
        <v>0</v>
      </c>
      <c r="D22" s="22">
        <v>0</v>
      </c>
      <c r="E22" s="25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126.86</v>
      </c>
      <c r="V22" s="22">
        <v>126.82</v>
      </c>
      <c r="W22" s="23">
        <v>2725.29</v>
      </c>
      <c r="X22" s="21" t="s">
        <v>20</v>
      </c>
      <c r="Y22" s="45"/>
      <c r="Z22" s="45"/>
    </row>
    <row r="23" spans="1:26" s="2" customFormat="1" ht="30.95" customHeight="1" x14ac:dyDescent="0.15">
      <c r="A23" s="19">
        <v>13</v>
      </c>
      <c r="B23" s="26" t="s">
        <v>26</v>
      </c>
      <c r="C23" s="22">
        <v>0</v>
      </c>
      <c r="D23" s="22">
        <v>0</v>
      </c>
      <c r="E23" s="25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16.8</v>
      </c>
      <c r="V23" s="22">
        <v>21</v>
      </c>
      <c r="W23" s="22">
        <v>2010</v>
      </c>
      <c r="X23" s="21" t="s">
        <v>40</v>
      </c>
      <c r="Y23" s="45"/>
      <c r="Z23" s="45"/>
    </row>
    <row r="24" spans="1:26" s="2" customFormat="1" ht="30.95" customHeight="1" x14ac:dyDescent="0.15">
      <c r="A24" s="19">
        <v>14</v>
      </c>
      <c r="B24" s="26" t="s">
        <v>31</v>
      </c>
      <c r="C24" s="22">
        <v>50</v>
      </c>
      <c r="D24" s="22">
        <v>90</v>
      </c>
      <c r="E24" s="22">
        <v>130</v>
      </c>
      <c r="F24" s="22">
        <v>30</v>
      </c>
      <c r="G24" s="22">
        <v>60</v>
      </c>
      <c r="H24" s="22">
        <v>90</v>
      </c>
      <c r="I24" s="22">
        <v>33</v>
      </c>
      <c r="J24" s="22">
        <v>0</v>
      </c>
      <c r="K24" s="22">
        <v>440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21</v>
      </c>
      <c r="V24" s="22">
        <v>22</v>
      </c>
      <c r="W24" s="22">
        <v>1100</v>
      </c>
      <c r="X24" s="21" t="s">
        <v>20</v>
      </c>
      <c r="Y24" s="45"/>
      <c r="Z24" s="45"/>
    </row>
    <row r="25" spans="1:26" s="2" customFormat="1" ht="30.95" customHeight="1" x14ac:dyDescent="0.15">
      <c r="A25" s="19">
        <v>15</v>
      </c>
      <c r="B25" s="26" t="s">
        <v>35</v>
      </c>
      <c r="C25" s="26"/>
      <c r="D25" s="26"/>
      <c r="E25" s="26"/>
      <c r="F25" s="26"/>
      <c r="G25" s="26"/>
      <c r="H25" s="26"/>
      <c r="I25" s="26"/>
      <c r="J25" s="26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6"/>
      <c r="W25" s="26"/>
      <c r="X25" s="21" t="s">
        <v>20</v>
      </c>
      <c r="Y25" s="45"/>
      <c r="Z25" s="45"/>
    </row>
    <row r="26" spans="1:26" s="2" customFormat="1" ht="30.95" customHeight="1" x14ac:dyDescent="0.15">
      <c r="A26" s="19">
        <v>16</v>
      </c>
      <c r="B26" s="26" t="s">
        <v>28</v>
      </c>
      <c r="C26" s="26"/>
      <c r="D26" s="26"/>
      <c r="E26" s="26"/>
      <c r="F26" s="26"/>
      <c r="G26" s="26"/>
      <c r="H26" s="26"/>
      <c r="I26" s="26"/>
      <c r="J26" s="26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6"/>
      <c r="W26" s="26"/>
      <c r="X26" s="21" t="s">
        <v>20</v>
      </c>
      <c r="Y26" s="45"/>
      <c r="Z26" s="45"/>
    </row>
    <row r="27" spans="1:26" s="2" customFormat="1" ht="30.95" customHeight="1" x14ac:dyDescent="0.15">
      <c r="A27" s="19">
        <v>17</v>
      </c>
      <c r="B27" s="26" t="s">
        <v>22</v>
      </c>
      <c r="C27" s="26"/>
      <c r="D27" s="26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6"/>
      <c r="X27" s="27" t="s">
        <v>91</v>
      </c>
      <c r="Y27" s="45"/>
      <c r="Z27" s="45"/>
    </row>
    <row r="28" spans="1:26" s="2" customFormat="1" ht="30.95" customHeight="1" x14ac:dyDescent="0.15">
      <c r="A28" s="19">
        <v>18</v>
      </c>
      <c r="B28" s="26" t="s">
        <v>17</v>
      </c>
      <c r="C28" s="26"/>
      <c r="D28" s="26"/>
      <c r="E28" s="26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6"/>
      <c r="X28" s="27" t="s">
        <v>18</v>
      </c>
      <c r="Y28" s="45"/>
      <c r="Z28" s="45"/>
    </row>
    <row r="29" spans="1:26" s="2" customFormat="1" ht="30.95" customHeight="1" x14ac:dyDescent="0.15">
      <c r="A29" s="19">
        <v>19</v>
      </c>
      <c r="B29" s="19" t="s">
        <v>36</v>
      </c>
      <c r="C29" s="26"/>
      <c r="D29" s="26"/>
      <c r="E29" s="26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6"/>
      <c r="X29" s="27" t="s">
        <v>37</v>
      </c>
      <c r="Y29" s="45"/>
      <c r="Z29" s="45"/>
    </row>
    <row r="30" spans="1:26" s="3" customFormat="1" ht="29.25" customHeight="1" x14ac:dyDescent="0.15">
      <c r="A30" s="7"/>
      <c r="B30" s="11" t="s">
        <v>38</v>
      </c>
      <c r="C30" s="13">
        <f t="shared" ref="C30:W30" si="1">SUM(C8:C29)</f>
        <v>128.30000000000001</v>
      </c>
      <c r="D30" s="13">
        <f t="shared" si="1"/>
        <v>199</v>
      </c>
      <c r="E30" s="14">
        <f t="shared" si="1"/>
        <v>1156.17</v>
      </c>
      <c r="F30" s="13">
        <f t="shared" si="1"/>
        <v>97.06</v>
      </c>
      <c r="G30" s="13">
        <f t="shared" si="1"/>
        <v>128.05000000000001</v>
      </c>
      <c r="H30" s="14">
        <f t="shared" si="1"/>
        <v>747.51999999999987</v>
      </c>
      <c r="I30" s="13">
        <f t="shared" si="1"/>
        <v>75.489999999999995</v>
      </c>
      <c r="J30" s="13">
        <f t="shared" si="1"/>
        <v>64.599999999999994</v>
      </c>
      <c r="K30" s="14">
        <f t="shared" si="1"/>
        <v>1138.3400000000001</v>
      </c>
      <c r="L30" s="14">
        <f t="shared" si="1"/>
        <v>789.41800000000001</v>
      </c>
      <c r="M30" s="38">
        <f t="shared" si="1"/>
        <v>647.02800000000002</v>
      </c>
      <c r="N30" s="38">
        <f t="shared" si="1"/>
        <v>142.39000000000001</v>
      </c>
      <c r="O30" s="14">
        <f>SUM(O8:O29)</f>
        <v>737.82</v>
      </c>
      <c r="P30" s="38">
        <f>SUM(P8:P29)</f>
        <v>588.62</v>
      </c>
      <c r="Q30" s="38">
        <f>SUM(Q8:Q29)</f>
        <v>149.19999999999999</v>
      </c>
      <c r="R30" s="14">
        <f t="shared" si="1"/>
        <v>3144.9745000000003</v>
      </c>
      <c r="S30" s="13">
        <f t="shared" si="1"/>
        <v>2356.9344999999998</v>
      </c>
      <c r="T30" s="13">
        <f t="shared" si="1"/>
        <v>788.04000000000019</v>
      </c>
      <c r="U30" s="13">
        <f t="shared" si="1"/>
        <v>188.98000000000002</v>
      </c>
      <c r="V30" s="13">
        <f t="shared" si="1"/>
        <v>197.26999999999998</v>
      </c>
      <c r="W30" s="14">
        <f t="shared" si="1"/>
        <v>5935.62</v>
      </c>
      <c r="X30" s="12"/>
      <c r="Y30" s="30"/>
      <c r="Z30" s="30"/>
    </row>
    <row r="31" spans="1:26" ht="31.5" hidden="1" customHeight="1" x14ac:dyDescent="0.15">
      <c r="A31" s="8"/>
      <c r="B31" s="56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</row>
    <row r="32" spans="1:26" ht="20.25" customHeight="1" x14ac:dyDescent="0.15">
      <c r="D32" s="4"/>
    </row>
  </sheetData>
  <autoFilter ref="A7:X30" xr:uid="{00000000-0009-0000-0000-000000000000}"/>
  <mergeCells count="29">
    <mergeCell ref="B31:X31"/>
    <mergeCell ref="J6:J7"/>
    <mergeCell ref="K6:K7"/>
    <mergeCell ref="L6:N6"/>
    <mergeCell ref="O6:Q6"/>
    <mergeCell ref="R6:T6"/>
    <mergeCell ref="U6:U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A2:W2"/>
    <mergeCell ref="A3:W3"/>
    <mergeCell ref="A4:A7"/>
    <mergeCell ref="B4:B7"/>
    <mergeCell ref="C4:W4"/>
    <mergeCell ref="F6:F7"/>
    <mergeCell ref="G6:G7"/>
    <mergeCell ref="H6:H7"/>
    <mergeCell ref="I6:I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DDD35-B3C1-480E-8D50-0C05B3E41F80}">
  <sheetPr>
    <pageSetUpPr fitToPage="1"/>
  </sheetPr>
  <dimension ref="A1:Z32"/>
  <sheetViews>
    <sheetView view="pageBreakPreview" zoomScale="87" zoomScaleSheetLayoutView="87" workbookViewId="0">
      <pane xSplit="2" ySplit="7" topLeftCell="C11" activePane="bottomRight" state="frozen"/>
      <selection pane="topRight" activeCell="C1" sqref="C1"/>
      <selection pane="bottomLeft" activeCell="A8" sqref="A8"/>
      <selection pane="bottomRight" activeCell="A14" sqref="A14:XFD14"/>
    </sheetView>
  </sheetViews>
  <sheetFormatPr defaultColWidth="9" defaultRowHeight="13.5" x14ac:dyDescent="0.1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11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12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 x14ac:dyDescent="0.15">
      <c r="A1" s="6"/>
    </row>
    <row r="2" spans="1:26" ht="32.25" customHeight="1" x14ac:dyDescent="0.15">
      <c r="A2" s="67" t="s">
        <v>83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</row>
    <row r="3" spans="1:26" ht="9.9499999999999993" customHeight="1" x14ac:dyDescent="0.15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</row>
    <row r="4" spans="1:26" s="1" customFormat="1" ht="21.95" customHeight="1" x14ac:dyDescent="0.15">
      <c r="A4" s="69" t="s">
        <v>0</v>
      </c>
      <c r="B4" s="72" t="s">
        <v>1</v>
      </c>
      <c r="C4" s="72" t="s">
        <v>2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6" t="s">
        <v>3</v>
      </c>
      <c r="Y4" s="62" t="s">
        <v>43</v>
      </c>
      <c r="Z4" s="62" t="s">
        <v>44</v>
      </c>
    </row>
    <row r="5" spans="1:26" s="1" customFormat="1" ht="23.1" customHeight="1" x14ac:dyDescent="0.15">
      <c r="A5" s="70"/>
      <c r="B5" s="73"/>
      <c r="C5" s="63" t="s">
        <v>4</v>
      </c>
      <c r="D5" s="64"/>
      <c r="E5" s="65"/>
      <c r="F5" s="63" t="s">
        <v>5</v>
      </c>
      <c r="G5" s="64"/>
      <c r="H5" s="65"/>
      <c r="I5" s="66" t="s">
        <v>6</v>
      </c>
      <c r="J5" s="66"/>
      <c r="K5" s="66"/>
      <c r="L5" s="63" t="s">
        <v>7</v>
      </c>
      <c r="M5" s="64"/>
      <c r="N5" s="64"/>
      <c r="O5" s="64"/>
      <c r="P5" s="64"/>
      <c r="Q5" s="64"/>
      <c r="R5" s="64"/>
      <c r="S5" s="64"/>
      <c r="T5" s="65"/>
      <c r="U5" s="58" t="s">
        <v>8</v>
      </c>
      <c r="V5" s="58"/>
      <c r="W5" s="58"/>
      <c r="X5" s="77"/>
      <c r="Y5" s="62"/>
      <c r="Z5" s="62"/>
    </row>
    <row r="6" spans="1:26" s="2" customFormat="1" ht="30.95" customHeight="1" x14ac:dyDescent="0.15">
      <c r="A6" s="70"/>
      <c r="B6" s="73"/>
      <c r="C6" s="54" t="s">
        <v>9</v>
      </c>
      <c r="D6" s="54" t="s">
        <v>10</v>
      </c>
      <c r="E6" s="54" t="s">
        <v>11</v>
      </c>
      <c r="F6" s="54" t="s">
        <v>9</v>
      </c>
      <c r="G6" s="54" t="s">
        <v>10</v>
      </c>
      <c r="H6" s="54" t="s">
        <v>11</v>
      </c>
      <c r="I6" s="54" t="s">
        <v>9</v>
      </c>
      <c r="J6" s="54" t="s">
        <v>10</v>
      </c>
      <c r="K6" s="54" t="s">
        <v>11</v>
      </c>
      <c r="L6" s="58" t="s">
        <v>9</v>
      </c>
      <c r="M6" s="58"/>
      <c r="N6" s="58"/>
      <c r="O6" s="59" t="s">
        <v>10</v>
      </c>
      <c r="P6" s="60"/>
      <c r="Q6" s="61"/>
      <c r="R6" s="59" t="s">
        <v>11</v>
      </c>
      <c r="S6" s="60"/>
      <c r="T6" s="61"/>
      <c r="U6" s="54" t="s">
        <v>9</v>
      </c>
      <c r="V6" s="54" t="s">
        <v>10</v>
      </c>
      <c r="W6" s="54" t="s">
        <v>11</v>
      </c>
      <c r="X6" s="77"/>
      <c r="Y6" s="62"/>
      <c r="Z6" s="62"/>
    </row>
    <row r="7" spans="1:26" s="2" customFormat="1" ht="45" customHeight="1" x14ac:dyDescent="0.15">
      <c r="A7" s="71"/>
      <c r="B7" s="74"/>
      <c r="C7" s="55"/>
      <c r="D7" s="55"/>
      <c r="E7" s="55"/>
      <c r="F7" s="55"/>
      <c r="G7" s="55"/>
      <c r="H7" s="55"/>
      <c r="I7" s="55"/>
      <c r="J7" s="55"/>
      <c r="K7" s="55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5"/>
      <c r="V7" s="55"/>
      <c r="W7" s="55"/>
      <c r="X7" s="78"/>
      <c r="Y7" s="62"/>
      <c r="Z7" s="62"/>
    </row>
    <row r="8" spans="1:26" s="2" customFormat="1" ht="33" customHeight="1" x14ac:dyDescent="0.15">
      <c r="A8" s="15">
        <v>1</v>
      </c>
      <c r="B8" s="16" t="s">
        <v>66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/>
      <c r="M8" s="17"/>
      <c r="N8" s="17"/>
      <c r="O8" s="17"/>
      <c r="P8" s="17"/>
      <c r="Q8" s="17">
        <v>0</v>
      </c>
      <c r="R8" s="17">
        <v>157.66999999999996</v>
      </c>
      <c r="S8" s="17">
        <v>157.66999999999996</v>
      </c>
      <c r="T8" s="17">
        <v>0</v>
      </c>
      <c r="U8" s="17">
        <v>0</v>
      </c>
      <c r="V8" s="17">
        <v>0</v>
      </c>
      <c r="W8" s="17">
        <v>0</v>
      </c>
      <c r="X8" s="18"/>
      <c r="Y8" s="45"/>
      <c r="Z8" s="45"/>
    </row>
    <row r="9" spans="1:26" s="2" customFormat="1" ht="30.95" customHeight="1" x14ac:dyDescent="0.15">
      <c r="A9" s="31">
        <v>2</v>
      </c>
      <c r="B9" s="16" t="s">
        <v>64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306.76</v>
      </c>
      <c r="M9" s="17">
        <v>306.76</v>
      </c>
      <c r="N9" s="17">
        <v>0</v>
      </c>
      <c r="O9" s="17">
        <v>323.46000000000004</v>
      </c>
      <c r="P9" s="17">
        <v>323.46000000000004</v>
      </c>
      <c r="Q9" s="17">
        <v>0</v>
      </c>
      <c r="R9" s="17">
        <f>864.0625+O9-L9</f>
        <v>880.76250000000005</v>
      </c>
      <c r="S9" s="17">
        <v>880.76250000000005</v>
      </c>
      <c r="T9" s="17">
        <v>0</v>
      </c>
      <c r="U9" s="17">
        <v>0</v>
      </c>
      <c r="V9" s="17">
        <v>0</v>
      </c>
      <c r="W9" s="17">
        <v>0</v>
      </c>
      <c r="X9" s="18"/>
      <c r="Y9" s="45"/>
      <c r="Z9" s="45"/>
    </row>
    <row r="10" spans="1:26" s="2" customFormat="1" ht="30.95" customHeight="1" x14ac:dyDescent="0.15">
      <c r="A10" s="15">
        <v>3</v>
      </c>
      <c r="B10" s="16" t="s">
        <v>65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89.66</v>
      </c>
      <c r="M10" s="17">
        <v>89.66</v>
      </c>
      <c r="N10" s="17">
        <v>0</v>
      </c>
      <c r="O10" s="17">
        <v>20</v>
      </c>
      <c r="P10" s="17">
        <v>20</v>
      </c>
      <c r="Q10" s="17">
        <v>0</v>
      </c>
      <c r="R10" s="17">
        <f>552.7+O10-L10</f>
        <v>483.04000000000008</v>
      </c>
      <c r="S10" s="33">
        <v>483.04000000000008</v>
      </c>
      <c r="T10" s="17">
        <v>0</v>
      </c>
      <c r="U10" s="17">
        <v>0</v>
      </c>
      <c r="V10" s="17">
        <v>0</v>
      </c>
      <c r="W10" s="17">
        <v>0</v>
      </c>
      <c r="X10" s="18"/>
      <c r="Y10" s="45"/>
      <c r="Z10" s="45"/>
    </row>
    <row r="11" spans="1:26" s="2" customFormat="1" ht="30.95" customHeight="1" x14ac:dyDescent="0.15">
      <c r="A11" s="19">
        <v>1</v>
      </c>
      <c r="B11" s="26" t="s">
        <v>19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0">
        <v>0</v>
      </c>
      <c r="X11" s="21" t="s">
        <v>20</v>
      </c>
      <c r="Y11" s="28" t="s">
        <v>45</v>
      </c>
      <c r="Z11" s="29" t="s">
        <v>46</v>
      </c>
    </row>
    <row r="12" spans="1:26" s="2" customFormat="1" ht="30.95" customHeight="1" x14ac:dyDescent="0.15">
      <c r="A12" s="19">
        <v>2</v>
      </c>
      <c r="B12" s="26" t="s">
        <v>21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64.099999999999994</v>
      </c>
      <c r="M12" s="22">
        <v>64.099999999999994</v>
      </c>
      <c r="N12" s="22">
        <v>0</v>
      </c>
      <c r="O12" s="22">
        <v>35</v>
      </c>
      <c r="P12" s="22">
        <v>35</v>
      </c>
      <c r="Q12" s="22">
        <v>0</v>
      </c>
      <c r="R12" s="22">
        <v>201</v>
      </c>
      <c r="S12" s="22">
        <v>201</v>
      </c>
      <c r="T12" s="22">
        <v>0</v>
      </c>
      <c r="U12" s="22">
        <v>0</v>
      </c>
      <c r="V12" s="22">
        <v>0</v>
      </c>
      <c r="W12" s="20">
        <v>0</v>
      </c>
      <c r="X12" s="24" t="s">
        <v>39</v>
      </c>
      <c r="Y12" s="28" t="s">
        <v>47</v>
      </c>
      <c r="Z12" s="29" t="s">
        <v>46</v>
      </c>
    </row>
    <row r="13" spans="1:26" s="2" customFormat="1" ht="30.95" customHeight="1" x14ac:dyDescent="0.15">
      <c r="A13" s="19">
        <v>3</v>
      </c>
      <c r="B13" s="26" t="s">
        <v>23</v>
      </c>
      <c r="C13" s="22">
        <v>11.14</v>
      </c>
      <c r="D13" s="22">
        <v>34</v>
      </c>
      <c r="E13" s="22">
        <v>573.03</v>
      </c>
      <c r="F13" s="22">
        <v>10.97</v>
      </c>
      <c r="G13" s="22">
        <v>0</v>
      </c>
      <c r="H13" s="22">
        <v>237.73</v>
      </c>
      <c r="I13" s="22">
        <v>2.79</v>
      </c>
      <c r="J13" s="22">
        <v>16.600000000000001</v>
      </c>
      <c r="K13" s="22">
        <v>178.55</v>
      </c>
      <c r="L13" s="22">
        <v>80.349999999999994</v>
      </c>
      <c r="M13" s="22">
        <v>35.56</v>
      </c>
      <c r="N13" s="22">
        <v>44.79</v>
      </c>
      <c r="O13" s="22">
        <v>39.36</v>
      </c>
      <c r="P13" s="22">
        <v>15.56</v>
      </c>
      <c r="Q13" s="22">
        <v>23.8</v>
      </c>
      <c r="R13" s="22">
        <v>443.35</v>
      </c>
      <c r="S13" s="22">
        <v>196.86</v>
      </c>
      <c r="T13" s="22">
        <v>246.49</v>
      </c>
      <c r="U13" s="22">
        <v>11.86</v>
      </c>
      <c r="V13" s="22">
        <v>8.34</v>
      </c>
      <c r="W13" s="23">
        <v>59.75</v>
      </c>
      <c r="X13" s="21" t="s">
        <v>20</v>
      </c>
      <c r="Y13" s="29" t="s">
        <v>50</v>
      </c>
      <c r="Z13" s="29" t="s">
        <v>51</v>
      </c>
    </row>
    <row r="14" spans="1:26" s="2" customFormat="1" ht="30.95" customHeight="1" x14ac:dyDescent="0.15">
      <c r="A14" s="19">
        <v>4</v>
      </c>
      <c r="B14" s="26" t="s">
        <v>33</v>
      </c>
      <c r="C14" s="22">
        <v>4.16</v>
      </c>
      <c r="D14" s="22">
        <v>20</v>
      </c>
      <c r="E14" s="22">
        <v>35.340000000000003</v>
      </c>
      <c r="F14" s="22">
        <v>9.09</v>
      </c>
      <c r="G14" s="22">
        <v>15</v>
      </c>
      <c r="H14" s="22">
        <v>28.54</v>
      </c>
      <c r="I14" s="22">
        <v>5</v>
      </c>
      <c r="J14" s="22">
        <v>0</v>
      </c>
      <c r="K14" s="22">
        <v>61.19</v>
      </c>
      <c r="L14" s="22">
        <v>52</v>
      </c>
      <c r="M14" s="22">
        <v>22</v>
      </c>
      <c r="N14" s="22">
        <v>30</v>
      </c>
      <c r="O14" s="22">
        <v>0</v>
      </c>
      <c r="P14" s="22">
        <v>0</v>
      </c>
      <c r="Q14" s="22">
        <v>0</v>
      </c>
      <c r="R14" s="22">
        <v>95.679999999999993</v>
      </c>
      <c r="S14" s="22">
        <v>24.97</v>
      </c>
      <c r="T14" s="22">
        <v>70.709999999999994</v>
      </c>
      <c r="U14" s="22">
        <v>0.36</v>
      </c>
      <c r="V14" s="22">
        <v>0.21</v>
      </c>
      <c r="W14" s="22">
        <v>0.09</v>
      </c>
      <c r="X14" s="21" t="s">
        <v>20</v>
      </c>
      <c r="Y14" s="29" t="s">
        <v>48</v>
      </c>
      <c r="Z14" s="29" t="s">
        <v>49</v>
      </c>
    </row>
    <row r="15" spans="1:26" s="2" customFormat="1" ht="30.95" customHeight="1" x14ac:dyDescent="0.15">
      <c r="A15" s="19">
        <v>5</v>
      </c>
      <c r="B15" s="26" t="s">
        <v>30</v>
      </c>
      <c r="C15" s="22">
        <v>8</v>
      </c>
      <c r="D15" s="22">
        <v>6</v>
      </c>
      <c r="E15" s="22">
        <v>100</v>
      </c>
      <c r="F15" s="22">
        <v>9</v>
      </c>
      <c r="G15" s="22">
        <v>7</v>
      </c>
      <c r="H15" s="22">
        <v>79</v>
      </c>
      <c r="I15" s="22">
        <v>6</v>
      </c>
      <c r="J15" s="22">
        <v>5</v>
      </c>
      <c r="K15" s="22">
        <v>107</v>
      </c>
      <c r="L15" s="22">
        <v>17</v>
      </c>
      <c r="M15" s="22">
        <v>7</v>
      </c>
      <c r="N15" s="22">
        <v>10</v>
      </c>
      <c r="O15" s="22">
        <v>16</v>
      </c>
      <c r="P15" s="22">
        <v>7</v>
      </c>
      <c r="Q15" s="22">
        <v>9</v>
      </c>
      <c r="R15" s="22">
        <v>93</v>
      </c>
      <c r="S15" s="22">
        <v>54</v>
      </c>
      <c r="T15" s="22">
        <v>39</v>
      </c>
      <c r="U15" s="22">
        <v>2.4</v>
      </c>
      <c r="V15" s="22">
        <v>3</v>
      </c>
      <c r="W15" s="22">
        <v>6</v>
      </c>
      <c r="X15" s="21" t="s">
        <v>20</v>
      </c>
      <c r="Y15" s="29" t="s">
        <v>54</v>
      </c>
      <c r="Z15" s="29" t="s">
        <v>46</v>
      </c>
    </row>
    <row r="16" spans="1:26" s="2" customFormat="1" ht="30.95" customHeight="1" x14ac:dyDescent="0.15">
      <c r="A16" s="19">
        <v>6</v>
      </c>
      <c r="B16" s="26" t="s">
        <v>25</v>
      </c>
      <c r="C16" s="22">
        <v>2</v>
      </c>
      <c r="D16" s="22">
        <v>1</v>
      </c>
      <c r="E16" s="22">
        <v>17</v>
      </c>
      <c r="F16" s="26">
        <v>0.3</v>
      </c>
      <c r="G16" s="26">
        <v>0.45</v>
      </c>
      <c r="H16" s="26">
        <v>4.45</v>
      </c>
      <c r="I16" s="22">
        <v>1.1000000000000001</v>
      </c>
      <c r="J16" s="22">
        <v>1</v>
      </c>
      <c r="K16" s="22">
        <v>10</v>
      </c>
      <c r="L16" s="22">
        <v>16.5</v>
      </c>
      <c r="M16" s="22">
        <v>7</v>
      </c>
      <c r="N16" s="22">
        <v>9.5</v>
      </c>
      <c r="O16" s="22">
        <v>15.5</v>
      </c>
      <c r="P16" s="22">
        <v>7</v>
      </c>
      <c r="Q16" s="22">
        <v>8.5</v>
      </c>
      <c r="R16" s="22">
        <v>60.300000000000004</v>
      </c>
      <c r="S16" s="22">
        <v>33.200000000000003</v>
      </c>
      <c r="T16" s="22">
        <v>27.1</v>
      </c>
      <c r="U16" s="22">
        <v>2</v>
      </c>
      <c r="V16" s="22">
        <v>2.5</v>
      </c>
      <c r="W16" s="23">
        <v>4.59</v>
      </c>
      <c r="X16" s="21" t="s">
        <v>41</v>
      </c>
      <c r="Y16" s="29" t="s">
        <v>52</v>
      </c>
      <c r="Z16" s="29" t="s">
        <v>53</v>
      </c>
    </row>
    <row r="17" spans="1:26" s="2" customFormat="1" ht="30.95" customHeight="1" x14ac:dyDescent="0.15">
      <c r="A17" s="19">
        <v>7</v>
      </c>
      <c r="B17" s="26" t="s">
        <v>34</v>
      </c>
      <c r="C17" s="22">
        <v>4.9000000000000004</v>
      </c>
      <c r="D17" s="22">
        <v>0</v>
      </c>
      <c r="E17" s="22">
        <v>103.8</v>
      </c>
      <c r="F17" s="22">
        <v>1.2</v>
      </c>
      <c r="G17" s="22">
        <v>2.6</v>
      </c>
      <c r="H17" s="22">
        <v>103.7</v>
      </c>
      <c r="I17" s="22">
        <v>1.1000000000000001</v>
      </c>
      <c r="J17" s="22">
        <v>0</v>
      </c>
      <c r="K17" s="22">
        <v>67.2</v>
      </c>
      <c r="L17" s="22">
        <v>25.1</v>
      </c>
      <c r="M17" s="22">
        <v>23</v>
      </c>
      <c r="N17" s="22">
        <v>2.1</v>
      </c>
      <c r="O17" s="22">
        <v>23.9</v>
      </c>
      <c r="P17" s="22">
        <v>21.7</v>
      </c>
      <c r="Q17" s="22">
        <v>2.2000000000000002</v>
      </c>
      <c r="R17" s="22">
        <v>24.400000000000002</v>
      </c>
      <c r="S17" s="22">
        <v>20.100000000000001</v>
      </c>
      <c r="T17" s="22">
        <v>4.3</v>
      </c>
      <c r="U17" s="22">
        <v>2.7</v>
      </c>
      <c r="V17" s="22">
        <v>6.4</v>
      </c>
      <c r="W17" s="23">
        <v>12</v>
      </c>
      <c r="X17" s="21" t="s">
        <v>20</v>
      </c>
      <c r="Y17" s="29" t="s">
        <v>55</v>
      </c>
      <c r="Z17" s="29" t="s">
        <v>56</v>
      </c>
    </row>
    <row r="18" spans="1:26" s="2" customFormat="1" ht="30.95" customHeight="1" x14ac:dyDescent="0.15">
      <c r="A18" s="19">
        <v>8</v>
      </c>
      <c r="B18" s="26" t="s">
        <v>42</v>
      </c>
      <c r="C18" s="22">
        <v>11.6</v>
      </c>
      <c r="D18" s="22">
        <v>33</v>
      </c>
      <c r="E18" s="22">
        <v>95.7</v>
      </c>
      <c r="F18" s="22">
        <v>7.5</v>
      </c>
      <c r="G18" s="22">
        <v>0</v>
      </c>
      <c r="H18" s="22">
        <v>84.5</v>
      </c>
      <c r="I18" s="22">
        <v>6.7</v>
      </c>
      <c r="J18" s="22">
        <v>0</v>
      </c>
      <c r="K18" s="22">
        <v>71.900000000000006</v>
      </c>
      <c r="L18" s="22">
        <v>39.299999999999997</v>
      </c>
      <c r="M18" s="22">
        <v>22.4</v>
      </c>
      <c r="N18" s="22">
        <v>16.899999999999999</v>
      </c>
      <c r="O18" s="22">
        <v>99</v>
      </c>
      <c r="P18" s="22">
        <v>0</v>
      </c>
      <c r="Q18" s="22">
        <v>99</v>
      </c>
      <c r="R18" s="22">
        <v>657.09999999999991</v>
      </c>
      <c r="S18" s="22">
        <v>285.7</v>
      </c>
      <c r="T18" s="22">
        <v>371.4</v>
      </c>
      <c r="U18" s="22">
        <v>2</v>
      </c>
      <c r="V18" s="22">
        <v>2</v>
      </c>
      <c r="W18" s="20">
        <v>0</v>
      </c>
      <c r="X18" s="21" t="s">
        <v>20</v>
      </c>
      <c r="Y18" s="29" t="s">
        <v>57</v>
      </c>
      <c r="Z18" s="29" t="s">
        <v>46</v>
      </c>
    </row>
    <row r="19" spans="1:26" s="2" customFormat="1" ht="30.95" customHeight="1" x14ac:dyDescent="0.15">
      <c r="A19" s="19">
        <v>9</v>
      </c>
      <c r="B19" s="26" t="s">
        <v>27</v>
      </c>
      <c r="C19" s="22">
        <v>0</v>
      </c>
      <c r="D19" s="22">
        <v>0</v>
      </c>
      <c r="E19" s="22">
        <v>28.8</v>
      </c>
      <c r="F19" s="22">
        <v>0</v>
      </c>
      <c r="G19" s="22">
        <v>0</v>
      </c>
      <c r="H19" s="22">
        <v>37.299999999999997</v>
      </c>
      <c r="I19" s="22">
        <v>0</v>
      </c>
      <c r="J19" s="22">
        <v>0</v>
      </c>
      <c r="K19" s="22">
        <v>97.1</v>
      </c>
      <c r="L19" s="22">
        <v>11.25</v>
      </c>
      <c r="M19" s="22">
        <v>1.1200000000000001</v>
      </c>
      <c r="N19" s="22">
        <v>10.08</v>
      </c>
      <c r="O19" s="22">
        <v>7.4</v>
      </c>
      <c r="P19" s="22">
        <v>0.74</v>
      </c>
      <c r="Q19" s="22">
        <v>6.7</v>
      </c>
      <c r="R19" s="22">
        <v>4.8</v>
      </c>
      <c r="S19" s="22">
        <v>0.5</v>
      </c>
      <c r="T19" s="22">
        <v>4.3</v>
      </c>
      <c r="U19" s="22">
        <v>0</v>
      </c>
      <c r="V19" s="22">
        <v>0</v>
      </c>
      <c r="W19" s="23">
        <v>14.9</v>
      </c>
      <c r="X19" s="21" t="s">
        <v>40</v>
      </c>
      <c r="Y19" s="45"/>
      <c r="Z19" s="45"/>
    </row>
    <row r="20" spans="1:26" s="2" customFormat="1" ht="30.95" customHeight="1" x14ac:dyDescent="0.15">
      <c r="A20" s="19">
        <v>10</v>
      </c>
      <c r="B20" s="26" t="s">
        <v>24</v>
      </c>
      <c r="C20" s="25">
        <v>10</v>
      </c>
      <c r="D20" s="25">
        <v>15</v>
      </c>
      <c r="E20" s="22">
        <v>45</v>
      </c>
      <c r="F20" s="25">
        <v>8</v>
      </c>
      <c r="G20" s="25">
        <v>10</v>
      </c>
      <c r="H20" s="25">
        <v>52</v>
      </c>
      <c r="I20" s="25">
        <v>10</v>
      </c>
      <c r="J20" s="25">
        <v>25</v>
      </c>
      <c r="K20" s="22">
        <v>87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3</v>
      </c>
      <c r="V20" s="25">
        <v>5</v>
      </c>
      <c r="W20" s="23">
        <v>3</v>
      </c>
      <c r="X20" s="21" t="s">
        <v>20</v>
      </c>
      <c r="Y20" s="45"/>
      <c r="Z20" s="45"/>
    </row>
    <row r="21" spans="1:26" s="2" customFormat="1" ht="30.95" customHeight="1" x14ac:dyDescent="0.15">
      <c r="A21" s="19">
        <v>11</v>
      </c>
      <c r="B21" s="26" t="s">
        <v>29</v>
      </c>
      <c r="C21" s="25">
        <v>26.5</v>
      </c>
      <c r="D21" s="25">
        <v>0</v>
      </c>
      <c r="E21" s="22">
        <v>27.5</v>
      </c>
      <c r="F21" s="25">
        <v>21</v>
      </c>
      <c r="G21" s="25">
        <v>33</v>
      </c>
      <c r="H21" s="25">
        <v>30.3</v>
      </c>
      <c r="I21" s="25">
        <v>9.8000000000000007</v>
      </c>
      <c r="J21" s="25">
        <v>17</v>
      </c>
      <c r="K21" s="22">
        <v>18.399999999999999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5">
        <v>0</v>
      </c>
      <c r="W21" s="22">
        <v>0</v>
      </c>
      <c r="X21" s="21" t="s">
        <v>41</v>
      </c>
      <c r="Y21" s="45"/>
      <c r="Z21" s="45"/>
    </row>
    <row r="22" spans="1:26" s="2" customFormat="1" ht="30.95" customHeight="1" x14ac:dyDescent="0.15">
      <c r="A22" s="19">
        <v>12</v>
      </c>
      <c r="B22" s="26" t="s">
        <v>32</v>
      </c>
      <c r="C22" s="22">
        <v>0</v>
      </c>
      <c r="D22" s="22">
        <v>0</v>
      </c>
      <c r="E22" s="25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126.86</v>
      </c>
      <c r="V22" s="22">
        <v>126.82</v>
      </c>
      <c r="W22" s="23">
        <v>2725.29</v>
      </c>
      <c r="X22" s="21" t="s">
        <v>20</v>
      </c>
      <c r="Y22" s="45"/>
      <c r="Z22" s="45"/>
    </row>
    <row r="23" spans="1:26" s="2" customFormat="1" ht="30.95" customHeight="1" x14ac:dyDescent="0.15">
      <c r="A23" s="19">
        <v>13</v>
      </c>
      <c r="B23" s="26" t="s">
        <v>26</v>
      </c>
      <c r="C23" s="22">
        <v>0</v>
      </c>
      <c r="D23" s="22">
        <v>0</v>
      </c>
      <c r="E23" s="25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16.8</v>
      </c>
      <c r="V23" s="22">
        <v>21</v>
      </c>
      <c r="W23" s="22">
        <v>2010</v>
      </c>
      <c r="X23" s="21" t="s">
        <v>40</v>
      </c>
      <c r="Y23" s="45"/>
      <c r="Z23" s="45"/>
    </row>
    <row r="24" spans="1:26" s="2" customFormat="1" ht="30.95" customHeight="1" x14ac:dyDescent="0.15">
      <c r="A24" s="19">
        <v>14</v>
      </c>
      <c r="B24" s="26" t="s">
        <v>31</v>
      </c>
      <c r="C24" s="22">
        <v>50</v>
      </c>
      <c r="D24" s="22">
        <v>90</v>
      </c>
      <c r="E24" s="22">
        <v>130</v>
      </c>
      <c r="F24" s="22">
        <v>30</v>
      </c>
      <c r="G24" s="22">
        <v>60</v>
      </c>
      <c r="H24" s="22">
        <v>90</v>
      </c>
      <c r="I24" s="22">
        <v>33</v>
      </c>
      <c r="J24" s="22">
        <v>0</v>
      </c>
      <c r="K24" s="22">
        <v>440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21</v>
      </c>
      <c r="V24" s="22">
        <v>22</v>
      </c>
      <c r="W24" s="22">
        <v>1100</v>
      </c>
      <c r="X24" s="21" t="s">
        <v>20</v>
      </c>
      <c r="Y24" s="45"/>
      <c r="Z24" s="45"/>
    </row>
    <row r="25" spans="1:26" s="2" customFormat="1" ht="30.95" customHeight="1" x14ac:dyDescent="0.15">
      <c r="A25" s="19">
        <v>15</v>
      </c>
      <c r="B25" s="26" t="s">
        <v>35</v>
      </c>
      <c r="C25" s="26"/>
      <c r="D25" s="26"/>
      <c r="E25" s="26"/>
      <c r="F25" s="26"/>
      <c r="G25" s="26"/>
      <c r="H25" s="26"/>
      <c r="I25" s="26"/>
      <c r="J25" s="26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6"/>
      <c r="W25" s="26"/>
      <c r="X25" s="21" t="s">
        <v>20</v>
      </c>
      <c r="Y25" s="45"/>
      <c r="Z25" s="45"/>
    </row>
    <row r="26" spans="1:26" s="2" customFormat="1" ht="30.95" customHeight="1" x14ac:dyDescent="0.15">
      <c r="A26" s="19">
        <v>16</v>
      </c>
      <c r="B26" s="26" t="s">
        <v>28</v>
      </c>
      <c r="C26" s="26"/>
      <c r="D26" s="26"/>
      <c r="E26" s="26"/>
      <c r="F26" s="26"/>
      <c r="G26" s="26"/>
      <c r="H26" s="26"/>
      <c r="I26" s="26"/>
      <c r="J26" s="26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6"/>
      <c r="W26" s="26"/>
      <c r="X26" s="21" t="s">
        <v>20</v>
      </c>
      <c r="Y26" s="45"/>
      <c r="Z26" s="45"/>
    </row>
    <row r="27" spans="1:26" s="2" customFormat="1" ht="30.95" customHeight="1" x14ac:dyDescent="0.15">
      <c r="A27" s="19">
        <v>17</v>
      </c>
      <c r="B27" s="26" t="s">
        <v>22</v>
      </c>
      <c r="C27" s="26"/>
      <c r="D27" s="26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6"/>
      <c r="X27" s="21" t="s">
        <v>84</v>
      </c>
      <c r="Y27" s="45"/>
      <c r="Z27" s="45"/>
    </row>
    <row r="28" spans="1:26" s="2" customFormat="1" ht="30.95" customHeight="1" x14ac:dyDescent="0.15">
      <c r="A28" s="19">
        <v>18</v>
      </c>
      <c r="B28" s="26" t="s">
        <v>17</v>
      </c>
      <c r="C28" s="26"/>
      <c r="D28" s="26"/>
      <c r="E28" s="26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6"/>
      <c r="X28" s="27" t="s">
        <v>18</v>
      </c>
      <c r="Y28" s="45"/>
      <c r="Z28" s="45"/>
    </row>
    <row r="29" spans="1:26" s="2" customFormat="1" ht="30.95" customHeight="1" x14ac:dyDescent="0.15">
      <c r="A29" s="19">
        <v>19</v>
      </c>
      <c r="B29" s="19" t="s">
        <v>36</v>
      </c>
      <c r="C29" s="26"/>
      <c r="D29" s="26"/>
      <c r="E29" s="26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6"/>
      <c r="X29" s="27" t="s">
        <v>37</v>
      </c>
      <c r="Y29" s="45"/>
      <c r="Z29" s="45"/>
    </row>
    <row r="30" spans="1:26" s="3" customFormat="1" ht="29.25" customHeight="1" x14ac:dyDescent="0.15">
      <c r="A30" s="7"/>
      <c r="B30" s="11" t="s">
        <v>38</v>
      </c>
      <c r="C30" s="13">
        <f t="shared" ref="C30:W30" si="0">SUM(C8:C29)</f>
        <v>128.30000000000001</v>
      </c>
      <c r="D30" s="13">
        <f t="shared" si="0"/>
        <v>199</v>
      </c>
      <c r="E30" s="14">
        <f t="shared" si="0"/>
        <v>1156.17</v>
      </c>
      <c r="F30" s="13">
        <f t="shared" si="0"/>
        <v>97.06</v>
      </c>
      <c r="G30" s="13">
        <f t="shared" si="0"/>
        <v>128.05000000000001</v>
      </c>
      <c r="H30" s="14">
        <f t="shared" si="0"/>
        <v>747.51999999999987</v>
      </c>
      <c r="I30" s="13">
        <f t="shared" si="0"/>
        <v>75.489999999999995</v>
      </c>
      <c r="J30" s="13">
        <f t="shared" si="0"/>
        <v>64.599999999999994</v>
      </c>
      <c r="K30" s="14">
        <f t="shared" si="0"/>
        <v>1138.3400000000001</v>
      </c>
      <c r="L30" s="14">
        <f t="shared" si="0"/>
        <v>702.02</v>
      </c>
      <c r="M30" s="38">
        <f t="shared" si="0"/>
        <v>578.59999999999991</v>
      </c>
      <c r="N30" s="38">
        <f t="shared" si="0"/>
        <v>123.36999999999999</v>
      </c>
      <c r="O30" s="14">
        <f t="shared" si="0"/>
        <v>579.62</v>
      </c>
      <c r="P30" s="38">
        <f t="shared" si="0"/>
        <v>430.46000000000004</v>
      </c>
      <c r="Q30" s="38">
        <f t="shared" si="0"/>
        <v>149.19999999999999</v>
      </c>
      <c r="R30" s="14">
        <f t="shared" si="0"/>
        <v>3101.1025</v>
      </c>
      <c r="S30" s="13">
        <f t="shared" si="0"/>
        <v>2337.8024999999998</v>
      </c>
      <c r="T30" s="13">
        <f t="shared" si="0"/>
        <v>763.3</v>
      </c>
      <c r="U30" s="13">
        <f t="shared" si="0"/>
        <v>188.98000000000002</v>
      </c>
      <c r="V30" s="13">
        <f t="shared" si="0"/>
        <v>197.26999999999998</v>
      </c>
      <c r="W30" s="14">
        <f t="shared" si="0"/>
        <v>5935.62</v>
      </c>
      <c r="X30" s="12"/>
      <c r="Y30" s="30"/>
      <c r="Z30" s="30"/>
    </row>
    <row r="31" spans="1:26" ht="31.5" hidden="1" customHeight="1" x14ac:dyDescent="0.15">
      <c r="A31" s="8"/>
      <c r="B31" s="56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</row>
    <row r="32" spans="1:26" ht="20.25" customHeight="1" x14ac:dyDescent="0.15">
      <c r="D32" s="4"/>
    </row>
  </sheetData>
  <autoFilter ref="A7:X30" xr:uid="{00000000-0009-0000-0000-000000000000}"/>
  <mergeCells count="29">
    <mergeCell ref="B31:X31"/>
    <mergeCell ref="J6:J7"/>
    <mergeCell ref="K6:K7"/>
    <mergeCell ref="L6:N6"/>
    <mergeCell ref="O6:Q6"/>
    <mergeCell ref="R6:T6"/>
    <mergeCell ref="U6:U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A2:W2"/>
    <mergeCell ref="A3:W3"/>
    <mergeCell ref="A4:A7"/>
    <mergeCell ref="B4:B7"/>
    <mergeCell ref="C4:W4"/>
    <mergeCell ref="F6:F7"/>
    <mergeCell ref="G6:G7"/>
    <mergeCell ref="H6:H7"/>
    <mergeCell ref="I6:I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B4BBE-C5A2-4D9C-81B8-8DE65038182E}">
  <dimension ref="D7:N15"/>
  <sheetViews>
    <sheetView workbookViewId="0">
      <selection activeCell="H7" sqref="H7:O7"/>
    </sheetView>
  </sheetViews>
  <sheetFormatPr defaultRowHeight="13.5" x14ac:dyDescent="0.15"/>
  <cols>
    <col min="5" max="6" width="9" style="50"/>
  </cols>
  <sheetData>
    <row r="7" spans="4:14" x14ac:dyDescent="0.15">
      <c r="D7" s="47" t="s">
        <v>89</v>
      </c>
      <c r="E7" s="34" t="s">
        <v>90</v>
      </c>
      <c r="F7" s="49"/>
      <c r="G7">
        <v>4.1900000000000004</v>
      </c>
      <c r="H7" s="32" t="s">
        <v>58</v>
      </c>
      <c r="I7" s="32" t="s">
        <v>59</v>
      </c>
      <c r="J7" s="32" t="s">
        <v>60</v>
      </c>
      <c r="K7" s="32" t="s">
        <v>61</v>
      </c>
      <c r="L7" s="32"/>
      <c r="M7" s="32" t="s">
        <v>62</v>
      </c>
      <c r="N7" s="32" t="s">
        <v>71</v>
      </c>
    </row>
    <row r="8" spans="4:14" x14ac:dyDescent="0.15">
      <c r="D8" s="48"/>
      <c r="E8"/>
      <c r="G8" t="s">
        <v>19</v>
      </c>
      <c r="H8">
        <v>0</v>
      </c>
      <c r="I8">
        <v>0</v>
      </c>
      <c r="J8">
        <v>0</v>
      </c>
      <c r="K8">
        <f>H8+I8-J8</f>
        <v>0</v>
      </c>
      <c r="M8">
        <v>0</v>
      </c>
      <c r="N8">
        <f>K8-M8</f>
        <v>0</v>
      </c>
    </row>
    <row r="9" spans="4:14" x14ac:dyDescent="0.15">
      <c r="D9" s="48">
        <v>85.1</v>
      </c>
      <c r="E9" s="46" t="s">
        <v>86</v>
      </c>
      <c r="F9" s="49"/>
      <c r="G9" t="s">
        <v>21</v>
      </c>
      <c r="H9">
        <v>145</v>
      </c>
      <c r="I9" s="44">
        <f>35+85.1</f>
        <v>120.1</v>
      </c>
      <c r="J9">
        <v>64.099999999999994</v>
      </c>
      <c r="K9">
        <f t="shared" ref="K9:K15" si="0">H9+I9-J9</f>
        <v>201.00000000000003</v>
      </c>
      <c r="M9">
        <v>201</v>
      </c>
      <c r="N9">
        <f t="shared" ref="N9:N15" si="1">K9-M9</f>
        <v>0</v>
      </c>
    </row>
    <row r="10" spans="4:14" x14ac:dyDescent="0.15">
      <c r="D10" s="48"/>
      <c r="E10"/>
      <c r="G10" t="s">
        <v>23</v>
      </c>
      <c r="H10">
        <v>514.91000000000008</v>
      </c>
      <c r="I10">
        <v>39.36</v>
      </c>
      <c r="J10">
        <v>80.349999999999994</v>
      </c>
      <c r="K10">
        <f t="shared" si="0"/>
        <v>473.92000000000007</v>
      </c>
      <c r="M10">
        <v>443.35</v>
      </c>
      <c r="N10">
        <f t="shared" si="1"/>
        <v>30.57000000000005</v>
      </c>
    </row>
    <row r="11" spans="4:14" x14ac:dyDescent="0.15">
      <c r="D11" s="48"/>
      <c r="E11"/>
      <c r="G11" t="s">
        <v>33</v>
      </c>
      <c r="H11">
        <v>146.85</v>
      </c>
      <c r="I11">
        <v>0</v>
      </c>
      <c r="J11">
        <v>52</v>
      </c>
      <c r="K11">
        <f t="shared" si="0"/>
        <v>94.85</v>
      </c>
      <c r="M11">
        <v>95.679999999999993</v>
      </c>
      <c r="N11">
        <f t="shared" si="1"/>
        <v>-0.82999999999999829</v>
      </c>
    </row>
    <row r="12" spans="4:14" x14ac:dyDescent="0.15">
      <c r="D12" s="48">
        <v>14.5</v>
      </c>
      <c r="E12" s="46" t="s">
        <v>88</v>
      </c>
      <c r="F12" s="49"/>
      <c r="G12" t="s">
        <v>30</v>
      </c>
      <c r="H12">
        <v>108.5</v>
      </c>
      <c r="I12">
        <v>16</v>
      </c>
      <c r="J12" s="44">
        <f>17+14.5</f>
        <v>31.5</v>
      </c>
      <c r="K12">
        <f>H12+I12-J12</f>
        <v>93</v>
      </c>
      <c r="M12">
        <v>93</v>
      </c>
      <c r="N12">
        <f>K12-M12</f>
        <v>0</v>
      </c>
    </row>
    <row r="13" spans="4:14" x14ac:dyDescent="0.15">
      <c r="D13" s="48"/>
      <c r="E13"/>
      <c r="G13" t="s">
        <v>25</v>
      </c>
      <c r="H13">
        <v>56.3</v>
      </c>
      <c r="I13">
        <v>15.5</v>
      </c>
      <c r="J13">
        <v>16.5</v>
      </c>
      <c r="K13">
        <f t="shared" si="0"/>
        <v>55.3</v>
      </c>
      <c r="M13">
        <v>60.300000000000004</v>
      </c>
      <c r="N13">
        <f t="shared" si="1"/>
        <v>-5.0000000000000071</v>
      </c>
    </row>
    <row r="14" spans="4:14" x14ac:dyDescent="0.15">
      <c r="D14" s="48">
        <v>19.02</v>
      </c>
      <c r="E14" s="46" t="s">
        <v>87</v>
      </c>
      <c r="F14" s="49"/>
      <c r="G14" t="s">
        <v>34</v>
      </c>
      <c r="H14">
        <v>44.620000000000019</v>
      </c>
      <c r="I14">
        <v>23.9</v>
      </c>
      <c r="J14" s="44">
        <f>25.1+19.02</f>
        <v>44.120000000000005</v>
      </c>
      <c r="K14">
        <f t="shared" si="0"/>
        <v>24.400000000000006</v>
      </c>
      <c r="M14">
        <v>24.400000000000002</v>
      </c>
      <c r="N14">
        <f t="shared" si="1"/>
        <v>0</v>
      </c>
    </row>
    <row r="15" spans="4:14" x14ac:dyDescent="0.15">
      <c r="D15" s="48"/>
      <c r="E15"/>
      <c r="G15" t="s">
        <v>85</v>
      </c>
      <c r="H15">
        <v>597.40000000000009</v>
      </c>
      <c r="I15">
        <v>99</v>
      </c>
      <c r="J15">
        <v>39.299999999999997</v>
      </c>
      <c r="K15">
        <f t="shared" si="0"/>
        <v>657.10000000000014</v>
      </c>
      <c r="M15">
        <v>657.09999999999991</v>
      </c>
      <c r="N15">
        <f t="shared" si="1"/>
        <v>0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0421最后报表</vt:lpstr>
      <vt:lpstr>0421企业自报表</vt:lpstr>
      <vt:lpstr>0421计算表</vt:lpstr>
      <vt:lpstr>0420最后报表</vt:lpstr>
      <vt:lpstr>0420企业自报表</vt:lpstr>
      <vt:lpstr>0420计算表</vt:lpstr>
      <vt:lpstr>0419最后报表</vt:lpstr>
      <vt:lpstr>0419企业自报表</vt:lpstr>
      <vt:lpstr>0419计算表</vt:lpstr>
      <vt:lpstr>0418最后报表</vt:lpstr>
      <vt:lpstr>0418企业自报表</vt:lpstr>
      <vt:lpstr>0418计算表</vt:lpstr>
      <vt:lpstr>0417最后报表</vt:lpstr>
      <vt:lpstr>0417企业自报表</vt:lpstr>
      <vt:lpstr>0417计算表</vt:lpstr>
      <vt:lpstr>0416最后报表</vt:lpstr>
      <vt:lpstr>0416企业自报表</vt:lpstr>
      <vt:lpstr>0416计算表</vt:lpstr>
      <vt:lpstr>0415最后报表</vt:lpstr>
      <vt:lpstr>0415计算表</vt:lpstr>
      <vt:lpstr>0415企业自报表</vt:lpstr>
      <vt:lpstr>0414最后报表</vt:lpstr>
      <vt:lpstr>0414企业自报表</vt:lpstr>
      <vt:lpstr>0414计算表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Jos Mao</cp:lastModifiedBy>
  <cp:revision>0</cp:revision>
  <cp:lastPrinted>2022-04-07T08:44:31Z</cp:lastPrinted>
  <dcterms:created xsi:type="dcterms:W3CDTF">2022-03-04T10:54:00Z</dcterms:created>
  <dcterms:modified xsi:type="dcterms:W3CDTF">2022-04-21T08:48:25Z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2052-11.8.2.9339</vt:lpwstr>
  </property>
  <property fmtid="{D5CDD505-2E9C-101B-9397-08002B2CF9AE}" pid="3" name="ICV">
    <vt:lpwstr>4671738891094446B3E09CFE8A645A9D</vt:lpwstr>
  </property>
</Properties>
</file>