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enix\Dev\Work\work\NCS\"/>
    </mc:Choice>
  </mc:AlternateContent>
  <bookViews>
    <workbookView xWindow="0" yWindow="0" windowWidth="5724" windowHeight="6684"/>
  </bookViews>
  <sheets>
    <sheet name="Combined data with  transform" sheetId="6" r:id="rId1"/>
    <sheet name="For progress report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6" l="1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Y35" i="6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Y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</calcChain>
</file>

<file path=xl/sharedStrings.xml><?xml version="1.0" encoding="utf-8"?>
<sst xmlns="http://schemas.openxmlformats.org/spreadsheetml/2006/main" count="369" uniqueCount="278">
  <si>
    <t>pdb code</t>
  </si>
  <si>
    <t>resolution</t>
  </si>
  <si>
    <t>use geometry restraints</t>
  </si>
  <si>
    <t>1a34</t>
  </si>
  <si>
    <t>1a37</t>
  </si>
  <si>
    <t>1b35</t>
  </si>
  <si>
    <t>1bcc</t>
  </si>
  <si>
    <t>1c8n</t>
  </si>
  <si>
    <t>1ddl</t>
  </si>
  <si>
    <t>1dwn</t>
  </si>
  <si>
    <t>1dzl</t>
  </si>
  <si>
    <t>1ei7</t>
  </si>
  <si>
    <t>1f2n</t>
  </si>
  <si>
    <t>1f8v</t>
  </si>
  <si>
    <t>1js9</t>
  </si>
  <si>
    <t>1k5m</t>
  </si>
  <si>
    <t>1laj</t>
  </si>
  <si>
    <t>1llc</t>
  </si>
  <si>
    <t>1lp3</t>
  </si>
  <si>
    <t>1ng0</t>
  </si>
  <si>
    <t>1ny7</t>
  </si>
  <si>
    <t>1pgl</t>
  </si>
  <si>
    <t>1pgw</t>
  </si>
  <si>
    <t>1qju</t>
  </si>
  <si>
    <t>1qjx</t>
  </si>
  <si>
    <t>1qjy</t>
  </si>
  <si>
    <t>1r2j</t>
  </si>
  <si>
    <t>1tdi</t>
  </si>
  <si>
    <t>1tnv</t>
  </si>
  <si>
    <t>1vak</t>
  </si>
  <si>
    <t>1vb2</t>
  </si>
  <si>
    <t>1vb4</t>
  </si>
  <si>
    <t>1vcr</t>
  </si>
  <si>
    <t>1w39</t>
  </si>
  <si>
    <t>1wcd</t>
  </si>
  <si>
    <t>1x35</t>
  </si>
  <si>
    <t>1x36</t>
  </si>
  <si>
    <t>1x9p</t>
  </si>
  <si>
    <t>1x9t</t>
  </si>
  <si>
    <t>1z7s</t>
  </si>
  <si>
    <t>1za7</t>
  </si>
  <si>
    <t>1zba</t>
  </si>
  <si>
    <t>2bfu</t>
  </si>
  <si>
    <t>2bq5</t>
  </si>
  <si>
    <t>2bs1</t>
  </si>
  <si>
    <t>2bu1</t>
  </si>
  <si>
    <t>2buk</t>
  </si>
  <si>
    <t>2c4q</t>
  </si>
  <si>
    <t>2c4y</t>
  </si>
  <si>
    <t>2c4z</t>
  </si>
  <si>
    <t>2c50</t>
  </si>
  <si>
    <t>2c51</t>
  </si>
  <si>
    <t>2e0z</t>
  </si>
  <si>
    <t>2fz1</t>
  </si>
  <si>
    <t>2fz2</t>
  </si>
  <si>
    <t>2g33</t>
  </si>
  <si>
    <t>2g34</t>
  </si>
  <si>
    <t>2gh8</t>
  </si>
  <si>
    <t>2gtl</t>
  </si>
  <si>
    <t>2iz8</t>
  </si>
  <si>
    <t>2iz9</t>
  </si>
  <si>
    <t>2izn</t>
  </si>
  <si>
    <t>2izw</t>
  </si>
  <si>
    <t>2qij</t>
  </si>
  <si>
    <t>2qqp</t>
  </si>
  <si>
    <t>2vf1</t>
  </si>
  <si>
    <t>2vf9</t>
  </si>
  <si>
    <t>2w4y</t>
  </si>
  <si>
    <t>2w4z</t>
  </si>
  <si>
    <t>2wbh</t>
  </si>
  <si>
    <t>2wff</t>
  </si>
  <si>
    <t>2ws9</t>
  </si>
  <si>
    <t>2wzr</t>
  </si>
  <si>
    <t>2x5i</t>
  </si>
  <si>
    <t>2xbo</t>
  </si>
  <si>
    <t>2xgk</t>
  </si>
  <si>
    <t>2ztn</t>
  </si>
  <si>
    <t>2zzq</t>
  </si>
  <si>
    <t>3bcc</t>
  </si>
  <si>
    <t>3chx</t>
  </si>
  <si>
    <t>3cji</t>
  </si>
  <si>
    <t>3es5</t>
  </si>
  <si>
    <t>3fbm</t>
  </si>
  <si>
    <t>3hag</t>
  </si>
  <si>
    <t>3lob</t>
  </si>
  <si>
    <t>3n7x</t>
  </si>
  <si>
    <t>3nop</t>
  </si>
  <si>
    <t>3not</t>
  </si>
  <si>
    <t>3nou</t>
  </si>
  <si>
    <t>3ntt</t>
  </si>
  <si>
    <t>3oah</t>
  </si>
  <si>
    <t>3p0s</t>
  </si>
  <si>
    <t>3qpr</t>
  </si>
  <si>
    <t>3r0r</t>
  </si>
  <si>
    <t>3ra2</t>
  </si>
  <si>
    <t>3ra4</t>
  </si>
  <si>
    <t>3ra8</t>
  </si>
  <si>
    <t>3ra9</t>
  </si>
  <si>
    <t>3raa</t>
  </si>
  <si>
    <t>3s4g</t>
  </si>
  <si>
    <t>3tn9</t>
  </si>
  <si>
    <t>3ux1</t>
  </si>
  <si>
    <t>3vbh</t>
  </si>
  <si>
    <t>3vbo</t>
  </si>
  <si>
    <t>3vbr</t>
  </si>
  <si>
    <t>3vbs</t>
  </si>
  <si>
    <t>3vbu</t>
  </si>
  <si>
    <t>3vdd</t>
  </si>
  <si>
    <t>3zff</t>
  </si>
  <si>
    <t>4aed</t>
  </si>
  <si>
    <t>4ang</t>
  </si>
  <si>
    <t>4ar2</t>
  </si>
  <si>
    <t>4bcu</t>
  </si>
  <si>
    <t>4fsj</t>
  </si>
  <si>
    <t>4ftb</t>
  </si>
  <si>
    <t>4fte</t>
  </si>
  <si>
    <t>4fts</t>
  </si>
  <si>
    <t>4g0r</t>
  </si>
  <si>
    <t>4g93</t>
  </si>
  <si>
    <t>4gb3</t>
  </si>
  <si>
    <t>4gbt</t>
  </si>
  <si>
    <t>4gh4</t>
  </si>
  <si>
    <t>4gmp</t>
  </si>
  <si>
    <t>4hl8</t>
  </si>
  <si>
    <t>4iv1</t>
  </si>
  <si>
    <t>4iv3</t>
  </si>
  <si>
    <t>4jgy</t>
  </si>
  <si>
    <t>4jgz</t>
  </si>
  <si>
    <t>5msf</t>
  </si>
  <si>
    <t>6msf</t>
  </si>
  <si>
    <t>7msf</t>
  </si>
  <si>
    <t>year</t>
  </si>
  <si>
    <t>r work asu init</t>
  </si>
  <si>
    <t>r free asu init</t>
  </si>
  <si>
    <t>num ncs copies</t>
  </si>
  <si>
    <t>solvent fraction</t>
  </si>
  <si>
    <t>data completeness</t>
  </si>
  <si>
    <t>3zfg</t>
  </si>
  <si>
    <t>time ncs</t>
  </si>
  <si>
    <t>time no ncs</t>
  </si>
  <si>
    <t>None</t>
  </si>
  <si>
    <t>1h8t</t>
  </si>
  <si>
    <t>Code</t>
  </si>
  <si>
    <t>time transform</t>
  </si>
  <si>
    <t>2qzv</t>
  </si>
  <si>
    <t>r work pdb header</t>
  </si>
  <si>
    <t>r free pdb header</t>
  </si>
  <si>
    <t>r work asu ncs</t>
  </si>
  <si>
    <t>r free asu ncs</t>
  </si>
  <si>
    <t>r work asu no ncs</t>
  </si>
  <si>
    <t>r free asu no ncs</t>
  </si>
  <si>
    <t>r work asu transform</t>
  </si>
  <si>
    <t>r free asu transform</t>
  </si>
  <si>
    <t>Res.</t>
  </si>
  <si>
    <t>copies</t>
  </si>
  <si>
    <t>Comp.</t>
  </si>
  <si>
    <t>Solv.</t>
  </si>
  <si>
    <t>PDB</t>
  </si>
  <si>
    <t>Year</t>
  </si>
  <si>
    <t>Solvent</t>
  </si>
  <si>
    <t>Initial</t>
  </si>
  <si>
    <t>0.28/0.29</t>
  </si>
  <si>
    <t>0.38/0.43</t>
  </si>
  <si>
    <t>0.23/.</t>
  </si>
  <si>
    <t>W/O NCS</t>
  </si>
  <si>
    <t>W NCS</t>
  </si>
  <si>
    <t>Transform</t>
  </si>
  <si>
    <t>0.252/0.252</t>
  </si>
  <si>
    <t>0.195/0.225</t>
  </si>
  <si>
    <t>0.277/0.286</t>
  </si>
  <si>
    <t>0.461/0.467</t>
  </si>
  <si>
    <t>0.379/0.353</t>
  </si>
  <si>
    <t>0.294/0.297</t>
  </si>
  <si>
    <t>0.32/0.36</t>
  </si>
  <si>
    <t>0.206/0.212</t>
  </si>
  <si>
    <t>0.233/0.233</t>
  </si>
  <si>
    <t>0.365/.</t>
  </si>
  <si>
    <t>0.273/.</t>
  </si>
  <si>
    <t>Comp</t>
  </si>
  <si>
    <t>Header</t>
  </si>
  <si>
    <t>n</t>
  </si>
  <si>
    <t>0.2857/0.2864</t>
  </si>
  <si>
    <t>0.191/0.2698</t>
  </si>
  <si>
    <t>0.2788/0.2895</t>
  </si>
  <si>
    <t>0.2482/0.2608</t>
  </si>
  <si>
    <t>0.3485/0.3423</t>
  </si>
  <si>
    <t>0.2501/0.2867</t>
  </si>
  <si>
    <t>0.3184/0.3102</t>
  </si>
  <si>
    <t>0.2791/0.2784</t>
  </si>
  <si>
    <t>0.3642/0.3644</t>
  </si>
  <si>
    <t>0.2199/0.2991</t>
  </si>
  <si>
    <t>0.3302/0.34</t>
  </si>
  <si>
    <t>0.2537/0.2615</t>
  </si>
  <si>
    <t>0.4012/0.4021</t>
  </si>
  <si>
    <t>0.2653/0.3347</t>
  </si>
  <si>
    <t>0.3783/0.3962</t>
  </si>
  <si>
    <t>0.3625/0.377</t>
  </si>
  <si>
    <t>0.3832/0.3828</t>
  </si>
  <si>
    <t>0.2212/0.3629</t>
  </si>
  <si>
    <t>0.2022/0.2398</t>
  </si>
  <si>
    <t>0.2085/0.2415</t>
  </si>
  <si>
    <t>0.3349/0.339</t>
  </si>
  <si>
    <t>0.1624/0.2441</t>
  </si>
  <si>
    <t>0.2389/0.238</t>
  </si>
  <si>
    <t>0.2412/0.2404</t>
  </si>
  <si>
    <t>0.2891/0.3016</t>
  </si>
  <si>
    <t>0.2265/0.2937</t>
  </si>
  <si>
    <t>0.2704/0.2725</t>
  </si>
  <si>
    <t>0.2617/0.2617</t>
  </si>
  <si>
    <t>0.2726/0.2713</t>
  </si>
  <si>
    <t>0.1803/0.2366</t>
  </si>
  <si>
    <t>0.2246/0.2277</t>
  </si>
  <si>
    <t>0.2131/0.2115</t>
  </si>
  <si>
    <t>0.3426/0.3422</t>
  </si>
  <si>
    <t>0.3087/0.3416</t>
  </si>
  <si>
    <t>0.3609/0.3585</t>
  </si>
  <si>
    <t>0.3207/0.3157</t>
  </si>
  <si>
    <t>0.387/0.3822</t>
  </si>
  <si>
    <t>0.2868/0.3445</t>
  </si>
  <si>
    <t>0.3086/0.3224</t>
  </si>
  <si>
    <t>0.3077/0.3201</t>
  </si>
  <si>
    <t>0.4242/0.4382</t>
  </si>
  <si>
    <t>0.3368/0.4735</t>
  </si>
  <si>
    <t>0.3556/0.4067</t>
  </si>
  <si>
    <t>0.3731/0.4521</t>
  </si>
  <si>
    <t>0.3013/0.2956</t>
  </si>
  <si>
    <t>0.158/0.273</t>
  </si>
  <si>
    <t>0.2368/0.2424</t>
  </si>
  <si>
    <t>0.232/0.2333</t>
  </si>
  <si>
    <t>0.256/0.259</t>
  </si>
  <si>
    <t>0.2454/0.248</t>
  </si>
  <si>
    <t>0.1722/0.2371</t>
  </si>
  <si>
    <t>0.2574/0.26</t>
  </si>
  <si>
    <t>0.2309/0.2334</t>
  </si>
  <si>
    <t>0.4982/0.5119</t>
  </si>
  <si>
    <t>0.3996/0.4727</t>
  </si>
  <si>
    <t>0.3983/0.4116</t>
  </si>
  <si>
    <t>0.3823/0.3833</t>
  </si>
  <si>
    <t>0.225/0.253</t>
  </si>
  <si>
    <t>0.2418/0.2189</t>
  </si>
  <si>
    <t>0.1907/0.2144</t>
  </si>
  <si>
    <t>0.2571/0.2367</t>
  </si>
  <si>
    <t>0.2289/0.2053</t>
  </si>
  <si>
    <t>0.261/0.261</t>
  </si>
  <si>
    <t>0.261/0.2601</t>
  </si>
  <si>
    <t>0.1876/0.2481</t>
  </si>
  <si>
    <t>0.26/0.259</t>
  </si>
  <si>
    <t>0.231/0.2312</t>
  </si>
  <si>
    <t>0.3945/0.3921</t>
  </si>
  <si>
    <t>0.2564/0.3092</t>
  </si>
  <si>
    <t>0.3779/0.3838</t>
  </si>
  <si>
    <t>0.328/0.3401</t>
  </si>
  <si>
    <t>0.3303/0.3544</t>
  </si>
  <si>
    <t>0.2613/0.3884</t>
  </si>
  <si>
    <t>0.289/0.3577</t>
  </si>
  <si>
    <t>0.2852/0.3587</t>
  </si>
  <si>
    <t>0.2214/0.225</t>
  </si>
  <si>
    <t>0.1245/0.1795</t>
  </si>
  <si>
    <t>0.2057/0.2117</t>
  </si>
  <si>
    <t>0.1747/0.1802</t>
  </si>
  <si>
    <t>0.241/0.2432</t>
  </si>
  <si>
    <t>0.1329/0.2061</t>
  </si>
  <si>
    <t>0.2277/0.2334</t>
  </si>
  <si>
    <t>0.1956/0.2003</t>
  </si>
  <si>
    <t>0.288/0.292</t>
  </si>
  <si>
    <t>0.4586/0.4619</t>
  </si>
  <si>
    <t>0.3989/0.4295</t>
  </si>
  <si>
    <t>0.4682/0.4704</t>
  </si>
  <si>
    <t>0.3475/0.3534</t>
  </si>
  <si>
    <t>.</t>
  </si>
  <si>
    <t>Res</t>
  </si>
  <si>
    <t>3dar</t>
  </si>
  <si>
    <t>r work no_ncs - all</t>
  </si>
  <si>
    <t>r work header - all</t>
  </si>
  <si>
    <t>r work ncs - all</t>
  </si>
  <si>
    <t>delta init - all2</t>
  </si>
  <si>
    <t>delta header - all</t>
  </si>
  <si>
    <t>delta no_ncs -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</si>
</sst>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 wrapText="1"/>
    </xf>
    <xf numFmtId="0" fontId="1" fillId="0" borderId="0" xfId="0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5" displayName="Table5" ref="A1:Z133" totalsRowShown="0" headerRowDxfId="45">
  <autoFilter ref="A1:Z133"/>
  <sortState ref="A2:T133">
    <sortCondition ref="E1:E133"/>
  </sortState>
  <tableColumns count="26">
    <tableColumn id="1" name="pdb code"/>
    <tableColumn id="2" name="num ncs copies"/>
    <tableColumn id="3" name="year"/>
    <tableColumn id="4" name="resolution"/>
    <tableColumn id="5" name="data completeness"/>
    <tableColumn id="6" name="solvent fraction"/>
    <tableColumn id="7" name="r work pdb header"/>
    <tableColumn id="8" name="r free pdb header"/>
    <tableColumn id="9" name="r work asu init" dataDxfId="44"/>
    <tableColumn id="10" name="r free asu init" dataDxfId="43"/>
    <tableColumn id="11" name="r work asu no ncs" dataDxfId="42"/>
    <tableColumn id="12" name="r free asu no ncs" dataDxfId="41"/>
    <tableColumn id="13" name="r work asu ncs" dataDxfId="40"/>
    <tableColumn id="14" name="r free asu ncs" dataDxfId="39"/>
    <tableColumn id="15" name="r work asu transform" dataDxfId="38"/>
    <tableColumn id="16" name="r free asu transform" dataDxfId="37"/>
    <tableColumn id="17" name="use geometry restraints"/>
    <tableColumn id="18" name="time no ncs"/>
    <tableColumn id="19" name="time ncs"/>
    <tableColumn id="20" name="time transform"/>
    <tableColumn id="21" name="r work no_ncs - all" dataDxfId="36">
      <calculatedColumnFormula>Table5[[#This Row],[r work asu no ncs]]-Table5[[#This Row],[r work asu transform]]</calculatedColumnFormula>
    </tableColumn>
    <tableColumn id="22" name="r work header - all" dataDxfId="35">
      <calculatedColumnFormula>Table5[[#This Row],[r work pdb header]]-Table5[[#This Row],[r work asu transform]]</calculatedColumnFormula>
    </tableColumn>
    <tableColumn id="23" name="r work ncs - all" dataDxfId="34">
      <calculatedColumnFormula>Table5[[#This Row],[r work asu ncs]]-Table5[[#This Row],[r work asu transform]]</calculatedColumnFormula>
    </tableColumn>
    <tableColumn id="24" name="delta header - all" dataDxfId="33">
      <calculatedColumnFormula>ABS(Table5[[#This Row],[r free pdb header]]-Table5[[#This Row],[r work pdb header]]) - ABS(Table5[[#This Row],[r free asu transform]]-Table5[[#This Row],[r work asu transform]])</calculatedColumnFormula>
    </tableColumn>
    <tableColumn id="25" name="delta init - all2" dataDxfId="32">
      <calculatedColumnFormula>ABS(Table5[[#This Row],[r free asu init]]-Table5[[#This Row],[r work asu init]])-ABS(Table5[[#This Row],[r free asu transform]]-Table5[[#This Row],[r work asu transform]])</calculatedColumnFormula>
    </tableColumn>
    <tableColumn id="26" name="delta no_ncs - all" dataDxfId="31">
      <calculatedColumnFormula>ABS(Table5[[#This Row],[r free asu no ncs]]-Table5[[#This Row],[r work asu no ncs]])-ABS(Table5[[#This Row],[r free asu transform]]-Table5[[#This Row],[r work asu transform]])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P11" totalsRowShown="0" headerRowDxfId="30" dataDxfId="29">
  <autoFilter ref="A1:P11"/>
  <tableColumns count="16">
    <tableColumn id="1" name="Code" dataDxfId="28"/>
    <tableColumn id="2" name="copies" dataDxfId="27"/>
    <tableColumn id="3" name="year" dataDxfId="26"/>
    <tableColumn id="4" name="Res." dataDxfId="25"/>
    <tableColumn id="5" name="Comp." dataDxfId="24"/>
    <tableColumn id="6" name="Solv." dataDxfId="23"/>
    <tableColumn id="7" name="r work pdb header" dataDxfId="22"/>
    <tableColumn id="8" name="r free pdb header" dataDxfId="21"/>
    <tableColumn id="9" name="r work asu init" dataDxfId="20"/>
    <tableColumn id="10" name="r free asu init" dataDxfId="19"/>
    <tableColumn id="11" name="r work asu no ncs" dataDxfId="18"/>
    <tableColumn id="12" name="r free asu no ncs" dataDxfId="17"/>
    <tableColumn id="13" name="r work asu ncs" dataDxfId="16"/>
    <tableColumn id="14" name="r free asu ncs" dataDxfId="15"/>
    <tableColumn id="15" name="r work asu transform" dataDxfId="14"/>
    <tableColumn id="16" name="r free asu transform" dataDxfId="13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7:K38" totalsRowShown="0" headerRowDxfId="12" dataDxfId="11">
  <autoFilter ref="A17:K38"/>
  <tableColumns count="11">
    <tableColumn id="1" name="PDB" dataDxfId="10"/>
    <tableColumn id="2" name="n" dataDxfId="9"/>
    <tableColumn id="3" name="Year" dataDxfId="8"/>
    <tableColumn id="4" name="Res" dataDxfId="7"/>
    <tableColumn id="5" name="Comp" dataDxfId="6"/>
    <tableColumn id="6" name="Solvent" dataDxfId="5"/>
    <tableColumn id="7" name="Header" dataDxfId="4"/>
    <tableColumn id="8" name="Initial" dataDxfId="3"/>
    <tableColumn id="9" name="W/O NCS" dataDxfId="2"/>
    <tableColumn id="10" name="W NCS" dataDxfId="1"/>
    <tableColumn id="11" name="Transform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tabSelected="1" topLeftCell="A97" workbookViewId="0">
      <selection activeCell="Z3" sqref="Z3"/>
    </sheetView>
  </sheetViews>
  <sheetFormatPr defaultColWidth="8.77734375" defaultRowHeight="14.4" x14ac:dyDescent="0.3"/>
  <cols>
    <col min="1" max="1" width="5.44140625" customWidth="1"/>
    <col min="2" max="2" width="4" customWidth="1"/>
    <col min="3" max="6" width="5" customWidth="1"/>
    <col min="7" max="8" width="7" customWidth="1"/>
    <col min="9" max="16" width="5.5546875" customWidth="1"/>
    <col min="17" max="17" width="5.44140625" customWidth="1"/>
    <col min="18" max="20" width="6" customWidth="1"/>
  </cols>
  <sheetData>
    <row r="1" spans="1:26" s="1" customFormat="1" ht="42.6" customHeight="1" x14ac:dyDescent="0.3">
      <c r="A1" s="4" t="s">
        <v>0</v>
      </c>
      <c r="B1" s="4" t="s">
        <v>134</v>
      </c>
      <c r="C1" s="4" t="s">
        <v>131</v>
      </c>
      <c r="D1" s="4" t="s">
        <v>1</v>
      </c>
      <c r="E1" s="4" t="s">
        <v>136</v>
      </c>
      <c r="F1" s="4" t="s">
        <v>135</v>
      </c>
      <c r="G1" s="4" t="s">
        <v>145</v>
      </c>
      <c r="H1" s="4" t="s">
        <v>146</v>
      </c>
      <c r="I1" s="4" t="s">
        <v>132</v>
      </c>
      <c r="J1" s="4" t="s">
        <v>133</v>
      </c>
      <c r="K1" s="4" t="s">
        <v>149</v>
      </c>
      <c r="L1" s="4" t="s">
        <v>150</v>
      </c>
      <c r="M1" s="4" t="s">
        <v>147</v>
      </c>
      <c r="N1" s="4" t="s">
        <v>148</v>
      </c>
      <c r="O1" s="4" t="s">
        <v>151</v>
      </c>
      <c r="P1" s="4" t="s">
        <v>152</v>
      </c>
      <c r="Q1" s="4" t="s">
        <v>2</v>
      </c>
      <c r="R1" s="4" t="s">
        <v>139</v>
      </c>
      <c r="S1" s="4" t="s">
        <v>138</v>
      </c>
      <c r="T1" s="4" t="s">
        <v>143</v>
      </c>
      <c r="U1" s="4" t="s">
        <v>272</v>
      </c>
      <c r="V1" s="4" t="s">
        <v>273</v>
      </c>
      <c r="W1" s="4" t="s">
        <v>274</v>
      </c>
      <c r="X1" s="4" t="s">
        <v>276</v>
      </c>
      <c r="Y1" s="4" t="s">
        <v>275</v>
      </c>
      <c r="Z1" s="4" t="s">
        <v>277</v>
      </c>
    </row>
    <row r="2" spans="1:26" x14ac:dyDescent="0.3">
      <c r="A2" s="3" t="s">
        <v>74</v>
      </c>
      <c r="B2" s="3">
        <v>60</v>
      </c>
      <c r="C2" s="3">
        <v>2010</v>
      </c>
      <c r="D2" s="3">
        <v>4</v>
      </c>
      <c r="E2" s="3">
        <v>0.08</v>
      </c>
      <c r="F2" s="3">
        <v>0.75</v>
      </c>
      <c r="G2" s="3">
        <v>0.247</v>
      </c>
      <c r="H2" s="3">
        <v>-1</v>
      </c>
      <c r="I2" s="6">
        <v>0.24360000000000001</v>
      </c>
      <c r="J2" s="6">
        <v>0.24360000000000001</v>
      </c>
      <c r="K2" s="6">
        <v>0.1033</v>
      </c>
      <c r="L2" s="6">
        <v>0.1033</v>
      </c>
      <c r="M2" s="6">
        <v>0.48060000000000003</v>
      </c>
      <c r="N2" s="6">
        <v>0.48060000000000003</v>
      </c>
      <c r="O2" s="6" t="s">
        <v>140</v>
      </c>
      <c r="P2" s="6" t="s">
        <v>140</v>
      </c>
      <c r="Q2" s="3" t="b">
        <v>1</v>
      </c>
      <c r="R2" s="3">
        <v>28727</v>
      </c>
      <c r="S2" s="3">
        <v>8707</v>
      </c>
      <c r="T2" s="3" t="s">
        <v>140</v>
      </c>
      <c r="U2" t="e">
        <f>Table5[[#This Row],[r work asu no ncs]]-Table5[[#This Row],[r work asu transform]]</f>
        <v>#VALUE!</v>
      </c>
      <c r="V2" t="e">
        <f>Table5[[#This Row],[r work pdb header]]-Table5[[#This Row],[r work asu transform]]</f>
        <v>#VALUE!</v>
      </c>
      <c r="W2" t="e">
        <f>Table5[[#This Row],[r work asu ncs]]-Table5[[#This Row],[r work asu transform]]</f>
        <v>#VALUE!</v>
      </c>
      <c r="X2" t="e">
        <f>ABS(Table5[[#This Row],[r free pdb header]]-Table5[[#This Row],[r work pdb header]]) - ABS(Table5[[#This Row],[r free asu transform]]-Table5[[#This Row],[r work asu transform]])</f>
        <v>#VALUE!</v>
      </c>
      <c r="Y2" s="8" t="e">
        <f>ABS(Table5[[#This Row],[r free asu init]]-Table5[[#This Row],[r work asu init]])-ABS(Table5[[#This Row],[r free asu transform]]-Table5[[#This Row],[r work asu transform]])</f>
        <v>#VALUE!</v>
      </c>
      <c r="Z2" s="8" t="e">
        <f>ABS(Table5[[#This Row],[r free asu no ncs]]-Table5[[#This Row],[r work asu no ncs]])-ABS(Table5[[#This Row],[r free asu transform]]-Table5[[#This Row],[r work asu transform]])</f>
        <v>#VALUE!</v>
      </c>
    </row>
    <row r="3" spans="1:26" x14ac:dyDescent="0.3">
      <c r="A3" s="3" t="s">
        <v>110</v>
      </c>
      <c r="B3" s="3">
        <v>120</v>
      </c>
      <c r="C3" s="3">
        <v>2012</v>
      </c>
      <c r="D3" s="3">
        <v>3.5</v>
      </c>
      <c r="E3" s="3">
        <v>0.15</v>
      </c>
      <c r="F3" s="3">
        <v>0.78</v>
      </c>
      <c r="G3" s="3">
        <v>0.308</v>
      </c>
      <c r="H3" s="3">
        <v>0.313</v>
      </c>
      <c r="I3" s="6">
        <v>0.30330000000000001</v>
      </c>
      <c r="J3" s="6">
        <v>0.30959999999999999</v>
      </c>
      <c r="K3" s="6">
        <v>0.21060000000000001</v>
      </c>
      <c r="L3" s="6">
        <v>0.29499999999999998</v>
      </c>
      <c r="M3" s="6">
        <v>0.3251</v>
      </c>
      <c r="N3" s="6">
        <v>0.32940000000000003</v>
      </c>
      <c r="O3" s="6">
        <v>0.30320000000000003</v>
      </c>
      <c r="P3" s="6">
        <v>0.30780000000000002</v>
      </c>
      <c r="Q3" s="3" t="b">
        <v>1</v>
      </c>
      <c r="R3" s="3">
        <v>23807</v>
      </c>
      <c r="S3" s="3">
        <v>14131</v>
      </c>
      <c r="T3" s="3">
        <v>17028</v>
      </c>
      <c r="U3">
        <f>Table5[[#This Row],[r work asu no ncs]]-Table5[[#This Row],[r work asu transform]]</f>
        <v>-9.2600000000000016E-2</v>
      </c>
      <c r="V3">
        <f>Table5[[#This Row],[r work pdb header]]-Table5[[#This Row],[r work asu transform]]</f>
        <v>4.799999999999971E-3</v>
      </c>
      <c r="W3">
        <f>Table5[[#This Row],[r work asu ncs]]-Table5[[#This Row],[r work asu transform]]</f>
        <v>2.1899999999999975E-2</v>
      </c>
      <c r="X3">
        <f>ABS(Table5[[#This Row],[r free pdb header]]-Table5[[#This Row],[r work pdb header]]) - ABS(Table5[[#This Row],[r free asu transform]]-Table5[[#This Row],[r work asu transform]])</f>
        <v>4.0000000000001146E-4</v>
      </c>
      <c r="Y3" s="8">
        <f>ABS(Table5[[#This Row],[r free asu init]]-Table5[[#This Row],[r work asu init]])-ABS(Table5[[#This Row],[r free asu transform]]-Table5[[#This Row],[r work asu transform]])</f>
        <v>1.6999999999999793E-3</v>
      </c>
      <c r="Z3" s="8">
        <f>ABS(Table5[[#This Row],[r free asu no ncs]]-Table5[[#This Row],[r work asu no ncs]])-ABS(Table5[[#This Row],[r free asu transform]]-Table5[[#This Row],[r work asu transform]])</f>
        <v>7.9799999999999982E-2</v>
      </c>
    </row>
    <row r="4" spans="1:26" x14ac:dyDescent="0.3">
      <c r="A4" s="3" t="s">
        <v>44</v>
      </c>
      <c r="B4" s="3">
        <v>60</v>
      </c>
      <c r="C4" s="3">
        <v>2005</v>
      </c>
      <c r="D4" s="3">
        <v>2.8</v>
      </c>
      <c r="E4" s="3">
        <v>0.2</v>
      </c>
      <c r="F4" s="3">
        <v>0.77</v>
      </c>
      <c r="G4" s="3">
        <v>0.245</v>
      </c>
      <c r="H4" s="3">
        <v>0.248</v>
      </c>
      <c r="I4" s="6">
        <v>0.22819999999999999</v>
      </c>
      <c r="J4" s="6">
        <v>0.22819999999999999</v>
      </c>
      <c r="K4" s="6">
        <v>0.14710000000000001</v>
      </c>
      <c r="L4" s="6">
        <v>0.14710000000000001</v>
      </c>
      <c r="M4" s="6">
        <v>0.23280000000000001</v>
      </c>
      <c r="N4" s="6">
        <v>0.23280000000000001</v>
      </c>
      <c r="O4" s="6">
        <v>0.22570000000000001</v>
      </c>
      <c r="P4" s="6">
        <v>0.22570000000000001</v>
      </c>
      <c r="Q4" s="3" t="b">
        <v>1</v>
      </c>
      <c r="R4" s="3">
        <v>12715</v>
      </c>
      <c r="S4" s="3">
        <v>10438</v>
      </c>
      <c r="T4" s="3">
        <v>15690</v>
      </c>
      <c r="U4">
        <f>Table5[[#This Row],[r work asu no ncs]]-Table5[[#This Row],[r work asu transform]]</f>
        <v>-7.8600000000000003E-2</v>
      </c>
      <c r="V4">
        <f>Table5[[#This Row],[r work pdb header]]-Table5[[#This Row],[r work asu transform]]</f>
        <v>1.9299999999999984E-2</v>
      </c>
      <c r="W4">
        <f>Table5[[#This Row],[r work asu ncs]]-Table5[[#This Row],[r work asu transform]]</f>
        <v>7.0999999999999952E-3</v>
      </c>
      <c r="X4">
        <f>ABS(Table5[[#This Row],[r free pdb header]]-Table5[[#This Row],[r work pdb header]]) - ABS(Table5[[#This Row],[r free asu transform]]-Table5[[#This Row],[r work asu transform]])</f>
        <v>3.0000000000000027E-3</v>
      </c>
      <c r="Y4" s="8">
        <f>ABS(Table5[[#This Row],[r free asu init]]-Table5[[#This Row],[r work asu init]])-ABS(Table5[[#This Row],[r free asu transform]]-Table5[[#This Row],[r work asu transform]])</f>
        <v>0</v>
      </c>
      <c r="Z4" s="8">
        <f>ABS(Table5[[#This Row],[r free asu no ncs]]-Table5[[#This Row],[r work asu no ncs]])-ABS(Table5[[#This Row],[r free asu transform]]-Table5[[#This Row],[r work asu transform]])</f>
        <v>0</v>
      </c>
    </row>
    <row r="5" spans="1:26" x14ac:dyDescent="0.3">
      <c r="A5" s="3" t="s">
        <v>70</v>
      </c>
      <c r="B5" s="3">
        <v>60</v>
      </c>
      <c r="C5" s="3">
        <v>2009</v>
      </c>
      <c r="D5" s="3">
        <v>4</v>
      </c>
      <c r="E5" s="3">
        <v>0.23</v>
      </c>
      <c r="F5" s="3">
        <v>0.87</v>
      </c>
      <c r="G5" s="3">
        <v>0.46200000000000002</v>
      </c>
      <c r="H5" s="3">
        <v>-1</v>
      </c>
      <c r="I5" s="6">
        <v>0.45019999999999999</v>
      </c>
      <c r="J5" s="6">
        <v>0.45019999999999999</v>
      </c>
      <c r="K5" s="6">
        <v>0.44719999999999999</v>
      </c>
      <c r="L5" s="6">
        <v>0.44719999999999999</v>
      </c>
      <c r="M5" s="6">
        <v>0.45590000000000003</v>
      </c>
      <c r="N5" s="6">
        <v>0.45590000000000003</v>
      </c>
      <c r="O5" s="6">
        <v>0.45579999999999998</v>
      </c>
      <c r="P5" s="6">
        <v>0.45579999999999998</v>
      </c>
      <c r="Q5" s="3" t="b">
        <v>1</v>
      </c>
      <c r="R5" s="3">
        <v>15246</v>
      </c>
      <c r="S5" s="3">
        <v>11345</v>
      </c>
      <c r="T5" s="3">
        <v>13557</v>
      </c>
      <c r="U5">
        <f>Table5[[#This Row],[r work asu no ncs]]-Table5[[#This Row],[r work asu transform]]</f>
        <v>-8.5999999999999965E-3</v>
      </c>
      <c r="V5">
        <f>Table5[[#This Row],[r work pdb header]]-Table5[[#This Row],[r work asu transform]]</f>
        <v>6.2000000000000388E-3</v>
      </c>
      <c r="W5">
        <f>Table5[[#This Row],[r work asu ncs]]-Table5[[#This Row],[r work asu transform]]</f>
        <v>1.000000000000445E-4</v>
      </c>
      <c r="X5">
        <f>ABS(Table5[[#This Row],[r free pdb header]]-Table5[[#This Row],[r work pdb header]]) - ABS(Table5[[#This Row],[r free asu transform]]-Table5[[#This Row],[r work asu transform]])</f>
        <v>1.462</v>
      </c>
      <c r="Y5" s="8">
        <f>ABS(Table5[[#This Row],[r free asu init]]-Table5[[#This Row],[r work asu init]])-ABS(Table5[[#This Row],[r free asu transform]]-Table5[[#This Row],[r work asu transform]])</f>
        <v>0</v>
      </c>
      <c r="Z5" s="8">
        <f>ABS(Table5[[#This Row],[r free asu no ncs]]-Table5[[#This Row],[r work asu no ncs]])-ABS(Table5[[#This Row],[r free asu transform]]-Table5[[#This Row],[r work asu transform]])</f>
        <v>0</v>
      </c>
    </row>
    <row r="6" spans="1:26" x14ac:dyDescent="0.3">
      <c r="A6" s="3" t="s">
        <v>127</v>
      </c>
      <c r="B6" s="3">
        <v>15</v>
      </c>
      <c r="C6" s="3">
        <v>2013</v>
      </c>
      <c r="D6" s="3">
        <v>3</v>
      </c>
      <c r="E6" s="3">
        <v>0.25</v>
      </c>
      <c r="F6" s="3">
        <v>0.75</v>
      </c>
      <c r="G6" s="3">
        <v>0.28599999999999998</v>
      </c>
      <c r="H6" s="3">
        <v>0.311</v>
      </c>
      <c r="I6" s="6">
        <v>0.2883</v>
      </c>
      <c r="J6" s="6">
        <v>0.2828</v>
      </c>
      <c r="K6" s="6">
        <v>0.23449999999999999</v>
      </c>
      <c r="L6" s="6">
        <v>0.33750000000000002</v>
      </c>
      <c r="M6" s="6">
        <v>0.31309999999999999</v>
      </c>
      <c r="N6" s="6">
        <v>0.32</v>
      </c>
      <c r="O6" s="6">
        <v>0.313</v>
      </c>
      <c r="P6" s="6">
        <v>0.31990000000000002</v>
      </c>
      <c r="Q6" s="3" t="b">
        <v>1</v>
      </c>
      <c r="R6" s="3">
        <v>6196</v>
      </c>
      <c r="S6" s="3">
        <v>5780</v>
      </c>
      <c r="T6" s="3">
        <v>8113</v>
      </c>
      <c r="U6">
        <f>Table5[[#This Row],[r work asu no ncs]]-Table5[[#This Row],[r work asu transform]]</f>
        <v>-7.8500000000000014E-2</v>
      </c>
      <c r="V6">
        <f>Table5[[#This Row],[r work pdb header]]-Table5[[#This Row],[r work asu transform]]</f>
        <v>-2.7000000000000024E-2</v>
      </c>
      <c r="W6">
        <f>Table5[[#This Row],[r work asu ncs]]-Table5[[#This Row],[r work asu transform]]</f>
        <v>9.9999999999988987E-5</v>
      </c>
      <c r="X6">
        <f>ABS(Table5[[#This Row],[r free pdb header]]-Table5[[#This Row],[r work pdb header]]) - ABS(Table5[[#This Row],[r free asu transform]]-Table5[[#This Row],[r work asu transform]])</f>
        <v>1.8100000000000005E-2</v>
      </c>
      <c r="Y6" s="8">
        <f>ABS(Table5[[#This Row],[r free asu init]]-Table5[[#This Row],[r work asu init]])-ABS(Table5[[#This Row],[r free asu transform]]-Table5[[#This Row],[r work asu transform]])</f>
        <v>-1.4000000000000123E-3</v>
      </c>
      <c r="Z6" s="8">
        <f>ABS(Table5[[#This Row],[r free asu no ncs]]-Table5[[#This Row],[r work asu no ncs]])-ABS(Table5[[#This Row],[r free asu transform]]-Table5[[#This Row],[r work asu transform]])</f>
        <v>9.6100000000000019E-2</v>
      </c>
    </row>
    <row r="7" spans="1:26" x14ac:dyDescent="0.3">
      <c r="A7" s="3" t="s">
        <v>5</v>
      </c>
      <c r="B7" s="3">
        <v>15</v>
      </c>
      <c r="C7" s="3">
        <v>1998</v>
      </c>
      <c r="D7" s="3">
        <v>2.4</v>
      </c>
      <c r="E7" s="3">
        <v>0.25</v>
      </c>
      <c r="F7" s="3">
        <v>0.67</v>
      </c>
      <c r="G7" s="3">
        <v>0.22800000000000001</v>
      </c>
      <c r="H7" s="3">
        <v>0.24199999999999999</v>
      </c>
      <c r="I7" s="6">
        <v>0.2263</v>
      </c>
      <c r="J7" s="6">
        <v>0.24010000000000001</v>
      </c>
      <c r="K7" s="6">
        <v>0.153</v>
      </c>
      <c r="L7" s="6">
        <v>0.24829999999999999</v>
      </c>
      <c r="M7" s="6">
        <v>0.2205</v>
      </c>
      <c r="N7" s="6">
        <v>0.2344</v>
      </c>
      <c r="O7" s="6">
        <v>0.2132</v>
      </c>
      <c r="P7" s="6">
        <v>0.22639999999999999</v>
      </c>
      <c r="Q7" s="3" t="b">
        <v>1</v>
      </c>
      <c r="R7" s="3">
        <v>9896</v>
      </c>
      <c r="S7" s="3">
        <v>10065</v>
      </c>
      <c r="T7" s="3">
        <v>14587</v>
      </c>
      <c r="U7">
        <f>Table5[[#This Row],[r work asu no ncs]]-Table5[[#This Row],[r work asu transform]]</f>
        <v>-6.0200000000000004E-2</v>
      </c>
      <c r="V7">
        <f>Table5[[#This Row],[r work pdb header]]-Table5[[#This Row],[r work asu transform]]</f>
        <v>1.4800000000000008E-2</v>
      </c>
      <c r="W7">
        <f>Table5[[#This Row],[r work asu ncs]]-Table5[[#This Row],[r work asu transform]]</f>
        <v>7.3000000000000009E-3</v>
      </c>
      <c r="X7">
        <f>ABS(Table5[[#This Row],[r free pdb header]]-Table5[[#This Row],[r work pdb header]]) - ABS(Table5[[#This Row],[r free asu transform]]-Table5[[#This Row],[r work asu transform]])</f>
        <v>7.9999999999999516E-4</v>
      </c>
      <c r="Y7" s="8">
        <f>ABS(Table5[[#This Row],[r free asu init]]-Table5[[#This Row],[r work asu init]])-ABS(Table5[[#This Row],[r free asu transform]]-Table5[[#This Row],[r work asu transform]])</f>
        <v>6.0000000000001719E-4</v>
      </c>
      <c r="Z7" s="8">
        <f>ABS(Table5[[#This Row],[r free asu no ncs]]-Table5[[#This Row],[r work asu no ncs]])-ABS(Table5[[#This Row],[r free asu transform]]-Table5[[#This Row],[r work asu transform]])</f>
        <v>8.2100000000000006E-2</v>
      </c>
    </row>
    <row r="8" spans="1:26" x14ac:dyDescent="0.3">
      <c r="A8" s="3" t="s">
        <v>62</v>
      </c>
      <c r="B8" s="3">
        <v>60</v>
      </c>
      <c r="C8" s="3">
        <v>2006</v>
      </c>
      <c r="D8" s="3">
        <v>2.9</v>
      </c>
      <c r="E8" s="3">
        <v>0.25</v>
      </c>
      <c r="F8" s="3">
        <v>0.74</v>
      </c>
      <c r="G8" s="3">
        <v>0.29399999999999998</v>
      </c>
      <c r="H8" s="3">
        <v>-1</v>
      </c>
      <c r="I8" s="6">
        <v>0.3251</v>
      </c>
      <c r="J8" s="6">
        <v>0.3251</v>
      </c>
      <c r="K8" s="6">
        <v>0.24729999999999999</v>
      </c>
      <c r="L8" s="6">
        <v>0.24729999999999999</v>
      </c>
      <c r="M8" s="6">
        <v>0.33689999999999998</v>
      </c>
      <c r="N8" s="6">
        <v>0.33689999999999998</v>
      </c>
      <c r="O8" s="6">
        <v>0.32679999999999998</v>
      </c>
      <c r="P8" s="6">
        <v>0.32679999999999998</v>
      </c>
      <c r="Q8" s="3" t="b">
        <v>1</v>
      </c>
      <c r="R8" s="3">
        <v>22033</v>
      </c>
      <c r="S8" s="3">
        <v>15215</v>
      </c>
      <c r="T8" s="3">
        <v>18431</v>
      </c>
      <c r="U8">
        <f>Table5[[#This Row],[r work asu no ncs]]-Table5[[#This Row],[r work asu transform]]</f>
        <v>-7.9499999999999987E-2</v>
      </c>
      <c r="V8">
        <f>Table5[[#This Row],[r work pdb header]]-Table5[[#This Row],[r work asu transform]]</f>
        <v>-3.2799999999999996E-2</v>
      </c>
      <c r="W8">
        <f>Table5[[#This Row],[r work asu ncs]]-Table5[[#This Row],[r work asu transform]]</f>
        <v>1.0099999999999998E-2</v>
      </c>
      <c r="X8">
        <f>ABS(Table5[[#This Row],[r free pdb header]]-Table5[[#This Row],[r work pdb header]]) - ABS(Table5[[#This Row],[r free asu transform]]-Table5[[#This Row],[r work asu transform]])</f>
        <v>1.294</v>
      </c>
      <c r="Y8" s="8">
        <f>ABS(Table5[[#This Row],[r free asu init]]-Table5[[#This Row],[r work asu init]])-ABS(Table5[[#This Row],[r free asu transform]]-Table5[[#This Row],[r work asu transform]])</f>
        <v>0</v>
      </c>
      <c r="Z8" s="8">
        <f>ABS(Table5[[#This Row],[r free asu no ncs]]-Table5[[#This Row],[r work asu no ncs]])-ABS(Table5[[#This Row],[r free asu transform]]-Table5[[#This Row],[r work asu transform]])</f>
        <v>0</v>
      </c>
    </row>
    <row r="9" spans="1:26" x14ac:dyDescent="0.3">
      <c r="A9" s="3" t="s">
        <v>41</v>
      </c>
      <c r="B9" s="3">
        <v>20</v>
      </c>
      <c r="C9" s="3">
        <v>2005</v>
      </c>
      <c r="D9" s="3">
        <v>2</v>
      </c>
      <c r="E9" s="3">
        <v>0.27</v>
      </c>
      <c r="F9" s="3">
        <v>0.7</v>
      </c>
      <c r="G9" s="3">
        <v>0.183</v>
      </c>
      <c r="H9" s="3">
        <v>-1</v>
      </c>
      <c r="I9" s="6">
        <v>0.17660000000000001</v>
      </c>
      <c r="J9" s="6">
        <v>0.17660000000000001</v>
      </c>
      <c r="K9" s="6">
        <v>0.15759999999999999</v>
      </c>
      <c r="L9" s="6">
        <v>0.15759999999999999</v>
      </c>
      <c r="M9" s="6">
        <v>0.1951</v>
      </c>
      <c r="N9" s="6">
        <v>0.1951</v>
      </c>
      <c r="O9" s="6">
        <v>0.19420000000000001</v>
      </c>
      <c r="P9" s="6">
        <v>0.19420000000000001</v>
      </c>
      <c r="Q9" s="3" t="b">
        <v>1</v>
      </c>
      <c r="R9" s="3">
        <v>26186</v>
      </c>
      <c r="S9" s="3">
        <v>22553</v>
      </c>
      <c r="T9" s="3">
        <v>25875</v>
      </c>
      <c r="U9">
        <f>Table5[[#This Row],[r work asu no ncs]]-Table5[[#This Row],[r work asu transform]]</f>
        <v>-3.6600000000000021E-2</v>
      </c>
      <c r="V9">
        <f>Table5[[#This Row],[r work pdb header]]-Table5[[#This Row],[r work asu transform]]</f>
        <v>-1.1200000000000015E-2</v>
      </c>
      <c r="W9">
        <f>Table5[[#This Row],[r work asu ncs]]-Table5[[#This Row],[r work asu transform]]</f>
        <v>8.9999999999998415E-4</v>
      </c>
      <c r="X9">
        <f>ABS(Table5[[#This Row],[r free pdb header]]-Table5[[#This Row],[r work pdb header]]) - ABS(Table5[[#This Row],[r free asu transform]]-Table5[[#This Row],[r work asu transform]])</f>
        <v>1.1830000000000001</v>
      </c>
      <c r="Y9" s="8">
        <f>ABS(Table5[[#This Row],[r free asu init]]-Table5[[#This Row],[r work asu init]])-ABS(Table5[[#This Row],[r free asu transform]]-Table5[[#This Row],[r work asu transform]])</f>
        <v>0</v>
      </c>
      <c r="Z9" s="8">
        <f>ABS(Table5[[#This Row],[r free asu no ncs]]-Table5[[#This Row],[r work asu no ncs]])-ABS(Table5[[#This Row],[r free asu transform]]-Table5[[#This Row],[r work asu transform]])</f>
        <v>0</v>
      </c>
    </row>
    <row r="10" spans="1:26" x14ac:dyDescent="0.3">
      <c r="A10" s="3" t="s">
        <v>48</v>
      </c>
      <c r="B10" s="3">
        <v>10</v>
      </c>
      <c r="C10" s="3">
        <v>2005</v>
      </c>
      <c r="D10" s="3">
        <v>2.68</v>
      </c>
      <c r="E10" s="3">
        <v>0.27</v>
      </c>
      <c r="F10" s="3">
        <v>0.76</v>
      </c>
      <c r="G10" s="3">
        <v>0.192</v>
      </c>
      <c r="H10" s="3">
        <v>0.19600000000000001</v>
      </c>
      <c r="I10" s="6">
        <v>0.17050000000000001</v>
      </c>
      <c r="J10" s="6">
        <v>0.17050000000000001</v>
      </c>
      <c r="K10" s="6">
        <v>0.10879999999999999</v>
      </c>
      <c r="L10" s="6">
        <v>0.10879999999999999</v>
      </c>
      <c r="M10" s="6">
        <v>0.14910000000000001</v>
      </c>
      <c r="N10" s="6">
        <v>0.14910000000000001</v>
      </c>
      <c r="O10" s="6">
        <v>0.14860000000000001</v>
      </c>
      <c r="P10" s="6">
        <v>0.14860000000000001</v>
      </c>
      <c r="Q10" s="3" t="b">
        <v>1</v>
      </c>
      <c r="R10" s="3">
        <v>6517</v>
      </c>
      <c r="S10" s="3">
        <v>6317</v>
      </c>
      <c r="T10" s="3">
        <v>8793</v>
      </c>
      <c r="U10">
        <f>Table5[[#This Row],[r work asu no ncs]]-Table5[[#This Row],[r work asu transform]]</f>
        <v>-3.9800000000000016E-2</v>
      </c>
      <c r="V10">
        <f>Table5[[#This Row],[r work pdb header]]-Table5[[#This Row],[r work asu transform]]</f>
        <v>4.3399999999999994E-2</v>
      </c>
      <c r="W10">
        <f>Table5[[#This Row],[r work asu ncs]]-Table5[[#This Row],[r work asu transform]]</f>
        <v>5.0000000000000044E-4</v>
      </c>
      <c r="X10">
        <f>ABS(Table5[[#This Row],[r free pdb header]]-Table5[[#This Row],[r work pdb header]]) - ABS(Table5[[#This Row],[r free asu transform]]-Table5[[#This Row],[r work asu transform]])</f>
        <v>4.0000000000000036E-3</v>
      </c>
      <c r="Y10" s="8">
        <f>ABS(Table5[[#This Row],[r free asu init]]-Table5[[#This Row],[r work asu init]])-ABS(Table5[[#This Row],[r free asu transform]]-Table5[[#This Row],[r work asu transform]])</f>
        <v>0</v>
      </c>
      <c r="Z10" s="8">
        <f>ABS(Table5[[#This Row],[r free asu no ncs]]-Table5[[#This Row],[r work asu no ncs]])-ABS(Table5[[#This Row],[r free asu transform]]-Table5[[#This Row],[r work asu transform]])</f>
        <v>0</v>
      </c>
    </row>
    <row r="11" spans="1:26" x14ac:dyDescent="0.3">
      <c r="A11" s="3" t="s">
        <v>109</v>
      </c>
      <c r="B11" s="3">
        <v>120</v>
      </c>
      <c r="C11" s="3">
        <v>2012</v>
      </c>
      <c r="D11" s="3">
        <v>3.8</v>
      </c>
      <c r="E11" s="3">
        <v>0.3</v>
      </c>
      <c r="F11" s="3">
        <v>0.66</v>
      </c>
      <c r="G11" s="3">
        <v>0.2792</v>
      </c>
      <c r="H11" s="3">
        <v>-1</v>
      </c>
      <c r="I11" s="6">
        <v>0.27779999999999999</v>
      </c>
      <c r="J11" s="6">
        <v>0.27779999999999999</v>
      </c>
      <c r="K11" s="6">
        <v>0.13980000000000001</v>
      </c>
      <c r="L11" s="6">
        <v>0.13980000000000001</v>
      </c>
      <c r="M11" s="6" t="s">
        <v>140</v>
      </c>
      <c r="N11" s="6" t="s">
        <v>140</v>
      </c>
      <c r="O11" s="6" t="s">
        <v>140</v>
      </c>
      <c r="P11" s="6" t="s">
        <v>140</v>
      </c>
      <c r="Q11" s="3" t="b">
        <v>1</v>
      </c>
      <c r="R11" s="3">
        <v>34297</v>
      </c>
      <c r="S11" s="3" t="s">
        <v>140</v>
      </c>
      <c r="T11" s="3" t="s">
        <v>140</v>
      </c>
      <c r="U11" t="e">
        <f>Table5[[#This Row],[r work asu no ncs]]-Table5[[#This Row],[r work asu transform]]</f>
        <v>#VALUE!</v>
      </c>
      <c r="V11" t="e">
        <f>Table5[[#This Row],[r work pdb header]]-Table5[[#This Row],[r work asu transform]]</f>
        <v>#VALUE!</v>
      </c>
      <c r="W11" t="e">
        <f>Table5[[#This Row],[r work asu ncs]]-Table5[[#This Row],[r work asu transform]]</f>
        <v>#VALUE!</v>
      </c>
      <c r="X11" t="e">
        <f>ABS(Table5[[#This Row],[r free pdb header]]-Table5[[#This Row],[r work pdb header]]) - ABS(Table5[[#This Row],[r free asu transform]]-Table5[[#This Row],[r work asu transform]])</f>
        <v>#VALUE!</v>
      </c>
      <c r="Y11" s="8" t="e">
        <f>ABS(Table5[[#This Row],[r free asu init]]-Table5[[#This Row],[r work asu init]])-ABS(Table5[[#This Row],[r free asu transform]]-Table5[[#This Row],[r work asu transform]])</f>
        <v>#VALUE!</v>
      </c>
      <c r="Z11" s="8" t="e">
        <f>ABS(Table5[[#This Row],[r free asu no ncs]]-Table5[[#This Row],[r work asu no ncs]])-ABS(Table5[[#This Row],[r free asu transform]]-Table5[[#This Row],[r work asu transform]])</f>
        <v>#VALUE!</v>
      </c>
    </row>
    <row r="12" spans="1:26" x14ac:dyDescent="0.3">
      <c r="A12" s="3" t="s">
        <v>64</v>
      </c>
      <c r="B12" s="3">
        <v>30</v>
      </c>
      <c r="C12" s="3">
        <v>2007</v>
      </c>
      <c r="D12" s="3">
        <v>3.8</v>
      </c>
      <c r="E12" s="3">
        <v>0.3</v>
      </c>
      <c r="F12" s="3">
        <v>0.67</v>
      </c>
      <c r="G12" s="3">
        <v>0.28499999999999998</v>
      </c>
      <c r="H12" s="3">
        <v>-1</v>
      </c>
      <c r="I12" s="6">
        <v>0.27889999999999998</v>
      </c>
      <c r="J12" s="6">
        <v>0.27889999999999998</v>
      </c>
      <c r="K12" s="6">
        <v>0.1426</v>
      </c>
      <c r="L12" s="6">
        <v>0.1426</v>
      </c>
      <c r="M12" s="6">
        <v>0.3004</v>
      </c>
      <c r="N12" s="6">
        <v>0.3004</v>
      </c>
      <c r="O12" s="6">
        <v>0.29339999999999999</v>
      </c>
      <c r="P12" s="6">
        <v>0.29339999999999999</v>
      </c>
      <c r="Q12" s="3" t="b">
        <v>1</v>
      </c>
      <c r="R12" s="3">
        <v>26525</v>
      </c>
      <c r="S12" s="3">
        <v>13398</v>
      </c>
      <c r="T12" s="3">
        <v>18593</v>
      </c>
      <c r="U12">
        <f>Table5[[#This Row],[r work asu no ncs]]-Table5[[#This Row],[r work asu transform]]</f>
        <v>-0.15079999999999999</v>
      </c>
      <c r="V12">
        <f>Table5[[#This Row],[r work pdb header]]-Table5[[#This Row],[r work asu transform]]</f>
        <v>-8.4000000000000186E-3</v>
      </c>
      <c r="W12">
        <f>Table5[[#This Row],[r work asu ncs]]-Table5[[#This Row],[r work asu transform]]</f>
        <v>7.0000000000000062E-3</v>
      </c>
      <c r="X12">
        <f>ABS(Table5[[#This Row],[r free pdb header]]-Table5[[#This Row],[r work pdb header]]) - ABS(Table5[[#This Row],[r free asu transform]]-Table5[[#This Row],[r work asu transform]])</f>
        <v>1.2849999999999999</v>
      </c>
      <c r="Y12" s="8">
        <f>ABS(Table5[[#This Row],[r free asu init]]-Table5[[#This Row],[r work asu init]])-ABS(Table5[[#This Row],[r free asu transform]]-Table5[[#This Row],[r work asu transform]])</f>
        <v>0</v>
      </c>
      <c r="Z12" s="8">
        <f>ABS(Table5[[#This Row],[r free asu no ncs]]-Table5[[#This Row],[r work asu no ncs]])-ABS(Table5[[#This Row],[r free asu transform]]-Table5[[#This Row],[r work asu transform]])</f>
        <v>0</v>
      </c>
    </row>
    <row r="13" spans="1:26" x14ac:dyDescent="0.3">
      <c r="A13" s="3" t="s">
        <v>9</v>
      </c>
      <c r="B13" s="3">
        <v>120</v>
      </c>
      <c r="C13" s="3">
        <v>1999</v>
      </c>
      <c r="D13" s="3">
        <v>3.5</v>
      </c>
      <c r="E13" s="3">
        <v>0.3</v>
      </c>
      <c r="F13" s="3">
        <v>0.84</v>
      </c>
      <c r="G13" s="3">
        <v>0.28799999999999998</v>
      </c>
      <c r="H13" s="3">
        <v>0.29199999999999998</v>
      </c>
      <c r="I13" s="6">
        <v>0.45860000000000001</v>
      </c>
      <c r="J13" s="6">
        <v>0.46189999999999998</v>
      </c>
      <c r="K13" s="6">
        <v>0.39910000000000001</v>
      </c>
      <c r="L13" s="6">
        <v>0.42959999999999998</v>
      </c>
      <c r="M13" s="6">
        <v>0.46820000000000001</v>
      </c>
      <c r="N13" s="6">
        <v>0.47039999999999998</v>
      </c>
      <c r="O13" s="6">
        <v>0.34849999999999998</v>
      </c>
      <c r="P13" s="6">
        <v>0.3543</v>
      </c>
      <c r="Q13" s="3" t="b">
        <v>1</v>
      </c>
      <c r="R13" s="3">
        <v>30964</v>
      </c>
      <c r="S13" s="3">
        <v>14240</v>
      </c>
      <c r="T13" s="3">
        <v>17313</v>
      </c>
      <c r="U13">
        <f>Table5[[#This Row],[r work asu no ncs]]-Table5[[#This Row],[r work asu transform]]</f>
        <v>5.0600000000000034E-2</v>
      </c>
      <c r="V13">
        <f>Table5[[#This Row],[r work pdb header]]-Table5[[#This Row],[r work asu transform]]</f>
        <v>-6.0499999999999998E-2</v>
      </c>
      <c r="W13">
        <f>Table5[[#This Row],[r work asu ncs]]-Table5[[#This Row],[r work asu transform]]</f>
        <v>0.11970000000000003</v>
      </c>
      <c r="X13">
        <f>ABS(Table5[[#This Row],[r free pdb header]]-Table5[[#This Row],[r work pdb header]]) - ABS(Table5[[#This Row],[r free asu transform]]-Table5[[#This Row],[r work asu transform]])</f>
        <v>-1.8000000000000238E-3</v>
      </c>
      <c r="Y13" s="8">
        <f>ABS(Table5[[#This Row],[r free asu init]]-Table5[[#This Row],[r work asu init]])-ABS(Table5[[#This Row],[r free asu transform]]-Table5[[#This Row],[r work asu transform]])</f>
        <v>-2.5000000000000577E-3</v>
      </c>
      <c r="Z13" s="8">
        <f>ABS(Table5[[#This Row],[r free asu no ncs]]-Table5[[#This Row],[r work asu no ncs]])-ABS(Table5[[#This Row],[r free asu transform]]-Table5[[#This Row],[r work asu transform]])</f>
        <v>2.4699999999999944E-2</v>
      </c>
    </row>
    <row r="14" spans="1:26" x14ac:dyDescent="0.3">
      <c r="A14" s="3" t="s">
        <v>43</v>
      </c>
      <c r="B14" s="3">
        <v>30</v>
      </c>
      <c r="C14" s="3">
        <v>2005</v>
      </c>
      <c r="D14" s="3">
        <v>2.91</v>
      </c>
      <c r="E14" s="3">
        <v>0.33</v>
      </c>
      <c r="F14" s="3">
        <v>0.78</v>
      </c>
      <c r="G14" s="3">
        <v>0.29299999999999998</v>
      </c>
      <c r="H14" s="3">
        <v>0.29799999999999999</v>
      </c>
      <c r="I14" s="6">
        <v>0.2878</v>
      </c>
      <c r="J14" s="6">
        <v>0.2878</v>
      </c>
      <c r="K14" s="6">
        <v>0.2329</v>
      </c>
      <c r="L14" s="6">
        <v>0.2329</v>
      </c>
      <c r="M14" s="6">
        <v>0.3009</v>
      </c>
      <c r="N14" s="6">
        <v>0.3009</v>
      </c>
      <c r="O14" s="6">
        <v>0.29920000000000002</v>
      </c>
      <c r="P14" s="6">
        <v>0.29920000000000002</v>
      </c>
      <c r="Q14" s="3" t="b">
        <v>1</v>
      </c>
      <c r="R14" s="3">
        <v>7867</v>
      </c>
      <c r="S14" s="3">
        <v>7256</v>
      </c>
      <c r="T14" s="3">
        <v>10973</v>
      </c>
      <c r="U14">
        <f>Table5[[#This Row],[r work asu no ncs]]-Table5[[#This Row],[r work asu transform]]</f>
        <v>-6.6300000000000026E-2</v>
      </c>
      <c r="V14">
        <f>Table5[[#This Row],[r work pdb header]]-Table5[[#This Row],[r work asu transform]]</f>
        <v>-6.2000000000000388E-3</v>
      </c>
      <c r="W14">
        <f>Table5[[#This Row],[r work asu ncs]]-Table5[[#This Row],[r work asu transform]]</f>
        <v>1.6999999999999793E-3</v>
      </c>
      <c r="X14">
        <f>ABS(Table5[[#This Row],[r free pdb header]]-Table5[[#This Row],[r work pdb header]]) - ABS(Table5[[#This Row],[r free asu transform]]-Table5[[#This Row],[r work asu transform]])</f>
        <v>5.0000000000000044E-3</v>
      </c>
      <c r="Y14" s="8">
        <f>ABS(Table5[[#This Row],[r free asu init]]-Table5[[#This Row],[r work asu init]])-ABS(Table5[[#This Row],[r free asu transform]]-Table5[[#This Row],[r work asu transform]])</f>
        <v>0</v>
      </c>
      <c r="Z14" s="8">
        <f>ABS(Table5[[#This Row],[r free asu no ncs]]-Table5[[#This Row],[r work asu no ncs]])-ABS(Table5[[#This Row],[r free asu transform]]-Table5[[#This Row],[r work asu transform]])</f>
        <v>0</v>
      </c>
    </row>
    <row r="15" spans="1:26" x14ac:dyDescent="0.3">
      <c r="A15" s="3" t="s">
        <v>25</v>
      </c>
      <c r="B15" s="3">
        <v>30</v>
      </c>
      <c r="C15" s="3">
        <v>1999</v>
      </c>
      <c r="D15" s="3">
        <v>2.8</v>
      </c>
      <c r="E15" s="3">
        <v>0.36</v>
      </c>
      <c r="F15" s="3">
        <v>0.67</v>
      </c>
      <c r="G15" s="3">
        <v>0.23300000000000001</v>
      </c>
      <c r="H15" s="3">
        <v>0.23300000000000001</v>
      </c>
      <c r="I15" s="6">
        <v>0.24099999999999999</v>
      </c>
      <c r="J15" s="6">
        <v>0.2432</v>
      </c>
      <c r="K15" s="6">
        <v>0.13239999999999999</v>
      </c>
      <c r="L15" s="6">
        <v>0.2064</v>
      </c>
      <c r="M15" s="6">
        <v>0.22770000000000001</v>
      </c>
      <c r="N15" s="6">
        <v>0.23330000000000001</v>
      </c>
      <c r="O15" s="6">
        <v>0.19539999999999999</v>
      </c>
      <c r="P15" s="6">
        <v>0.20039999999999999</v>
      </c>
      <c r="Q15" s="3" t="b">
        <v>1</v>
      </c>
      <c r="R15" s="3">
        <v>11500</v>
      </c>
      <c r="S15" s="3">
        <v>11382</v>
      </c>
      <c r="T15" s="3">
        <v>15780</v>
      </c>
      <c r="U15">
        <f>Table5[[#This Row],[r work asu no ncs]]-Table5[[#This Row],[r work asu transform]]</f>
        <v>-6.3E-2</v>
      </c>
      <c r="V15">
        <f>Table5[[#This Row],[r work pdb header]]-Table5[[#This Row],[r work asu transform]]</f>
        <v>3.7600000000000022E-2</v>
      </c>
      <c r="W15">
        <f>Table5[[#This Row],[r work asu ncs]]-Table5[[#This Row],[r work asu transform]]</f>
        <v>3.2300000000000023E-2</v>
      </c>
      <c r="X15">
        <f>ABS(Table5[[#This Row],[r free pdb header]]-Table5[[#This Row],[r work pdb header]]) - ABS(Table5[[#This Row],[r free asu transform]]-Table5[[#This Row],[r work asu transform]])</f>
        <v>-5.0000000000000044E-3</v>
      </c>
      <c r="Y15" s="8">
        <f>ABS(Table5[[#This Row],[r free asu init]]-Table5[[#This Row],[r work asu init]])-ABS(Table5[[#This Row],[r free asu transform]]-Table5[[#This Row],[r work asu transform]])</f>
        <v>-2.7999999999999969E-3</v>
      </c>
      <c r="Z15" s="8">
        <f>ABS(Table5[[#This Row],[r free asu no ncs]]-Table5[[#This Row],[r work asu no ncs]])-ABS(Table5[[#This Row],[r free asu transform]]-Table5[[#This Row],[r work asu transform]])</f>
        <v>6.9000000000000006E-2</v>
      </c>
    </row>
    <row r="16" spans="1:26" x14ac:dyDescent="0.3">
      <c r="A16" t="s">
        <v>84</v>
      </c>
      <c r="B16">
        <v>60</v>
      </c>
      <c r="C16">
        <v>2010</v>
      </c>
      <c r="D16">
        <v>3.6</v>
      </c>
      <c r="E16">
        <v>0.36</v>
      </c>
      <c r="F16">
        <v>0.69</v>
      </c>
      <c r="G16">
        <v>0.34699999999999998</v>
      </c>
      <c r="H16">
        <v>-1</v>
      </c>
      <c r="I16" s="7">
        <v>0.4229</v>
      </c>
      <c r="J16" s="7">
        <v>0.4229</v>
      </c>
      <c r="K16" s="7">
        <v>0.25890000000000002</v>
      </c>
      <c r="L16" s="7">
        <v>0.25890000000000002</v>
      </c>
      <c r="M16" s="7">
        <v>0.42309999999999998</v>
      </c>
      <c r="N16" s="7">
        <v>0.42309999999999998</v>
      </c>
      <c r="O16" s="7">
        <v>0.38479999999999998</v>
      </c>
      <c r="P16" s="7">
        <v>0.38479999999999998</v>
      </c>
      <c r="Q16" t="b">
        <v>1</v>
      </c>
      <c r="R16">
        <v>27594</v>
      </c>
      <c r="S16">
        <v>13793</v>
      </c>
      <c r="T16">
        <v>18350</v>
      </c>
      <c r="U16">
        <f>Table5[[#This Row],[r work asu no ncs]]-Table5[[#This Row],[r work asu transform]]</f>
        <v>-0.12589999999999996</v>
      </c>
      <c r="V16">
        <f>Table5[[#This Row],[r work pdb header]]-Table5[[#This Row],[r work asu transform]]</f>
        <v>-3.78E-2</v>
      </c>
      <c r="W16">
        <f>Table5[[#This Row],[r work asu ncs]]-Table5[[#This Row],[r work asu transform]]</f>
        <v>3.8300000000000001E-2</v>
      </c>
      <c r="X16">
        <f>ABS(Table5[[#This Row],[r free pdb header]]-Table5[[#This Row],[r work pdb header]]) - ABS(Table5[[#This Row],[r free asu transform]]-Table5[[#This Row],[r work asu transform]])</f>
        <v>1.347</v>
      </c>
      <c r="Y16" s="8">
        <f>ABS(Table5[[#This Row],[r free asu init]]-Table5[[#This Row],[r work asu init]])-ABS(Table5[[#This Row],[r free asu transform]]-Table5[[#This Row],[r work asu transform]])</f>
        <v>0</v>
      </c>
      <c r="Z16" s="8">
        <f>ABS(Table5[[#This Row],[r free asu no ncs]]-Table5[[#This Row],[r work asu no ncs]])-ABS(Table5[[#This Row],[r free asu transform]]-Table5[[#This Row],[r work asu transform]])</f>
        <v>0</v>
      </c>
    </row>
    <row r="17" spans="1:26" x14ac:dyDescent="0.3">
      <c r="A17" s="3" t="s">
        <v>71</v>
      </c>
      <c r="B17" s="3">
        <v>60</v>
      </c>
      <c r="C17" s="3">
        <v>2009</v>
      </c>
      <c r="D17" s="3">
        <v>3</v>
      </c>
      <c r="E17" s="3">
        <v>0.41</v>
      </c>
      <c r="F17" s="3">
        <v>0.75</v>
      </c>
      <c r="G17" s="3">
        <v>0.27500000000000002</v>
      </c>
      <c r="H17" s="3">
        <v>-1</v>
      </c>
      <c r="I17" s="6">
        <v>0.2492</v>
      </c>
      <c r="J17" s="6">
        <v>0.2492</v>
      </c>
      <c r="K17" s="6">
        <v>0.51349999999999996</v>
      </c>
      <c r="L17" s="6">
        <v>0.51349999999999996</v>
      </c>
      <c r="M17" s="6">
        <v>0.50619999999999998</v>
      </c>
      <c r="N17" s="6">
        <v>0.50619999999999998</v>
      </c>
      <c r="O17" s="6" t="s">
        <v>140</v>
      </c>
      <c r="P17" s="6" t="s">
        <v>140</v>
      </c>
      <c r="Q17" s="3" t="b">
        <v>1</v>
      </c>
      <c r="R17" s="3">
        <v>27739</v>
      </c>
      <c r="S17" s="3">
        <v>12085</v>
      </c>
      <c r="T17" s="3" t="s">
        <v>140</v>
      </c>
      <c r="U17" t="e">
        <f>Table5[[#This Row],[r work asu no ncs]]-Table5[[#This Row],[r work asu transform]]</f>
        <v>#VALUE!</v>
      </c>
      <c r="V17" t="e">
        <f>Table5[[#This Row],[r work pdb header]]-Table5[[#This Row],[r work asu transform]]</f>
        <v>#VALUE!</v>
      </c>
      <c r="W17" t="e">
        <f>Table5[[#This Row],[r work asu ncs]]-Table5[[#This Row],[r work asu transform]]</f>
        <v>#VALUE!</v>
      </c>
      <c r="X17" t="e">
        <f>ABS(Table5[[#This Row],[r free pdb header]]-Table5[[#This Row],[r work pdb header]]) - ABS(Table5[[#This Row],[r free asu transform]]-Table5[[#This Row],[r work asu transform]])</f>
        <v>#VALUE!</v>
      </c>
      <c r="Y17" s="8" t="e">
        <f>ABS(Table5[[#This Row],[r free asu init]]-Table5[[#This Row],[r work asu init]])-ABS(Table5[[#This Row],[r free asu transform]]-Table5[[#This Row],[r work asu transform]])</f>
        <v>#VALUE!</v>
      </c>
      <c r="Z17" s="8" t="e">
        <f>ABS(Table5[[#This Row],[r free asu no ncs]]-Table5[[#This Row],[r work asu no ncs]])-ABS(Table5[[#This Row],[r free asu transform]]-Table5[[#This Row],[r work asu transform]])</f>
        <v>#VALUE!</v>
      </c>
    </row>
    <row r="18" spans="1:26" x14ac:dyDescent="0.3">
      <c r="A18" s="3" t="s">
        <v>28</v>
      </c>
      <c r="B18" s="3">
        <v>5</v>
      </c>
      <c r="C18" s="3">
        <v>1994</v>
      </c>
      <c r="D18" s="3">
        <v>5</v>
      </c>
      <c r="E18" s="3">
        <v>0.43</v>
      </c>
      <c r="F18" s="3">
        <v>0.89</v>
      </c>
      <c r="G18" s="3">
        <v>-1</v>
      </c>
      <c r="H18" s="3">
        <v>-1</v>
      </c>
      <c r="I18" s="6">
        <v>0.38379999999999997</v>
      </c>
      <c r="J18" s="6">
        <v>0.38379999999999997</v>
      </c>
      <c r="K18" s="6">
        <v>0.17150000000000001</v>
      </c>
      <c r="L18" s="6">
        <v>0.17150000000000001</v>
      </c>
      <c r="M18" s="6">
        <v>0.22289999999999999</v>
      </c>
      <c r="N18" s="6">
        <v>0.22289999999999999</v>
      </c>
      <c r="O18" s="6">
        <v>0.223</v>
      </c>
      <c r="P18" s="6">
        <v>0.223</v>
      </c>
      <c r="Q18" s="3" t="b">
        <v>1</v>
      </c>
      <c r="R18" s="3">
        <v>778</v>
      </c>
      <c r="S18" s="3">
        <v>663</v>
      </c>
      <c r="T18" s="3">
        <v>855</v>
      </c>
      <c r="U18">
        <f>Table5[[#This Row],[r work asu no ncs]]-Table5[[#This Row],[r work asu transform]]</f>
        <v>-5.149999999999999E-2</v>
      </c>
      <c r="V18">
        <f>Table5[[#This Row],[r work pdb header]]-Table5[[#This Row],[r work asu transform]]</f>
        <v>-1.2230000000000001</v>
      </c>
      <c r="W18">
        <f>Table5[[#This Row],[r work asu ncs]]-Table5[[#This Row],[r work asu transform]]</f>
        <v>-1.0000000000001674E-4</v>
      </c>
      <c r="X18">
        <f>ABS(Table5[[#This Row],[r free pdb header]]-Table5[[#This Row],[r work pdb header]]) - ABS(Table5[[#This Row],[r free asu transform]]-Table5[[#This Row],[r work asu transform]])</f>
        <v>0</v>
      </c>
      <c r="Y18" s="8">
        <f>ABS(Table5[[#This Row],[r free asu init]]-Table5[[#This Row],[r work asu init]])-ABS(Table5[[#This Row],[r free asu transform]]-Table5[[#This Row],[r work asu transform]])</f>
        <v>0</v>
      </c>
      <c r="Z18" s="8">
        <f>ABS(Table5[[#This Row],[r free asu no ncs]]-Table5[[#This Row],[r work asu no ncs]])-ABS(Table5[[#This Row],[r free asu transform]]-Table5[[#This Row],[r work asu transform]])</f>
        <v>0</v>
      </c>
    </row>
    <row r="19" spans="1:26" x14ac:dyDescent="0.3">
      <c r="A19" s="3" t="s">
        <v>14</v>
      </c>
      <c r="B19" s="3">
        <v>20</v>
      </c>
      <c r="C19" s="3">
        <v>2001</v>
      </c>
      <c r="D19" s="3">
        <v>3.4</v>
      </c>
      <c r="E19" s="3">
        <v>0.43</v>
      </c>
      <c r="F19" s="3">
        <v>0.73</v>
      </c>
      <c r="G19" s="3">
        <v>0.23799999999999999</v>
      </c>
      <c r="H19" s="3">
        <v>0.25</v>
      </c>
      <c r="I19" s="6">
        <v>0.23130000000000001</v>
      </c>
      <c r="J19" s="6">
        <v>0.2437</v>
      </c>
      <c r="K19" s="6">
        <v>0.19500000000000001</v>
      </c>
      <c r="L19" s="6">
        <v>0.2772</v>
      </c>
      <c r="M19" s="6">
        <v>0.26200000000000001</v>
      </c>
      <c r="N19" s="6">
        <v>0.27529999999999999</v>
      </c>
      <c r="O19" s="6">
        <v>0.2482</v>
      </c>
      <c r="P19" s="6">
        <v>0.25979999999999998</v>
      </c>
      <c r="Q19" s="3" t="b">
        <v>1</v>
      </c>
      <c r="R19" s="3">
        <v>5222</v>
      </c>
      <c r="S19" s="3">
        <v>4845</v>
      </c>
      <c r="T19" s="3">
        <v>7279</v>
      </c>
      <c r="U19">
        <f>Table5[[#This Row],[r work asu no ncs]]-Table5[[#This Row],[r work asu transform]]</f>
        <v>-5.3199999999999997E-2</v>
      </c>
      <c r="V19">
        <f>Table5[[#This Row],[r work pdb header]]-Table5[[#This Row],[r work asu transform]]</f>
        <v>-1.0200000000000015E-2</v>
      </c>
      <c r="W19">
        <f>Table5[[#This Row],[r work asu ncs]]-Table5[[#This Row],[r work asu transform]]</f>
        <v>1.3800000000000007E-2</v>
      </c>
      <c r="X19">
        <f>ABS(Table5[[#This Row],[r free pdb header]]-Table5[[#This Row],[r work pdb header]]) - ABS(Table5[[#This Row],[r free asu transform]]-Table5[[#This Row],[r work asu transform]])</f>
        <v>4.0000000000003921E-4</v>
      </c>
      <c r="Y19" s="8">
        <f>ABS(Table5[[#This Row],[r free asu init]]-Table5[[#This Row],[r work asu init]])-ABS(Table5[[#This Row],[r free asu transform]]-Table5[[#This Row],[r work asu transform]])</f>
        <v>8.0000000000002292E-4</v>
      </c>
      <c r="Z19" s="8">
        <f>ABS(Table5[[#This Row],[r free asu no ncs]]-Table5[[#This Row],[r work asu no ncs]])-ABS(Table5[[#This Row],[r free asu transform]]-Table5[[#This Row],[r work asu transform]])</f>
        <v>7.0600000000000024E-2</v>
      </c>
    </row>
    <row r="20" spans="1:26" x14ac:dyDescent="0.3">
      <c r="A20" s="3" t="s">
        <v>54</v>
      </c>
      <c r="B20" s="3">
        <v>15</v>
      </c>
      <c r="C20" s="3">
        <v>2006</v>
      </c>
      <c r="D20" s="3">
        <v>2.9</v>
      </c>
      <c r="E20" s="3">
        <v>0.43</v>
      </c>
      <c r="F20" s="3">
        <v>0.82</v>
      </c>
      <c r="G20" s="3">
        <v>0.27600000000000002</v>
      </c>
      <c r="H20" s="3">
        <v>0.28899999999999998</v>
      </c>
      <c r="I20" s="6">
        <v>0.26390000000000002</v>
      </c>
      <c r="J20" s="6">
        <v>0.27650000000000002</v>
      </c>
      <c r="K20" s="6">
        <v>0.185</v>
      </c>
      <c r="L20" s="6">
        <v>0.23930000000000001</v>
      </c>
      <c r="M20" s="6">
        <v>0.27460000000000001</v>
      </c>
      <c r="N20" s="6">
        <v>0.2843</v>
      </c>
      <c r="O20" s="6">
        <v>0.23430000000000001</v>
      </c>
      <c r="P20" s="6">
        <v>0.2432</v>
      </c>
      <c r="Q20" s="3" t="b">
        <v>1</v>
      </c>
      <c r="R20" s="3">
        <v>8264</v>
      </c>
      <c r="S20" s="3">
        <v>7862</v>
      </c>
      <c r="T20" s="3">
        <v>12866</v>
      </c>
      <c r="U20">
        <f>Table5[[#This Row],[r work asu no ncs]]-Table5[[#This Row],[r work asu transform]]</f>
        <v>-4.930000000000001E-2</v>
      </c>
      <c r="V20">
        <f>Table5[[#This Row],[r work pdb header]]-Table5[[#This Row],[r work asu transform]]</f>
        <v>4.1700000000000015E-2</v>
      </c>
      <c r="W20">
        <f>Table5[[#This Row],[r work asu ncs]]-Table5[[#This Row],[r work asu transform]]</f>
        <v>4.0300000000000002E-2</v>
      </c>
      <c r="X20">
        <f>ABS(Table5[[#This Row],[r free pdb header]]-Table5[[#This Row],[r work pdb header]]) - ABS(Table5[[#This Row],[r free asu transform]]-Table5[[#This Row],[r work asu transform]])</f>
        <v>4.0999999999999648E-3</v>
      </c>
      <c r="Y20" s="8">
        <f>ABS(Table5[[#This Row],[r free asu init]]-Table5[[#This Row],[r work asu init]])-ABS(Table5[[#This Row],[r free asu transform]]-Table5[[#This Row],[r work asu transform]])</f>
        <v>3.7000000000000088E-3</v>
      </c>
      <c r="Z20" s="8">
        <f>ABS(Table5[[#This Row],[r free asu no ncs]]-Table5[[#This Row],[r work asu no ncs]])-ABS(Table5[[#This Row],[r free asu transform]]-Table5[[#This Row],[r work asu transform]])</f>
        <v>4.5400000000000024E-2</v>
      </c>
    </row>
    <row r="21" spans="1:26" x14ac:dyDescent="0.3">
      <c r="A21" s="3" t="s">
        <v>65</v>
      </c>
      <c r="B21" s="3">
        <v>30</v>
      </c>
      <c r="C21" s="3">
        <v>2007</v>
      </c>
      <c r="D21" s="3">
        <v>3.4</v>
      </c>
      <c r="E21" s="3">
        <v>0.44</v>
      </c>
      <c r="F21" s="3">
        <v>0.89</v>
      </c>
      <c r="G21" s="3">
        <v>0.27300000000000002</v>
      </c>
      <c r="H21" s="3">
        <v>0.27200000000000002</v>
      </c>
      <c r="I21" s="6">
        <v>0.4254</v>
      </c>
      <c r="J21" s="6">
        <v>0.42549999999999999</v>
      </c>
      <c r="K21" s="6">
        <v>0.50019999999999998</v>
      </c>
      <c r="L21" s="6">
        <v>0.50480000000000003</v>
      </c>
      <c r="M21" s="6">
        <v>0.49659999999999999</v>
      </c>
      <c r="N21" s="6">
        <v>0.49430000000000002</v>
      </c>
      <c r="O21" s="6" t="s">
        <v>140</v>
      </c>
      <c r="P21" s="6" t="s">
        <v>140</v>
      </c>
      <c r="Q21" s="3" t="b">
        <v>1</v>
      </c>
      <c r="R21" s="3">
        <v>23547</v>
      </c>
      <c r="S21" s="3">
        <v>13383</v>
      </c>
      <c r="T21" s="3" t="s">
        <v>140</v>
      </c>
      <c r="U21" t="e">
        <f>Table5[[#This Row],[r work asu no ncs]]-Table5[[#This Row],[r work asu transform]]</f>
        <v>#VALUE!</v>
      </c>
      <c r="V21" t="e">
        <f>Table5[[#This Row],[r work pdb header]]-Table5[[#This Row],[r work asu transform]]</f>
        <v>#VALUE!</v>
      </c>
      <c r="W21" t="e">
        <f>Table5[[#This Row],[r work asu ncs]]-Table5[[#This Row],[r work asu transform]]</f>
        <v>#VALUE!</v>
      </c>
      <c r="X21" t="e">
        <f>ABS(Table5[[#This Row],[r free pdb header]]-Table5[[#This Row],[r work pdb header]]) - ABS(Table5[[#This Row],[r free asu transform]]-Table5[[#This Row],[r work asu transform]])</f>
        <v>#VALUE!</v>
      </c>
      <c r="Y21" s="8" t="e">
        <f>ABS(Table5[[#This Row],[r free asu init]]-Table5[[#This Row],[r work asu init]])-ABS(Table5[[#This Row],[r free asu transform]]-Table5[[#This Row],[r work asu transform]])</f>
        <v>#VALUE!</v>
      </c>
      <c r="Z21" s="8" t="e">
        <f>ABS(Table5[[#This Row],[r free asu no ncs]]-Table5[[#This Row],[r work asu no ncs]])-ABS(Table5[[#This Row],[r free asu transform]]-Table5[[#This Row],[r work asu transform]])</f>
        <v>#VALUE!</v>
      </c>
    </row>
    <row r="22" spans="1:26" x14ac:dyDescent="0.3">
      <c r="A22" s="3" t="s">
        <v>22</v>
      </c>
      <c r="B22" s="3">
        <v>30</v>
      </c>
      <c r="C22" s="3">
        <v>2003</v>
      </c>
      <c r="D22" s="3">
        <v>2.9</v>
      </c>
      <c r="E22" s="3">
        <v>0.46</v>
      </c>
      <c r="F22" s="3">
        <v>0.71</v>
      </c>
      <c r="G22" s="3">
        <v>0.21199999999999999</v>
      </c>
      <c r="H22" s="3">
        <v>-1</v>
      </c>
      <c r="I22" s="6">
        <v>0.1986</v>
      </c>
      <c r="J22" s="6">
        <v>0.1986</v>
      </c>
      <c r="K22" s="6">
        <v>0.1202</v>
      </c>
      <c r="L22" s="6">
        <v>0.1202</v>
      </c>
      <c r="M22" s="6">
        <v>0.2029</v>
      </c>
      <c r="N22" s="6">
        <v>0.2029</v>
      </c>
      <c r="O22" s="6">
        <v>0.193</v>
      </c>
      <c r="P22" s="6">
        <v>0.193</v>
      </c>
      <c r="Q22" s="3" t="b">
        <v>1</v>
      </c>
      <c r="R22" s="3">
        <v>7555</v>
      </c>
      <c r="S22" s="3">
        <v>6006</v>
      </c>
      <c r="T22" s="3">
        <v>9284</v>
      </c>
      <c r="U22">
        <f>Table5[[#This Row],[r work asu no ncs]]-Table5[[#This Row],[r work asu transform]]</f>
        <v>-7.2800000000000004E-2</v>
      </c>
      <c r="V22">
        <f>Table5[[#This Row],[r work pdb header]]-Table5[[#This Row],[r work asu transform]]</f>
        <v>1.8999999999999989E-2</v>
      </c>
      <c r="W22">
        <f>Table5[[#This Row],[r work asu ncs]]-Table5[[#This Row],[r work asu transform]]</f>
        <v>9.8999999999999921E-3</v>
      </c>
      <c r="X22">
        <f>ABS(Table5[[#This Row],[r free pdb header]]-Table5[[#This Row],[r work pdb header]]) - ABS(Table5[[#This Row],[r free asu transform]]-Table5[[#This Row],[r work asu transform]])</f>
        <v>1.212</v>
      </c>
      <c r="Y22" s="8">
        <f>ABS(Table5[[#This Row],[r free asu init]]-Table5[[#This Row],[r work asu init]])-ABS(Table5[[#This Row],[r free asu transform]]-Table5[[#This Row],[r work asu transform]])</f>
        <v>0</v>
      </c>
      <c r="Z22" s="8">
        <f>ABS(Table5[[#This Row],[r free asu no ncs]]-Table5[[#This Row],[r work asu no ncs]])-ABS(Table5[[#This Row],[r free asu transform]]-Table5[[#This Row],[r work asu transform]])</f>
        <v>0</v>
      </c>
    </row>
    <row r="23" spans="1:26" x14ac:dyDescent="0.3">
      <c r="A23" s="3" t="s">
        <v>73</v>
      </c>
      <c r="B23" s="3">
        <v>60</v>
      </c>
      <c r="C23" s="3">
        <v>2010</v>
      </c>
      <c r="D23" s="3">
        <v>3.1</v>
      </c>
      <c r="E23" s="3">
        <v>0.46</v>
      </c>
      <c r="F23" s="3">
        <v>0.68</v>
      </c>
      <c r="G23" s="3">
        <v>0.28820000000000001</v>
      </c>
      <c r="H23" s="3">
        <v>-1</v>
      </c>
      <c r="I23" s="6">
        <v>0.28239999999999998</v>
      </c>
      <c r="J23" s="6">
        <v>0.28239999999999998</v>
      </c>
      <c r="K23" s="6">
        <v>0.18990000000000001</v>
      </c>
      <c r="L23" s="6">
        <v>0.18990000000000001</v>
      </c>
      <c r="M23" s="6">
        <v>0.28539999999999999</v>
      </c>
      <c r="N23" s="6">
        <v>0.28539999999999999</v>
      </c>
      <c r="O23" s="6">
        <v>0.27660000000000001</v>
      </c>
      <c r="P23" s="6">
        <v>0.27660000000000001</v>
      </c>
      <c r="Q23" s="3" t="b">
        <v>1</v>
      </c>
      <c r="R23" s="3">
        <v>22675</v>
      </c>
      <c r="S23" s="3">
        <v>13225</v>
      </c>
      <c r="T23" s="3">
        <v>17740</v>
      </c>
      <c r="U23">
        <f>Table5[[#This Row],[r work asu no ncs]]-Table5[[#This Row],[r work asu transform]]</f>
        <v>-8.6699999999999999E-2</v>
      </c>
      <c r="V23">
        <f>Table5[[#This Row],[r work pdb header]]-Table5[[#This Row],[r work asu transform]]</f>
        <v>1.1599999999999999E-2</v>
      </c>
      <c r="W23">
        <f>Table5[[#This Row],[r work asu ncs]]-Table5[[#This Row],[r work asu transform]]</f>
        <v>8.7999999999999745E-3</v>
      </c>
      <c r="X23">
        <f>ABS(Table5[[#This Row],[r free pdb header]]-Table5[[#This Row],[r work pdb header]]) - ABS(Table5[[#This Row],[r free asu transform]]-Table5[[#This Row],[r work asu transform]])</f>
        <v>1.2882</v>
      </c>
      <c r="Y23" s="8">
        <f>ABS(Table5[[#This Row],[r free asu init]]-Table5[[#This Row],[r work asu init]])-ABS(Table5[[#This Row],[r free asu transform]]-Table5[[#This Row],[r work asu transform]])</f>
        <v>0</v>
      </c>
      <c r="Z23" s="8">
        <f>ABS(Table5[[#This Row],[r free asu no ncs]]-Table5[[#This Row],[r work asu no ncs]])-ABS(Table5[[#This Row],[r free asu transform]]-Table5[[#This Row],[r work asu transform]])</f>
        <v>0</v>
      </c>
    </row>
    <row r="24" spans="1:26" x14ac:dyDescent="0.3">
      <c r="A24" s="3" t="s">
        <v>12</v>
      </c>
      <c r="B24" s="3">
        <v>60</v>
      </c>
      <c r="C24" s="3">
        <v>2000</v>
      </c>
      <c r="D24" s="3">
        <v>2.8</v>
      </c>
      <c r="E24" s="3">
        <v>0.48</v>
      </c>
      <c r="F24" s="3">
        <v>0.7</v>
      </c>
      <c r="G24" s="3">
        <v>0.218</v>
      </c>
      <c r="H24" s="3">
        <v>0.219</v>
      </c>
      <c r="I24" s="6">
        <v>0.24890000000000001</v>
      </c>
      <c r="J24" s="6">
        <v>0.24890000000000001</v>
      </c>
      <c r="K24" s="6">
        <v>0.15490000000000001</v>
      </c>
      <c r="L24" s="6">
        <v>0.15490000000000001</v>
      </c>
      <c r="M24" s="6">
        <v>0.27200000000000002</v>
      </c>
      <c r="N24" s="6">
        <v>0.27200000000000002</v>
      </c>
      <c r="O24" s="6">
        <v>0.25769999999999998</v>
      </c>
      <c r="P24" s="6">
        <v>0.25769999999999998</v>
      </c>
      <c r="Q24" s="3" t="b">
        <v>1</v>
      </c>
      <c r="R24" s="3">
        <v>20183</v>
      </c>
      <c r="S24" s="3">
        <v>14677</v>
      </c>
      <c r="T24" s="3">
        <v>18256</v>
      </c>
      <c r="U24">
        <f>Table5[[#This Row],[r work asu no ncs]]-Table5[[#This Row],[r work asu transform]]</f>
        <v>-0.10279999999999997</v>
      </c>
      <c r="V24">
        <f>Table5[[#This Row],[r work pdb header]]-Table5[[#This Row],[r work asu transform]]</f>
        <v>-3.9699999999999985E-2</v>
      </c>
      <c r="W24">
        <f>Table5[[#This Row],[r work asu ncs]]-Table5[[#This Row],[r work asu transform]]</f>
        <v>1.4300000000000035E-2</v>
      </c>
      <c r="X24">
        <f>ABS(Table5[[#This Row],[r free pdb header]]-Table5[[#This Row],[r work pdb header]]) - ABS(Table5[[#This Row],[r free asu transform]]-Table5[[#This Row],[r work asu transform]])</f>
        <v>1.0000000000000009E-3</v>
      </c>
      <c r="Y24" s="8">
        <f>ABS(Table5[[#This Row],[r free asu init]]-Table5[[#This Row],[r work asu init]])-ABS(Table5[[#This Row],[r free asu transform]]-Table5[[#This Row],[r work asu transform]])</f>
        <v>0</v>
      </c>
      <c r="Z24" s="8">
        <f>ABS(Table5[[#This Row],[r free asu no ncs]]-Table5[[#This Row],[r work asu no ncs]])-ABS(Table5[[#This Row],[r free asu transform]]-Table5[[#This Row],[r work asu transform]])</f>
        <v>0</v>
      </c>
    </row>
    <row r="25" spans="1:26" x14ac:dyDescent="0.3">
      <c r="A25" s="3" t="s">
        <v>24</v>
      </c>
      <c r="B25" s="3">
        <v>30</v>
      </c>
      <c r="C25" s="3">
        <v>1999</v>
      </c>
      <c r="D25" s="3">
        <v>2.8</v>
      </c>
      <c r="E25" s="3">
        <v>0.48</v>
      </c>
      <c r="F25" s="3">
        <v>0.67</v>
      </c>
      <c r="G25" s="3">
        <v>0.23100000000000001</v>
      </c>
      <c r="H25" s="3">
        <v>0.23499999999999999</v>
      </c>
      <c r="I25" s="6">
        <v>0.24879999999999999</v>
      </c>
      <c r="J25" s="6">
        <v>0.2505</v>
      </c>
      <c r="K25" s="6">
        <v>0.15759999999999999</v>
      </c>
      <c r="L25" s="6">
        <v>0.2167</v>
      </c>
      <c r="M25" s="6">
        <v>0.24360000000000001</v>
      </c>
      <c r="N25" s="6">
        <v>0.2477</v>
      </c>
      <c r="O25" s="6">
        <v>0.21609999999999999</v>
      </c>
      <c r="P25" s="6">
        <v>0.21920000000000001</v>
      </c>
      <c r="Q25" s="3" t="b">
        <v>1</v>
      </c>
      <c r="R25" s="3">
        <v>13334</v>
      </c>
      <c r="S25" s="3">
        <v>13037</v>
      </c>
      <c r="T25" s="3">
        <v>17799</v>
      </c>
      <c r="U25">
        <f>Table5[[#This Row],[r work asu no ncs]]-Table5[[#This Row],[r work asu transform]]</f>
        <v>-5.8499999999999996E-2</v>
      </c>
      <c r="V25">
        <f>Table5[[#This Row],[r work pdb header]]-Table5[[#This Row],[r work asu transform]]</f>
        <v>1.4900000000000024E-2</v>
      </c>
      <c r="W25">
        <f>Table5[[#This Row],[r work asu ncs]]-Table5[[#This Row],[r work asu transform]]</f>
        <v>2.7500000000000024E-2</v>
      </c>
      <c r="X25">
        <f>ABS(Table5[[#This Row],[r free pdb header]]-Table5[[#This Row],[r work pdb header]]) - ABS(Table5[[#This Row],[r free asu transform]]-Table5[[#This Row],[r work asu transform]])</f>
        <v>8.9999999999995639E-4</v>
      </c>
      <c r="Y25" s="8">
        <f>ABS(Table5[[#This Row],[r free asu init]]-Table5[[#This Row],[r work asu init]])-ABS(Table5[[#This Row],[r free asu transform]]-Table5[[#This Row],[r work asu transform]])</f>
        <v>-1.4000000000000123E-3</v>
      </c>
      <c r="Z25" s="8">
        <f>ABS(Table5[[#This Row],[r free asu no ncs]]-Table5[[#This Row],[r work asu no ncs]])-ABS(Table5[[#This Row],[r free asu transform]]-Table5[[#This Row],[r work asu transform]])</f>
        <v>5.5999999999999994E-2</v>
      </c>
    </row>
    <row r="26" spans="1:26" x14ac:dyDescent="0.3">
      <c r="A26" s="3" t="s">
        <v>16</v>
      </c>
      <c r="B26" s="3">
        <v>15</v>
      </c>
      <c r="C26" s="3">
        <v>2002</v>
      </c>
      <c r="D26" s="3">
        <v>3.4</v>
      </c>
      <c r="E26" s="3">
        <v>0.51</v>
      </c>
      <c r="F26" s="3">
        <v>0.77</v>
      </c>
      <c r="G26" s="3">
        <v>0.218</v>
      </c>
      <c r="H26" s="3">
        <v>0.22800000000000001</v>
      </c>
      <c r="I26" s="6">
        <v>0.21429999999999999</v>
      </c>
      <c r="J26" s="6">
        <v>0.22589999999999999</v>
      </c>
      <c r="K26" s="6">
        <v>0.20119999999999999</v>
      </c>
      <c r="L26" s="6">
        <v>0.27429999999999999</v>
      </c>
      <c r="M26" s="6">
        <v>0.23380000000000001</v>
      </c>
      <c r="N26" s="6">
        <v>0.24179999999999999</v>
      </c>
      <c r="O26" s="6">
        <v>0.2296</v>
      </c>
      <c r="P26" s="6">
        <v>0.23730000000000001</v>
      </c>
      <c r="Q26" s="3" t="b">
        <v>1</v>
      </c>
      <c r="R26" s="3">
        <v>4931</v>
      </c>
      <c r="S26" s="3">
        <v>4948</v>
      </c>
      <c r="T26" s="3">
        <v>7323</v>
      </c>
      <c r="U26">
        <f>Table5[[#This Row],[r work asu no ncs]]-Table5[[#This Row],[r work asu transform]]</f>
        <v>-2.8400000000000009E-2</v>
      </c>
      <c r="V26">
        <f>Table5[[#This Row],[r work pdb header]]-Table5[[#This Row],[r work asu transform]]</f>
        <v>-1.1599999999999999E-2</v>
      </c>
      <c r="W26">
        <f>Table5[[#This Row],[r work asu ncs]]-Table5[[#This Row],[r work asu transform]]</f>
        <v>4.2000000000000093E-3</v>
      </c>
      <c r="X26">
        <f>ABS(Table5[[#This Row],[r free pdb header]]-Table5[[#This Row],[r work pdb header]]) - ABS(Table5[[#This Row],[r free asu transform]]-Table5[[#This Row],[r work asu transform]])</f>
        <v>2.2999999999999965E-3</v>
      </c>
      <c r="Y26" s="8">
        <f>ABS(Table5[[#This Row],[r free asu init]]-Table5[[#This Row],[r work asu init]])-ABS(Table5[[#This Row],[r free asu transform]]-Table5[[#This Row],[r work asu transform]])</f>
        <v>3.8999999999999868E-3</v>
      </c>
      <c r="Z26" s="8">
        <f>ABS(Table5[[#This Row],[r free asu no ncs]]-Table5[[#This Row],[r work asu no ncs]])-ABS(Table5[[#This Row],[r free asu transform]]-Table5[[#This Row],[r work asu transform]])</f>
        <v>6.5399999999999986E-2</v>
      </c>
    </row>
    <row r="27" spans="1:26" x14ac:dyDescent="0.3">
      <c r="A27" s="3" t="s">
        <v>49</v>
      </c>
      <c r="B27" s="3">
        <v>10</v>
      </c>
      <c r="C27" s="3">
        <v>2005</v>
      </c>
      <c r="D27" s="3">
        <v>2.6</v>
      </c>
      <c r="E27" s="3">
        <v>0.51</v>
      </c>
      <c r="F27" s="3">
        <v>0.76</v>
      </c>
      <c r="G27" s="3">
        <v>0.191</v>
      </c>
      <c r="H27" s="3">
        <v>0.193</v>
      </c>
      <c r="I27" s="6">
        <v>0.17230000000000001</v>
      </c>
      <c r="J27" s="6">
        <v>0.1764</v>
      </c>
      <c r="K27" s="6">
        <v>0.1366</v>
      </c>
      <c r="L27" s="6">
        <v>0.18060000000000001</v>
      </c>
      <c r="M27" s="6">
        <v>0.15359999999999999</v>
      </c>
      <c r="N27" s="6">
        <v>0.159</v>
      </c>
      <c r="O27" s="6">
        <v>0.153</v>
      </c>
      <c r="P27" s="6">
        <v>0.15759999999999999</v>
      </c>
      <c r="Q27" s="3" t="b">
        <v>1</v>
      </c>
      <c r="R27" s="3">
        <v>7771</v>
      </c>
      <c r="S27" s="3">
        <v>7962</v>
      </c>
      <c r="T27" s="3">
        <v>10876</v>
      </c>
      <c r="U27">
        <f>Table5[[#This Row],[r work asu no ncs]]-Table5[[#This Row],[r work asu transform]]</f>
        <v>-1.6399999999999998E-2</v>
      </c>
      <c r="V27">
        <f>Table5[[#This Row],[r work pdb header]]-Table5[[#This Row],[r work asu transform]]</f>
        <v>3.8000000000000006E-2</v>
      </c>
      <c r="W27">
        <f>Table5[[#This Row],[r work asu ncs]]-Table5[[#This Row],[r work asu transform]]</f>
        <v>5.9999999999998943E-4</v>
      </c>
      <c r="X27">
        <f>ABS(Table5[[#This Row],[r free pdb header]]-Table5[[#This Row],[r work pdb header]]) - ABS(Table5[[#This Row],[r free asu transform]]-Table5[[#This Row],[r work asu transform]])</f>
        <v>-2.5999999999999912E-3</v>
      </c>
      <c r="Y27" s="8">
        <f>ABS(Table5[[#This Row],[r free asu init]]-Table5[[#This Row],[r work asu init]])-ABS(Table5[[#This Row],[r free asu transform]]-Table5[[#This Row],[r work asu transform]])</f>
        <v>-5.0000000000000044E-4</v>
      </c>
      <c r="Z27" s="8">
        <f>ABS(Table5[[#This Row],[r free asu no ncs]]-Table5[[#This Row],[r work asu no ncs]])-ABS(Table5[[#This Row],[r free asu transform]]-Table5[[#This Row],[r work asu transform]])</f>
        <v>3.9400000000000018E-2</v>
      </c>
    </row>
    <row r="28" spans="1:26" x14ac:dyDescent="0.3">
      <c r="A28" s="3" t="s">
        <v>38</v>
      </c>
      <c r="B28" s="3">
        <v>60</v>
      </c>
      <c r="C28" s="3">
        <v>2004</v>
      </c>
      <c r="D28" s="3">
        <v>3.5</v>
      </c>
      <c r="E28" s="3">
        <v>0.54</v>
      </c>
      <c r="F28" s="3">
        <v>0.73</v>
      </c>
      <c r="G28" s="3">
        <v>0.30599999999999999</v>
      </c>
      <c r="H28" s="3">
        <v>0.30299999999999999</v>
      </c>
      <c r="I28" s="6">
        <v>0.28199999999999997</v>
      </c>
      <c r="J28" s="6">
        <v>0.28610000000000002</v>
      </c>
      <c r="K28" s="6">
        <v>0.2107</v>
      </c>
      <c r="L28" s="6">
        <v>0.27529999999999999</v>
      </c>
      <c r="M28" s="6">
        <v>0.28139999999999998</v>
      </c>
      <c r="N28" s="6">
        <v>0.28599999999999998</v>
      </c>
      <c r="O28" s="6">
        <v>0.26300000000000001</v>
      </c>
      <c r="P28" s="6">
        <v>0.26440000000000002</v>
      </c>
      <c r="Q28" s="3" t="b">
        <v>1</v>
      </c>
      <c r="R28" s="3">
        <v>9933</v>
      </c>
      <c r="S28" s="3">
        <v>10654</v>
      </c>
      <c r="T28" s="3">
        <v>14697</v>
      </c>
      <c r="U28">
        <f>Table5[[#This Row],[r work asu no ncs]]-Table5[[#This Row],[r work asu transform]]</f>
        <v>-5.2300000000000013E-2</v>
      </c>
      <c r="V28">
        <f>Table5[[#This Row],[r work pdb header]]-Table5[[#This Row],[r work asu transform]]</f>
        <v>4.2999999999999983E-2</v>
      </c>
      <c r="W28">
        <f>Table5[[#This Row],[r work asu ncs]]-Table5[[#This Row],[r work asu transform]]</f>
        <v>1.8399999999999972E-2</v>
      </c>
      <c r="X28">
        <f>ABS(Table5[[#This Row],[r free pdb header]]-Table5[[#This Row],[r work pdb header]]) - ABS(Table5[[#This Row],[r free asu transform]]-Table5[[#This Row],[r work asu transform]])</f>
        <v>1.5999999999999903E-3</v>
      </c>
      <c r="Y28" s="8">
        <f>ABS(Table5[[#This Row],[r free asu init]]-Table5[[#This Row],[r work asu init]])-ABS(Table5[[#This Row],[r free asu transform]]-Table5[[#This Row],[r work asu transform]])</f>
        <v>2.7000000000000357E-3</v>
      </c>
      <c r="Z28" s="8">
        <f>ABS(Table5[[#This Row],[r free asu no ncs]]-Table5[[#This Row],[r work asu no ncs]])-ABS(Table5[[#This Row],[r free asu transform]]-Table5[[#This Row],[r work asu transform]])</f>
        <v>6.3199999999999978E-2</v>
      </c>
    </row>
    <row r="29" spans="1:26" x14ac:dyDescent="0.3">
      <c r="A29" s="3" t="s">
        <v>67</v>
      </c>
      <c r="B29" s="3">
        <v>60</v>
      </c>
      <c r="C29" s="3">
        <v>2008</v>
      </c>
      <c r="D29" s="3">
        <v>2.9</v>
      </c>
      <c r="E29" s="3">
        <v>0.54</v>
      </c>
      <c r="F29" s="3">
        <v>0.8</v>
      </c>
      <c r="G29" s="3">
        <v>0.27800000000000002</v>
      </c>
      <c r="H29" s="3">
        <v>-1</v>
      </c>
      <c r="I29" s="6">
        <v>0.28360000000000002</v>
      </c>
      <c r="J29" s="6">
        <v>0.28360000000000002</v>
      </c>
      <c r="K29" s="6">
        <v>0.2258</v>
      </c>
      <c r="L29" s="6">
        <v>0.2258</v>
      </c>
      <c r="M29" s="6">
        <v>0.28849999999999998</v>
      </c>
      <c r="N29" s="6">
        <v>0.28849999999999998</v>
      </c>
      <c r="O29" s="6">
        <v>0.28449999999999998</v>
      </c>
      <c r="P29" s="6">
        <v>0.28449999999999998</v>
      </c>
      <c r="Q29" s="3" t="b">
        <v>1</v>
      </c>
      <c r="R29" s="3">
        <v>16875</v>
      </c>
      <c r="S29" s="3">
        <v>15295</v>
      </c>
      <c r="T29" s="3">
        <v>18789</v>
      </c>
      <c r="U29">
        <f>Table5[[#This Row],[r work asu no ncs]]-Table5[[#This Row],[r work asu transform]]</f>
        <v>-5.8699999999999974E-2</v>
      </c>
      <c r="V29">
        <f>Table5[[#This Row],[r work pdb header]]-Table5[[#This Row],[r work asu transform]]</f>
        <v>-6.4999999999999503E-3</v>
      </c>
      <c r="W29">
        <f>Table5[[#This Row],[r work asu ncs]]-Table5[[#This Row],[r work asu transform]]</f>
        <v>4.0000000000000036E-3</v>
      </c>
      <c r="X29">
        <f>ABS(Table5[[#This Row],[r free pdb header]]-Table5[[#This Row],[r work pdb header]]) - ABS(Table5[[#This Row],[r free asu transform]]-Table5[[#This Row],[r work asu transform]])</f>
        <v>1.278</v>
      </c>
      <c r="Y29" s="8">
        <f>ABS(Table5[[#This Row],[r free asu init]]-Table5[[#This Row],[r work asu init]])-ABS(Table5[[#This Row],[r free asu transform]]-Table5[[#This Row],[r work asu transform]])</f>
        <v>0</v>
      </c>
      <c r="Z29" s="8">
        <f>ABS(Table5[[#This Row],[r free asu no ncs]]-Table5[[#This Row],[r work asu no ncs]])-ABS(Table5[[#This Row],[r free asu transform]]-Table5[[#This Row],[r work asu transform]])</f>
        <v>0</v>
      </c>
    </row>
    <row r="30" spans="1:26" x14ac:dyDescent="0.3">
      <c r="A30" t="s">
        <v>75</v>
      </c>
      <c r="B30">
        <v>60</v>
      </c>
      <c r="C30">
        <v>2010</v>
      </c>
      <c r="D30">
        <v>4.2</v>
      </c>
      <c r="E30">
        <v>0.55000000000000004</v>
      </c>
      <c r="F30">
        <v>0.69</v>
      </c>
      <c r="G30">
        <v>0.3029</v>
      </c>
      <c r="H30">
        <v>-1</v>
      </c>
      <c r="I30" s="7">
        <v>0.30249999999999999</v>
      </c>
      <c r="J30" s="7">
        <v>0.30249999999999999</v>
      </c>
      <c r="K30" s="7">
        <v>0.1676</v>
      </c>
      <c r="L30" s="7">
        <v>0.1676</v>
      </c>
      <c r="M30" s="7">
        <v>0.29449999999999998</v>
      </c>
      <c r="N30" s="7">
        <v>0.29449999999999998</v>
      </c>
      <c r="O30" s="7">
        <v>0.2893</v>
      </c>
      <c r="P30" s="7">
        <v>0.2893</v>
      </c>
      <c r="Q30" t="b">
        <v>1</v>
      </c>
      <c r="R30">
        <v>9584</v>
      </c>
      <c r="S30">
        <v>7831</v>
      </c>
      <c r="T30">
        <v>12565</v>
      </c>
      <c r="U30">
        <f>Table5[[#This Row],[r work asu no ncs]]-Table5[[#This Row],[r work asu transform]]</f>
        <v>-0.1217</v>
      </c>
      <c r="V30">
        <f>Table5[[#This Row],[r work pdb header]]-Table5[[#This Row],[r work asu transform]]</f>
        <v>1.3600000000000001E-2</v>
      </c>
      <c r="W30">
        <f>Table5[[#This Row],[r work asu ncs]]-Table5[[#This Row],[r work asu transform]]</f>
        <v>5.1999999999999824E-3</v>
      </c>
      <c r="X30">
        <f>ABS(Table5[[#This Row],[r free pdb header]]-Table5[[#This Row],[r work pdb header]]) - ABS(Table5[[#This Row],[r free asu transform]]-Table5[[#This Row],[r work asu transform]])</f>
        <v>1.3028999999999999</v>
      </c>
      <c r="Y30" s="8">
        <f>ABS(Table5[[#This Row],[r free asu init]]-Table5[[#This Row],[r work asu init]])-ABS(Table5[[#This Row],[r free asu transform]]-Table5[[#This Row],[r work asu transform]])</f>
        <v>0</v>
      </c>
      <c r="Z30" s="8">
        <f>ABS(Table5[[#This Row],[r free asu no ncs]]-Table5[[#This Row],[r work asu no ncs]])-ABS(Table5[[#This Row],[r free asu transform]]-Table5[[#This Row],[r work asu transform]])</f>
        <v>0</v>
      </c>
    </row>
    <row r="31" spans="1:26" x14ac:dyDescent="0.3">
      <c r="A31" s="3" t="s">
        <v>108</v>
      </c>
      <c r="B31" s="3">
        <v>60</v>
      </c>
      <c r="C31" s="3">
        <v>2012</v>
      </c>
      <c r="D31" s="3">
        <v>3.4</v>
      </c>
      <c r="E31" s="3">
        <v>0.55000000000000004</v>
      </c>
      <c r="F31" s="3">
        <v>0.74</v>
      </c>
      <c r="G31" s="3">
        <v>0.24340000000000001</v>
      </c>
      <c r="H31" s="3">
        <v>-1</v>
      </c>
      <c r="I31" s="6">
        <v>0.23760000000000001</v>
      </c>
      <c r="J31" s="6">
        <v>0.23760000000000001</v>
      </c>
      <c r="K31" s="6">
        <v>0.50970000000000004</v>
      </c>
      <c r="L31" s="6">
        <v>0.50970000000000004</v>
      </c>
      <c r="M31" s="6" t="s">
        <v>140</v>
      </c>
      <c r="N31" s="6" t="s">
        <v>140</v>
      </c>
      <c r="O31" s="6" t="s">
        <v>140</v>
      </c>
      <c r="P31" s="6" t="s">
        <v>140</v>
      </c>
      <c r="Q31" s="3" t="b">
        <v>1</v>
      </c>
      <c r="R31" s="3">
        <v>45137</v>
      </c>
      <c r="S31" s="3" t="s">
        <v>140</v>
      </c>
      <c r="T31" s="3" t="s">
        <v>140</v>
      </c>
      <c r="U31" t="e">
        <f>Table5[[#This Row],[r work asu no ncs]]-Table5[[#This Row],[r work asu transform]]</f>
        <v>#VALUE!</v>
      </c>
      <c r="V31" t="e">
        <f>Table5[[#This Row],[r work pdb header]]-Table5[[#This Row],[r work asu transform]]</f>
        <v>#VALUE!</v>
      </c>
      <c r="W31" t="e">
        <f>Table5[[#This Row],[r work asu ncs]]-Table5[[#This Row],[r work asu transform]]</f>
        <v>#VALUE!</v>
      </c>
      <c r="X31" t="e">
        <f>ABS(Table5[[#This Row],[r free pdb header]]-Table5[[#This Row],[r work pdb header]]) - ABS(Table5[[#This Row],[r free asu transform]]-Table5[[#This Row],[r work asu transform]])</f>
        <v>#VALUE!</v>
      </c>
      <c r="Y31" s="8" t="e">
        <f>ABS(Table5[[#This Row],[r free asu init]]-Table5[[#This Row],[r work asu init]])-ABS(Table5[[#This Row],[r free asu transform]]-Table5[[#This Row],[r work asu transform]])</f>
        <v>#VALUE!</v>
      </c>
      <c r="Z31" s="8" t="e">
        <f>ABS(Table5[[#This Row],[r free asu no ncs]]-Table5[[#This Row],[r work asu no ncs]])-ABS(Table5[[#This Row],[r free asu transform]]-Table5[[#This Row],[r work asu transform]])</f>
        <v>#VALUE!</v>
      </c>
    </row>
    <row r="32" spans="1:26" x14ac:dyDescent="0.3">
      <c r="A32" s="3" t="s">
        <v>47</v>
      </c>
      <c r="B32" s="3">
        <v>10</v>
      </c>
      <c r="C32" s="3">
        <v>2005</v>
      </c>
      <c r="D32" s="3">
        <v>2.38</v>
      </c>
      <c r="E32" s="3">
        <v>0.56000000000000005</v>
      </c>
      <c r="F32" s="3">
        <v>0.76</v>
      </c>
      <c r="G32" s="3">
        <v>0.19</v>
      </c>
      <c r="H32" s="3">
        <v>0.24399999999999999</v>
      </c>
      <c r="I32" s="6">
        <v>0.18179999999999999</v>
      </c>
      <c r="J32" s="6">
        <v>0.1804</v>
      </c>
      <c r="K32" s="6">
        <v>0.1691</v>
      </c>
      <c r="L32" s="6">
        <v>0.19919999999999999</v>
      </c>
      <c r="M32" s="6">
        <v>0.1779</v>
      </c>
      <c r="N32" s="6">
        <v>0.17829999999999999</v>
      </c>
      <c r="O32" s="6">
        <v>0.17710000000000001</v>
      </c>
      <c r="P32" s="6">
        <v>0.17699999999999999</v>
      </c>
      <c r="Q32" s="3" t="b">
        <v>1</v>
      </c>
      <c r="R32" s="3">
        <v>10163</v>
      </c>
      <c r="S32" s="3">
        <v>10496</v>
      </c>
      <c r="T32" s="3">
        <v>15319</v>
      </c>
      <c r="U32">
        <f>Table5[[#This Row],[r work asu no ncs]]-Table5[[#This Row],[r work asu transform]]</f>
        <v>-8.0000000000000071E-3</v>
      </c>
      <c r="V32">
        <f>Table5[[#This Row],[r work pdb header]]-Table5[[#This Row],[r work asu transform]]</f>
        <v>1.2899999999999995E-2</v>
      </c>
      <c r="W32">
        <f>Table5[[#This Row],[r work asu ncs]]-Table5[[#This Row],[r work asu transform]]</f>
        <v>7.9999999999999516E-4</v>
      </c>
      <c r="X32">
        <f>ABS(Table5[[#This Row],[r free pdb header]]-Table5[[#This Row],[r work pdb header]]) - ABS(Table5[[#This Row],[r free asu transform]]-Table5[[#This Row],[r work asu transform]])</f>
        <v>5.3899999999999976E-2</v>
      </c>
      <c r="Y32" s="8">
        <f>ABS(Table5[[#This Row],[r free asu init]]-Table5[[#This Row],[r work asu init]])-ABS(Table5[[#This Row],[r free asu transform]]-Table5[[#This Row],[r work asu transform]])</f>
        <v>1.2999999999999678E-3</v>
      </c>
      <c r="Z32" s="8">
        <f>ABS(Table5[[#This Row],[r free asu no ncs]]-Table5[[#This Row],[r work asu no ncs]])-ABS(Table5[[#This Row],[r free asu transform]]-Table5[[#This Row],[r work asu transform]])</f>
        <v>2.9999999999999971E-2</v>
      </c>
    </row>
    <row r="33" spans="1:26" x14ac:dyDescent="0.3">
      <c r="A33" t="s">
        <v>53</v>
      </c>
      <c r="B33">
        <v>15</v>
      </c>
      <c r="C33">
        <v>2006</v>
      </c>
      <c r="D33">
        <v>2.9</v>
      </c>
      <c r="E33">
        <v>0.56000000000000005</v>
      </c>
      <c r="F33">
        <v>0.82</v>
      </c>
      <c r="G33">
        <v>0.309</v>
      </c>
      <c r="H33">
        <v>0.315</v>
      </c>
      <c r="I33" s="7">
        <v>0.32069999999999999</v>
      </c>
      <c r="J33" s="7">
        <v>0.32450000000000001</v>
      </c>
      <c r="K33" s="7">
        <v>0.23419999999999999</v>
      </c>
      <c r="L33" s="7">
        <v>0.27779999999999999</v>
      </c>
      <c r="M33" s="7">
        <v>0.32740000000000002</v>
      </c>
      <c r="N33" s="7">
        <v>0.32750000000000001</v>
      </c>
      <c r="O33" s="7">
        <v>0.28620000000000001</v>
      </c>
      <c r="P33" s="7">
        <v>0.2873</v>
      </c>
      <c r="Q33" t="b">
        <v>1</v>
      </c>
      <c r="R33">
        <v>8175</v>
      </c>
      <c r="S33">
        <v>8517</v>
      </c>
      <c r="T33">
        <v>12630</v>
      </c>
      <c r="U33">
        <f>Table5[[#This Row],[r work asu no ncs]]-Table5[[#This Row],[r work asu transform]]</f>
        <v>-5.2000000000000018E-2</v>
      </c>
      <c r="V33">
        <f>Table5[[#This Row],[r work pdb header]]-Table5[[#This Row],[r work asu transform]]</f>
        <v>2.2799999999999987E-2</v>
      </c>
      <c r="W33">
        <f>Table5[[#This Row],[r work asu ncs]]-Table5[[#This Row],[r work asu transform]]</f>
        <v>4.1200000000000014E-2</v>
      </c>
      <c r="X33">
        <f>ABS(Table5[[#This Row],[r free pdb header]]-Table5[[#This Row],[r work pdb header]]) - ABS(Table5[[#This Row],[r free asu transform]]-Table5[[#This Row],[r work asu transform]])</f>
        <v>4.9000000000000155E-3</v>
      </c>
      <c r="Y33" s="8">
        <f>ABS(Table5[[#This Row],[r free asu init]]-Table5[[#This Row],[r work asu init]])-ABS(Table5[[#This Row],[r free asu transform]]-Table5[[#This Row],[r work asu transform]])</f>
        <v>2.7000000000000357E-3</v>
      </c>
      <c r="Z33" s="8">
        <f>ABS(Table5[[#This Row],[r free asu no ncs]]-Table5[[#This Row],[r work asu no ncs]])-ABS(Table5[[#This Row],[r free asu transform]]-Table5[[#This Row],[r work asu transform]])</f>
        <v>4.250000000000001E-2</v>
      </c>
    </row>
    <row r="34" spans="1:26" x14ac:dyDescent="0.3">
      <c r="A34" s="3" t="s">
        <v>18</v>
      </c>
      <c r="B34" s="3">
        <v>180</v>
      </c>
      <c r="C34" s="3">
        <v>2002</v>
      </c>
      <c r="D34" s="3">
        <v>3</v>
      </c>
      <c r="E34" s="3">
        <v>0.56999999999999995</v>
      </c>
      <c r="F34" s="3">
        <v>0.64</v>
      </c>
      <c r="G34" s="3">
        <v>0.33800000000000002</v>
      </c>
      <c r="H34" s="3">
        <v>0.34200000000000003</v>
      </c>
      <c r="I34" s="6">
        <v>0.32850000000000001</v>
      </c>
      <c r="J34" s="6">
        <v>0.32850000000000001</v>
      </c>
      <c r="K34" s="6">
        <v>0.30530000000000002</v>
      </c>
      <c r="L34" s="6">
        <v>0.30530000000000002</v>
      </c>
      <c r="M34" s="6" t="s">
        <v>140</v>
      </c>
      <c r="N34" s="6" t="s">
        <v>140</v>
      </c>
      <c r="O34" s="6" t="s">
        <v>140</v>
      </c>
      <c r="P34" s="6" t="s">
        <v>140</v>
      </c>
      <c r="Q34" s="3" t="b">
        <v>1</v>
      </c>
      <c r="R34" s="3">
        <v>45192</v>
      </c>
      <c r="S34" s="3" t="s">
        <v>140</v>
      </c>
      <c r="T34" s="3" t="s">
        <v>140</v>
      </c>
      <c r="U34" t="e">
        <f>Table5[[#This Row],[r work asu no ncs]]-Table5[[#This Row],[r work asu transform]]</f>
        <v>#VALUE!</v>
      </c>
      <c r="V34" t="e">
        <f>Table5[[#This Row],[r work pdb header]]-Table5[[#This Row],[r work asu transform]]</f>
        <v>#VALUE!</v>
      </c>
      <c r="W34" t="e">
        <f>Table5[[#This Row],[r work asu ncs]]-Table5[[#This Row],[r work asu transform]]</f>
        <v>#VALUE!</v>
      </c>
      <c r="X34" t="e">
        <f>ABS(Table5[[#This Row],[r free pdb header]]-Table5[[#This Row],[r work pdb header]]) - ABS(Table5[[#This Row],[r free asu transform]]-Table5[[#This Row],[r work asu transform]])</f>
        <v>#VALUE!</v>
      </c>
      <c r="Y34" s="8" t="e">
        <f>ABS(Table5[[#This Row],[r free asu init]]-Table5[[#This Row],[r work asu init]])-ABS(Table5[[#This Row],[r free asu transform]]-Table5[[#This Row],[r work asu transform]])</f>
        <v>#VALUE!</v>
      </c>
      <c r="Z34" s="8" t="e">
        <f>ABS(Table5[[#This Row],[r free asu no ncs]]-Table5[[#This Row],[r work asu no ncs]])-ABS(Table5[[#This Row],[r free asu transform]]-Table5[[#This Row],[r work asu transform]])</f>
        <v>#VALUE!</v>
      </c>
    </row>
    <row r="35" spans="1:26" x14ac:dyDescent="0.3">
      <c r="A35" s="3" t="s">
        <v>37</v>
      </c>
      <c r="B35" s="3">
        <v>60</v>
      </c>
      <c r="C35" s="3">
        <v>2004</v>
      </c>
      <c r="D35" s="3">
        <v>3.3</v>
      </c>
      <c r="E35" s="3">
        <v>0.56999999999999995</v>
      </c>
      <c r="F35" s="3">
        <v>0.73</v>
      </c>
      <c r="G35" s="3">
        <v>0.307</v>
      </c>
      <c r="H35" s="3">
        <v>0.307</v>
      </c>
      <c r="I35" s="6">
        <v>0.29499999999999998</v>
      </c>
      <c r="J35" s="6">
        <v>0.29580000000000001</v>
      </c>
      <c r="K35" s="6">
        <v>0.24310000000000001</v>
      </c>
      <c r="L35" s="6">
        <v>0.29570000000000002</v>
      </c>
      <c r="M35" s="6">
        <v>0.31159999999999999</v>
      </c>
      <c r="N35" s="6">
        <v>0.31230000000000002</v>
      </c>
      <c r="O35" s="6">
        <v>0.29830000000000001</v>
      </c>
      <c r="P35" s="6">
        <v>0.30049999999999999</v>
      </c>
      <c r="Q35" s="3" t="b">
        <v>1</v>
      </c>
      <c r="R35" s="3">
        <v>12635</v>
      </c>
      <c r="S35" s="3">
        <v>13676</v>
      </c>
      <c r="T35" s="3">
        <v>17177</v>
      </c>
      <c r="U35">
        <f>Table5[[#This Row],[r work asu no ncs]]-Table5[[#This Row],[r work asu transform]]</f>
        <v>-5.5199999999999999E-2</v>
      </c>
      <c r="V35">
        <f>Table5[[#This Row],[r work pdb header]]-Table5[[#This Row],[r work asu transform]]</f>
        <v>8.6999999999999855E-3</v>
      </c>
      <c r="W35">
        <f>Table5[[#This Row],[r work asu ncs]]-Table5[[#This Row],[r work asu transform]]</f>
        <v>1.3299999999999979E-2</v>
      </c>
      <c r="X35">
        <f>ABS(Table5[[#This Row],[r free pdb header]]-Table5[[#This Row],[r work pdb header]]) - ABS(Table5[[#This Row],[r free asu transform]]-Table5[[#This Row],[r work asu transform]])</f>
        <v>-2.1999999999999797E-3</v>
      </c>
      <c r="Y35" s="8">
        <f>ABS(Table5[[#This Row],[r free asu init]]-Table5[[#This Row],[r work asu init]])-ABS(Table5[[#This Row],[r free asu transform]]-Table5[[#This Row],[r work asu transform]])</f>
        <v>-1.3999999999999568E-3</v>
      </c>
      <c r="Z35" s="8">
        <f>ABS(Table5[[#This Row],[r free asu no ncs]]-Table5[[#This Row],[r work asu no ncs]])-ABS(Table5[[#This Row],[r free asu transform]]-Table5[[#This Row],[r work asu transform]])</f>
        <v>5.0400000000000028E-2</v>
      </c>
    </row>
    <row r="36" spans="1:26" x14ac:dyDescent="0.3">
      <c r="A36" s="3" t="s">
        <v>111</v>
      </c>
      <c r="B36" s="3">
        <v>60</v>
      </c>
      <c r="C36" s="3">
        <v>2012</v>
      </c>
      <c r="D36" s="3">
        <v>3.8</v>
      </c>
      <c r="E36" s="3">
        <v>0.56999999999999995</v>
      </c>
      <c r="F36" s="3">
        <v>0.67</v>
      </c>
      <c r="G36" s="3">
        <v>0.28050000000000003</v>
      </c>
      <c r="H36" s="3">
        <v>0.27810000000000001</v>
      </c>
      <c r="I36" s="6">
        <v>0.371</v>
      </c>
      <c r="J36" s="6">
        <v>0.36659999999999998</v>
      </c>
      <c r="K36" s="6">
        <v>0.30730000000000002</v>
      </c>
      <c r="L36" s="6">
        <v>0.36109999999999998</v>
      </c>
      <c r="M36" s="6">
        <v>0.4</v>
      </c>
      <c r="N36" s="6">
        <v>0.40100000000000002</v>
      </c>
      <c r="O36" s="6">
        <v>0.34789999999999999</v>
      </c>
      <c r="P36" s="6">
        <v>0.34710000000000002</v>
      </c>
      <c r="Q36" s="3" t="b">
        <v>1</v>
      </c>
      <c r="R36" s="3">
        <v>12895</v>
      </c>
      <c r="S36" s="3">
        <v>10548</v>
      </c>
      <c r="T36" s="3">
        <v>14400</v>
      </c>
      <c r="U36">
        <f>Table5[[#This Row],[r work asu no ncs]]-Table5[[#This Row],[r work asu transform]]</f>
        <v>-4.0599999999999969E-2</v>
      </c>
      <c r="V36">
        <f>Table5[[#This Row],[r work pdb header]]-Table5[[#This Row],[r work asu transform]]</f>
        <v>-6.739999999999996E-2</v>
      </c>
      <c r="W36">
        <f>Table5[[#This Row],[r work asu ncs]]-Table5[[#This Row],[r work asu transform]]</f>
        <v>5.2100000000000035E-2</v>
      </c>
      <c r="X36">
        <f>ABS(Table5[[#This Row],[r free pdb header]]-Table5[[#This Row],[r work pdb header]]) - ABS(Table5[[#This Row],[r free asu transform]]-Table5[[#This Row],[r work asu transform]])</f>
        <v>1.6000000000000458E-3</v>
      </c>
      <c r="Y36" s="8">
        <f>ABS(Table5[[#This Row],[r free asu init]]-Table5[[#This Row],[r work asu init]])-ABS(Table5[[#This Row],[r free asu transform]]-Table5[[#This Row],[r work asu transform]])</f>
        <v>3.6000000000000476E-3</v>
      </c>
      <c r="Z36" s="8">
        <f>ABS(Table5[[#This Row],[r free asu no ncs]]-Table5[[#This Row],[r work asu no ncs]])-ABS(Table5[[#This Row],[r free asu transform]]-Table5[[#This Row],[r work asu transform]])</f>
        <v>5.2999999999999992E-2</v>
      </c>
    </row>
    <row r="37" spans="1:26" x14ac:dyDescent="0.3">
      <c r="A37" s="3" t="s">
        <v>102</v>
      </c>
      <c r="B37" s="3">
        <v>10</v>
      </c>
      <c r="C37" s="3">
        <v>2012</v>
      </c>
      <c r="D37" s="3">
        <v>2.2999999999999998</v>
      </c>
      <c r="E37" s="3">
        <v>0.57999999999999996</v>
      </c>
      <c r="F37" s="3">
        <v>0.7</v>
      </c>
      <c r="G37" s="3">
        <v>0.217</v>
      </c>
      <c r="H37" s="3">
        <v>0.22600000000000001</v>
      </c>
      <c r="I37" s="6">
        <v>0.217</v>
      </c>
      <c r="J37" s="6">
        <v>0.21260000000000001</v>
      </c>
      <c r="K37" s="6">
        <v>0.20330000000000001</v>
      </c>
      <c r="L37" s="6">
        <v>0.24729999999999999</v>
      </c>
      <c r="M37" s="6">
        <v>0.22409999999999999</v>
      </c>
      <c r="N37" s="6">
        <v>0.22639999999999999</v>
      </c>
      <c r="O37" s="6">
        <v>0.224</v>
      </c>
      <c r="P37" s="6">
        <v>0.22639999999999999</v>
      </c>
      <c r="Q37" s="3" t="b">
        <v>1</v>
      </c>
      <c r="R37" s="3">
        <v>14917</v>
      </c>
      <c r="S37" s="3">
        <v>14725</v>
      </c>
      <c r="T37" s="3">
        <v>21215</v>
      </c>
      <c r="U37">
        <f>Table5[[#This Row],[r work asu no ncs]]-Table5[[#This Row],[r work asu transform]]</f>
        <v>-2.0699999999999996E-2</v>
      </c>
      <c r="V37">
        <f>Table5[[#This Row],[r work pdb header]]-Table5[[#This Row],[r work asu transform]]</f>
        <v>-7.0000000000000062E-3</v>
      </c>
      <c r="W37">
        <f>Table5[[#This Row],[r work asu ncs]]-Table5[[#This Row],[r work asu transform]]</f>
        <v>9.9999999999988987E-5</v>
      </c>
      <c r="X37">
        <f>ABS(Table5[[#This Row],[r free pdb header]]-Table5[[#This Row],[r work pdb header]]) - ABS(Table5[[#This Row],[r free asu transform]]-Table5[[#This Row],[r work asu transform]])</f>
        <v>6.6000000000000225E-3</v>
      </c>
      <c r="Y37" s="8">
        <f>ABS(Table5[[#This Row],[r free asu init]]-Table5[[#This Row],[r work asu init]])-ABS(Table5[[#This Row],[r free asu transform]]-Table5[[#This Row],[r work asu transform]])</f>
        <v>2.0000000000000018E-3</v>
      </c>
      <c r="Z37" s="8">
        <f>ABS(Table5[[#This Row],[r free asu no ncs]]-Table5[[#This Row],[r work asu no ncs]])-ABS(Table5[[#This Row],[r free asu transform]]-Table5[[#This Row],[r work asu transform]])</f>
        <v>4.1599999999999998E-2</v>
      </c>
    </row>
    <row r="38" spans="1:26" x14ac:dyDescent="0.3">
      <c r="A38" s="3" t="s">
        <v>23</v>
      </c>
      <c r="B38" s="3">
        <v>30</v>
      </c>
      <c r="C38" s="3">
        <v>1999</v>
      </c>
      <c r="D38" s="3">
        <v>2.8</v>
      </c>
      <c r="E38" s="3">
        <v>0.57999999999999996</v>
      </c>
      <c r="F38" s="3">
        <v>0.67</v>
      </c>
      <c r="G38" s="3">
        <v>0.20599999999999999</v>
      </c>
      <c r="H38" s="3">
        <v>0.21199999999999999</v>
      </c>
      <c r="I38" s="6">
        <v>0.22140000000000001</v>
      </c>
      <c r="J38" s="6">
        <v>0.22500000000000001</v>
      </c>
      <c r="K38" s="6">
        <v>0.1245</v>
      </c>
      <c r="L38" s="6">
        <v>0.17949999999999999</v>
      </c>
      <c r="M38" s="6">
        <v>0.20499999999999999</v>
      </c>
      <c r="N38" s="6">
        <v>0.21099999999999999</v>
      </c>
      <c r="O38" s="6">
        <v>0.17499999999999999</v>
      </c>
      <c r="P38" s="6">
        <v>0.1804</v>
      </c>
      <c r="Q38" s="3" t="b">
        <v>1</v>
      </c>
      <c r="R38" s="3">
        <v>11431</v>
      </c>
      <c r="S38" s="3">
        <v>10022</v>
      </c>
      <c r="T38" s="3">
        <v>14463</v>
      </c>
      <c r="U38">
        <f>Table5[[#This Row],[r work asu no ncs]]-Table5[[#This Row],[r work asu transform]]</f>
        <v>-5.0499999999999989E-2</v>
      </c>
      <c r="V38">
        <f>Table5[[#This Row],[r work pdb header]]-Table5[[#This Row],[r work asu transform]]</f>
        <v>3.1E-2</v>
      </c>
      <c r="W38">
        <f>Table5[[#This Row],[r work asu ncs]]-Table5[[#This Row],[r work asu transform]]</f>
        <v>0.03</v>
      </c>
      <c r="X38">
        <f>ABS(Table5[[#This Row],[r free pdb header]]-Table5[[#This Row],[r work pdb header]]) - ABS(Table5[[#This Row],[r free asu transform]]-Table5[[#This Row],[r work asu transform]])</f>
        <v>5.9999999999998943E-4</v>
      </c>
      <c r="Y38" s="8">
        <f>ABS(Table5[[#This Row],[r free asu init]]-Table5[[#This Row],[r work asu init]])-ABS(Table5[[#This Row],[r free asu transform]]-Table5[[#This Row],[r work asu transform]])</f>
        <v>-1.8000000000000238E-3</v>
      </c>
      <c r="Z38" s="8">
        <f>ABS(Table5[[#This Row],[r free asu no ncs]]-Table5[[#This Row],[r work asu no ncs]])-ABS(Table5[[#This Row],[r free asu transform]]-Table5[[#This Row],[r work asu transform]])</f>
        <v>4.9599999999999977E-2</v>
      </c>
    </row>
    <row r="39" spans="1:26" x14ac:dyDescent="0.3">
      <c r="A39" s="3" t="s">
        <v>50</v>
      </c>
      <c r="B39" s="3">
        <v>10</v>
      </c>
      <c r="C39" s="3">
        <v>2005</v>
      </c>
      <c r="D39" s="3">
        <v>2.65</v>
      </c>
      <c r="E39" s="3">
        <v>0.59</v>
      </c>
      <c r="F39" s="3">
        <v>0.77</v>
      </c>
      <c r="G39" s="3">
        <v>0.219</v>
      </c>
      <c r="H39" s="3">
        <v>0.219</v>
      </c>
      <c r="I39" s="6">
        <v>0.2185</v>
      </c>
      <c r="J39" s="6">
        <v>0.21879999999999999</v>
      </c>
      <c r="K39" s="6">
        <v>0.192</v>
      </c>
      <c r="L39" s="6">
        <v>0.2379</v>
      </c>
      <c r="M39" s="6">
        <v>0.21329999999999999</v>
      </c>
      <c r="N39" s="6">
        <v>0.2132</v>
      </c>
      <c r="O39" s="6">
        <v>0.21299999999999999</v>
      </c>
      <c r="P39" s="6">
        <v>0.21260000000000001</v>
      </c>
      <c r="Q39" s="3" t="b">
        <v>1</v>
      </c>
      <c r="R39" s="3">
        <v>8060</v>
      </c>
      <c r="S39" s="3">
        <v>9138</v>
      </c>
      <c r="T39" s="3">
        <v>11517</v>
      </c>
      <c r="U39">
        <f>Table5[[#This Row],[r work asu no ncs]]-Table5[[#This Row],[r work asu transform]]</f>
        <v>-2.0999999999999991E-2</v>
      </c>
      <c r="V39">
        <f>Table5[[#This Row],[r work pdb header]]-Table5[[#This Row],[r work asu transform]]</f>
        <v>6.0000000000000053E-3</v>
      </c>
      <c r="W39">
        <f>Table5[[#This Row],[r work asu ncs]]-Table5[[#This Row],[r work asu transform]]</f>
        <v>2.9999999999999472E-4</v>
      </c>
      <c r="X39">
        <f>ABS(Table5[[#This Row],[r free pdb header]]-Table5[[#This Row],[r work pdb header]]) - ABS(Table5[[#This Row],[r free asu transform]]-Table5[[#This Row],[r work asu transform]])</f>
        <v>-3.999999999999837E-4</v>
      </c>
      <c r="Y39" s="8">
        <f>ABS(Table5[[#This Row],[r free asu init]]-Table5[[#This Row],[r work asu init]])-ABS(Table5[[#This Row],[r free asu transform]]-Table5[[#This Row],[r work asu transform]])</f>
        <v>-9.9999999999988987E-5</v>
      </c>
      <c r="Z39" s="8">
        <f>ABS(Table5[[#This Row],[r free asu no ncs]]-Table5[[#This Row],[r work asu no ncs]])-ABS(Table5[[#This Row],[r free asu transform]]-Table5[[#This Row],[r work asu transform]])</f>
        <v>4.5500000000000013E-2</v>
      </c>
    </row>
    <row r="40" spans="1:26" x14ac:dyDescent="0.3">
      <c r="A40" s="3" t="s">
        <v>17</v>
      </c>
      <c r="B40" s="3">
        <v>4</v>
      </c>
      <c r="C40" s="3">
        <v>1988</v>
      </c>
      <c r="D40" s="3">
        <v>3</v>
      </c>
      <c r="E40" s="3">
        <v>0.59</v>
      </c>
      <c r="F40" s="3">
        <v>0.87</v>
      </c>
      <c r="G40" s="3">
        <v>0.374</v>
      </c>
      <c r="H40" s="3">
        <v>-1</v>
      </c>
      <c r="I40" s="6">
        <v>0.49519999999999997</v>
      </c>
      <c r="J40" s="6">
        <v>0.49519999999999997</v>
      </c>
      <c r="K40" s="6">
        <v>0.44069999999999998</v>
      </c>
      <c r="L40" s="6">
        <v>0.44069999999999998</v>
      </c>
      <c r="M40" s="6">
        <v>0.44969999999999999</v>
      </c>
      <c r="N40" s="6">
        <v>0.44969999999999999</v>
      </c>
      <c r="O40" s="6">
        <v>0.49990000000000001</v>
      </c>
      <c r="P40" s="6">
        <v>0.49990000000000001</v>
      </c>
      <c r="Q40" s="3" t="b">
        <v>1</v>
      </c>
      <c r="R40" s="3">
        <v>975</v>
      </c>
      <c r="S40" s="3">
        <v>906</v>
      </c>
      <c r="T40" s="3">
        <v>1186</v>
      </c>
      <c r="U40">
        <f>Table5[[#This Row],[r work asu no ncs]]-Table5[[#This Row],[r work asu transform]]</f>
        <v>-5.920000000000003E-2</v>
      </c>
      <c r="V40">
        <f>Table5[[#This Row],[r work pdb header]]-Table5[[#This Row],[r work asu transform]]</f>
        <v>-0.12590000000000001</v>
      </c>
      <c r="W40">
        <f>Table5[[#This Row],[r work asu ncs]]-Table5[[#This Row],[r work asu transform]]</f>
        <v>-5.0200000000000022E-2</v>
      </c>
      <c r="X40">
        <f>ABS(Table5[[#This Row],[r free pdb header]]-Table5[[#This Row],[r work pdb header]]) - ABS(Table5[[#This Row],[r free asu transform]]-Table5[[#This Row],[r work asu transform]])</f>
        <v>1.3740000000000001</v>
      </c>
      <c r="Y40" s="8">
        <f>ABS(Table5[[#This Row],[r free asu init]]-Table5[[#This Row],[r work asu init]])-ABS(Table5[[#This Row],[r free asu transform]]-Table5[[#This Row],[r work asu transform]])</f>
        <v>0</v>
      </c>
      <c r="Z40" s="8">
        <f>ABS(Table5[[#This Row],[r free asu no ncs]]-Table5[[#This Row],[r work asu no ncs]])-ABS(Table5[[#This Row],[r free asu transform]]-Table5[[#This Row],[r work asu transform]])</f>
        <v>0</v>
      </c>
    </row>
    <row r="41" spans="1:26" x14ac:dyDescent="0.3">
      <c r="A41" t="s">
        <v>72</v>
      </c>
      <c r="B41">
        <v>20</v>
      </c>
      <c r="C41">
        <v>2009</v>
      </c>
      <c r="D41">
        <v>3</v>
      </c>
      <c r="E41">
        <v>0.6</v>
      </c>
      <c r="F41">
        <v>0.87</v>
      </c>
      <c r="G41">
        <v>0.23</v>
      </c>
      <c r="H41">
        <v>-1</v>
      </c>
      <c r="I41" s="7">
        <v>0.35930000000000001</v>
      </c>
      <c r="J41" s="7">
        <v>0.35930000000000001</v>
      </c>
      <c r="K41" s="7">
        <v>0.41399999999999998</v>
      </c>
      <c r="L41" s="7">
        <v>0.41399999999999998</v>
      </c>
      <c r="M41" s="7">
        <v>0.42499999999999999</v>
      </c>
      <c r="N41" s="7">
        <v>0.42499999999999999</v>
      </c>
      <c r="O41" s="7" t="s">
        <v>140</v>
      </c>
      <c r="P41" s="7" t="s">
        <v>140</v>
      </c>
      <c r="Q41" t="b">
        <v>1</v>
      </c>
      <c r="R41">
        <v>13930</v>
      </c>
      <c r="S41">
        <v>9540</v>
      </c>
      <c r="T41" t="s">
        <v>140</v>
      </c>
      <c r="U41" t="e">
        <f>Table5[[#This Row],[r work asu no ncs]]-Table5[[#This Row],[r work asu transform]]</f>
        <v>#VALUE!</v>
      </c>
      <c r="V41" t="e">
        <f>Table5[[#This Row],[r work pdb header]]-Table5[[#This Row],[r work asu transform]]</f>
        <v>#VALUE!</v>
      </c>
      <c r="W41" t="e">
        <f>Table5[[#This Row],[r work asu ncs]]-Table5[[#This Row],[r work asu transform]]</f>
        <v>#VALUE!</v>
      </c>
      <c r="X41" t="e">
        <f>ABS(Table5[[#This Row],[r free pdb header]]-Table5[[#This Row],[r work pdb header]]) - ABS(Table5[[#This Row],[r free asu transform]]-Table5[[#This Row],[r work asu transform]])</f>
        <v>#VALUE!</v>
      </c>
      <c r="Y41" s="8" t="e">
        <f>ABS(Table5[[#This Row],[r free asu init]]-Table5[[#This Row],[r work asu init]])-ABS(Table5[[#This Row],[r free asu transform]]-Table5[[#This Row],[r work asu transform]])</f>
        <v>#VALUE!</v>
      </c>
      <c r="Z41" s="8" t="e">
        <f>ABS(Table5[[#This Row],[r free asu no ncs]]-Table5[[#This Row],[r work asu no ncs]])-ABS(Table5[[#This Row],[r free asu transform]]-Table5[[#This Row],[r work asu transform]])</f>
        <v>#VALUE!</v>
      </c>
    </row>
    <row r="42" spans="1:26" x14ac:dyDescent="0.3">
      <c r="A42" s="3" t="s">
        <v>120</v>
      </c>
      <c r="B42" s="3">
        <v>60</v>
      </c>
      <c r="C42" s="3">
        <v>2012</v>
      </c>
      <c r="D42" s="3">
        <v>3.2</v>
      </c>
      <c r="E42" s="3">
        <v>0.61</v>
      </c>
      <c r="F42" s="3">
        <v>0.63</v>
      </c>
      <c r="G42" s="3">
        <v>0.25600000000000001</v>
      </c>
      <c r="H42" s="3">
        <v>0.25900000000000001</v>
      </c>
      <c r="I42" s="6">
        <v>0.24540000000000001</v>
      </c>
      <c r="J42" s="6">
        <v>0.248</v>
      </c>
      <c r="K42" s="6">
        <v>0.17249999999999999</v>
      </c>
      <c r="L42" s="6">
        <v>0.23710000000000001</v>
      </c>
      <c r="M42" s="6">
        <v>0.25740000000000002</v>
      </c>
      <c r="N42" s="6">
        <v>0.2601</v>
      </c>
      <c r="O42" s="6">
        <v>0.2303</v>
      </c>
      <c r="P42" s="6">
        <v>0.2326</v>
      </c>
      <c r="Q42" s="3" t="b">
        <v>1</v>
      </c>
      <c r="R42" s="3">
        <v>11230</v>
      </c>
      <c r="S42" s="3">
        <v>9437</v>
      </c>
      <c r="T42" s="3">
        <v>13147</v>
      </c>
      <c r="U42">
        <f>Table5[[#This Row],[r work asu no ncs]]-Table5[[#This Row],[r work asu transform]]</f>
        <v>-5.7800000000000018E-2</v>
      </c>
      <c r="V42">
        <f>Table5[[#This Row],[r work pdb header]]-Table5[[#This Row],[r work asu transform]]</f>
        <v>2.5700000000000001E-2</v>
      </c>
      <c r="W42">
        <f>Table5[[#This Row],[r work asu ncs]]-Table5[[#This Row],[r work asu transform]]</f>
        <v>2.7100000000000013E-2</v>
      </c>
      <c r="X42">
        <f>ABS(Table5[[#This Row],[r free pdb header]]-Table5[[#This Row],[r work pdb header]]) - ABS(Table5[[#This Row],[r free asu transform]]-Table5[[#This Row],[r work asu transform]])</f>
        <v>7.0000000000000617E-4</v>
      </c>
      <c r="Y42" s="8">
        <f>ABS(Table5[[#This Row],[r free asu init]]-Table5[[#This Row],[r work asu init]])-ABS(Table5[[#This Row],[r free asu transform]]-Table5[[#This Row],[r work asu transform]])</f>
        <v>2.9999999999999472E-4</v>
      </c>
      <c r="Z42" s="8">
        <f>ABS(Table5[[#This Row],[r free asu no ncs]]-Table5[[#This Row],[r work asu no ncs]])-ABS(Table5[[#This Row],[r free asu transform]]-Table5[[#This Row],[r work asu transform]])</f>
        <v>6.2300000000000022E-2</v>
      </c>
    </row>
    <row r="43" spans="1:26" x14ac:dyDescent="0.3">
      <c r="A43" t="s">
        <v>45</v>
      </c>
      <c r="B43">
        <v>10</v>
      </c>
      <c r="C43">
        <v>2005</v>
      </c>
      <c r="D43">
        <v>2.2000000000000002</v>
      </c>
      <c r="E43">
        <v>0.63</v>
      </c>
      <c r="F43">
        <v>0.76</v>
      </c>
      <c r="G43">
        <v>0.219</v>
      </c>
      <c r="H43">
        <v>0.24399999999999999</v>
      </c>
      <c r="I43" s="7">
        <v>0.21510000000000001</v>
      </c>
      <c r="J43" s="7">
        <v>0.21510000000000001</v>
      </c>
      <c r="K43" s="7">
        <v>0.19409999999999999</v>
      </c>
      <c r="L43" s="7">
        <v>0.19409999999999999</v>
      </c>
      <c r="M43" s="7">
        <v>0.21190000000000001</v>
      </c>
      <c r="N43" s="7">
        <v>0.21190000000000001</v>
      </c>
      <c r="O43" s="7">
        <v>0.2079</v>
      </c>
      <c r="P43" s="7">
        <v>0.2079</v>
      </c>
      <c r="Q43" t="b">
        <v>1</v>
      </c>
      <c r="R43">
        <v>14879</v>
      </c>
      <c r="S43">
        <v>14355</v>
      </c>
      <c r="T43">
        <v>22379</v>
      </c>
      <c r="U43">
        <f>Table5[[#This Row],[r work asu no ncs]]-Table5[[#This Row],[r work asu transform]]</f>
        <v>-1.3800000000000007E-2</v>
      </c>
      <c r="V43">
        <f>Table5[[#This Row],[r work pdb header]]-Table5[[#This Row],[r work asu transform]]</f>
        <v>1.1099999999999999E-2</v>
      </c>
      <c r="W43">
        <f>Table5[[#This Row],[r work asu ncs]]-Table5[[#This Row],[r work asu transform]]</f>
        <v>4.0000000000000036E-3</v>
      </c>
      <c r="X43">
        <f>ABS(Table5[[#This Row],[r free pdb header]]-Table5[[#This Row],[r work pdb header]]) - ABS(Table5[[#This Row],[r free asu transform]]-Table5[[#This Row],[r work asu transform]])</f>
        <v>2.4999999999999994E-2</v>
      </c>
      <c r="Y43" s="8">
        <f>ABS(Table5[[#This Row],[r free asu init]]-Table5[[#This Row],[r work asu init]])-ABS(Table5[[#This Row],[r free asu transform]]-Table5[[#This Row],[r work asu transform]])</f>
        <v>0</v>
      </c>
      <c r="Z43" s="8">
        <f>ABS(Table5[[#This Row],[r free asu no ncs]]-Table5[[#This Row],[r work asu no ncs]])-ABS(Table5[[#This Row],[r free asu transform]]-Table5[[#This Row],[r work asu transform]])</f>
        <v>0</v>
      </c>
    </row>
    <row r="44" spans="1:26" x14ac:dyDescent="0.3">
      <c r="A44" s="3" t="s">
        <v>66</v>
      </c>
      <c r="B44" s="3">
        <v>120</v>
      </c>
      <c r="C44" s="3">
        <v>2007</v>
      </c>
      <c r="D44" s="3">
        <v>3.5</v>
      </c>
      <c r="E44" s="3">
        <v>0.63</v>
      </c>
      <c r="F44" s="3">
        <v>0.82</v>
      </c>
      <c r="G44" s="3">
        <v>0.311</v>
      </c>
      <c r="H44" s="3">
        <v>0.313</v>
      </c>
      <c r="I44" s="6">
        <v>0.41889999999999999</v>
      </c>
      <c r="J44" s="6">
        <v>0.4163</v>
      </c>
      <c r="K44" s="6">
        <v>0.41449999999999998</v>
      </c>
      <c r="L44" s="6">
        <v>0.42649999999999999</v>
      </c>
      <c r="M44" s="6">
        <v>0.49440000000000001</v>
      </c>
      <c r="N44" s="6">
        <v>0.49280000000000002</v>
      </c>
      <c r="O44" s="6">
        <v>0.49680000000000002</v>
      </c>
      <c r="P44" s="6">
        <v>0.49530000000000002</v>
      </c>
      <c r="Q44" s="3" t="b">
        <v>1</v>
      </c>
      <c r="R44" s="3">
        <v>20084</v>
      </c>
      <c r="S44" s="3">
        <v>13601</v>
      </c>
      <c r="T44" s="3">
        <v>17889</v>
      </c>
      <c r="U44">
        <f>Table5[[#This Row],[r work asu no ncs]]-Table5[[#This Row],[r work asu transform]]</f>
        <v>-8.230000000000004E-2</v>
      </c>
      <c r="V44">
        <f>Table5[[#This Row],[r work pdb header]]-Table5[[#This Row],[r work asu transform]]</f>
        <v>-0.18580000000000002</v>
      </c>
      <c r="W44">
        <f>Table5[[#This Row],[r work asu ncs]]-Table5[[#This Row],[r work asu transform]]</f>
        <v>-2.4000000000000132E-3</v>
      </c>
      <c r="X44">
        <f>ABS(Table5[[#This Row],[r free pdb header]]-Table5[[#This Row],[r work pdb header]]) - ABS(Table5[[#This Row],[r free asu transform]]-Table5[[#This Row],[r work asu transform]])</f>
        <v>5.0000000000000044E-4</v>
      </c>
      <c r="Y44" s="8">
        <f>ABS(Table5[[#This Row],[r free asu init]]-Table5[[#This Row],[r work asu init]])-ABS(Table5[[#This Row],[r free asu transform]]-Table5[[#This Row],[r work asu transform]])</f>
        <v>1.0999999999999899E-3</v>
      </c>
      <c r="Z44" s="8">
        <f>ABS(Table5[[#This Row],[r free asu no ncs]]-Table5[[#This Row],[r work asu no ncs]])-ABS(Table5[[#This Row],[r free asu transform]]-Table5[[#This Row],[r work asu transform]])</f>
        <v>1.0500000000000009E-2</v>
      </c>
    </row>
    <row r="45" spans="1:26" x14ac:dyDescent="0.3">
      <c r="A45" s="3" t="s">
        <v>85</v>
      </c>
      <c r="B45" s="3">
        <v>30</v>
      </c>
      <c r="C45" s="3">
        <v>2010</v>
      </c>
      <c r="D45" s="3">
        <v>2.5</v>
      </c>
      <c r="E45" s="3">
        <v>0.64</v>
      </c>
      <c r="F45" s="3">
        <v>0.78</v>
      </c>
      <c r="G45" s="3">
        <v>0.27800000000000002</v>
      </c>
      <c r="H45" s="3">
        <v>0.28499999999999998</v>
      </c>
      <c r="I45" s="6">
        <v>0.54300000000000004</v>
      </c>
      <c r="J45" s="6">
        <v>0.53969999999999996</v>
      </c>
      <c r="K45" s="6">
        <v>0.53220000000000001</v>
      </c>
      <c r="L45" s="6">
        <v>0.53759999999999997</v>
      </c>
      <c r="M45" s="6">
        <v>0.54400000000000004</v>
      </c>
      <c r="N45" s="6">
        <v>0.54</v>
      </c>
      <c r="O45" s="6">
        <v>0.54400000000000004</v>
      </c>
      <c r="P45" s="6">
        <v>0.54069999999999996</v>
      </c>
      <c r="Q45" s="3" t="b">
        <v>1</v>
      </c>
      <c r="R45" s="3">
        <v>9648</v>
      </c>
      <c r="S45" s="3">
        <v>5395</v>
      </c>
      <c r="T45" s="3">
        <v>7068</v>
      </c>
      <c r="U45">
        <f>Table5[[#This Row],[r work asu no ncs]]-Table5[[#This Row],[r work asu transform]]</f>
        <v>-1.1800000000000033E-2</v>
      </c>
      <c r="V45">
        <f>Table5[[#This Row],[r work pdb header]]-Table5[[#This Row],[r work asu transform]]</f>
        <v>-0.26600000000000001</v>
      </c>
      <c r="W45">
        <f>Table5[[#This Row],[r work asu ncs]]-Table5[[#This Row],[r work asu transform]]</f>
        <v>0</v>
      </c>
      <c r="X45">
        <f>ABS(Table5[[#This Row],[r free pdb header]]-Table5[[#This Row],[r work pdb header]]) - ABS(Table5[[#This Row],[r free asu transform]]-Table5[[#This Row],[r work asu transform]])</f>
        <v>3.6999999999998701E-3</v>
      </c>
      <c r="Y45" s="8">
        <f>ABS(Table5[[#This Row],[r free asu init]]-Table5[[#This Row],[r work asu init]])-ABS(Table5[[#This Row],[r free asu transform]]-Table5[[#This Row],[r work asu transform]])</f>
        <v>0</v>
      </c>
      <c r="Z45" s="8">
        <f>ABS(Table5[[#This Row],[r free asu no ncs]]-Table5[[#This Row],[r work asu no ncs]])-ABS(Table5[[#This Row],[r free asu transform]]-Table5[[#This Row],[r work asu transform]])</f>
        <v>2.0999999999998797E-3</v>
      </c>
    </row>
    <row r="46" spans="1:26" x14ac:dyDescent="0.3">
      <c r="A46" s="3" t="s">
        <v>137</v>
      </c>
      <c r="B46" s="3">
        <v>60</v>
      </c>
      <c r="C46" s="3">
        <v>2012</v>
      </c>
      <c r="D46" s="3">
        <v>3.2</v>
      </c>
      <c r="E46" s="3">
        <v>0.66</v>
      </c>
      <c r="F46" s="3">
        <v>0.74</v>
      </c>
      <c r="G46" s="3">
        <v>0.24909999999999999</v>
      </c>
      <c r="H46" s="3">
        <v>-1</v>
      </c>
      <c r="I46" s="6">
        <v>0.24360000000000001</v>
      </c>
      <c r="J46" s="6">
        <v>0.24360000000000001</v>
      </c>
      <c r="K46" s="6">
        <v>0.52669999999999995</v>
      </c>
      <c r="L46" s="6">
        <v>0.52669999999999995</v>
      </c>
      <c r="M46" s="6" t="s">
        <v>140</v>
      </c>
      <c r="N46" s="6" t="s">
        <v>140</v>
      </c>
      <c r="O46" s="6" t="s">
        <v>140</v>
      </c>
      <c r="P46" s="6" t="s">
        <v>140</v>
      </c>
      <c r="Q46" s="3" t="b">
        <v>1</v>
      </c>
      <c r="R46" s="3">
        <v>49515</v>
      </c>
      <c r="S46" s="3" t="s">
        <v>140</v>
      </c>
      <c r="T46" s="3" t="s">
        <v>140</v>
      </c>
      <c r="U46" t="e">
        <f>Table5[[#This Row],[r work asu no ncs]]-Table5[[#This Row],[r work asu transform]]</f>
        <v>#VALUE!</v>
      </c>
      <c r="V46" t="e">
        <f>Table5[[#This Row],[r work pdb header]]-Table5[[#This Row],[r work asu transform]]</f>
        <v>#VALUE!</v>
      </c>
      <c r="W46" t="e">
        <f>Table5[[#This Row],[r work asu ncs]]-Table5[[#This Row],[r work asu transform]]</f>
        <v>#VALUE!</v>
      </c>
      <c r="X46" t="e">
        <f>ABS(Table5[[#This Row],[r free pdb header]]-Table5[[#This Row],[r work pdb header]]) - ABS(Table5[[#This Row],[r free asu transform]]-Table5[[#This Row],[r work asu transform]])</f>
        <v>#VALUE!</v>
      </c>
      <c r="Y46" s="8" t="e">
        <f>ABS(Table5[[#This Row],[r free asu init]]-Table5[[#This Row],[r work asu init]])-ABS(Table5[[#This Row],[r free asu transform]]-Table5[[#This Row],[r work asu transform]])</f>
        <v>#VALUE!</v>
      </c>
      <c r="Z46" s="8" t="e">
        <f>ABS(Table5[[#This Row],[r free asu no ncs]]-Table5[[#This Row],[r work asu no ncs]])-ABS(Table5[[#This Row],[r free asu transform]]-Table5[[#This Row],[r work asu transform]])</f>
        <v>#VALUE!</v>
      </c>
    </row>
    <row r="47" spans="1:26" x14ac:dyDescent="0.3">
      <c r="A47" s="3" t="s">
        <v>130</v>
      </c>
      <c r="B47" s="3">
        <v>10</v>
      </c>
      <c r="C47" s="3">
        <v>1998</v>
      </c>
      <c r="D47" s="3">
        <v>2.8</v>
      </c>
      <c r="E47" s="3">
        <v>0.66</v>
      </c>
      <c r="F47" s="3">
        <v>0.78</v>
      </c>
      <c r="G47" s="3">
        <v>0.2</v>
      </c>
      <c r="H47" s="3">
        <v>0.21099999999999999</v>
      </c>
      <c r="I47" s="6">
        <v>0.19689999999999999</v>
      </c>
      <c r="J47" s="6">
        <v>0.20180000000000001</v>
      </c>
      <c r="K47" s="6">
        <v>0.1658</v>
      </c>
      <c r="L47" s="6">
        <v>0.21640000000000001</v>
      </c>
      <c r="M47" s="6">
        <v>0.1845</v>
      </c>
      <c r="N47" s="6">
        <v>0.1943</v>
      </c>
      <c r="O47" s="6">
        <v>0.1847</v>
      </c>
      <c r="P47" s="6">
        <v>0.19439999999999999</v>
      </c>
      <c r="Q47" s="3" t="b">
        <v>1</v>
      </c>
      <c r="R47" s="3">
        <v>5681</v>
      </c>
      <c r="S47" s="3">
        <v>6133</v>
      </c>
      <c r="T47" s="3">
        <v>9145</v>
      </c>
      <c r="U47">
        <f>Table5[[#This Row],[r work asu no ncs]]-Table5[[#This Row],[r work asu transform]]</f>
        <v>-1.89E-2</v>
      </c>
      <c r="V47">
        <f>Table5[[#This Row],[r work pdb header]]-Table5[[#This Row],[r work asu transform]]</f>
        <v>1.5300000000000008E-2</v>
      </c>
      <c r="W47">
        <f>Table5[[#This Row],[r work asu ncs]]-Table5[[#This Row],[r work asu transform]]</f>
        <v>-2.0000000000000573E-4</v>
      </c>
      <c r="X47">
        <f>ABS(Table5[[#This Row],[r free pdb header]]-Table5[[#This Row],[r work pdb header]]) - ABS(Table5[[#This Row],[r free asu transform]]-Table5[[#This Row],[r work asu transform]])</f>
        <v>1.2999999999999956E-3</v>
      </c>
      <c r="Y47" s="8">
        <f>ABS(Table5[[#This Row],[r free asu init]]-Table5[[#This Row],[r work asu init]])-ABS(Table5[[#This Row],[r free asu transform]]-Table5[[#This Row],[r work asu transform]])</f>
        <v>-4.799999999999971E-3</v>
      </c>
      <c r="Z47" s="8">
        <f>ABS(Table5[[#This Row],[r free asu no ncs]]-Table5[[#This Row],[r work asu no ncs]])-ABS(Table5[[#This Row],[r free asu transform]]-Table5[[#This Row],[r work asu transform]])</f>
        <v>4.090000000000002E-2</v>
      </c>
    </row>
    <row r="48" spans="1:26" x14ac:dyDescent="0.3">
      <c r="A48" s="3" t="s">
        <v>129</v>
      </c>
      <c r="B48" s="3">
        <v>10</v>
      </c>
      <c r="C48" s="3">
        <v>1998</v>
      </c>
      <c r="D48" s="3">
        <v>2.8</v>
      </c>
      <c r="E48" s="3">
        <v>0.67</v>
      </c>
      <c r="F48" s="3">
        <v>0.78</v>
      </c>
      <c r="G48" s="3">
        <v>0.19500000000000001</v>
      </c>
      <c r="H48" s="3">
        <v>0.20100000000000001</v>
      </c>
      <c r="I48" s="6">
        <v>0.19389999999999999</v>
      </c>
      <c r="J48" s="6">
        <v>0.19400000000000001</v>
      </c>
      <c r="K48" s="6">
        <v>0.16839999999999999</v>
      </c>
      <c r="L48" s="6">
        <v>0.21390000000000001</v>
      </c>
      <c r="M48" s="6">
        <v>0.1903</v>
      </c>
      <c r="N48" s="6">
        <v>0.19289999999999999</v>
      </c>
      <c r="O48" s="6">
        <v>0.19</v>
      </c>
      <c r="P48" s="6">
        <v>0.1925</v>
      </c>
      <c r="Q48" s="3" t="b">
        <v>1</v>
      </c>
      <c r="R48" s="3">
        <v>6578</v>
      </c>
      <c r="S48" s="3">
        <v>5412</v>
      </c>
      <c r="T48" s="3">
        <v>7708</v>
      </c>
      <c r="U48">
        <f>Table5[[#This Row],[r work asu no ncs]]-Table5[[#This Row],[r work asu transform]]</f>
        <v>-2.1600000000000008E-2</v>
      </c>
      <c r="V48">
        <f>Table5[[#This Row],[r work pdb header]]-Table5[[#This Row],[r work asu transform]]</f>
        <v>5.0000000000000044E-3</v>
      </c>
      <c r="W48">
        <f>Table5[[#This Row],[r work asu ncs]]-Table5[[#This Row],[r work asu transform]]</f>
        <v>2.9999999999999472E-4</v>
      </c>
      <c r="X48">
        <f>ABS(Table5[[#This Row],[r free pdb header]]-Table5[[#This Row],[r work pdb header]]) - ABS(Table5[[#This Row],[r free asu transform]]-Table5[[#This Row],[r work asu transform]])</f>
        <v>3.5000000000000031E-3</v>
      </c>
      <c r="Y48" s="8">
        <f>ABS(Table5[[#This Row],[r free asu init]]-Table5[[#This Row],[r work asu init]])-ABS(Table5[[#This Row],[r free asu transform]]-Table5[[#This Row],[r work asu transform]])</f>
        <v>-2.3999999999999855E-3</v>
      </c>
      <c r="Z48" s="8">
        <f>ABS(Table5[[#This Row],[r free asu no ncs]]-Table5[[#This Row],[r work asu no ncs]])-ABS(Table5[[#This Row],[r free asu transform]]-Table5[[#This Row],[r work asu transform]])</f>
        <v>4.300000000000001E-2</v>
      </c>
    </row>
    <row r="49" spans="1:26" x14ac:dyDescent="0.3">
      <c r="A49" s="3" t="s">
        <v>60</v>
      </c>
      <c r="B49" s="3">
        <v>10</v>
      </c>
      <c r="C49" s="3">
        <v>2006</v>
      </c>
      <c r="D49" s="3">
        <v>2.85</v>
      </c>
      <c r="E49" s="3">
        <v>0.67</v>
      </c>
      <c r="F49" s="3">
        <v>0.79</v>
      </c>
      <c r="G49" s="3">
        <v>0.2</v>
      </c>
      <c r="H49" s="3">
        <v>0.22</v>
      </c>
      <c r="I49" s="6">
        <v>0.46039999999999998</v>
      </c>
      <c r="J49" s="6">
        <v>0.46039999999999998</v>
      </c>
      <c r="K49" s="6">
        <v>0.39369999999999999</v>
      </c>
      <c r="L49" s="6">
        <v>0.39369999999999999</v>
      </c>
      <c r="M49" s="6">
        <v>0.42409999999999998</v>
      </c>
      <c r="N49" s="6">
        <v>0.42409999999999998</v>
      </c>
      <c r="O49" s="6">
        <v>0.42430000000000001</v>
      </c>
      <c r="P49" s="6">
        <v>0.42430000000000001</v>
      </c>
      <c r="Q49" s="3" t="b">
        <v>1</v>
      </c>
      <c r="R49" s="3">
        <v>7939</v>
      </c>
      <c r="S49" s="3">
        <v>7492</v>
      </c>
      <c r="T49" s="3">
        <v>10715</v>
      </c>
      <c r="U49">
        <f>Table5[[#This Row],[r work asu no ncs]]-Table5[[#This Row],[r work asu transform]]</f>
        <v>-3.0600000000000016E-2</v>
      </c>
      <c r="V49">
        <f>Table5[[#This Row],[r work pdb header]]-Table5[[#This Row],[r work asu transform]]</f>
        <v>-0.2243</v>
      </c>
      <c r="W49">
        <f>Table5[[#This Row],[r work asu ncs]]-Table5[[#This Row],[r work asu transform]]</f>
        <v>-2.0000000000003348E-4</v>
      </c>
      <c r="X49">
        <f>ABS(Table5[[#This Row],[r free pdb header]]-Table5[[#This Row],[r work pdb header]]) - ABS(Table5[[#This Row],[r free asu transform]]-Table5[[#This Row],[r work asu transform]])</f>
        <v>1.999999999999999E-2</v>
      </c>
      <c r="Y49" s="8">
        <f>ABS(Table5[[#This Row],[r free asu init]]-Table5[[#This Row],[r work asu init]])-ABS(Table5[[#This Row],[r free asu transform]]-Table5[[#This Row],[r work asu transform]])</f>
        <v>0</v>
      </c>
      <c r="Z49" s="8">
        <f>ABS(Table5[[#This Row],[r free asu no ncs]]-Table5[[#This Row],[r work asu no ncs]])-ABS(Table5[[#This Row],[r free asu transform]]-Table5[[#This Row],[r work asu transform]])</f>
        <v>0</v>
      </c>
    </row>
    <row r="50" spans="1:26" x14ac:dyDescent="0.3">
      <c r="A50" s="3" t="s">
        <v>128</v>
      </c>
      <c r="B50" s="3">
        <v>10</v>
      </c>
      <c r="C50" s="3">
        <v>1998</v>
      </c>
      <c r="D50" s="3">
        <v>2.8</v>
      </c>
      <c r="E50" s="3">
        <v>0.68</v>
      </c>
      <c r="F50" s="3">
        <v>0.77</v>
      </c>
      <c r="G50" s="3">
        <v>0.188</v>
      </c>
      <c r="H50" s="3">
        <v>0.19700000000000001</v>
      </c>
      <c r="I50" s="6">
        <v>0.1862</v>
      </c>
      <c r="J50" s="6">
        <v>0.18779999999999999</v>
      </c>
      <c r="K50" s="6">
        <v>0.1721</v>
      </c>
      <c r="L50" s="6">
        <v>0.21879999999999999</v>
      </c>
      <c r="M50" s="6">
        <v>0.1895</v>
      </c>
      <c r="N50" s="6">
        <v>0.19539999999999999</v>
      </c>
      <c r="O50" s="6">
        <v>0.1895</v>
      </c>
      <c r="P50" s="6">
        <v>0.1953</v>
      </c>
      <c r="Q50" s="3" t="b">
        <v>1</v>
      </c>
      <c r="R50" s="3">
        <v>6471</v>
      </c>
      <c r="S50" s="3">
        <v>6686</v>
      </c>
      <c r="T50" s="3">
        <v>8784</v>
      </c>
      <c r="U50">
        <f>Table5[[#This Row],[r work asu no ncs]]-Table5[[#This Row],[r work asu transform]]</f>
        <v>-1.7399999999999999E-2</v>
      </c>
      <c r="V50">
        <f>Table5[[#This Row],[r work pdb header]]-Table5[[#This Row],[r work asu transform]]</f>
        <v>-1.5000000000000013E-3</v>
      </c>
      <c r="W50">
        <f>Table5[[#This Row],[r work asu ncs]]-Table5[[#This Row],[r work asu transform]]</f>
        <v>0</v>
      </c>
      <c r="X50">
        <f>ABS(Table5[[#This Row],[r free pdb header]]-Table5[[#This Row],[r work pdb header]]) - ABS(Table5[[#This Row],[r free asu transform]]-Table5[[#This Row],[r work asu transform]])</f>
        <v>3.2000000000000084E-3</v>
      </c>
      <c r="Y50" s="8">
        <f>ABS(Table5[[#This Row],[r free asu init]]-Table5[[#This Row],[r work asu init]])-ABS(Table5[[#This Row],[r free asu transform]]-Table5[[#This Row],[r work asu transform]])</f>
        <v>-4.2000000000000093E-3</v>
      </c>
      <c r="Z50" s="8">
        <f>ABS(Table5[[#This Row],[r free asu no ncs]]-Table5[[#This Row],[r work asu no ncs]])-ABS(Table5[[#This Row],[r free asu transform]]-Table5[[#This Row],[r work asu transform]])</f>
        <v>4.0899999999999992E-2</v>
      </c>
    </row>
    <row r="51" spans="1:26" x14ac:dyDescent="0.3">
      <c r="A51" s="3" t="s">
        <v>77</v>
      </c>
      <c r="B51" s="3">
        <v>60</v>
      </c>
      <c r="C51" s="3">
        <v>2009</v>
      </c>
      <c r="D51" s="3">
        <v>3.81</v>
      </c>
      <c r="E51" s="3">
        <v>0.69</v>
      </c>
      <c r="F51" s="3">
        <v>0.65</v>
      </c>
      <c r="G51" s="3">
        <v>0.24199999999999999</v>
      </c>
      <c r="H51" s="3">
        <v>0.245</v>
      </c>
      <c r="I51" s="6">
        <v>0.24540000000000001</v>
      </c>
      <c r="J51" s="6">
        <v>0.245</v>
      </c>
      <c r="K51" s="6">
        <v>0.21629999999999999</v>
      </c>
      <c r="L51" s="6">
        <v>0.28060000000000002</v>
      </c>
      <c r="M51" s="6">
        <v>0.255</v>
      </c>
      <c r="N51" s="6">
        <v>0.25750000000000001</v>
      </c>
      <c r="O51" s="6">
        <v>0.255</v>
      </c>
      <c r="P51" s="6">
        <v>0.25769999999999998</v>
      </c>
      <c r="Q51" s="3" t="b">
        <v>1</v>
      </c>
      <c r="R51" s="3">
        <v>9091</v>
      </c>
      <c r="S51" s="3">
        <v>9367</v>
      </c>
      <c r="T51" s="3">
        <v>12976</v>
      </c>
      <c r="U51">
        <f>Table5[[#This Row],[r work asu no ncs]]-Table5[[#This Row],[r work asu transform]]</f>
        <v>-3.8700000000000012E-2</v>
      </c>
      <c r="V51">
        <f>Table5[[#This Row],[r work pdb header]]-Table5[[#This Row],[r work asu transform]]</f>
        <v>-1.3000000000000012E-2</v>
      </c>
      <c r="W51">
        <f>Table5[[#This Row],[r work asu ncs]]-Table5[[#This Row],[r work asu transform]]</f>
        <v>0</v>
      </c>
      <c r="X51">
        <f>ABS(Table5[[#This Row],[r free pdb header]]-Table5[[#This Row],[r work pdb header]]) - ABS(Table5[[#This Row],[r free asu transform]]-Table5[[#This Row],[r work asu transform]])</f>
        <v>3.0000000000002247E-4</v>
      </c>
      <c r="Y51" s="8">
        <f>ABS(Table5[[#This Row],[r free asu init]]-Table5[[#This Row],[r work asu init]])-ABS(Table5[[#This Row],[r free asu transform]]-Table5[[#This Row],[r work asu transform]])</f>
        <v>-2.2999999999999687E-3</v>
      </c>
      <c r="Z51" s="8">
        <f>ABS(Table5[[#This Row],[r free asu no ncs]]-Table5[[#This Row],[r work asu no ncs]])-ABS(Table5[[#This Row],[r free asu transform]]-Table5[[#This Row],[r work asu transform]])</f>
        <v>6.1600000000000044E-2</v>
      </c>
    </row>
    <row r="52" spans="1:26" x14ac:dyDescent="0.3">
      <c r="A52" s="3" t="s">
        <v>90</v>
      </c>
      <c r="B52" s="3">
        <v>10</v>
      </c>
      <c r="C52" s="3">
        <v>2010</v>
      </c>
      <c r="D52" s="3">
        <v>3</v>
      </c>
      <c r="E52" s="3">
        <v>0.69</v>
      </c>
      <c r="F52" s="3">
        <v>0.66</v>
      </c>
      <c r="G52" s="3">
        <v>0.27500000000000002</v>
      </c>
      <c r="H52" s="3">
        <v>0.28699999999999998</v>
      </c>
      <c r="I52" s="6">
        <v>0.25040000000000001</v>
      </c>
      <c r="J52" s="6">
        <v>0.25040000000000001</v>
      </c>
      <c r="K52" s="6">
        <v>0.1782</v>
      </c>
      <c r="L52" s="6">
        <v>0.26379999999999998</v>
      </c>
      <c r="M52" s="6">
        <v>0.2359</v>
      </c>
      <c r="N52" s="6">
        <v>0.24440000000000001</v>
      </c>
      <c r="O52" s="6">
        <v>0.2258</v>
      </c>
      <c r="P52" s="6">
        <v>0.23350000000000001</v>
      </c>
      <c r="Q52" s="3" t="b">
        <v>1</v>
      </c>
      <c r="R52" s="3">
        <v>3865</v>
      </c>
      <c r="S52" s="3">
        <v>3487</v>
      </c>
      <c r="T52" s="3">
        <v>5740</v>
      </c>
      <c r="U52">
        <f>Table5[[#This Row],[r work asu no ncs]]-Table5[[#This Row],[r work asu transform]]</f>
        <v>-4.7600000000000003E-2</v>
      </c>
      <c r="V52">
        <f>Table5[[#This Row],[r work pdb header]]-Table5[[#This Row],[r work asu transform]]</f>
        <v>4.9200000000000021E-2</v>
      </c>
      <c r="W52">
        <f>Table5[[#This Row],[r work asu ncs]]-Table5[[#This Row],[r work asu transform]]</f>
        <v>1.0099999999999998E-2</v>
      </c>
      <c r="X52">
        <f>ABS(Table5[[#This Row],[r free pdb header]]-Table5[[#This Row],[r work pdb header]]) - ABS(Table5[[#This Row],[r free asu transform]]-Table5[[#This Row],[r work asu transform]])</f>
        <v>4.2999999999999428E-3</v>
      </c>
      <c r="Y52" s="8">
        <f>ABS(Table5[[#This Row],[r free asu init]]-Table5[[#This Row],[r work asu init]])-ABS(Table5[[#This Row],[r free asu transform]]-Table5[[#This Row],[r work asu transform]])</f>
        <v>-7.7000000000000124E-3</v>
      </c>
      <c r="Z52" s="8">
        <f>ABS(Table5[[#This Row],[r free asu no ncs]]-Table5[[#This Row],[r work asu no ncs]])-ABS(Table5[[#This Row],[r free asu transform]]-Table5[[#This Row],[r work asu transform]])</f>
        <v>7.7899999999999969E-2</v>
      </c>
    </row>
    <row r="53" spans="1:26" x14ac:dyDescent="0.3">
      <c r="A53" t="s">
        <v>11</v>
      </c>
      <c r="B53">
        <v>17</v>
      </c>
      <c r="C53">
        <v>2000</v>
      </c>
      <c r="D53">
        <v>2.4500000000000002</v>
      </c>
      <c r="E53">
        <v>0.69</v>
      </c>
      <c r="F53">
        <v>0.61</v>
      </c>
      <c r="G53">
        <v>0.19500000000000001</v>
      </c>
      <c r="H53">
        <v>0.22500000000000001</v>
      </c>
      <c r="I53" s="7">
        <v>0.36420000000000002</v>
      </c>
      <c r="J53" s="7">
        <v>0.3644</v>
      </c>
      <c r="K53" s="7">
        <v>0.2195</v>
      </c>
      <c r="L53" s="7">
        <v>0.2989</v>
      </c>
      <c r="M53" s="7">
        <v>0.3306</v>
      </c>
      <c r="N53" s="7">
        <v>0.3402</v>
      </c>
      <c r="O53" s="7">
        <v>0.25380000000000003</v>
      </c>
      <c r="P53" s="7">
        <v>0.26129999999999998</v>
      </c>
      <c r="Q53" t="b">
        <v>1</v>
      </c>
      <c r="R53">
        <v>4223</v>
      </c>
      <c r="S53">
        <v>3680</v>
      </c>
      <c r="T53">
        <v>5373</v>
      </c>
      <c r="U53">
        <f>Table5[[#This Row],[r work asu no ncs]]-Table5[[#This Row],[r work asu transform]]</f>
        <v>-3.4300000000000025E-2</v>
      </c>
      <c r="V53">
        <f>Table5[[#This Row],[r work pdb header]]-Table5[[#This Row],[r work asu transform]]</f>
        <v>-5.8800000000000019E-2</v>
      </c>
      <c r="W53">
        <f>Table5[[#This Row],[r work asu ncs]]-Table5[[#This Row],[r work asu transform]]</f>
        <v>7.6799999999999979E-2</v>
      </c>
      <c r="X53">
        <f>ABS(Table5[[#This Row],[r free pdb header]]-Table5[[#This Row],[r work pdb header]]) - ABS(Table5[[#This Row],[r free asu transform]]-Table5[[#This Row],[r work asu transform]])</f>
        <v>2.2500000000000048E-2</v>
      </c>
      <c r="Y53" s="8">
        <f>ABS(Table5[[#This Row],[r free asu init]]-Table5[[#This Row],[r work asu init]])-ABS(Table5[[#This Row],[r free asu transform]]-Table5[[#This Row],[r work asu transform]])</f>
        <v>-7.2999999999999732E-3</v>
      </c>
      <c r="Z53" s="8">
        <f>ABS(Table5[[#This Row],[r free asu no ncs]]-Table5[[#This Row],[r work asu no ncs]])-ABS(Table5[[#This Row],[r free asu transform]]-Table5[[#This Row],[r work asu transform]])</f>
        <v>7.1900000000000047E-2</v>
      </c>
    </row>
    <row r="54" spans="1:26" x14ac:dyDescent="0.3">
      <c r="A54" s="3" t="s">
        <v>46</v>
      </c>
      <c r="B54" s="3">
        <v>60</v>
      </c>
      <c r="C54" s="3">
        <v>2005</v>
      </c>
      <c r="D54" s="3">
        <v>2.4500000000000002</v>
      </c>
      <c r="E54" s="3">
        <v>0.69</v>
      </c>
      <c r="F54" s="3">
        <v>0.61</v>
      </c>
      <c r="G54" s="3">
        <v>0.27300000000000002</v>
      </c>
      <c r="H54" s="3">
        <v>-1</v>
      </c>
      <c r="I54" s="6">
        <v>0.27260000000000001</v>
      </c>
      <c r="J54" s="6">
        <v>0.27260000000000001</v>
      </c>
      <c r="K54" s="6">
        <v>0.16789999999999999</v>
      </c>
      <c r="L54" s="6">
        <v>0.16789999999999999</v>
      </c>
      <c r="M54" s="6">
        <v>0.2253</v>
      </c>
      <c r="N54" s="6">
        <v>0.2253</v>
      </c>
      <c r="O54" s="6">
        <v>0.21299999999999999</v>
      </c>
      <c r="P54" s="6">
        <v>0.21299999999999999</v>
      </c>
      <c r="Q54" s="3" t="b">
        <v>1</v>
      </c>
      <c r="R54" s="3">
        <v>8431</v>
      </c>
      <c r="S54" s="3">
        <v>7095</v>
      </c>
      <c r="T54" s="3">
        <v>10523</v>
      </c>
      <c r="U54">
        <f>Table5[[#This Row],[r work asu no ncs]]-Table5[[#This Row],[r work asu transform]]</f>
        <v>-4.5100000000000001E-2</v>
      </c>
      <c r="V54">
        <f>Table5[[#This Row],[r work pdb header]]-Table5[[#This Row],[r work asu transform]]</f>
        <v>6.0000000000000026E-2</v>
      </c>
      <c r="W54">
        <f>Table5[[#This Row],[r work asu ncs]]-Table5[[#This Row],[r work asu transform]]</f>
        <v>1.2300000000000005E-2</v>
      </c>
      <c r="X54">
        <f>ABS(Table5[[#This Row],[r free pdb header]]-Table5[[#This Row],[r work pdb header]]) - ABS(Table5[[#This Row],[r free asu transform]]-Table5[[#This Row],[r work asu transform]])</f>
        <v>1.2730000000000001</v>
      </c>
      <c r="Y54" s="8">
        <f>ABS(Table5[[#This Row],[r free asu init]]-Table5[[#This Row],[r work asu init]])-ABS(Table5[[#This Row],[r free asu transform]]-Table5[[#This Row],[r work asu transform]])</f>
        <v>0</v>
      </c>
      <c r="Z54" s="8">
        <f>ABS(Table5[[#This Row],[r free asu no ncs]]-Table5[[#This Row],[r work asu no ncs]])-ABS(Table5[[#This Row],[r free asu transform]]-Table5[[#This Row],[r work asu transform]])</f>
        <v>0</v>
      </c>
    </row>
    <row r="55" spans="1:26" x14ac:dyDescent="0.3">
      <c r="A55" s="3" t="s">
        <v>93</v>
      </c>
      <c r="B55" s="3">
        <v>120</v>
      </c>
      <c r="C55" s="3">
        <v>2011</v>
      </c>
      <c r="D55" s="3">
        <v>2.35</v>
      </c>
      <c r="E55" s="3">
        <v>0.69</v>
      </c>
      <c r="F55" s="3">
        <v>0.6</v>
      </c>
      <c r="G55" s="3">
        <v>0.22500000000000001</v>
      </c>
      <c r="H55" s="3">
        <v>0.253</v>
      </c>
      <c r="I55" s="6">
        <v>0.24179999999999999</v>
      </c>
      <c r="J55" s="6">
        <v>0.21890000000000001</v>
      </c>
      <c r="K55" s="6">
        <v>0.1905</v>
      </c>
      <c r="L55" s="6">
        <v>0.21440000000000001</v>
      </c>
      <c r="M55" s="6">
        <v>0.25700000000000001</v>
      </c>
      <c r="N55" s="6">
        <v>0.23649999999999999</v>
      </c>
      <c r="O55" s="6">
        <v>0.22850000000000001</v>
      </c>
      <c r="P55" s="6">
        <v>0.20499999999999999</v>
      </c>
      <c r="Q55" s="3" t="b">
        <v>1</v>
      </c>
      <c r="R55" s="3">
        <v>12479</v>
      </c>
      <c r="S55" s="3">
        <v>10373</v>
      </c>
      <c r="T55" s="3">
        <v>14711</v>
      </c>
      <c r="U55">
        <f>Table5[[#This Row],[r work asu no ncs]]-Table5[[#This Row],[r work asu transform]]</f>
        <v>-3.8000000000000006E-2</v>
      </c>
      <c r="V55">
        <f>Table5[[#This Row],[r work pdb header]]-Table5[[#This Row],[r work asu transform]]</f>
        <v>-3.5000000000000031E-3</v>
      </c>
      <c r="W55">
        <f>Table5[[#This Row],[r work asu ncs]]-Table5[[#This Row],[r work asu transform]]</f>
        <v>2.8499999999999998E-2</v>
      </c>
      <c r="X55">
        <f>ABS(Table5[[#This Row],[r free pdb header]]-Table5[[#This Row],[r work pdb header]]) - ABS(Table5[[#This Row],[r free asu transform]]-Table5[[#This Row],[r work asu transform]])</f>
        <v>4.4999999999999762E-3</v>
      </c>
      <c r="Y55" s="8">
        <f>ABS(Table5[[#This Row],[r free asu init]]-Table5[[#This Row],[r work asu init]])-ABS(Table5[[#This Row],[r free asu transform]]-Table5[[#This Row],[r work asu transform]])</f>
        <v>-6.0000000000004494E-4</v>
      </c>
      <c r="Z55" s="8">
        <f>ABS(Table5[[#This Row],[r free asu no ncs]]-Table5[[#This Row],[r work asu no ncs]])-ABS(Table5[[#This Row],[r free asu transform]]-Table5[[#This Row],[r work asu transform]])</f>
        <v>3.999999999999837E-4</v>
      </c>
    </row>
    <row r="56" spans="1:26" x14ac:dyDescent="0.3">
      <c r="A56" s="3" t="s">
        <v>96</v>
      </c>
      <c r="B56" s="3">
        <v>10</v>
      </c>
      <c r="C56" s="3">
        <v>2011</v>
      </c>
      <c r="D56" s="3">
        <v>2.7</v>
      </c>
      <c r="E56" s="3">
        <v>0.7</v>
      </c>
      <c r="F56" s="3">
        <v>0.67</v>
      </c>
      <c r="G56" s="3">
        <v>0.245</v>
      </c>
      <c r="H56" s="3">
        <v>0.25</v>
      </c>
      <c r="I56" s="6">
        <v>0.2477</v>
      </c>
      <c r="J56" s="6">
        <v>0.24709999999999999</v>
      </c>
      <c r="K56" s="6">
        <v>0.1817</v>
      </c>
      <c r="L56" s="6">
        <v>0.2329</v>
      </c>
      <c r="M56" s="6">
        <v>0.23749999999999999</v>
      </c>
      <c r="N56" s="6">
        <v>0.24149999999999999</v>
      </c>
      <c r="O56" s="6">
        <v>0.22020000000000001</v>
      </c>
      <c r="P56" s="6">
        <v>0.224</v>
      </c>
      <c r="Q56" s="3" t="b">
        <v>1</v>
      </c>
      <c r="R56" s="3">
        <v>5602</v>
      </c>
      <c r="S56" s="3">
        <v>5590</v>
      </c>
      <c r="T56" s="3">
        <v>7462</v>
      </c>
      <c r="U56">
        <f>Table5[[#This Row],[r work asu no ncs]]-Table5[[#This Row],[r work asu transform]]</f>
        <v>-3.8500000000000006E-2</v>
      </c>
      <c r="V56">
        <f>Table5[[#This Row],[r work pdb header]]-Table5[[#This Row],[r work asu transform]]</f>
        <v>2.4799999999999989E-2</v>
      </c>
      <c r="W56">
        <f>Table5[[#This Row],[r work asu ncs]]-Table5[[#This Row],[r work asu transform]]</f>
        <v>1.7299999999999982E-2</v>
      </c>
      <c r="X56">
        <f>ABS(Table5[[#This Row],[r free pdb header]]-Table5[[#This Row],[r work pdb header]]) - ABS(Table5[[#This Row],[r free asu transform]]-Table5[[#This Row],[r work asu transform]])</f>
        <v>1.2000000000000066E-3</v>
      </c>
      <c r="Y56" s="8">
        <f>ABS(Table5[[#This Row],[r free asu init]]-Table5[[#This Row],[r work asu init]])-ABS(Table5[[#This Row],[r free asu transform]]-Table5[[#This Row],[r work asu transform]])</f>
        <v>-3.1999999999999806E-3</v>
      </c>
      <c r="Z56" s="8">
        <f>ABS(Table5[[#This Row],[r free asu no ncs]]-Table5[[#This Row],[r work asu no ncs]])-ABS(Table5[[#This Row],[r free asu transform]]-Table5[[#This Row],[r work asu transform]])</f>
        <v>4.7399999999999998E-2</v>
      </c>
    </row>
    <row r="57" spans="1:26" x14ac:dyDescent="0.3">
      <c r="A57" s="3" t="s">
        <v>141</v>
      </c>
      <c r="B57" s="3">
        <v>60</v>
      </c>
      <c r="C57" s="3">
        <v>2001</v>
      </c>
      <c r="D57" s="3">
        <v>2.9</v>
      </c>
      <c r="E57" s="3">
        <v>0.7</v>
      </c>
      <c r="F57" s="3">
        <v>0.66</v>
      </c>
      <c r="G57" s="3">
        <v>0.2462</v>
      </c>
      <c r="H57" s="3">
        <v>0.25490000000000002</v>
      </c>
      <c r="I57" s="6">
        <v>0.2487</v>
      </c>
      <c r="J57" s="6">
        <v>0.24540000000000001</v>
      </c>
      <c r="K57" s="6">
        <v>0.49540000000000001</v>
      </c>
      <c r="L57" s="6">
        <v>0.49390000000000001</v>
      </c>
      <c r="M57" s="6">
        <v>0.49630000000000002</v>
      </c>
      <c r="N57" s="6">
        <v>0.49030000000000001</v>
      </c>
      <c r="O57" s="6" t="s">
        <v>140</v>
      </c>
      <c r="P57" s="6" t="s">
        <v>140</v>
      </c>
      <c r="Q57" s="3" t="b">
        <v>1</v>
      </c>
      <c r="R57" s="3">
        <v>48205</v>
      </c>
      <c r="S57" s="3">
        <v>19245</v>
      </c>
      <c r="T57" s="3" t="s">
        <v>140</v>
      </c>
      <c r="U57" t="e">
        <f>Table5[[#This Row],[r work asu no ncs]]-Table5[[#This Row],[r work asu transform]]</f>
        <v>#VALUE!</v>
      </c>
      <c r="V57" t="e">
        <f>Table5[[#This Row],[r work pdb header]]-Table5[[#This Row],[r work asu transform]]</f>
        <v>#VALUE!</v>
      </c>
      <c r="W57" t="e">
        <f>Table5[[#This Row],[r work asu ncs]]-Table5[[#This Row],[r work asu transform]]</f>
        <v>#VALUE!</v>
      </c>
      <c r="X57" t="e">
        <f>ABS(Table5[[#This Row],[r free pdb header]]-Table5[[#This Row],[r work pdb header]]) - ABS(Table5[[#This Row],[r free asu transform]]-Table5[[#This Row],[r work asu transform]])</f>
        <v>#VALUE!</v>
      </c>
      <c r="Y57" s="8" t="e">
        <f>ABS(Table5[[#This Row],[r free asu init]]-Table5[[#This Row],[r work asu init]])-ABS(Table5[[#This Row],[r free asu transform]]-Table5[[#This Row],[r work asu transform]])</f>
        <v>#VALUE!</v>
      </c>
      <c r="Z57" s="8" t="e">
        <f>ABS(Table5[[#This Row],[r free asu no ncs]]-Table5[[#This Row],[r work asu no ncs]])-ABS(Table5[[#This Row],[r free asu transform]]-Table5[[#This Row],[r work asu transform]])</f>
        <v>#VALUE!</v>
      </c>
    </row>
    <row r="58" spans="1:26" x14ac:dyDescent="0.3">
      <c r="A58" s="3" t="s">
        <v>69</v>
      </c>
      <c r="B58" s="3">
        <v>20</v>
      </c>
      <c r="C58" s="3">
        <v>2009</v>
      </c>
      <c r="D58" s="3">
        <v>4.7</v>
      </c>
      <c r="E58" s="3">
        <v>0.71</v>
      </c>
      <c r="F58" s="3">
        <v>0.77</v>
      </c>
      <c r="G58" s="3">
        <v>-1</v>
      </c>
      <c r="H58" s="3">
        <v>-1</v>
      </c>
      <c r="I58" s="6">
        <v>0.27489999999999998</v>
      </c>
      <c r="J58" s="6">
        <v>0.27489999999999998</v>
      </c>
      <c r="K58" s="6">
        <v>0.1237</v>
      </c>
      <c r="L58" s="6">
        <v>0.1237</v>
      </c>
      <c r="M58" s="6">
        <v>0.2364</v>
      </c>
      <c r="N58" s="6">
        <v>0.2364</v>
      </c>
      <c r="O58" s="6">
        <v>0.2306</v>
      </c>
      <c r="P58" s="6">
        <v>0.2306</v>
      </c>
      <c r="Q58" s="3" t="b">
        <v>1</v>
      </c>
      <c r="R58" s="3">
        <v>3197</v>
      </c>
      <c r="S58" s="3">
        <v>2819</v>
      </c>
      <c r="T58" s="3">
        <v>4216</v>
      </c>
      <c r="U58">
        <f>Table5[[#This Row],[r work asu no ncs]]-Table5[[#This Row],[r work asu transform]]</f>
        <v>-0.1069</v>
      </c>
      <c r="V58">
        <f>Table5[[#This Row],[r work pdb header]]-Table5[[#This Row],[r work asu transform]]</f>
        <v>-1.2305999999999999</v>
      </c>
      <c r="W58">
        <f>Table5[[#This Row],[r work asu ncs]]-Table5[[#This Row],[r work asu transform]]</f>
        <v>5.7999999999999996E-3</v>
      </c>
      <c r="X58">
        <f>ABS(Table5[[#This Row],[r free pdb header]]-Table5[[#This Row],[r work pdb header]]) - ABS(Table5[[#This Row],[r free asu transform]]-Table5[[#This Row],[r work asu transform]])</f>
        <v>0</v>
      </c>
      <c r="Y58" s="8">
        <f>ABS(Table5[[#This Row],[r free asu init]]-Table5[[#This Row],[r work asu init]])-ABS(Table5[[#This Row],[r free asu transform]]-Table5[[#This Row],[r work asu transform]])</f>
        <v>0</v>
      </c>
      <c r="Z58" s="8">
        <f>ABS(Table5[[#This Row],[r free asu no ncs]]-Table5[[#This Row],[r work asu no ncs]])-ABS(Table5[[#This Row],[r free asu transform]]-Table5[[#This Row],[r work asu transform]])</f>
        <v>0</v>
      </c>
    </row>
    <row r="59" spans="1:26" x14ac:dyDescent="0.3">
      <c r="A59" s="3" t="s">
        <v>31</v>
      </c>
      <c r="B59" s="3">
        <v>60</v>
      </c>
      <c r="C59" s="3">
        <v>2004</v>
      </c>
      <c r="D59" s="3">
        <v>3.3</v>
      </c>
      <c r="E59" s="3">
        <v>0.71</v>
      </c>
      <c r="F59" s="3">
        <v>0.66</v>
      </c>
      <c r="G59" s="3">
        <v>0.255</v>
      </c>
      <c r="H59" s="3">
        <v>0.25900000000000001</v>
      </c>
      <c r="I59" s="6">
        <v>0.2261</v>
      </c>
      <c r="J59" s="6">
        <v>0.2296</v>
      </c>
      <c r="K59" s="6">
        <v>0.16200000000000001</v>
      </c>
      <c r="L59" s="6">
        <v>0.2576</v>
      </c>
      <c r="M59" s="6">
        <v>0.22220000000000001</v>
      </c>
      <c r="N59" s="6">
        <v>0.22670000000000001</v>
      </c>
      <c r="O59" s="6">
        <v>0.2162</v>
      </c>
      <c r="P59" s="6">
        <v>0.2203</v>
      </c>
      <c r="Q59" s="3" t="b">
        <v>1</v>
      </c>
      <c r="R59" s="3">
        <v>3503</v>
      </c>
      <c r="S59" s="3">
        <v>2815</v>
      </c>
      <c r="T59" s="3">
        <v>4360</v>
      </c>
      <c r="U59">
        <f>Table5[[#This Row],[r work asu no ncs]]-Table5[[#This Row],[r work asu transform]]</f>
        <v>-5.4199999999999998E-2</v>
      </c>
      <c r="V59">
        <f>Table5[[#This Row],[r work pdb header]]-Table5[[#This Row],[r work asu transform]]</f>
        <v>3.8800000000000001E-2</v>
      </c>
      <c r="W59">
        <f>Table5[[#This Row],[r work asu ncs]]-Table5[[#This Row],[r work asu transform]]</f>
        <v>6.0000000000000053E-3</v>
      </c>
      <c r="X59">
        <f>ABS(Table5[[#This Row],[r free pdb header]]-Table5[[#This Row],[r work pdb header]]) - ABS(Table5[[#This Row],[r free asu transform]]-Table5[[#This Row],[r work asu transform]])</f>
        <v>-9.9999999999988987E-5</v>
      </c>
      <c r="Y59" s="8">
        <f>ABS(Table5[[#This Row],[r free asu init]]-Table5[[#This Row],[r work asu init]])-ABS(Table5[[#This Row],[r free asu transform]]-Table5[[#This Row],[r work asu transform]])</f>
        <v>-5.9999999999998943E-4</v>
      </c>
      <c r="Z59" s="8">
        <f>ABS(Table5[[#This Row],[r free asu no ncs]]-Table5[[#This Row],[r work asu no ncs]])-ABS(Table5[[#This Row],[r free asu transform]]-Table5[[#This Row],[r work asu transform]])</f>
        <v>9.1499999999999998E-2</v>
      </c>
    </row>
    <row r="60" spans="1:26" x14ac:dyDescent="0.3">
      <c r="A60" s="3" t="s">
        <v>100</v>
      </c>
      <c r="B60" s="3">
        <v>15</v>
      </c>
      <c r="C60" s="3">
        <v>2011</v>
      </c>
      <c r="D60" s="3">
        <v>3</v>
      </c>
      <c r="E60" s="3">
        <v>0.72</v>
      </c>
      <c r="F60" s="3">
        <v>0.74</v>
      </c>
      <c r="G60" s="3">
        <v>0.26500000000000001</v>
      </c>
      <c r="H60" s="3">
        <v>0.26500000000000001</v>
      </c>
      <c r="I60" s="6">
        <v>0.25800000000000001</v>
      </c>
      <c r="J60" s="6">
        <v>0.25669999999999998</v>
      </c>
      <c r="K60" s="6">
        <v>0.1953</v>
      </c>
      <c r="L60" s="6">
        <v>0.2427</v>
      </c>
      <c r="M60" s="6">
        <v>0.25019999999999998</v>
      </c>
      <c r="N60" s="6">
        <v>0.25009999999999999</v>
      </c>
      <c r="O60" s="6">
        <v>0.23130000000000001</v>
      </c>
      <c r="P60" s="6">
        <v>0.23150000000000001</v>
      </c>
      <c r="Q60" s="3" t="b">
        <v>1</v>
      </c>
      <c r="R60" s="3">
        <v>5771</v>
      </c>
      <c r="S60" s="3">
        <v>6107</v>
      </c>
      <c r="T60" s="3">
        <v>8517</v>
      </c>
      <c r="U60">
        <f>Table5[[#This Row],[r work asu no ncs]]-Table5[[#This Row],[r work asu transform]]</f>
        <v>-3.6000000000000004E-2</v>
      </c>
      <c r="V60">
        <f>Table5[[#This Row],[r work pdb header]]-Table5[[#This Row],[r work asu transform]]</f>
        <v>3.3700000000000008E-2</v>
      </c>
      <c r="W60">
        <f>Table5[[#This Row],[r work asu ncs]]-Table5[[#This Row],[r work asu transform]]</f>
        <v>1.8899999999999972E-2</v>
      </c>
      <c r="X60">
        <f>ABS(Table5[[#This Row],[r free pdb header]]-Table5[[#This Row],[r work pdb header]]) - ABS(Table5[[#This Row],[r free asu transform]]-Table5[[#This Row],[r work asu transform]])</f>
        <v>-2.0000000000000573E-4</v>
      </c>
      <c r="Y60" s="8">
        <f>ABS(Table5[[#This Row],[r free asu init]]-Table5[[#This Row],[r work asu init]])-ABS(Table5[[#This Row],[r free asu transform]]-Table5[[#This Row],[r work asu transform]])</f>
        <v>1.1000000000000176E-3</v>
      </c>
      <c r="Z60" s="8">
        <f>ABS(Table5[[#This Row],[r free asu no ncs]]-Table5[[#This Row],[r work asu no ncs]])-ABS(Table5[[#This Row],[r free asu transform]]-Table5[[#This Row],[r work asu transform]])</f>
        <v>4.7199999999999992E-2</v>
      </c>
    </row>
    <row r="61" spans="1:26" x14ac:dyDescent="0.3">
      <c r="A61" s="3" t="s">
        <v>51</v>
      </c>
      <c r="B61" s="3">
        <v>10</v>
      </c>
      <c r="C61" s="3">
        <v>2005</v>
      </c>
      <c r="D61" s="3">
        <v>2.8</v>
      </c>
      <c r="E61" s="3">
        <v>0.73</v>
      </c>
      <c r="F61" s="3">
        <v>0.77</v>
      </c>
      <c r="G61" s="3">
        <v>0.185</v>
      </c>
      <c r="H61" s="3">
        <v>0.191</v>
      </c>
      <c r="I61" s="6">
        <v>0.18</v>
      </c>
      <c r="J61" s="6">
        <v>0.18210000000000001</v>
      </c>
      <c r="K61" s="6">
        <v>0.14960000000000001</v>
      </c>
      <c r="L61" s="6">
        <v>0.1948</v>
      </c>
      <c r="M61" s="6">
        <v>0.1651</v>
      </c>
      <c r="N61" s="6">
        <v>0.1709</v>
      </c>
      <c r="O61" s="6">
        <v>0.16289999999999999</v>
      </c>
      <c r="P61" s="6">
        <v>0.1701</v>
      </c>
      <c r="Q61" s="3" t="b">
        <v>1</v>
      </c>
      <c r="R61" s="3">
        <v>6190</v>
      </c>
      <c r="S61" s="3">
        <v>6320</v>
      </c>
      <c r="T61" s="3">
        <v>9923</v>
      </c>
      <c r="U61">
        <f>Table5[[#This Row],[r work asu no ncs]]-Table5[[#This Row],[r work asu transform]]</f>
        <v>-1.3299999999999979E-2</v>
      </c>
      <c r="V61">
        <f>Table5[[#This Row],[r work pdb header]]-Table5[[#This Row],[r work asu transform]]</f>
        <v>2.2100000000000009E-2</v>
      </c>
      <c r="W61">
        <f>Table5[[#This Row],[r work asu ncs]]-Table5[[#This Row],[r work asu transform]]</f>
        <v>2.2000000000000075E-3</v>
      </c>
      <c r="X61">
        <f>ABS(Table5[[#This Row],[r free pdb header]]-Table5[[#This Row],[r work pdb header]]) - ABS(Table5[[#This Row],[r free asu transform]]-Table5[[#This Row],[r work asu transform]])</f>
        <v>-1.2000000000000066E-3</v>
      </c>
      <c r="Y61" s="8">
        <f>ABS(Table5[[#This Row],[r free asu init]]-Table5[[#This Row],[r work asu init]])-ABS(Table5[[#This Row],[r free asu transform]]-Table5[[#This Row],[r work asu transform]])</f>
        <v>-5.0999999999999934E-3</v>
      </c>
      <c r="Z61" s="8">
        <f>ABS(Table5[[#This Row],[r free asu no ncs]]-Table5[[#This Row],[r work asu no ncs]])-ABS(Table5[[#This Row],[r free asu transform]]-Table5[[#This Row],[r work asu transform]])</f>
        <v>3.7999999999999978E-2</v>
      </c>
    </row>
    <row r="62" spans="1:26" x14ac:dyDescent="0.3">
      <c r="A62" s="3" t="s">
        <v>88</v>
      </c>
      <c r="B62" s="3">
        <v>8</v>
      </c>
      <c r="C62" s="3">
        <v>2010</v>
      </c>
      <c r="D62" s="3">
        <v>3</v>
      </c>
      <c r="E62" s="3">
        <v>0.73</v>
      </c>
      <c r="F62" s="3">
        <v>0.63</v>
      </c>
      <c r="G62" s="3">
        <v>-1</v>
      </c>
      <c r="H62" s="3">
        <v>-1</v>
      </c>
      <c r="I62" s="6">
        <v>0.4012</v>
      </c>
      <c r="J62" s="6">
        <v>0.40160000000000001</v>
      </c>
      <c r="K62" s="6">
        <v>0.26490000000000002</v>
      </c>
      <c r="L62" s="6">
        <v>0.33500000000000002</v>
      </c>
      <c r="M62" s="6">
        <v>0.378</v>
      </c>
      <c r="N62" s="6">
        <v>0.3926</v>
      </c>
      <c r="O62" s="6">
        <v>0.36220000000000002</v>
      </c>
      <c r="P62" s="6">
        <v>0.37669999999999998</v>
      </c>
      <c r="Q62" s="3" t="b">
        <v>1</v>
      </c>
      <c r="R62" s="3">
        <v>3079</v>
      </c>
      <c r="S62" s="3">
        <v>2420</v>
      </c>
      <c r="T62" s="3">
        <v>3621</v>
      </c>
      <c r="U62">
        <f>Table5[[#This Row],[r work asu no ncs]]-Table5[[#This Row],[r work asu transform]]</f>
        <v>-9.7299999999999998E-2</v>
      </c>
      <c r="V62">
        <f>Table5[[#This Row],[r work pdb header]]-Table5[[#This Row],[r work asu transform]]</f>
        <v>-1.3622000000000001</v>
      </c>
      <c r="W62">
        <f>Table5[[#This Row],[r work asu ncs]]-Table5[[#This Row],[r work asu transform]]</f>
        <v>1.5799999999999981E-2</v>
      </c>
      <c r="X62">
        <f>ABS(Table5[[#This Row],[r free pdb header]]-Table5[[#This Row],[r work pdb header]]) - ABS(Table5[[#This Row],[r free asu transform]]-Table5[[#This Row],[r work asu transform]])</f>
        <v>-1.4499999999999957E-2</v>
      </c>
      <c r="Y62" s="8">
        <f>ABS(Table5[[#This Row],[r free asu init]]-Table5[[#This Row],[r work asu init]])-ABS(Table5[[#This Row],[r free asu transform]]-Table5[[#This Row],[r work asu transform]])</f>
        <v>-1.4099999999999946E-2</v>
      </c>
      <c r="Z62" s="8">
        <f>ABS(Table5[[#This Row],[r free asu no ncs]]-Table5[[#This Row],[r work asu no ncs]])-ABS(Table5[[#This Row],[r free asu transform]]-Table5[[#This Row],[r work asu transform]])</f>
        <v>5.5600000000000038E-2</v>
      </c>
    </row>
    <row r="63" spans="1:26" x14ac:dyDescent="0.3">
      <c r="A63" s="3" t="s">
        <v>86</v>
      </c>
      <c r="B63" s="3">
        <v>8</v>
      </c>
      <c r="C63" s="3">
        <v>2010</v>
      </c>
      <c r="D63" s="3">
        <v>2.8</v>
      </c>
      <c r="E63" s="3">
        <v>0.73</v>
      </c>
      <c r="F63" s="3">
        <v>0.63</v>
      </c>
      <c r="G63" s="3">
        <v>-1</v>
      </c>
      <c r="H63" s="3">
        <v>-1</v>
      </c>
      <c r="I63" s="6">
        <v>0.39939999999999998</v>
      </c>
      <c r="J63" s="6">
        <v>0.40010000000000001</v>
      </c>
      <c r="K63" s="6">
        <v>0.26419999999999999</v>
      </c>
      <c r="L63" s="6">
        <v>0.3337</v>
      </c>
      <c r="M63" s="6">
        <v>0.37719999999999998</v>
      </c>
      <c r="N63" s="6">
        <v>0.39550000000000002</v>
      </c>
      <c r="O63" s="6">
        <v>0.3614</v>
      </c>
      <c r="P63" s="6">
        <v>0.378</v>
      </c>
      <c r="Q63" s="3" t="b">
        <v>1</v>
      </c>
      <c r="R63" s="3">
        <v>3137</v>
      </c>
      <c r="S63" s="3">
        <v>2524</v>
      </c>
      <c r="T63" s="3">
        <v>3920</v>
      </c>
      <c r="U63">
        <f>Table5[[#This Row],[r work asu no ncs]]-Table5[[#This Row],[r work asu transform]]</f>
        <v>-9.7200000000000009E-2</v>
      </c>
      <c r="V63">
        <f>Table5[[#This Row],[r work pdb header]]-Table5[[#This Row],[r work asu transform]]</f>
        <v>-1.3613999999999999</v>
      </c>
      <c r="W63">
        <f>Table5[[#This Row],[r work asu ncs]]-Table5[[#This Row],[r work asu transform]]</f>
        <v>1.5799999999999981E-2</v>
      </c>
      <c r="X63">
        <f>ABS(Table5[[#This Row],[r free pdb header]]-Table5[[#This Row],[r work pdb header]]) - ABS(Table5[[#This Row],[r free asu transform]]-Table5[[#This Row],[r work asu transform]])</f>
        <v>-1.6600000000000004E-2</v>
      </c>
      <c r="Y63" s="8">
        <f>ABS(Table5[[#This Row],[r free asu init]]-Table5[[#This Row],[r work asu init]])-ABS(Table5[[#This Row],[r free asu transform]]-Table5[[#This Row],[r work asu transform]])</f>
        <v>-1.589999999999997E-2</v>
      </c>
      <c r="Z63" s="8">
        <f>ABS(Table5[[#This Row],[r free asu no ncs]]-Table5[[#This Row],[r work asu no ncs]])-ABS(Table5[[#This Row],[r free asu transform]]-Table5[[#This Row],[r work asu transform]])</f>
        <v>5.2900000000000003E-2</v>
      </c>
    </row>
    <row r="64" spans="1:26" x14ac:dyDescent="0.3">
      <c r="A64" s="3" t="s">
        <v>87</v>
      </c>
      <c r="B64" s="3">
        <v>8</v>
      </c>
      <c r="C64" s="3">
        <v>2010</v>
      </c>
      <c r="D64" s="3">
        <v>2.7</v>
      </c>
      <c r="E64" s="3">
        <v>0.73</v>
      </c>
      <c r="F64" s="3">
        <v>0.63</v>
      </c>
      <c r="G64" s="3">
        <v>-1</v>
      </c>
      <c r="H64" s="3">
        <v>-1</v>
      </c>
      <c r="I64" s="6">
        <v>0.40060000000000001</v>
      </c>
      <c r="J64" s="6">
        <v>0.39950000000000002</v>
      </c>
      <c r="K64" s="6">
        <v>0.2656</v>
      </c>
      <c r="L64" s="6">
        <v>0.3352</v>
      </c>
      <c r="M64" s="6">
        <v>0.3775</v>
      </c>
      <c r="N64" s="6">
        <v>0.39410000000000001</v>
      </c>
      <c r="O64" s="6">
        <v>0.36230000000000001</v>
      </c>
      <c r="P64" s="6">
        <v>0.37880000000000003</v>
      </c>
      <c r="Q64" s="3" t="b">
        <v>1</v>
      </c>
      <c r="R64" s="3">
        <v>2977</v>
      </c>
      <c r="S64" s="3">
        <v>2516</v>
      </c>
      <c r="T64" s="3">
        <v>3601</v>
      </c>
      <c r="U64">
        <f>Table5[[#This Row],[r work asu no ncs]]-Table5[[#This Row],[r work asu transform]]</f>
        <v>-9.6700000000000008E-2</v>
      </c>
      <c r="V64">
        <f>Table5[[#This Row],[r work pdb header]]-Table5[[#This Row],[r work asu transform]]</f>
        <v>-1.3623000000000001</v>
      </c>
      <c r="W64">
        <f>Table5[[#This Row],[r work asu ncs]]-Table5[[#This Row],[r work asu transform]]</f>
        <v>1.5199999999999991E-2</v>
      </c>
      <c r="X64">
        <f>ABS(Table5[[#This Row],[r free pdb header]]-Table5[[#This Row],[r work pdb header]]) - ABS(Table5[[#This Row],[r free asu transform]]-Table5[[#This Row],[r work asu transform]])</f>
        <v>-1.6500000000000015E-2</v>
      </c>
      <c r="Y64" s="8">
        <f>ABS(Table5[[#This Row],[r free asu init]]-Table5[[#This Row],[r work asu init]])-ABS(Table5[[#This Row],[r free asu transform]]-Table5[[#This Row],[r work asu transform]])</f>
        <v>-1.5400000000000025E-2</v>
      </c>
      <c r="Z64" s="8">
        <f>ABS(Table5[[#This Row],[r free asu no ncs]]-Table5[[#This Row],[r work asu no ncs]])-ABS(Table5[[#This Row],[r free asu transform]]-Table5[[#This Row],[r work asu transform]])</f>
        <v>5.3099999999999981E-2</v>
      </c>
    </row>
    <row r="65" spans="1:26" x14ac:dyDescent="0.3">
      <c r="A65" s="3" t="s">
        <v>118</v>
      </c>
      <c r="B65" s="3">
        <v>60</v>
      </c>
      <c r="C65" s="3">
        <v>2012</v>
      </c>
      <c r="D65" s="3">
        <v>4.2</v>
      </c>
      <c r="E65" s="3">
        <v>0.73</v>
      </c>
      <c r="F65" s="3">
        <v>0.82</v>
      </c>
      <c r="G65" s="3">
        <v>0.379</v>
      </c>
      <c r="H65" s="3">
        <v>0.38300000000000001</v>
      </c>
      <c r="I65" s="6">
        <v>0.33360000000000001</v>
      </c>
      <c r="J65" s="6">
        <v>0.33179999999999998</v>
      </c>
      <c r="K65" s="6">
        <v>0.29399999999999998</v>
      </c>
      <c r="L65" s="6">
        <v>0.32350000000000001</v>
      </c>
      <c r="M65" s="6">
        <v>0.33069999999999999</v>
      </c>
      <c r="N65" s="6">
        <v>0.32990000000000003</v>
      </c>
      <c r="O65" s="6">
        <v>0.33179999999999998</v>
      </c>
      <c r="P65" s="6">
        <v>0.33250000000000002</v>
      </c>
      <c r="Q65" s="3" t="b">
        <v>1</v>
      </c>
      <c r="R65" s="3">
        <v>14504</v>
      </c>
      <c r="S65" s="3">
        <v>12868</v>
      </c>
      <c r="T65" s="3">
        <v>16525</v>
      </c>
      <c r="U65">
        <f>Table5[[#This Row],[r work asu no ncs]]-Table5[[#This Row],[r work asu transform]]</f>
        <v>-3.78E-2</v>
      </c>
      <c r="V65">
        <f>Table5[[#This Row],[r work pdb header]]-Table5[[#This Row],[r work asu transform]]</f>
        <v>4.720000000000002E-2</v>
      </c>
      <c r="W65">
        <f>Table5[[#This Row],[r work asu ncs]]-Table5[[#This Row],[r work asu transform]]</f>
        <v>-1.0999999999999899E-3</v>
      </c>
      <c r="X65">
        <f>ABS(Table5[[#This Row],[r free pdb header]]-Table5[[#This Row],[r work pdb header]]) - ABS(Table5[[#This Row],[r free asu transform]]-Table5[[#This Row],[r work asu transform]])</f>
        <v>3.2999999999999696E-3</v>
      </c>
      <c r="Y65" s="8">
        <f>ABS(Table5[[#This Row],[r free asu init]]-Table5[[#This Row],[r work asu init]])-ABS(Table5[[#This Row],[r free asu transform]]-Table5[[#This Row],[r work asu transform]])</f>
        <v>1.0999999999999899E-3</v>
      </c>
      <c r="Z65" s="8">
        <f>ABS(Table5[[#This Row],[r free asu no ncs]]-Table5[[#This Row],[r work asu no ncs]])-ABS(Table5[[#This Row],[r free asu transform]]-Table5[[#This Row],[r work asu transform]])</f>
        <v>2.8799999999999992E-2</v>
      </c>
    </row>
    <row r="66" spans="1:26" x14ac:dyDescent="0.3">
      <c r="A66" s="3" t="s">
        <v>97</v>
      </c>
      <c r="B66" s="3">
        <v>10</v>
      </c>
      <c r="C66" s="3">
        <v>2011</v>
      </c>
      <c r="D66" s="3">
        <v>2.7</v>
      </c>
      <c r="E66" s="3">
        <v>0.73</v>
      </c>
      <c r="F66" s="3">
        <v>0.67</v>
      </c>
      <c r="G66" s="3">
        <v>0.24299999999999999</v>
      </c>
      <c r="H66" s="3">
        <v>0.248</v>
      </c>
      <c r="I66" s="6">
        <v>0.2402</v>
      </c>
      <c r="J66" s="6">
        <v>0.24129999999999999</v>
      </c>
      <c r="K66" s="6">
        <v>0.17910000000000001</v>
      </c>
      <c r="L66" s="6">
        <v>0.2417</v>
      </c>
      <c r="M66" s="6">
        <v>0.2334</v>
      </c>
      <c r="N66" s="6">
        <v>0.24010000000000001</v>
      </c>
      <c r="O66" s="6">
        <v>0.21970000000000001</v>
      </c>
      <c r="P66" s="6">
        <v>0.22720000000000001</v>
      </c>
      <c r="Q66" s="3" t="b">
        <v>1</v>
      </c>
      <c r="R66" s="3">
        <v>4091</v>
      </c>
      <c r="S66" s="3">
        <v>3222</v>
      </c>
      <c r="T66" s="3">
        <v>5808</v>
      </c>
      <c r="U66">
        <f>Table5[[#This Row],[r work asu no ncs]]-Table5[[#This Row],[r work asu transform]]</f>
        <v>-4.0599999999999997E-2</v>
      </c>
      <c r="V66">
        <f>Table5[[#This Row],[r work pdb header]]-Table5[[#This Row],[r work asu transform]]</f>
        <v>2.3299999999999987E-2</v>
      </c>
      <c r="W66">
        <f>Table5[[#This Row],[r work asu ncs]]-Table5[[#This Row],[r work asu transform]]</f>
        <v>1.369999999999999E-2</v>
      </c>
      <c r="X66">
        <f>ABS(Table5[[#This Row],[r free pdb header]]-Table5[[#This Row],[r work pdb header]]) - ABS(Table5[[#This Row],[r free asu transform]]-Table5[[#This Row],[r work asu transform]])</f>
        <v>-2.5000000000000022E-3</v>
      </c>
      <c r="Y66" s="8">
        <f>ABS(Table5[[#This Row],[r free asu init]]-Table5[[#This Row],[r work asu init]])-ABS(Table5[[#This Row],[r free asu transform]]-Table5[[#This Row],[r work asu transform]])</f>
        <v>-6.4000000000000168E-3</v>
      </c>
      <c r="Z66" s="8">
        <f>ABS(Table5[[#This Row],[r free asu no ncs]]-Table5[[#This Row],[r work asu no ncs]])-ABS(Table5[[#This Row],[r free asu transform]]-Table5[[#This Row],[r work asu transform]])</f>
        <v>5.5099999999999982E-2</v>
      </c>
    </row>
    <row r="67" spans="1:26" x14ac:dyDescent="0.3">
      <c r="A67" s="3" t="s">
        <v>124</v>
      </c>
      <c r="B67" s="3">
        <v>15</v>
      </c>
      <c r="C67" s="3">
        <v>2013</v>
      </c>
      <c r="D67" s="3">
        <v>2.1</v>
      </c>
      <c r="E67" s="3">
        <v>0.74</v>
      </c>
      <c r="F67" s="3">
        <v>0.71</v>
      </c>
      <c r="G67" s="3">
        <v>0.19</v>
      </c>
      <c r="H67" s="3">
        <v>0.193</v>
      </c>
      <c r="I67" s="6">
        <v>0.1867</v>
      </c>
      <c r="J67" s="6">
        <v>0.18990000000000001</v>
      </c>
      <c r="K67" s="6">
        <v>0.18410000000000001</v>
      </c>
      <c r="L67" s="6">
        <v>0.21460000000000001</v>
      </c>
      <c r="M67" s="6">
        <v>0.1978</v>
      </c>
      <c r="N67" s="6">
        <v>0.2001</v>
      </c>
      <c r="O67" s="6">
        <v>0.1976</v>
      </c>
      <c r="P67" s="6">
        <v>0.19989999999999999</v>
      </c>
      <c r="Q67" s="3" t="b">
        <v>1</v>
      </c>
      <c r="R67" s="3">
        <v>12964</v>
      </c>
      <c r="S67" s="3">
        <v>12470</v>
      </c>
      <c r="T67" s="3">
        <v>18524</v>
      </c>
      <c r="U67">
        <f>Table5[[#This Row],[r work asu no ncs]]-Table5[[#This Row],[r work asu transform]]</f>
        <v>-1.3499999999999984E-2</v>
      </c>
      <c r="V67">
        <f>Table5[[#This Row],[r work pdb header]]-Table5[[#This Row],[r work asu transform]]</f>
        <v>-7.5999999999999956E-3</v>
      </c>
      <c r="W67">
        <f>Table5[[#This Row],[r work asu ncs]]-Table5[[#This Row],[r work asu transform]]</f>
        <v>2.0000000000000573E-4</v>
      </c>
      <c r="X67">
        <f>ABS(Table5[[#This Row],[r free pdb header]]-Table5[[#This Row],[r work pdb header]]) - ABS(Table5[[#This Row],[r free asu transform]]-Table5[[#This Row],[r work asu transform]])</f>
        <v>7.0000000000000617E-4</v>
      </c>
      <c r="Y67" s="8">
        <f>ABS(Table5[[#This Row],[r free asu init]]-Table5[[#This Row],[r work asu init]])-ABS(Table5[[#This Row],[r free asu transform]]-Table5[[#This Row],[r work asu transform]])</f>
        <v>9.000000000000119E-4</v>
      </c>
      <c r="Z67" s="8">
        <f>ABS(Table5[[#This Row],[r free asu no ncs]]-Table5[[#This Row],[r work asu no ncs]])-ABS(Table5[[#This Row],[r free asu transform]]-Table5[[#This Row],[r work asu transform]])</f>
        <v>2.8200000000000003E-2</v>
      </c>
    </row>
    <row r="68" spans="1:26" x14ac:dyDescent="0.3">
      <c r="A68" s="3" t="s">
        <v>81</v>
      </c>
      <c r="B68" s="3">
        <v>5</v>
      </c>
      <c r="C68" s="3">
        <v>2008</v>
      </c>
      <c r="D68" s="3">
        <v>3.3</v>
      </c>
      <c r="E68" s="3">
        <v>0.75</v>
      </c>
      <c r="F68" s="3">
        <v>0.76</v>
      </c>
      <c r="G68" s="3">
        <v>0.248</v>
      </c>
      <c r="H68" s="3">
        <v>0.26700000000000002</v>
      </c>
      <c r="I68" s="6">
        <v>0.24110000000000001</v>
      </c>
      <c r="J68" s="6">
        <v>0.24610000000000001</v>
      </c>
      <c r="K68" s="6">
        <v>0.18079999999999999</v>
      </c>
      <c r="L68" s="6">
        <v>0.25419999999999998</v>
      </c>
      <c r="M68" s="6">
        <v>0.22989999999999999</v>
      </c>
      <c r="N68" s="6">
        <v>0.24809999999999999</v>
      </c>
      <c r="O68" s="6">
        <v>0.22209999999999999</v>
      </c>
      <c r="P68" s="6">
        <v>0.23930000000000001</v>
      </c>
      <c r="Q68" s="3" t="b">
        <v>1</v>
      </c>
      <c r="R68" s="3">
        <v>5754</v>
      </c>
      <c r="S68" s="3">
        <v>5436</v>
      </c>
      <c r="T68" s="3">
        <v>8032</v>
      </c>
      <c r="U68">
        <f>Table5[[#This Row],[r work asu no ncs]]-Table5[[#This Row],[r work asu transform]]</f>
        <v>-4.1300000000000003E-2</v>
      </c>
      <c r="V68">
        <f>Table5[[#This Row],[r work pdb header]]-Table5[[#This Row],[r work asu transform]]</f>
        <v>2.5900000000000006E-2</v>
      </c>
      <c r="W68">
        <f>Table5[[#This Row],[r work asu ncs]]-Table5[[#This Row],[r work asu transform]]</f>
        <v>7.8000000000000014E-3</v>
      </c>
      <c r="X68">
        <f>ABS(Table5[[#This Row],[r free pdb header]]-Table5[[#This Row],[r work pdb header]]) - ABS(Table5[[#This Row],[r free asu transform]]-Table5[[#This Row],[r work asu transform]])</f>
        <v>1.799999999999996E-3</v>
      </c>
      <c r="Y68" s="8">
        <f>ABS(Table5[[#This Row],[r free asu init]]-Table5[[#This Row],[r work asu init]])-ABS(Table5[[#This Row],[r free asu transform]]-Table5[[#This Row],[r work asu transform]])</f>
        <v>-1.2200000000000016E-2</v>
      </c>
      <c r="Z68" s="8">
        <f>ABS(Table5[[#This Row],[r free asu no ncs]]-Table5[[#This Row],[r work asu no ncs]])-ABS(Table5[[#This Row],[r free asu transform]]-Table5[[#This Row],[r work asu transform]])</f>
        <v>5.6199999999999972E-2</v>
      </c>
    </row>
    <row r="69" spans="1:26" x14ac:dyDescent="0.3">
      <c r="A69" s="3" t="s">
        <v>68</v>
      </c>
      <c r="B69" s="3">
        <v>60</v>
      </c>
      <c r="C69" s="3">
        <v>2008</v>
      </c>
      <c r="D69" s="3">
        <v>3.6</v>
      </c>
      <c r="E69" s="3">
        <v>0.76</v>
      </c>
      <c r="F69" s="3">
        <v>0.79</v>
      </c>
      <c r="G69" s="3">
        <v>0.29599999999999999</v>
      </c>
      <c r="H69" s="3">
        <v>-1</v>
      </c>
      <c r="I69" s="6">
        <v>0.27050000000000002</v>
      </c>
      <c r="J69" s="6">
        <v>0.27050000000000002</v>
      </c>
      <c r="K69" s="6">
        <v>0.44569999999999999</v>
      </c>
      <c r="L69" s="6">
        <v>0.44569999999999999</v>
      </c>
      <c r="M69" s="6">
        <v>0.52329999999999999</v>
      </c>
      <c r="N69" s="6">
        <v>0.52329999999999999</v>
      </c>
      <c r="O69" s="6">
        <v>0.51800000000000002</v>
      </c>
      <c r="P69" s="6">
        <v>0.51800000000000002</v>
      </c>
      <c r="Q69" s="3" t="b">
        <v>1</v>
      </c>
      <c r="R69" s="3">
        <v>21878</v>
      </c>
      <c r="S69" s="3">
        <v>8817</v>
      </c>
      <c r="T69" s="3">
        <v>12459</v>
      </c>
      <c r="U69">
        <f>Table5[[#This Row],[r work asu no ncs]]-Table5[[#This Row],[r work asu transform]]</f>
        <v>-7.2300000000000031E-2</v>
      </c>
      <c r="V69">
        <f>Table5[[#This Row],[r work pdb header]]-Table5[[#This Row],[r work asu transform]]</f>
        <v>-0.22200000000000003</v>
      </c>
      <c r="W69">
        <f>Table5[[#This Row],[r work asu ncs]]-Table5[[#This Row],[r work asu transform]]</f>
        <v>5.2999999999999714E-3</v>
      </c>
      <c r="X69">
        <f>ABS(Table5[[#This Row],[r free pdb header]]-Table5[[#This Row],[r work pdb header]]) - ABS(Table5[[#This Row],[r free asu transform]]-Table5[[#This Row],[r work asu transform]])</f>
        <v>1.296</v>
      </c>
      <c r="Y69" s="8">
        <f>ABS(Table5[[#This Row],[r free asu init]]-Table5[[#This Row],[r work asu init]])-ABS(Table5[[#This Row],[r free asu transform]]-Table5[[#This Row],[r work asu transform]])</f>
        <v>0</v>
      </c>
      <c r="Z69" s="8">
        <f>ABS(Table5[[#This Row],[r free asu no ncs]]-Table5[[#This Row],[r work asu no ncs]])-ABS(Table5[[#This Row],[r free asu transform]]-Table5[[#This Row],[r work asu transform]])</f>
        <v>0</v>
      </c>
    </row>
    <row r="70" spans="1:26" x14ac:dyDescent="0.3">
      <c r="A70" t="s">
        <v>61</v>
      </c>
      <c r="B70">
        <v>10</v>
      </c>
      <c r="C70">
        <v>2006</v>
      </c>
      <c r="D70">
        <v>2.56</v>
      </c>
      <c r="E70">
        <v>0.76</v>
      </c>
      <c r="F70">
        <v>0.77</v>
      </c>
      <c r="G70">
        <v>0.19700000000000001</v>
      </c>
      <c r="H70">
        <v>0.20300000000000001</v>
      </c>
      <c r="I70" s="7">
        <v>0.191</v>
      </c>
      <c r="J70" s="7">
        <v>0.19359999999999999</v>
      </c>
      <c r="K70" s="7">
        <v>0.16589999999999999</v>
      </c>
      <c r="L70" s="7">
        <v>0.19900000000000001</v>
      </c>
      <c r="M70" s="7">
        <v>0.17660000000000001</v>
      </c>
      <c r="N70" s="7">
        <v>0.18029999999999999</v>
      </c>
      <c r="O70" s="7">
        <v>0.17580000000000001</v>
      </c>
      <c r="P70" s="7">
        <v>0.17910000000000001</v>
      </c>
      <c r="Q70" t="b">
        <v>1</v>
      </c>
      <c r="R70">
        <v>7811</v>
      </c>
      <c r="S70">
        <v>7707</v>
      </c>
      <c r="T70">
        <v>11554</v>
      </c>
      <c r="U70">
        <f>Table5[[#This Row],[r work asu no ncs]]-Table5[[#This Row],[r work asu transform]]</f>
        <v>-9.9000000000000199E-3</v>
      </c>
      <c r="V70">
        <f>Table5[[#This Row],[r work pdb header]]-Table5[[#This Row],[r work asu transform]]</f>
        <v>2.1199999999999997E-2</v>
      </c>
      <c r="W70">
        <f>Table5[[#This Row],[r work asu ncs]]-Table5[[#This Row],[r work asu transform]]</f>
        <v>7.9999999999999516E-4</v>
      </c>
      <c r="X70">
        <f>ABS(Table5[[#This Row],[r free pdb header]]-Table5[[#This Row],[r work pdb header]]) - ABS(Table5[[#This Row],[r free asu transform]]-Table5[[#This Row],[r work asu transform]])</f>
        <v>2.7000000000000079E-3</v>
      </c>
      <c r="Y70" s="8">
        <f>ABS(Table5[[#This Row],[r free asu init]]-Table5[[#This Row],[r work asu init]])-ABS(Table5[[#This Row],[r free asu transform]]-Table5[[#This Row],[r work asu transform]])</f>
        <v>-7.0000000000000617E-4</v>
      </c>
      <c r="Z70" s="8">
        <f>ABS(Table5[[#This Row],[r free asu no ncs]]-Table5[[#This Row],[r work asu no ncs]])-ABS(Table5[[#This Row],[r free asu transform]]-Table5[[#This Row],[r work asu transform]])</f>
        <v>2.9800000000000021E-2</v>
      </c>
    </row>
    <row r="71" spans="1:26" x14ac:dyDescent="0.3">
      <c r="A71" s="3" t="s">
        <v>21</v>
      </c>
      <c r="B71" s="3">
        <v>30</v>
      </c>
      <c r="C71" s="3">
        <v>2003</v>
      </c>
      <c r="D71" s="3">
        <v>2.8</v>
      </c>
      <c r="E71" s="3">
        <v>0.77</v>
      </c>
      <c r="F71" s="3">
        <v>0.69</v>
      </c>
      <c r="G71" s="3">
        <v>0.19600000000000001</v>
      </c>
      <c r="H71" s="3">
        <v>-1</v>
      </c>
      <c r="I71" s="6">
        <v>0.1855</v>
      </c>
      <c r="J71" s="6">
        <v>0.1855</v>
      </c>
      <c r="K71" s="6">
        <v>0.14549999999999999</v>
      </c>
      <c r="L71" s="6">
        <v>0.14549999999999999</v>
      </c>
      <c r="M71" s="6">
        <v>0.18149999999999999</v>
      </c>
      <c r="N71" s="6">
        <v>0.18149999999999999</v>
      </c>
      <c r="O71" s="6">
        <v>0.1802</v>
      </c>
      <c r="P71" s="6">
        <v>0.1802</v>
      </c>
      <c r="Q71" s="3" t="b">
        <v>1</v>
      </c>
      <c r="R71" s="3">
        <v>10912</v>
      </c>
      <c r="S71" s="3">
        <v>9485</v>
      </c>
      <c r="T71" s="3">
        <v>14414</v>
      </c>
      <c r="U71">
        <f>Table5[[#This Row],[r work asu no ncs]]-Table5[[#This Row],[r work asu transform]]</f>
        <v>-3.4700000000000009E-2</v>
      </c>
      <c r="V71">
        <f>Table5[[#This Row],[r work pdb header]]-Table5[[#This Row],[r work asu transform]]</f>
        <v>1.5800000000000008E-2</v>
      </c>
      <c r="W71">
        <f>Table5[[#This Row],[r work asu ncs]]-Table5[[#This Row],[r work asu transform]]</f>
        <v>1.2999999999999956E-3</v>
      </c>
      <c r="X71">
        <f>ABS(Table5[[#This Row],[r free pdb header]]-Table5[[#This Row],[r work pdb header]]) - ABS(Table5[[#This Row],[r free asu transform]]-Table5[[#This Row],[r work asu transform]])</f>
        <v>1.196</v>
      </c>
      <c r="Y71" s="8">
        <f>ABS(Table5[[#This Row],[r free asu init]]-Table5[[#This Row],[r work asu init]])-ABS(Table5[[#This Row],[r free asu transform]]-Table5[[#This Row],[r work asu transform]])</f>
        <v>0</v>
      </c>
      <c r="Z71" s="8">
        <f>ABS(Table5[[#This Row],[r free asu no ncs]]-Table5[[#This Row],[r work asu no ncs]])-ABS(Table5[[#This Row],[r free asu transform]]-Table5[[#This Row],[r work asu transform]])</f>
        <v>0</v>
      </c>
    </row>
    <row r="72" spans="1:26" x14ac:dyDescent="0.3">
      <c r="A72" s="3" t="s">
        <v>92</v>
      </c>
      <c r="B72" s="3">
        <v>5</v>
      </c>
      <c r="C72" s="3">
        <v>2011</v>
      </c>
      <c r="D72" s="3">
        <v>5.2</v>
      </c>
      <c r="E72" s="3">
        <v>0.77</v>
      </c>
      <c r="F72" s="3">
        <v>0.91</v>
      </c>
      <c r="G72" s="3">
        <v>0.46100000000000002</v>
      </c>
      <c r="H72" s="3">
        <v>0.46700000000000003</v>
      </c>
      <c r="I72" s="6">
        <v>0.38690000000000002</v>
      </c>
      <c r="J72" s="6">
        <v>0.38690000000000002</v>
      </c>
      <c r="K72" s="6">
        <v>0.26629999999999998</v>
      </c>
      <c r="L72" s="6">
        <v>0.26629999999999998</v>
      </c>
      <c r="M72" s="6">
        <v>0.29930000000000001</v>
      </c>
      <c r="N72" s="6">
        <v>0.29930000000000001</v>
      </c>
      <c r="O72" s="6">
        <v>0.29809999999999998</v>
      </c>
      <c r="P72" s="6">
        <v>0.29809999999999998</v>
      </c>
      <c r="Q72" s="3" t="b">
        <v>1</v>
      </c>
      <c r="R72" s="3">
        <v>4189</v>
      </c>
      <c r="S72" s="3">
        <v>4175</v>
      </c>
      <c r="T72" s="3">
        <v>5974</v>
      </c>
      <c r="U72">
        <f>Table5[[#This Row],[r work asu no ncs]]-Table5[[#This Row],[r work asu transform]]</f>
        <v>-3.1799999999999995E-2</v>
      </c>
      <c r="V72">
        <f>Table5[[#This Row],[r work pdb header]]-Table5[[#This Row],[r work asu transform]]</f>
        <v>0.16290000000000004</v>
      </c>
      <c r="W72">
        <f>Table5[[#This Row],[r work asu ncs]]-Table5[[#This Row],[r work asu transform]]</f>
        <v>1.2000000000000344E-3</v>
      </c>
      <c r="X72">
        <f>ABS(Table5[[#This Row],[r free pdb header]]-Table5[[#This Row],[r work pdb header]]) - ABS(Table5[[#This Row],[r free asu transform]]-Table5[[#This Row],[r work asu transform]])</f>
        <v>6.0000000000000053E-3</v>
      </c>
      <c r="Y72" s="8">
        <f>ABS(Table5[[#This Row],[r free asu init]]-Table5[[#This Row],[r work asu init]])-ABS(Table5[[#This Row],[r free asu transform]]-Table5[[#This Row],[r work asu transform]])</f>
        <v>0</v>
      </c>
      <c r="Z72" s="8">
        <f>ABS(Table5[[#This Row],[r free asu no ncs]]-Table5[[#This Row],[r work asu no ncs]])-ABS(Table5[[#This Row],[r free asu transform]]-Table5[[#This Row],[r work asu transform]])</f>
        <v>0</v>
      </c>
    </row>
    <row r="73" spans="1:26" x14ac:dyDescent="0.3">
      <c r="A73" s="3" t="s">
        <v>125</v>
      </c>
      <c r="B73" s="3">
        <v>15</v>
      </c>
      <c r="C73" s="3">
        <v>2013</v>
      </c>
      <c r="D73" s="3">
        <v>2.9</v>
      </c>
      <c r="E73" s="3">
        <v>0.79</v>
      </c>
      <c r="F73" s="3">
        <v>0.76</v>
      </c>
      <c r="G73" s="3">
        <v>0.23499999999999999</v>
      </c>
      <c r="H73" s="3">
        <v>0.23899999999999999</v>
      </c>
      <c r="I73" s="6">
        <v>0.23519999999999999</v>
      </c>
      <c r="J73" s="6">
        <v>0.2389</v>
      </c>
      <c r="K73" s="6">
        <v>0.2157</v>
      </c>
      <c r="L73" s="6">
        <v>0.26190000000000002</v>
      </c>
      <c r="M73" s="6">
        <v>0.24179999999999999</v>
      </c>
      <c r="N73" s="6">
        <v>0.24360000000000001</v>
      </c>
      <c r="O73" s="6" t="s">
        <v>140</v>
      </c>
      <c r="P73" s="6" t="s">
        <v>140</v>
      </c>
      <c r="Q73" s="3" t="b">
        <v>1</v>
      </c>
      <c r="R73" s="3">
        <v>5702</v>
      </c>
      <c r="S73" s="3">
        <v>5690</v>
      </c>
      <c r="T73" s="3" t="s">
        <v>140</v>
      </c>
      <c r="U73" t="e">
        <f>Table5[[#This Row],[r work asu no ncs]]-Table5[[#This Row],[r work asu transform]]</f>
        <v>#VALUE!</v>
      </c>
      <c r="V73" t="e">
        <f>Table5[[#This Row],[r work pdb header]]-Table5[[#This Row],[r work asu transform]]</f>
        <v>#VALUE!</v>
      </c>
      <c r="W73" t="e">
        <f>Table5[[#This Row],[r work asu ncs]]-Table5[[#This Row],[r work asu transform]]</f>
        <v>#VALUE!</v>
      </c>
      <c r="X73" t="e">
        <f>ABS(Table5[[#This Row],[r free pdb header]]-Table5[[#This Row],[r work pdb header]]) - ABS(Table5[[#This Row],[r free asu transform]]-Table5[[#This Row],[r work asu transform]])</f>
        <v>#VALUE!</v>
      </c>
      <c r="Y73" s="8" t="e">
        <f>ABS(Table5[[#This Row],[r free asu init]]-Table5[[#This Row],[r work asu init]])-ABS(Table5[[#This Row],[r free asu transform]]-Table5[[#This Row],[r work asu transform]])</f>
        <v>#VALUE!</v>
      </c>
      <c r="Z73" s="8" t="e">
        <f>ABS(Table5[[#This Row],[r free asu no ncs]]-Table5[[#This Row],[r work asu no ncs]])-ABS(Table5[[#This Row],[r free asu transform]]-Table5[[#This Row],[r work asu transform]])</f>
        <v>#VALUE!</v>
      </c>
    </row>
    <row r="74" spans="1:26" x14ac:dyDescent="0.3">
      <c r="A74" s="3" t="s">
        <v>89</v>
      </c>
      <c r="B74" s="3">
        <v>60</v>
      </c>
      <c r="C74" s="3">
        <v>2010</v>
      </c>
      <c r="D74" s="3">
        <v>3.45</v>
      </c>
      <c r="E74" s="3">
        <v>0.79</v>
      </c>
      <c r="F74" s="3">
        <v>0.78</v>
      </c>
      <c r="G74" s="3">
        <v>0.252</v>
      </c>
      <c r="H74" s="3">
        <v>0.252</v>
      </c>
      <c r="I74" s="6">
        <v>0.34849999999999998</v>
      </c>
      <c r="J74" s="6">
        <v>0.34229999999999999</v>
      </c>
      <c r="K74" s="6">
        <v>0.24959999999999999</v>
      </c>
      <c r="L74" s="6">
        <v>0.28649999999999998</v>
      </c>
      <c r="M74" s="6">
        <v>0.31840000000000002</v>
      </c>
      <c r="N74" s="6">
        <v>0.31030000000000002</v>
      </c>
      <c r="O74" s="6">
        <v>0.27910000000000001</v>
      </c>
      <c r="P74" s="6">
        <v>0.27800000000000002</v>
      </c>
      <c r="Q74" s="3" t="b">
        <v>1</v>
      </c>
      <c r="R74" s="3">
        <v>12474</v>
      </c>
      <c r="S74" s="3">
        <v>11623</v>
      </c>
      <c r="T74" s="3">
        <v>15250</v>
      </c>
      <c r="U74">
        <f>Table5[[#This Row],[r work asu no ncs]]-Table5[[#This Row],[r work asu transform]]</f>
        <v>-2.9500000000000026E-2</v>
      </c>
      <c r="V74">
        <f>Table5[[#This Row],[r work pdb header]]-Table5[[#This Row],[r work asu transform]]</f>
        <v>-2.7100000000000013E-2</v>
      </c>
      <c r="W74">
        <f>Table5[[#This Row],[r work asu ncs]]-Table5[[#This Row],[r work asu transform]]</f>
        <v>3.9300000000000002E-2</v>
      </c>
      <c r="X74">
        <f>ABS(Table5[[#This Row],[r free pdb header]]-Table5[[#This Row],[r work pdb header]]) - ABS(Table5[[#This Row],[r free asu transform]]-Table5[[#This Row],[r work asu transform]])</f>
        <v>-1.0999999999999899E-3</v>
      </c>
      <c r="Y74" s="8">
        <f>ABS(Table5[[#This Row],[r free asu init]]-Table5[[#This Row],[r work asu init]])-ABS(Table5[[#This Row],[r free asu transform]]-Table5[[#This Row],[r work asu transform]])</f>
        <v>5.0999999999999934E-3</v>
      </c>
      <c r="Z74" s="8">
        <f>ABS(Table5[[#This Row],[r free asu no ncs]]-Table5[[#This Row],[r work asu no ncs]])-ABS(Table5[[#This Row],[r free asu transform]]-Table5[[#This Row],[r work asu transform]])</f>
        <v>3.5799999999999998E-2</v>
      </c>
    </row>
    <row r="75" spans="1:26" x14ac:dyDescent="0.3">
      <c r="A75" s="3" t="s">
        <v>19</v>
      </c>
      <c r="B75" s="3">
        <v>60</v>
      </c>
      <c r="C75" s="3">
        <v>2002</v>
      </c>
      <c r="D75" s="3">
        <v>2.7</v>
      </c>
      <c r="E75" s="3">
        <v>0.79</v>
      </c>
      <c r="F75" s="3">
        <v>0.76</v>
      </c>
      <c r="G75" s="3">
        <v>0.28100000000000003</v>
      </c>
      <c r="H75" s="3">
        <v>-1</v>
      </c>
      <c r="I75" s="6">
        <v>0.32350000000000001</v>
      </c>
      <c r="J75" s="6">
        <v>0.32350000000000001</v>
      </c>
      <c r="K75" s="6">
        <v>0.25700000000000001</v>
      </c>
      <c r="L75" s="6">
        <v>0.25700000000000001</v>
      </c>
      <c r="M75" s="6">
        <v>0.33439999999999998</v>
      </c>
      <c r="N75" s="6">
        <v>0.33439999999999998</v>
      </c>
      <c r="O75" s="6">
        <v>0.31140000000000001</v>
      </c>
      <c r="P75" s="6">
        <v>0.31140000000000001</v>
      </c>
      <c r="Q75" s="3" t="b">
        <v>1</v>
      </c>
      <c r="R75" s="3">
        <v>40722</v>
      </c>
      <c r="S75" s="3">
        <v>26236</v>
      </c>
      <c r="T75" s="3">
        <v>37564</v>
      </c>
      <c r="U75">
        <f>Table5[[#This Row],[r work asu no ncs]]-Table5[[#This Row],[r work asu transform]]</f>
        <v>-5.4400000000000004E-2</v>
      </c>
      <c r="V75">
        <f>Table5[[#This Row],[r work pdb header]]-Table5[[#This Row],[r work asu transform]]</f>
        <v>-3.0399999999999983E-2</v>
      </c>
      <c r="W75">
        <f>Table5[[#This Row],[r work asu ncs]]-Table5[[#This Row],[r work asu transform]]</f>
        <v>2.2999999999999965E-2</v>
      </c>
      <c r="X75">
        <f>ABS(Table5[[#This Row],[r free pdb header]]-Table5[[#This Row],[r work pdb header]]) - ABS(Table5[[#This Row],[r free asu transform]]-Table5[[#This Row],[r work asu transform]])</f>
        <v>1.2810000000000001</v>
      </c>
      <c r="Y75" s="8">
        <f>ABS(Table5[[#This Row],[r free asu init]]-Table5[[#This Row],[r work asu init]])-ABS(Table5[[#This Row],[r free asu transform]]-Table5[[#This Row],[r work asu transform]])</f>
        <v>0</v>
      </c>
      <c r="Z75" s="8">
        <f>ABS(Table5[[#This Row],[r free asu no ncs]]-Table5[[#This Row],[r work asu no ncs]])-ABS(Table5[[#This Row],[r free asu transform]]-Table5[[#This Row],[r work asu transform]])</f>
        <v>0</v>
      </c>
    </row>
    <row r="76" spans="1:26" x14ac:dyDescent="0.3">
      <c r="A76" s="3" t="s">
        <v>59</v>
      </c>
      <c r="B76" s="3">
        <v>10</v>
      </c>
      <c r="C76" s="3">
        <v>2006</v>
      </c>
      <c r="D76" s="3">
        <v>3.3</v>
      </c>
      <c r="E76" s="3">
        <v>0.79</v>
      </c>
      <c r="F76" s="3">
        <v>0.78</v>
      </c>
      <c r="G76" s="3">
        <v>0.192</v>
      </c>
      <c r="H76" s="3">
        <v>0.20599999999999999</v>
      </c>
      <c r="I76" s="6">
        <v>0.17549999999999999</v>
      </c>
      <c r="J76" s="6">
        <v>0.17949999999999999</v>
      </c>
      <c r="K76" s="6">
        <v>0.14269999999999999</v>
      </c>
      <c r="L76" s="6">
        <v>0.1883</v>
      </c>
      <c r="M76" s="6">
        <v>0.15820000000000001</v>
      </c>
      <c r="N76" s="6">
        <v>0.1648</v>
      </c>
      <c r="O76" s="6">
        <v>0.15759999999999999</v>
      </c>
      <c r="P76" s="6">
        <v>0.16420000000000001</v>
      </c>
      <c r="Q76" s="3" t="b">
        <v>1</v>
      </c>
      <c r="R76" s="3">
        <v>3960</v>
      </c>
      <c r="S76" s="3">
        <v>3952</v>
      </c>
      <c r="T76" s="3">
        <v>5299</v>
      </c>
      <c r="U76">
        <f>Table5[[#This Row],[r work asu no ncs]]-Table5[[#This Row],[r work asu transform]]</f>
        <v>-1.4899999999999997E-2</v>
      </c>
      <c r="V76">
        <f>Table5[[#This Row],[r work pdb header]]-Table5[[#This Row],[r work asu transform]]</f>
        <v>3.4400000000000014E-2</v>
      </c>
      <c r="W76">
        <f>Table5[[#This Row],[r work asu ncs]]-Table5[[#This Row],[r work asu transform]]</f>
        <v>6.0000000000001719E-4</v>
      </c>
      <c r="X76">
        <f>ABS(Table5[[#This Row],[r free pdb header]]-Table5[[#This Row],[r work pdb header]]) - ABS(Table5[[#This Row],[r free asu transform]]-Table5[[#This Row],[r work asu transform]])</f>
        <v>7.3999999999999622E-3</v>
      </c>
      <c r="Y76" s="8">
        <f>ABS(Table5[[#This Row],[r free asu init]]-Table5[[#This Row],[r work asu init]])-ABS(Table5[[#This Row],[r free asu transform]]-Table5[[#This Row],[r work asu transform]])</f>
        <v>-2.600000000000019E-3</v>
      </c>
      <c r="Z76" s="8">
        <f>ABS(Table5[[#This Row],[r free asu no ncs]]-Table5[[#This Row],[r work asu no ncs]])-ABS(Table5[[#This Row],[r free asu transform]]-Table5[[#This Row],[r work asu transform]])</f>
        <v>3.8999999999999979E-2</v>
      </c>
    </row>
    <row r="77" spans="1:26" x14ac:dyDescent="0.3">
      <c r="A77" s="3" t="s">
        <v>80</v>
      </c>
      <c r="B77" s="3">
        <v>40</v>
      </c>
      <c r="C77" s="3">
        <v>2008</v>
      </c>
      <c r="D77" s="3">
        <v>2.2999999999999998</v>
      </c>
      <c r="E77" s="3">
        <v>0.8</v>
      </c>
      <c r="F77" s="3">
        <v>0.69</v>
      </c>
      <c r="G77" s="3">
        <v>0.25800000000000001</v>
      </c>
      <c r="H77" s="3">
        <v>0.26</v>
      </c>
      <c r="I77" s="6">
        <v>0.25280000000000002</v>
      </c>
      <c r="J77" s="6">
        <v>0.25459999999999999</v>
      </c>
      <c r="K77" s="6">
        <v>0.22409999999999999</v>
      </c>
      <c r="L77" s="6">
        <v>0.25290000000000001</v>
      </c>
      <c r="M77" s="6">
        <v>0.26490000000000002</v>
      </c>
      <c r="N77" s="6">
        <v>0.26690000000000003</v>
      </c>
      <c r="O77" s="6">
        <v>0.24460000000000001</v>
      </c>
      <c r="P77" s="6">
        <v>0.2462</v>
      </c>
      <c r="Q77" s="3" t="b">
        <v>1</v>
      </c>
      <c r="R77" s="3">
        <v>40688</v>
      </c>
      <c r="S77" s="3">
        <v>30052</v>
      </c>
      <c r="T77" s="3">
        <v>37577</v>
      </c>
      <c r="U77">
        <f>Table5[[#This Row],[r work asu no ncs]]-Table5[[#This Row],[r work asu transform]]</f>
        <v>-2.0500000000000018E-2</v>
      </c>
      <c r="V77">
        <f>Table5[[#This Row],[r work pdb header]]-Table5[[#This Row],[r work asu transform]]</f>
        <v>1.3399999999999995E-2</v>
      </c>
      <c r="W77">
        <f>Table5[[#This Row],[r work asu ncs]]-Table5[[#This Row],[r work asu transform]]</f>
        <v>2.0300000000000012E-2</v>
      </c>
      <c r="X77">
        <f>ABS(Table5[[#This Row],[r free pdb header]]-Table5[[#This Row],[r work pdb header]]) - ABS(Table5[[#This Row],[r free asu transform]]-Table5[[#This Row],[r work asu transform]])</f>
        <v>4.0000000000001146E-4</v>
      </c>
      <c r="Y77" s="8">
        <f>ABS(Table5[[#This Row],[r free asu init]]-Table5[[#This Row],[r work asu init]])-ABS(Table5[[#This Row],[r free asu transform]]-Table5[[#This Row],[r work asu transform]])</f>
        <v>1.9999999999997797E-4</v>
      </c>
      <c r="Z77" s="8">
        <f>ABS(Table5[[#This Row],[r free asu no ncs]]-Table5[[#This Row],[r work asu no ncs]])-ABS(Table5[[#This Row],[r free asu transform]]-Table5[[#This Row],[r work asu transform]])</f>
        <v>2.720000000000003E-2</v>
      </c>
    </row>
    <row r="78" spans="1:26" x14ac:dyDescent="0.3">
      <c r="A78" s="3" t="s">
        <v>113</v>
      </c>
      <c r="B78" s="3">
        <v>20</v>
      </c>
      <c r="C78" s="3">
        <v>2012</v>
      </c>
      <c r="D78" s="3">
        <v>3.5</v>
      </c>
      <c r="E78" s="3">
        <v>0.8</v>
      </c>
      <c r="F78" s="3">
        <v>0.67</v>
      </c>
      <c r="G78" s="3">
        <v>0.26200000000000001</v>
      </c>
      <c r="H78" s="3">
        <v>-1</v>
      </c>
      <c r="I78" s="6">
        <v>0.26950000000000002</v>
      </c>
      <c r="J78" s="6">
        <v>0.27339999999999998</v>
      </c>
      <c r="K78" s="6">
        <v>0.23089999999999999</v>
      </c>
      <c r="L78" s="6">
        <v>0.30180000000000001</v>
      </c>
      <c r="M78" s="6">
        <v>0.27529999999999999</v>
      </c>
      <c r="N78" s="6">
        <v>0.28210000000000002</v>
      </c>
      <c r="O78" s="6">
        <v>0.2681</v>
      </c>
      <c r="P78" s="6">
        <v>0.27560000000000001</v>
      </c>
      <c r="Q78" s="3" t="b">
        <v>1</v>
      </c>
      <c r="R78" s="3">
        <v>11696</v>
      </c>
      <c r="S78" s="3">
        <v>10496</v>
      </c>
      <c r="T78" s="3">
        <v>14966</v>
      </c>
      <c r="U78">
        <f>Table5[[#This Row],[r work asu no ncs]]-Table5[[#This Row],[r work asu transform]]</f>
        <v>-3.7200000000000011E-2</v>
      </c>
      <c r="V78">
        <f>Table5[[#This Row],[r work pdb header]]-Table5[[#This Row],[r work asu transform]]</f>
        <v>-6.0999999999999943E-3</v>
      </c>
      <c r="W78">
        <f>Table5[[#This Row],[r work asu ncs]]-Table5[[#This Row],[r work asu transform]]</f>
        <v>7.1999999999999842E-3</v>
      </c>
      <c r="X78">
        <f>ABS(Table5[[#This Row],[r free pdb header]]-Table5[[#This Row],[r work pdb header]]) - ABS(Table5[[#This Row],[r free asu transform]]-Table5[[#This Row],[r work asu transform]])</f>
        <v>1.2544999999999999</v>
      </c>
      <c r="Y78" s="8">
        <f>ABS(Table5[[#This Row],[r free asu init]]-Table5[[#This Row],[r work asu init]])-ABS(Table5[[#This Row],[r free asu transform]]-Table5[[#This Row],[r work asu transform]])</f>
        <v>-3.6000000000000476E-3</v>
      </c>
      <c r="Z78" s="8">
        <f>ABS(Table5[[#This Row],[r free asu no ncs]]-Table5[[#This Row],[r work asu no ncs]])-ABS(Table5[[#This Row],[r free asu transform]]-Table5[[#This Row],[r work asu transform]])</f>
        <v>6.3400000000000012E-2</v>
      </c>
    </row>
    <row r="79" spans="1:26" x14ac:dyDescent="0.3">
      <c r="A79" s="3" t="s">
        <v>13</v>
      </c>
      <c r="B79" s="3">
        <v>60</v>
      </c>
      <c r="C79" s="3">
        <v>2000</v>
      </c>
      <c r="D79" s="3">
        <v>3</v>
      </c>
      <c r="E79" s="3">
        <v>0.81</v>
      </c>
      <c r="F79" s="3">
        <v>0.64</v>
      </c>
      <c r="G79" s="3">
        <v>0.219</v>
      </c>
      <c r="H79" s="3">
        <v>0.221</v>
      </c>
      <c r="I79" s="6">
        <v>0.23730000000000001</v>
      </c>
      <c r="J79" s="6">
        <v>0.23719999999999999</v>
      </c>
      <c r="K79" s="6">
        <v>0.21340000000000001</v>
      </c>
      <c r="L79" s="6">
        <v>0.25469999999999998</v>
      </c>
      <c r="M79" s="6">
        <v>0.25209999999999999</v>
      </c>
      <c r="N79" s="6">
        <v>0.25319999999999998</v>
      </c>
      <c r="O79" s="6">
        <v>0.24079999999999999</v>
      </c>
      <c r="P79" s="6">
        <v>0.24149999999999999</v>
      </c>
      <c r="Q79" s="3" t="b">
        <v>1</v>
      </c>
      <c r="R79" s="3">
        <v>25857</v>
      </c>
      <c r="S79" s="3">
        <v>18053</v>
      </c>
      <c r="T79" s="3">
        <v>23283</v>
      </c>
      <c r="U79">
        <f>Table5[[#This Row],[r work asu no ncs]]-Table5[[#This Row],[r work asu transform]]</f>
        <v>-2.739999999999998E-2</v>
      </c>
      <c r="V79">
        <f>Table5[[#This Row],[r work pdb header]]-Table5[[#This Row],[r work asu transform]]</f>
        <v>-2.1799999999999986E-2</v>
      </c>
      <c r="W79">
        <f>Table5[[#This Row],[r work asu ncs]]-Table5[[#This Row],[r work asu transform]]</f>
        <v>1.1300000000000004E-2</v>
      </c>
      <c r="X79">
        <f>ABS(Table5[[#This Row],[r free pdb header]]-Table5[[#This Row],[r work pdb header]]) - ABS(Table5[[#This Row],[r free asu transform]]-Table5[[#This Row],[r work asu transform]])</f>
        <v>1.2999999999999956E-3</v>
      </c>
      <c r="Y79" s="8">
        <f>ABS(Table5[[#This Row],[r free asu init]]-Table5[[#This Row],[r work asu init]])-ABS(Table5[[#This Row],[r free asu transform]]-Table5[[#This Row],[r work asu transform]])</f>
        <v>-5.9999999999998943E-4</v>
      </c>
      <c r="Z79" s="8">
        <f>ABS(Table5[[#This Row],[r free asu no ncs]]-Table5[[#This Row],[r work asu no ncs]])-ABS(Table5[[#This Row],[r free asu transform]]-Table5[[#This Row],[r work asu transform]])</f>
        <v>4.0599999999999969E-2</v>
      </c>
    </row>
    <row r="80" spans="1:26" x14ac:dyDescent="0.3">
      <c r="A80" s="3" t="s">
        <v>55</v>
      </c>
      <c r="B80" s="3">
        <v>60</v>
      </c>
      <c r="C80" s="3">
        <v>2006</v>
      </c>
      <c r="D80" s="3">
        <v>3.96</v>
      </c>
      <c r="E80" s="3">
        <v>0.81</v>
      </c>
      <c r="F80" s="3">
        <v>0.82</v>
      </c>
      <c r="G80" s="3">
        <v>0.36</v>
      </c>
      <c r="H80" s="3">
        <v>0.372</v>
      </c>
      <c r="I80" s="6">
        <v>0.33310000000000001</v>
      </c>
      <c r="J80" s="6">
        <v>0.33310000000000001</v>
      </c>
      <c r="K80" s="6">
        <v>0.27979999999999999</v>
      </c>
      <c r="L80" s="6">
        <v>0.27979999999999999</v>
      </c>
      <c r="M80" s="6">
        <v>0.35980000000000001</v>
      </c>
      <c r="N80" s="6">
        <v>0.35980000000000001</v>
      </c>
      <c r="O80" s="6">
        <v>0.34079999999999999</v>
      </c>
      <c r="P80" s="6">
        <v>0.34079999999999999</v>
      </c>
      <c r="Q80" s="3" t="b">
        <v>1</v>
      </c>
      <c r="R80" s="3">
        <v>18900</v>
      </c>
      <c r="S80" s="3">
        <v>14451</v>
      </c>
      <c r="T80" s="3">
        <v>17831</v>
      </c>
      <c r="U80">
        <f>Table5[[#This Row],[r work asu no ncs]]-Table5[[#This Row],[r work asu transform]]</f>
        <v>-6.0999999999999999E-2</v>
      </c>
      <c r="V80">
        <f>Table5[[#This Row],[r work pdb header]]-Table5[[#This Row],[r work asu transform]]</f>
        <v>1.9199999999999995E-2</v>
      </c>
      <c r="W80">
        <f>Table5[[#This Row],[r work asu ncs]]-Table5[[#This Row],[r work asu transform]]</f>
        <v>1.9000000000000017E-2</v>
      </c>
      <c r="X80">
        <f>ABS(Table5[[#This Row],[r free pdb header]]-Table5[[#This Row],[r work pdb header]]) - ABS(Table5[[#This Row],[r free asu transform]]-Table5[[#This Row],[r work asu transform]])</f>
        <v>1.2000000000000011E-2</v>
      </c>
      <c r="Y80" s="8">
        <f>ABS(Table5[[#This Row],[r free asu init]]-Table5[[#This Row],[r work asu init]])-ABS(Table5[[#This Row],[r free asu transform]]-Table5[[#This Row],[r work asu transform]])</f>
        <v>0</v>
      </c>
      <c r="Z80" s="8">
        <f>ABS(Table5[[#This Row],[r free asu no ncs]]-Table5[[#This Row],[r work asu no ncs]])-ABS(Table5[[#This Row],[r free asu transform]]-Table5[[#This Row],[r work asu transform]])</f>
        <v>0</v>
      </c>
    </row>
    <row r="81" spans="1:26" x14ac:dyDescent="0.3">
      <c r="A81" t="s">
        <v>95</v>
      </c>
      <c r="B81">
        <v>10</v>
      </c>
      <c r="C81">
        <v>2011</v>
      </c>
      <c r="D81">
        <v>2.7</v>
      </c>
      <c r="E81">
        <v>0.81</v>
      </c>
      <c r="F81">
        <v>0.67</v>
      </c>
      <c r="G81">
        <v>0.21199999999999999</v>
      </c>
      <c r="H81">
        <v>0.21299999999999999</v>
      </c>
      <c r="I81" s="7">
        <v>0.20760000000000001</v>
      </c>
      <c r="J81" s="7">
        <v>0.2077</v>
      </c>
      <c r="K81" s="7">
        <v>0.1767</v>
      </c>
      <c r="L81" s="7">
        <v>0.2233</v>
      </c>
      <c r="M81" s="7">
        <v>0.1973</v>
      </c>
      <c r="N81" s="7">
        <v>0.2024</v>
      </c>
      <c r="O81" s="7">
        <v>0.19739999999999999</v>
      </c>
      <c r="P81" s="7">
        <v>0.20250000000000001</v>
      </c>
      <c r="Q81" t="b">
        <v>1</v>
      </c>
      <c r="R81">
        <v>4938</v>
      </c>
      <c r="S81">
        <v>5000</v>
      </c>
      <c r="T81">
        <v>6944</v>
      </c>
      <c r="U81">
        <f>Table5[[#This Row],[r work asu no ncs]]-Table5[[#This Row],[r work asu transform]]</f>
        <v>-2.0699999999999996E-2</v>
      </c>
      <c r="V81">
        <f>Table5[[#This Row],[r work pdb header]]-Table5[[#This Row],[r work asu transform]]</f>
        <v>1.4600000000000002E-2</v>
      </c>
      <c r="W81">
        <f>Table5[[#This Row],[r work asu ncs]]-Table5[[#This Row],[r work asu transform]]</f>
        <v>-9.9999999999988987E-5</v>
      </c>
      <c r="X81">
        <f>ABS(Table5[[#This Row],[r free pdb header]]-Table5[[#This Row],[r work pdb header]]) - ABS(Table5[[#This Row],[r free asu transform]]-Table5[[#This Row],[r work asu transform]])</f>
        <v>-4.1000000000000203E-3</v>
      </c>
      <c r="Y81" s="8">
        <f>ABS(Table5[[#This Row],[r free asu init]]-Table5[[#This Row],[r work asu init]])-ABS(Table5[[#This Row],[r free asu transform]]-Table5[[#This Row],[r work asu transform]])</f>
        <v>-5.0000000000000322E-3</v>
      </c>
      <c r="Z81" s="8">
        <f>ABS(Table5[[#This Row],[r free asu no ncs]]-Table5[[#This Row],[r work asu no ncs]])-ABS(Table5[[#This Row],[r free asu transform]]-Table5[[#This Row],[r work asu transform]])</f>
        <v>4.1499999999999981E-2</v>
      </c>
    </row>
    <row r="82" spans="1:26" x14ac:dyDescent="0.3">
      <c r="A82" s="3" t="s">
        <v>114</v>
      </c>
      <c r="B82" s="3">
        <v>20</v>
      </c>
      <c r="C82" s="3">
        <v>2012</v>
      </c>
      <c r="D82" s="3">
        <v>2.7</v>
      </c>
      <c r="E82" s="3">
        <v>0.82</v>
      </c>
      <c r="F82" s="3">
        <v>0.64</v>
      </c>
      <c r="G82" s="3">
        <v>0.24</v>
      </c>
      <c r="H82" s="3">
        <v>-1</v>
      </c>
      <c r="I82" s="6">
        <v>0.24479999999999999</v>
      </c>
      <c r="J82" s="6">
        <v>0.25</v>
      </c>
      <c r="K82" s="6">
        <v>0.2152</v>
      </c>
      <c r="L82" s="6">
        <v>0.27150000000000002</v>
      </c>
      <c r="M82" s="6">
        <v>0.24299999999999999</v>
      </c>
      <c r="N82" s="6">
        <v>0.25</v>
      </c>
      <c r="O82" s="6">
        <v>0.2387</v>
      </c>
      <c r="P82" s="6">
        <v>0.2457</v>
      </c>
      <c r="Q82" s="3" t="b">
        <v>1</v>
      </c>
      <c r="R82" s="3">
        <v>16943</v>
      </c>
      <c r="S82" s="3">
        <v>17442</v>
      </c>
      <c r="T82" s="3">
        <v>19059</v>
      </c>
      <c r="U82">
        <f>Table5[[#This Row],[r work asu no ncs]]-Table5[[#This Row],[r work asu transform]]</f>
        <v>-2.3499999999999993E-2</v>
      </c>
      <c r="V82">
        <f>Table5[[#This Row],[r work pdb header]]-Table5[[#This Row],[r work asu transform]]</f>
        <v>1.2999999999999956E-3</v>
      </c>
      <c r="W82">
        <f>Table5[[#This Row],[r work asu ncs]]-Table5[[#This Row],[r work asu transform]]</f>
        <v>4.2999999999999983E-3</v>
      </c>
      <c r="X82">
        <f>ABS(Table5[[#This Row],[r free pdb header]]-Table5[[#This Row],[r work pdb header]]) - ABS(Table5[[#This Row],[r free asu transform]]-Table5[[#This Row],[r work asu transform]])</f>
        <v>1.2330000000000001</v>
      </c>
      <c r="Y82" s="8">
        <f>ABS(Table5[[#This Row],[r free asu init]]-Table5[[#This Row],[r work asu init]])-ABS(Table5[[#This Row],[r free asu transform]]-Table5[[#This Row],[r work asu transform]])</f>
        <v>-1.799999999999996E-3</v>
      </c>
      <c r="Z82" s="8">
        <f>ABS(Table5[[#This Row],[r free asu no ncs]]-Table5[[#This Row],[r work asu no ncs]])-ABS(Table5[[#This Row],[r free asu transform]]-Table5[[#This Row],[r work asu transform]])</f>
        <v>4.930000000000001E-2</v>
      </c>
    </row>
    <row r="83" spans="1:26" x14ac:dyDescent="0.3">
      <c r="A83" s="3" t="s">
        <v>94</v>
      </c>
      <c r="B83" s="3">
        <v>10</v>
      </c>
      <c r="C83" s="3">
        <v>2011</v>
      </c>
      <c r="D83" s="3">
        <v>2.7</v>
      </c>
      <c r="E83" s="3">
        <v>0.83</v>
      </c>
      <c r="F83" s="3">
        <v>0.68</v>
      </c>
      <c r="G83" s="3">
        <v>0.24399999999999999</v>
      </c>
      <c r="H83" s="3">
        <v>0.24399999999999999</v>
      </c>
      <c r="I83" s="6">
        <v>0.24310000000000001</v>
      </c>
      <c r="J83" s="6">
        <v>0.2422</v>
      </c>
      <c r="K83" s="6">
        <v>0.18110000000000001</v>
      </c>
      <c r="L83" s="6">
        <v>0.23130000000000001</v>
      </c>
      <c r="M83" s="6">
        <v>0.23319999999999999</v>
      </c>
      <c r="N83" s="6">
        <v>0.23649999999999999</v>
      </c>
      <c r="O83" s="6">
        <v>0.2198</v>
      </c>
      <c r="P83" s="6">
        <v>0.2235</v>
      </c>
      <c r="Q83" s="3" t="b">
        <v>1</v>
      </c>
      <c r="R83" s="3">
        <v>4435</v>
      </c>
      <c r="S83" s="3">
        <v>3901</v>
      </c>
      <c r="T83" s="3">
        <v>6976</v>
      </c>
      <c r="U83">
        <f>Table5[[#This Row],[r work asu no ncs]]-Table5[[#This Row],[r work asu transform]]</f>
        <v>-3.8699999999999984E-2</v>
      </c>
      <c r="V83">
        <f>Table5[[#This Row],[r work pdb header]]-Table5[[#This Row],[r work asu transform]]</f>
        <v>2.4199999999999999E-2</v>
      </c>
      <c r="W83">
        <f>Table5[[#This Row],[r work asu ncs]]-Table5[[#This Row],[r work asu transform]]</f>
        <v>1.3399999999999995E-2</v>
      </c>
      <c r="X83">
        <f>ABS(Table5[[#This Row],[r free pdb header]]-Table5[[#This Row],[r work pdb header]]) - ABS(Table5[[#This Row],[r free asu transform]]-Table5[[#This Row],[r work asu transform]])</f>
        <v>-3.7000000000000088E-3</v>
      </c>
      <c r="Y83" s="8">
        <f>ABS(Table5[[#This Row],[r free asu init]]-Table5[[#This Row],[r work asu init]])-ABS(Table5[[#This Row],[r free asu transform]]-Table5[[#This Row],[r work asu transform]])</f>
        <v>-2.7999999999999969E-3</v>
      </c>
      <c r="Z83" s="8">
        <f>ABS(Table5[[#This Row],[r free asu no ncs]]-Table5[[#This Row],[r work asu no ncs]])-ABS(Table5[[#This Row],[r free asu transform]]-Table5[[#This Row],[r work asu transform]])</f>
        <v>4.6499999999999986E-2</v>
      </c>
    </row>
    <row r="84" spans="1:26" x14ac:dyDescent="0.3">
      <c r="A84" s="3" t="s">
        <v>40</v>
      </c>
      <c r="B84" s="3">
        <v>60</v>
      </c>
      <c r="C84" s="3">
        <v>2005</v>
      </c>
      <c r="D84" s="3">
        <v>2.7</v>
      </c>
      <c r="E84" s="3">
        <v>0.84</v>
      </c>
      <c r="F84" s="3">
        <v>0.72</v>
      </c>
      <c r="G84" s="3">
        <v>0.245</v>
      </c>
      <c r="H84" s="3">
        <v>-1</v>
      </c>
      <c r="I84" s="6">
        <v>0.24560000000000001</v>
      </c>
      <c r="J84" s="6">
        <v>0.24560000000000001</v>
      </c>
      <c r="K84" s="6">
        <v>0.1847</v>
      </c>
      <c r="L84" s="6">
        <v>0.1847</v>
      </c>
      <c r="M84" s="6">
        <v>0.25259999999999999</v>
      </c>
      <c r="N84" s="6">
        <v>0.25259999999999999</v>
      </c>
      <c r="O84" s="6">
        <v>0.2293</v>
      </c>
      <c r="P84" s="6">
        <v>0.2293</v>
      </c>
      <c r="Q84" s="3" t="b">
        <v>1</v>
      </c>
      <c r="R84" s="3">
        <v>26392</v>
      </c>
      <c r="S84" s="3">
        <v>21445</v>
      </c>
      <c r="T84" s="3">
        <v>25126</v>
      </c>
      <c r="U84">
        <f>Table5[[#This Row],[r work asu no ncs]]-Table5[[#This Row],[r work asu transform]]</f>
        <v>-4.4600000000000001E-2</v>
      </c>
      <c r="V84">
        <f>Table5[[#This Row],[r work pdb header]]-Table5[[#This Row],[r work asu transform]]</f>
        <v>1.5699999999999992E-2</v>
      </c>
      <c r="W84">
        <f>Table5[[#This Row],[r work asu ncs]]-Table5[[#This Row],[r work asu transform]]</f>
        <v>2.3299999999999987E-2</v>
      </c>
      <c r="X84">
        <f>ABS(Table5[[#This Row],[r free pdb header]]-Table5[[#This Row],[r work pdb header]]) - ABS(Table5[[#This Row],[r free asu transform]]-Table5[[#This Row],[r work asu transform]])</f>
        <v>1.2450000000000001</v>
      </c>
      <c r="Y84" s="8">
        <f>ABS(Table5[[#This Row],[r free asu init]]-Table5[[#This Row],[r work asu init]])-ABS(Table5[[#This Row],[r free asu transform]]-Table5[[#This Row],[r work asu transform]])</f>
        <v>0</v>
      </c>
      <c r="Z84" s="8">
        <f>ABS(Table5[[#This Row],[r free asu no ncs]]-Table5[[#This Row],[r work asu no ncs]])-ABS(Table5[[#This Row],[r free asu transform]]-Table5[[#This Row],[r work asu transform]])</f>
        <v>0</v>
      </c>
    </row>
    <row r="85" spans="1:26" x14ac:dyDescent="0.3">
      <c r="A85" s="3" t="s">
        <v>20</v>
      </c>
      <c r="B85" s="3">
        <v>5</v>
      </c>
      <c r="C85" s="3">
        <v>2003</v>
      </c>
      <c r="D85" s="3">
        <v>3</v>
      </c>
      <c r="E85" s="3">
        <v>0.85</v>
      </c>
      <c r="F85" s="3">
        <v>0.72</v>
      </c>
      <c r="G85" s="3">
        <v>0.20200000000000001</v>
      </c>
      <c r="H85" s="3">
        <v>-1</v>
      </c>
      <c r="I85" s="6">
        <v>0.17150000000000001</v>
      </c>
      <c r="J85" s="6">
        <v>0.17150000000000001</v>
      </c>
      <c r="K85" s="6">
        <v>0.12659999999999999</v>
      </c>
      <c r="L85" s="6">
        <v>0.12659999999999999</v>
      </c>
      <c r="M85" s="6">
        <v>0.1502</v>
      </c>
      <c r="N85" s="6">
        <v>0.1502</v>
      </c>
      <c r="O85" s="6">
        <v>0.15010000000000001</v>
      </c>
      <c r="P85" s="6">
        <v>0.15010000000000001</v>
      </c>
      <c r="Q85" s="3" t="b">
        <v>1</v>
      </c>
      <c r="R85" s="3">
        <v>2652</v>
      </c>
      <c r="S85" s="3">
        <v>2541</v>
      </c>
      <c r="T85" s="3">
        <v>3333</v>
      </c>
      <c r="U85">
        <f>Table5[[#This Row],[r work asu no ncs]]-Table5[[#This Row],[r work asu transform]]</f>
        <v>-2.3500000000000021E-2</v>
      </c>
      <c r="V85">
        <f>Table5[[#This Row],[r work pdb header]]-Table5[[#This Row],[r work asu transform]]</f>
        <v>5.1900000000000002E-2</v>
      </c>
      <c r="W85">
        <f>Table5[[#This Row],[r work asu ncs]]-Table5[[#This Row],[r work asu transform]]</f>
        <v>9.9999999999988987E-5</v>
      </c>
      <c r="X85">
        <f>ABS(Table5[[#This Row],[r free pdb header]]-Table5[[#This Row],[r work pdb header]]) - ABS(Table5[[#This Row],[r free asu transform]]-Table5[[#This Row],[r work asu transform]])</f>
        <v>1.202</v>
      </c>
      <c r="Y85" s="8">
        <f>ABS(Table5[[#This Row],[r free asu init]]-Table5[[#This Row],[r work asu init]])-ABS(Table5[[#This Row],[r free asu transform]]-Table5[[#This Row],[r work asu transform]])</f>
        <v>0</v>
      </c>
      <c r="Z85" s="8">
        <f>ABS(Table5[[#This Row],[r free asu no ncs]]-Table5[[#This Row],[r work asu no ncs]])-ABS(Table5[[#This Row],[r free asu transform]]-Table5[[#This Row],[r work asu transform]])</f>
        <v>0</v>
      </c>
    </row>
    <row r="86" spans="1:26" x14ac:dyDescent="0.3">
      <c r="A86" s="3" t="s">
        <v>58</v>
      </c>
      <c r="B86" s="3">
        <v>24</v>
      </c>
      <c r="C86" s="3">
        <v>2006</v>
      </c>
      <c r="D86" s="3">
        <v>3.5</v>
      </c>
      <c r="E86" s="3">
        <v>0.85</v>
      </c>
      <c r="F86" s="3">
        <v>0.6</v>
      </c>
      <c r="G86" s="3">
        <v>0.28799999999999998</v>
      </c>
      <c r="H86" s="3">
        <v>0.29699999999999999</v>
      </c>
      <c r="I86" s="6">
        <v>0.3271</v>
      </c>
      <c r="J86" s="6">
        <v>0.33079999999999998</v>
      </c>
      <c r="K86" s="6">
        <v>0.27650000000000002</v>
      </c>
      <c r="L86" s="6">
        <v>0.31780000000000003</v>
      </c>
      <c r="M86" s="6">
        <v>0.34470000000000001</v>
      </c>
      <c r="N86" s="6">
        <v>0.34610000000000002</v>
      </c>
      <c r="O86" s="6">
        <v>0.34910000000000002</v>
      </c>
      <c r="P86" s="6">
        <v>0.35110000000000002</v>
      </c>
      <c r="Q86" s="3" t="b">
        <v>1</v>
      </c>
      <c r="R86" s="3">
        <v>23552</v>
      </c>
      <c r="S86" s="3">
        <v>16442</v>
      </c>
      <c r="T86" s="3">
        <v>21156</v>
      </c>
      <c r="U86">
        <f>Table5[[#This Row],[r work asu no ncs]]-Table5[[#This Row],[r work asu transform]]</f>
        <v>-7.2599999999999998E-2</v>
      </c>
      <c r="V86">
        <f>Table5[[#This Row],[r work pdb header]]-Table5[[#This Row],[r work asu transform]]</f>
        <v>-6.1100000000000043E-2</v>
      </c>
      <c r="W86">
        <f>Table5[[#This Row],[r work asu ncs]]-Table5[[#This Row],[r work asu transform]]</f>
        <v>-4.400000000000015E-3</v>
      </c>
      <c r="X86">
        <f>ABS(Table5[[#This Row],[r free pdb header]]-Table5[[#This Row],[r work pdb header]]) - ABS(Table5[[#This Row],[r free asu transform]]-Table5[[#This Row],[r work asu transform]])</f>
        <v>7.0000000000000062E-3</v>
      </c>
      <c r="Y86" s="8">
        <f>ABS(Table5[[#This Row],[r free asu init]]-Table5[[#This Row],[r work asu init]])-ABS(Table5[[#This Row],[r free asu transform]]-Table5[[#This Row],[r work asu transform]])</f>
        <v>1.6999999999999793E-3</v>
      </c>
      <c r="Z86" s="8">
        <f>ABS(Table5[[#This Row],[r free asu no ncs]]-Table5[[#This Row],[r work asu no ncs]])-ABS(Table5[[#This Row],[r free asu transform]]-Table5[[#This Row],[r work asu transform]])</f>
        <v>3.9300000000000002E-2</v>
      </c>
    </row>
    <row r="87" spans="1:26" x14ac:dyDescent="0.3">
      <c r="A87" s="3" t="s">
        <v>10</v>
      </c>
      <c r="B87" s="3">
        <v>20</v>
      </c>
      <c r="C87" s="3">
        <v>2000</v>
      </c>
      <c r="D87" s="3">
        <v>3.5</v>
      </c>
      <c r="E87" s="3">
        <v>0.85</v>
      </c>
      <c r="F87" s="3">
        <v>0.76</v>
      </c>
      <c r="G87" s="3">
        <v>0.28000000000000003</v>
      </c>
      <c r="H87" s="3">
        <v>0.28999999999999998</v>
      </c>
      <c r="I87" s="6">
        <v>0.39450000000000002</v>
      </c>
      <c r="J87" s="6">
        <v>0.39450000000000002</v>
      </c>
      <c r="K87" s="6">
        <v>0.23069999999999999</v>
      </c>
      <c r="L87" s="6">
        <v>0.23069999999999999</v>
      </c>
      <c r="M87" s="6">
        <v>0.37630000000000002</v>
      </c>
      <c r="N87" s="6">
        <v>0.37630000000000002</v>
      </c>
      <c r="O87" s="6">
        <v>0.32490000000000002</v>
      </c>
      <c r="P87" s="6">
        <v>0.32490000000000002</v>
      </c>
      <c r="Q87" s="3" t="b">
        <v>1</v>
      </c>
      <c r="R87" s="3">
        <v>6702</v>
      </c>
      <c r="S87" s="3">
        <v>6623</v>
      </c>
      <c r="T87" s="3">
        <v>8767</v>
      </c>
      <c r="U87">
        <f>Table5[[#This Row],[r work asu no ncs]]-Table5[[#This Row],[r work asu transform]]</f>
        <v>-9.4200000000000034E-2</v>
      </c>
      <c r="V87">
        <f>Table5[[#This Row],[r work pdb header]]-Table5[[#This Row],[r work asu transform]]</f>
        <v>-4.4899999999999995E-2</v>
      </c>
      <c r="W87">
        <f>Table5[[#This Row],[r work asu ncs]]-Table5[[#This Row],[r work asu transform]]</f>
        <v>5.1400000000000001E-2</v>
      </c>
      <c r="X87">
        <f>ABS(Table5[[#This Row],[r free pdb header]]-Table5[[#This Row],[r work pdb header]]) - ABS(Table5[[#This Row],[r free asu transform]]-Table5[[#This Row],[r work asu transform]])</f>
        <v>9.9999999999999534E-3</v>
      </c>
      <c r="Y87" s="8">
        <f>ABS(Table5[[#This Row],[r free asu init]]-Table5[[#This Row],[r work asu init]])-ABS(Table5[[#This Row],[r free asu transform]]-Table5[[#This Row],[r work asu transform]])</f>
        <v>0</v>
      </c>
      <c r="Z87" s="8">
        <f>ABS(Table5[[#This Row],[r free asu no ncs]]-Table5[[#This Row],[r work asu no ncs]])-ABS(Table5[[#This Row],[r free asu transform]]-Table5[[#This Row],[r work asu transform]])</f>
        <v>0</v>
      </c>
    </row>
    <row r="88" spans="1:26" x14ac:dyDescent="0.3">
      <c r="A88" s="3" t="s">
        <v>105</v>
      </c>
      <c r="B88" s="3">
        <v>20</v>
      </c>
      <c r="C88" s="3">
        <v>2012</v>
      </c>
      <c r="D88" s="3">
        <v>3</v>
      </c>
      <c r="E88" s="3">
        <v>0.86</v>
      </c>
      <c r="F88" s="3">
        <v>0.75</v>
      </c>
      <c r="G88" s="3">
        <v>0.27300000000000002</v>
      </c>
      <c r="H88" s="3">
        <v>0.28499999999999998</v>
      </c>
      <c r="I88" s="6">
        <v>0.27179999999999999</v>
      </c>
      <c r="J88" s="6">
        <v>0.27589999999999998</v>
      </c>
      <c r="K88" s="6">
        <v>0.25600000000000001</v>
      </c>
      <c r="L88" s="6">
        <v>0.29630000000000001</v>
      </c>
      <c r="M88" s="6">
        <v>0.28289999999999998</v>
      </c>
      <c r="N88" s="6">
        <v>0.28810000000000002</v>
      </c>
      <c r="O88" s="6">
        <v>0.28260000000000002</v>
      </c>
      <c r="P88" s="6">
        <v>0.28739999999999999</v>
      </c>
      <c r="Q88" s="3" t="b">
        <v>1</v>
      </c>
      <c r="R88" s="3">
        <v>17041</v>
      </c>
      <c r="S88" s="3">
        <v>19228</v>
      </c>
      <c r="T88" s="3">
        <v>22245</v>
      </c>
      <c r="U88">
        <f>Table5[[#This Row],[r work asu no ncs]]-Table5[[#This Row],[r work asu transform]]</f>
        <v>-2.6600000000000013E-2</v>
      </c>
      <c r="V88">
        <f>Table5[[#This Row],[r work pdb header]]-Table5[[#This Row],[r work asu transform]]</f>
        <v>-9.5999999999999974E-3</v>
      </c>
      <c r="W88">
        <f>Table5[[#This Row],[r work asu ncs]]-Table5[[#This Row],[r work asu transform]]</f>
        <v>2.9999999999996696E-4</v>
      </c>
      <c r="X88">
        <f>ABS(Table5[[#This Row],[r free pdb header]]-Table5[[#This Row],[r work pdb header]]) - ABS(Table5[[#This Row],[r free asu transform]]-Table5[[#This Row],[r work asu transform]])</f>
        <v>7.1999999999999842E-3</v>
      </c>
      <c r="Y88" s="8">
        <f>ABS(Table5[[#This Row],[r free asu init]]-Table5[[#This Row],[r work asu init]])-ABS(Table5[[#This Row],[r free asu transform]]-Table5[[#This Row],[r work asu transform]])</f>
        <v>-6.9999999999997842E-4</v>
      </c>
      <c r="Z88" s="8">
        <f>ABS(Table5[[#This Row],[r free asu no ncs]]-Table5[[#This Row],[r work asu no ncs]])-ABS(Table5[[#This Row],[r free asu transform]]-Table5[[#This Row],[r work asu transform]])</f>
        <v>3.5500000000000032E-2</v>
      </c>
    </row>
    <row r="89" spans="1:26" x14ac:dyDescent="0.3">
      <c r="A89" s="3" t="s">
        <v>57</v>
      </c>
      <c r="B89" s="3">
        <v>5</v>
      </c>
      <c r="C89" s="3">
        <v>2006</v>
      </c>
      <c r="D89" s="3">
        <v>3.2</v>
      </c>
      <c r="E89" s="3">
        <v>0.86</v>
      </c>
      <c r="F89" s="3">
        <v>0.74</v>
      </c>
      <c r="G89" s="3">
        <v>0.249</v>
      </c>
      <c r="H89" s="3">
        <v>0.26</v>
      </c>
      <c r="I89" s="6">
        <v>0.23100000000000001</v>
      </c>
      <c r="J89" s="6">
        <v>0.23100000000000001</v>
      </c>
      <c r="K89" s="6">
        <v>0.1759</v>
      </c>
      <c r="L89" s="6">
        <v>0.1759</v>
      </c>
      <c r="M89" s="6">
        <v>0.21340000000000001</v>
      </c>
      <c r="N89" s="6">
        <v>0.21340000000000001</v>
      </c>
      <c r="O89" s="6">
        <v>0.21249999999999999</v>
      </c>
      <c r="P89" s="6">
        <v>0.21249999999999999</v>
      </c>
      <c r="Q89" s="3" t="b">
        <v>1</v>
      </c>
      <c r="R89" s="3">
        <v>7354</v>
      </c>
      <c r="S89" s="3">
        <v>6923</v>
      </c>
      <c r="T89" s="3">
        <v>9445</v>
      </c>
      <c r="U89">
        <f>Table5[[#This Row],[r work asu no ncs]]-Table5[[#This Row],[r work asu transform]]</f>
        <v>-3.6599999999999994E-2</v>
      </c>
      <c r="V89">
        <f>Table5[[#This Row],[r work pdb header]]-Table5[[#This Row],[r work asu transform]]</f>
        <v>3.6500000000000005E-2</v>
      </c>
      <c r="W89">
        <f>Table5[[#This Row],[r work asu ncs]]-Table5[[#This Row],[r work asu transform]]</f>
        <v>9.000000000000119E-4</v>
      </c>
      <c r="X89">
        <f>ABS(Table5[[#This Row],[r free pdb header]]-Table5[[#This Row],[r work pdb header]]) - ABS(Table5[[#This Row],[r free asu transform]]-Table5[[#This Row],[r work asu transform]])</f>
        <v>1.100000000000001E-2</v>
      </c>
      <c r="Y89" s="8">
        <f>ABS(Table5[[#This Row],[r free asu init]]-Table5[[#This Row],[r work asu init]])-ABS(Table5[[#This Row],[r free asu transform]]-Table5[[#This Row],[r work asu transform]])</f>
        <v>0</v>
      </c>
      <c r="Z89" s="8">
        <f>ABS(Table5[[#This Row],[r free asu no ncs]]-Table5[[#This Row],[r work asu no ncs]])-ABS(Table5[[#This Row],[r free asu transform]]-Table5[[#This Row],[r work asu transform]])</f>
        <v>0</v>
      </c>
    </row>
    <row r="90" spans="1:26" x14ac:dyDescent="0.3">
      <c r="A90" s="3" t="s">
        <v>101</v>
      </c>
      <c r="B90" s="3">
        <v>60</v>
      </c>
      <c r="C90" s="3">
        <v>2011</v>
      </c>
      <c r="D90" s="3">
        <v>2.8</v>
      </c>
      <c r="E90" s="3">
        <v>0.88</v>
      </c>
      <c r="F90" s="3">
        <v>0.63</v>
      </c>
      <c r="G90" s="3">
        <v>0.28299999999999997</v>
      </c>
      <c r="H90" s="3">
        <v>0.28199999999999997</v>
      </c>
      <c r="I90" s="6">
        <v>0.27739999999999998</v>
      </c>
      <c r="J90" s="6">
        <v>0.27810000000000001</v>
      </c>
      <c r="K90" s="6">
        <v>0.19869999999999999</v>
      </c>
      <c r="L90" s="6">
        <v>0.24060000000000001</v>
      </c>
      <c r="M90" s="6">
        <v>0.28699999999999998</v>
      </c>
      <c r="N90" s="6">
        <v>0.28689999999999999</v>
      </c>
      <c r="O90" s="6">
        <v>0.26029999999999998</v>
      </c>
      <c r="P90" s="6">
        <v>0.25990000000000002</v>
      </c>
      <c r="Q90" s="3" t="b">
        <v>1</v>
      </c>
      <c r="R90" s="3">
        <v>13714</v>
      </c>
      <c r="S90" s="3">
        <v>14208</v>
      </c>
      <c r="T90" s="3">
        <v>17131</v>
      </c>
      <c r="U90">
        <f>Table5[[#This Row],[r work asu no ncs]]-Table5[[#This Row],[r work asu transform]]</f>
        <v>-6.1599999999999988E-2</v>
      </c>
      <c r="V90">
        <f>Table5[[#This Row],[r work pdb header]]-Table5[[#This Row],[r work asu transform]]</f>
        <v>2.2699999999999998E-2</v>
      </c>
      <c r="W90">
        <f>Table5[[#This Row],[r work asu ncs]]-Table5[[#This Row],[r work asu transform]]</f>
        <v>2.6700000000000002E-2</v>
      </c>
      <c r="X90">
        <f>ABS(Table5[[#This Row],[r free pdb header]]-Table5[[#This Row],[r work pdb header]]) - ABS(Table5[[#This Row],[r free asu transform]]-Table5[[#This Row],[r work asu transform]])</f>
        <v>6.0000000000004494E-4</v>
      </c>
      <c r="Y90" s="8">
        <f>ABS(Table5[[#This Row],[r free asu init]]-Table5[[#This Row],[r work asu init]])-ABS(Table5[[#This Row],[r free asu transform]]-Table5[[#This Row],[r work asu transform]])</f>
        <v>3.0000000000007798E-4</v>
      </c>
      <c r="Z90" s="8">
        <f>ABS(Table5[[#This Row],[r free asu no ncs]]-Table5[[#This Row],[r work asu no ncs]])-ABS(Table5[[#This Row],[r free asu transform]]-Table5[[#This Row],[r work asu transform]])</f>
        <v>4.1500000000000065E-2</v>
      </c>
    </row>
    <row r="91" spans="1:26" x14ac:dyDescent="0.3">
      <c r="A91" t="s">
        <v>98</v>
      </c>
      <c r="B91">
        <v>10</v>
      </c>
      <c r="C91">
        <v>2011</v>
      </c>
      <c r="D91">
        <v>3.2</v>
      </c>
      <c r="E91">
        <v>0.89</v>
      </c>
      <c r="F91">
        <v>0.68</v>
      </c>
      <c r="G91">
        <v>0.29399999999999998</v>
      </c>
      <c r="H91">
        <v>0.29699999999999999</v>
      </c>
      <c r="I91" s="7">
        <v>0.28570000000000001</v>
      </c>
      <c r="J91" s="7">
        <v>0.28639999999999999</v>
      </c>
      <c r="K91" s="7">
        <v>0.19109999999999999</v>
      </c>
      <c r="L91" s="7">
        <v>0.2697</v>
      </c>
      <c r="M91" s="7">
        <v>0.27879999999999999</v>
      </c>
      <c r="N91" s="7">
        <v>0.2893</v>
      </c>
      <c r="O91" s="7">
        <v>0.2452</v>
      </c>
      <c r="P91" s="7">
        <v>0.2586</v>
      </c>
      <c r="Q91" t="b">
        <v>1</v>
      </c>
      <c r="R91">
        <v>3012</v>
      </c>
      <c r="S91">
        <v>2623</v>
      </c>
      <c r="T91">
        <v>3997</v>
      </c>
      <c r="U91">
        <f>Table5[[#This Row],[r work asu no ncs]]-Table5[[#This Row],[r work asu transform]]</f>
        <v>-5.4100000000000009E-2</v>
      </c>
      <c r="V91">
        <f>Table5[[#This Row],[r work pdb header]]-Table5[[#This Row],[r work asu transform]]</f>
        <v>4.8799999999999982E-2</v>
      </c>
      <c r="W91">
        <f>Table5[[#This Row],[r work asu ncs]]-Table5[[#This Row],[r work asu transform]]</f>
        <v>3.3599999999999991E-2</v>
      </c>
      <c r="X91">
        <f>ABS(Table5[[#This Row],[r free pdb header]]-Table5[[#This Row],[r work pdb header]]) - ABS(Table5[[#This Row],[r free asu transform]]-Table5[[#This Row],[r work asu transform]])</f>
        <v>-1.0399999999999993E-2</v>
      </c>
      <c r="Y91" s="8">
        <f>ABS(Table5[[#This Row],[r free asu init]]-Table5[[#This Row],[r work asu init]])-ABS(Table5[[#This Row],[r free asu transform]]-Table5[[#This Row],[r work asu transform]])</f>
        <v>-1.2700000000000017E-2</v>
      </c>
      <c r="Z91" s="8">
        <f>ABS(Table5[[#This Row],[r free asu no ncs]]-Table5[[#This Row],[r work asu no ncs]])-ABS(Table5[[#This Row],[r free asu transform]]-Table5[[#This Row],[r work asu transform]])</f>
        <v>6.5200000000000008E-2</v>
      </c>
    </row>
    <row r="92" spans="1:26" x14ac:dyDescent="0.3">
      <c r="A92" s="3" t="s">
        <v>104</v>
      </c>
      <c r="B92" s="3">
        <v>5</v>
      </c>
      <c r="C92" s="3">
        <v>2012</v>
      </c>
      <c r="D92" s="3">
        <v>3.8</v>
      </c>
      <c r="E92" s="3">
        <v>0.9</v>
      </c>
      <c r="F92" s="3">
        <v>0.76</v>
      </c>
      <c r="G92" s="3">
        <v>0.25700000000000001</v>
      </c>
      <c r="H92" s="3">
        <v>0.28399999999999997</v>
      </c>
      <c r="I92" s="6">
        <v>0.25619999999999998</v>
      </c>
      <c r="J92" s="6">
        <v>0.27189999999999998</v>
      </c>
      <c r="K92" s="6">
        <v>0.20119999999999999</v>
      </c>
      <c r="L92" s="6">
        <v>0.28549999999999998</v>
      </c>
      <c r="M92" s="6">
        <v>0.25969999999999999</v>
      </c>
      <c r="N92" s="6">
        <v>0.29680000000000001</v>
      </c>
      <c r="O92" s="6">
        <v>0.24049999999999999</v>
      </c>
      <c r="P92" s="6">
        <v>0.27529999999999999</v>
      </c>
      <c r="Q92" s="3" t="b">
        <v>1</v>
      </c>
      <c r="R92" s="3">
        <v>2315</v>
      </c>
      <c r="S92" s="3">
        <v>2417</v>
      </c>
      <c r="T92" s="3">
        <v>3719</v>
      </c>
      <c r="U92">
        <f>Table5[[#This Row],[r work asu no ncs]]-Table5[[#This Row],[r work asu transform]]</f>
        <v>-3.9300000000000002E-2</v>
      </c>
      <c r="V92">
        <f>Table5[[#This Row],[r work pdb header]]-Table5[[#This Row],[r work asu transform]]</f>
        <v>1.6500000000000015E-2</v>
      </c>
      <c r="W92">
        <f>Table5[[#This Row],[r work asu ncs]]-Table5[[#This Row],[r work asu transform]]</f>
        <v>1.9199999999999995E-2</v>
      </c>
      <c r="X92">
        <f>ABS(Table5[[#This Row],[r free pdb header]]-Table5[[#This Row],[r work pdb header]]) - ABS(Table5[[#This Row],[r free asu transform]]-Table5[[#This Row],[r work asu transform]])</f>
        <v>-7.8000000000000291E-3</v>
      </c>
      <c r="Y92" s="8">
        <f>ABS(Table5[[#This Row],[r free asu init]]-Table5[[#This Row],[r work asu init]])-ABS(Table5[[#This Row],[r free asu transform]]-Table5[[#This Row],[r work asu transform]])</f>
        <v>-1.9100000000000006E-2</v>
      </c>
      <c r="Z92" s="8">
        <f>ABS(Table5[[#This Row],[r free asu no ncs]]-Table5[[#This Row],[r work asu no ncs]])-ABS(Table5[[#This Row],[r free asu transform]]-Table5[[#This Row],[r work asu transform]])</f>
        <v>4.9499999999999988E-2</v>
      </c>
    </row>
    <row r="93" spans="1:26" x14ac:dyDescent="0.3">
      <c r="A93" s="3" t="s">
        <v>82</v>
      </c>
      <c r="B93" s="3">
        <v>20</v>
      </c>
      <c r="C93" s="3">
        <v>2008</v>
      </c>
      <c r="D93" s="3">
        <v>3.1</v>
      </c>
      <c r="E93" s="3">
        <v>0.9</v>
      </c>
      <c r="F93" s="3">
        <v>0.62</v>
      </c>
      <c r="G93" s="3">
        <v>0.29399999999999998</v>
      </c>
      <c r="H93" s="3">
        <v>0.29099999999999998</v>
      </c>
      <c r="I93" s="6">
        <v>0.27550000000000002</v>
      </c>
      <c r="J93" s="6">
        <v>0.27329999999999999</v>
      </c>
      <c r="K93" s="6">
        <v>0.19170000000000001</v>
      </c>
      <c r="L93" s="6">
        <v>0.25409999999999999</v>
      </c>
      <c r="M93" s="6">
        <v>0.26629999999999998</v>
      </c>
      <c r="N93" s="6">
        <v>0.26450000000000001</v>
      </c>
      <c r="O93" s="6">
        <v>0.24429999999999999</v>
      </c>
      <c r="P93" s="6">
        <v>0.24410000000000001</v>
      </c>
      <c r="Q93" s="3" t="b">
        <v>1</v>
      </c>
      <c r="R93" s="3">
        <v>4489</v>
      </c>
      <c r="S93" s="3">
        <v>4276</v>
      </c>
      <c r="T93" s="3">
        <v>6500</v>
      </c>
      <c r="U93">
        <f>Table5[[#This Row],[r work asu no ncs]]-Table5[[#This Row],[r work asu transform]]</f>
        <v>-5.259999999999998E-2</v>
      </c>
      <c r="V93">
        <f>Table5[[#This Row],[r work pdb header]]-Table5[[#This Row],[r work asu transform]]</f>
        <v>4.9699999999999994E-2</v>
      </c>
      <c r="W93">
        <f>Table5[[#This Row],[r work asu ncs]]-Table5[[#This Row],[r work asu transform]]</f>
        <v>2.1999999999999992E-2</v>
      </c>
      <c r="X93">
        <f>ABS(Table5[[#This Row],[r free pdb header]]-Table5[[#This Row],[r work pdb header]]) - ABS(Table5[[#This Row],[r free asu transform]]-Table5[[#This Row],[r work asu transform]])</f>
        <v>2.8000000000000247E-3</v>
      </c>
      <c r="Y93" s="8">
        <f>ABS(Table5[[#This Row],[r free asu init]]-Table5[[#This Row],[r work asu init]])-ABS(Table5[[#This Row],[r free asu transform]]-Table5[[#This Row],[r work asu transform]])</f>
        <v>2.0000000000000573E-3</v>
      </c>
      <c r="Z93" s="8">
        <f>ABS(Table5[[#This Row],[r free asu no ncs]]-Table5[[#This Row],[r work asu no ncs]])-ABS(Table5[[#This Row],[r free asu transform]]-Table5[[#This Row],[r work asu transform]])</f>
        <v>6.2200000000000005E-2</v>
      </c>
    </row>
    <row r="94" spans="1:26" x14ac:dyDescent="0.3">
      <c r="A94" s="3" t="s">
        <v>123</v>
      </c>
      <c r="B94" s="3">
        <v>39</v>
      </c>
      <c r="C94" s="3">
        <v>2012</v>
      </c>
      <c r="D94" s="3">
        <v>3.5</v>
      </c>
      <c r="E94" s="3">
        <v>0.91</v>
      </c>
      <c r="F94" s="3">
        <v>0.88</v>
      </c>
      <c r="G94" s="3">
        <v>0.35199999999999998</v>
      </c>
      <c r="H94" s="3">
        <v>0.35399999999999998</v>
      </c>
      <c r="I94" s="6">
        <v>0.35980000000000001</v>
      </c>
      <c r="J94" s="6">
        <v>0.36470000000000002</v>
      </c>
      <c r="K94" s="6">
        <v>0.33160000000000001</v>
      </c>
      <c r="L94" s="6">
        <v>0.35499999999999998</v>
      </c>
      <c r="M94" s="6">
        <v>0.3725</v>
      </c>
      <c r="N94" s="6">
        <v>0.37369999999999998</v>
      </c>
      <c r="O94" s="6" t="s">
        <v>140</v>
      </c>
      <c r="P94" s="6" t="s">
        <v>140</v>
      </c>
      <c r="Q94" s="3" t="b">
        <v>1</v>
      </c>
      <c r="R94" s="3">
        <v>24818</v>
      </c>
      <c r="S94" s="3">
        <v>21047</v>
      </c>
      <c r="T94" s="3" t="s">
        <v>140</v>
      </c>
      <c r="U94" t="e">
        <f>Table5[[#This Row],[r work asu no ncs]]-Table5[[#This Row],[r work asu transform]]</f>
        <v>#VALUE!</v>
      </c>
      <c r="V94" t="e">
        <f>Table5[[#This Row],[r work pdb header]]-Table5[[#This Row],[r work asu transform]]</f>
        <v>#VALUE!</v>
      </c>
      <c r="W94" t="e">
        <f>Table5[[#This Row],[r work asu ncs]]-Table5[[#This Row],[r work asu transform]]</f>
        <v>#VALUE!</v>
      </c>
      <c r="X94" t="e">
        <f>ABS(Table5[[#This Row],[r free pdb header]]-Table5[[#This Row],[r work pdb header]]) - ABS(Table5[[#This Row],[r free asu transform]]-Table5[[#This Row],[r work asu transform]])</f>
        <v>#VALUE!</v>
      </c>
      <c r="Y94" s="8" t="e">
        <f>ABS(Table5[[#This Row],[r free asu init]]-Table5[[#This Row],[r work asu init]])-ABS(Table5[[#This Row],[r free asu transform]]-Table5[[#This Row],[r work asu transform]])</f>
        <v>#VALUE!</v>
      </c>
      <c r="Z94" s="8" t="e">
        <f>ABS(Table5[[#This Row],[r free asu no ncs]]-Table5[[#This Row],[r work asu no ncs]])-ABS(Table5[[#This Row],[r free asu transform]]-Table5[[#This Row],[r work asu transform]])</f>
        <v>#VALUE!</v>
      </c>
    </row>
    <row r="95" spans="1:26" x14ac:dyDescent="0.3">
      <c r="A95" s="3" t="s">
        <v>78</v>
      </c>
      <c r="B95" s="3">
        <v>2</v>
      </c>
      <c r="C95" s="3">
        <v>1998</v>
      </c>
      <c r="D95" s="3">
        <v>3.7</v>
      </c>
      <c r="E95" s="3">
        <v>0.91</v>
      </c>
      <c r="F95" s="3">
        <v>0.73</v>
      </c>
      <c r="G95" s="3">
        <v>0.28899999999999998</v>
      </c>
      <c r="H95" s="3">
        <v>0.32100000000000001</v>
      </c>
      <c r="I95" s="6">
        <v>0.37309999999999999</v>
      </c>
      <c r="J95" s="6">
        <v>0.37309999999999999</v>
      </c>
      <c r="K95" s="6">
        <v>0.30159999999999998</v>
      </c>
      <c r="L95" s="6">
        <v>0.30159999999999998</v>
      </c>
      <c r="M95" s="6">
        <v>0.35649999999999998</v>
      </c>
      <c r="N95" s="6">
        <v>0.35649999999999998</v>
      </c>
      <c r="O95" s="6">
        <v>0.34760000000000002</v>
      </c>
      <c r="P95" s="6">
        <v>0.34760000000000002</v>
      </c>
      <c r="Q95" s="3" t="b">
        <v>1</v>
      </c>
      <c r="R95" s="3">
        <v>1862</v>
      </c>
      <c r="S95" s="3">
        <v>1671</v>
      </c>
      <c r="T95" s="3">
        <v>2387</v>
      </c>
      <c r="U95">
        <f>Table5[[#This Row],[r work asu no ncs]]-Table5[[#This Row],[r work asu transform]]</f>
        <v>-4.6000000000000041E-2</v>
      </c>
      <c r="V95">
        <f>Table5[[#This Row],[r work pdb header]]-Table5[[#This Row],[r work asu transform]]</f>
        <v>-5.8600000000000041E-2</v>
      </c>
      <c r="W95">
        <f>Table5[[#This Row],[r work asu ncs]]-Table5[[#This Row],[r work asu transform]]</f>
        <v>8.8999999999999635E-3</v>
      </c>
      <c r="X95">
        <f>ABS(Table5[[#This Row],[r free pdb header]]-Table5[[#This Row],[r work pdb header]]) - ABS(Table5[[#This Row],[r free asu transform]]-Table5[[#This Row],[r work asu transform]])</f>
        <v>3.2000000000000028E-2</v>
      </c>
      <c r="Y95" s="8">
        <f>ABS(Table5[[#This Row],[r free asu init]]-Table5[[#This Row],[r work asu init]])-ABS(Table5[[#This Row],[r free asu transform]]-Table5[[#This Row],[r work asu transform]])</f>
        <v>0</v>
      </c>
      <c r="Z95" s="8">
        <f>ABS(Table5[[#This Row],[r free asu no ncs]]-Table5[[#This Row],[r work asu no ncs]])-ABS(Table5[[#This Row],[r free asu transform]]-Table5[[#This Row],[r work asu transform]])</f>
        <v>0</v>
      </c>
    </row>
    <row r="96" spans="1:26" x14ac:dyDescent="0.3">
      <c r="A96" s="3" t="s">
        <v>8</v>
      </c>
      <c r="B96" s="3">
        <v>5</v>
      </c>
      <c r="C96" s="3">
        <v>1999</v>
      </c>
      <c r="D96" s="3">
        <v>2.7</v>
      </c>
      <c r="E96" s="3">
        <v>0.91</v>
      </c>
      <c r="F96" s="3">
        <v>0.77</v>
      </c>
      <c r="G96" s="3">
        <v>0.151</v>
      </c>
      <c r="H96" s="3">
        <v>0.159</v>
      </c>
      <c r="I96" s="6">
        <v>0.17249999999999999</v>
      </c>
      <c r="J96" s="6">
        <v>0.1789</v>
      </c>
      <c r="K96" s="6">
        <v>0.14849999999999999</v>
      </c>
      <c r="L96" s="6">
        <v>0.192</v>
      </c>
      <c r="M96" s="6">
        <v>0.16750000000000001</v>
      </c>
      <c r="N96" s="6">
        <v>0.17599999999999999</v>
      </c>
      <c r="O96" s="6">
        <v>0.16239999999999999</v>
      </c>
      <c r="P96" s="6">
        <v>0.17119999999999999</v>
      </c>
      <c r="Q96" s="3" t="b">
        <v>1</v>
      </c>
      <c r="R96" s="3">
        <v>5092</v>
      </c>
      <c r="S96" s="3">
        <v>5047</v>
      </c>
      <c r="T96" s="3">
        <v>7483</v>
      </c>
      <c r="U96">
        <f>Table5[[#This Row],[r work asu no ncs]]-Table5[[#This Row],[r work asu transform]]</f>
        <v>-1.3899999999999996E-2</v>
      </c>
      <c r="V96">
        <f>Table5[[#This Row],[r work pdb header]]-Table5[[#This Row],[r work asu transform]]</f>
        <v>-1.1399999999999993E-2</v>
      </c>
      <c r="W96">
        <f>Table5[[#This Row],[r work asu ncs]]-Table5[[#This Row],[r work asu transform]]</f>
        <v>5.1000000000000212E-3</v>
      </c>
      <c r="X96">
        <f>ABS(Table5[[#This Row],[r free pdb header]]-Table5[[#This Row],[r work pdb header]]) - ABS(Table5[[#This Row],[r free asu transform]]-Table5[[#This Row],[r work asu transform]])</f>
        <v>-7.9999999999999516E-4</v>
      </c>
      <c r="Y96" s="8">
        <f>ABS(Table5[[#This Row],[r free asu init]]-Table5[[#This Row],[r work asu init]])-ABS(Table5[[#This Row],[r free asu transform]]-Table5[[#This Row],[r work asu transform]])</f>
        <v>-2.3999999999999855E-3</v>
      </c>
      <c r="Z96" s="8">
        <f>ABS(Table5[[#This Row],[r free asu no ncs]]-Table5[[#This Row],[r work asu no ncs]])-ABS(Table5[[#This Row],[r free asu transform]]-Table5[[#This Row],[r work asu transform]])</f>
        <v>3.4700000000000009E-2</v>
      </c>
    </row>
    <row r="97" spans="1:26" x14ac:dyDescent="0.3">
      <c r="A97" s="3" t="s">
        <v>3</v>
      </c>
      <c r="B97" s="3">
        <v>15</v>
      </c>
      <c r="C97" s="3">
        <v>1998</v>
      </c>
      <c r="D97" s="3">
        <v>1.81</v>
      </c>
      <c r="E97" s="3">
        <v>0.91</v>
      </c>
      <c r="F97" s="3">
        <v>0.51</v>
      </c>
      <c r="G97" s="3">
        <v>0.17899999999999999</v>
      </c>
      <c r="H97" s="3">
        <v>0.184</v>
      </c>
      <c r="I97" s="6">
        <v>0.1724</v>
      </c>
      <c r="J97" s="6">
        <v>0.1711</v>
      </c>
      <c r="K97" s="6">
        <v>0.20100000000000001</v>
      </c>
      <c r="L97" s="6">
        <v>0.24099999999999999</v>
      </c>
      <c r="M97" s="6">
        <v>0.22020000000000001</v>
      </c>
      <c r="N97" s="6">
        <v>0.22359999999999999</v>
      </c>
      <c r="O97" s="6">
        <v>0.21510000000000001</v>
      </c>
      <c r="P97" s="6">
        <v>0.2195</v>
      </c>
      <c r="Q97" s="3" t="b">
        <v>1</v>
      </c>
      <c r="R97" s="3">
        <v>8702</v>
      </c>
      <c r="S97" s="3">
        <v>9125</v>
      </c>
      <c r="T97" s="3">
        <v>12435</v>
      </c>
      <c r="U97">
        <f>Table5[[#This Row],[r work asu no ncs]]-Table5[[#This Row],[r work asu transform]]</f>
        <v>-1.4100000000000001E-2</v>
      </c>
      <c r="V97">
        <f>Table5[[#This Row],[r work pdb header]]-Table5[[#This Row],[r work asu transform]]</f>
        <v>-3.6100000000000021E-2</v>
      </c>
      <c r="W97">
        <f>Table5[[#This Row],[r work asu ncs]]-Table5[[#This Row],[r work asu transform]]</f>
        <v>5.0999999999999934E-3</v>
      </c>
      <c r="X97">
        <f>ABS(Table5[[#This Row],[r free pdb header]]-Table5[[#This Row],[r work pdb header]]) - ABS(Table5[[#This Row],[r free asu transform]]-Table5[[#This Row],[r work asu transform]])</f>
        <v>6.0000000000001719E-4</v>
      </c>
      <c r="Y97" s="8">
        <f>ABS(Table5[[#This Row],[r free asu init]]-Table5[[#This Row],[r work asu init]])-ABS(Table5[[#This Row],[r free asu transform]]-Table5[[#This Row],[r work asu transform]])</f>
        <v>-3.0999999999999917E-3</v>
      </c>
      <c r="Z97" s="8">
        <f>ABS(Table5[[#This Row],[r free asu no ncs]]-Table5[[#This Row],[r work asu no ncs]])-ABS(Table5[[#This Row],[r free asu transform]]-Table5[[#This Row],[r work asu transform]])</f>
        <v>3.5599999999999993E-2</v>
      </c>
    </row>
    <row r="98" spans="1:26" x14ac:dyDescent="0.3">
      <c r="A98" s="3" t="s">
        <v>116</v>
      </c>
      <c r="B98" s="3">
        <v>20</v>
      </c>
      <c r="C98" s="3">
        <v>2012</v>
      </c>
      <c r="D98" s="3">
        <v>3.2</v>
      </c>
      <c r="E98" s="3">
        <v>0.92</v>
      </c>
      <c r="F98" s="3">
        <v>0.65</v>
      </c>
      <c r="G98" s="3">
        <v>0.25900000000000001</v>
      </c>
      <c r="H98" s="3">
        <v>-1</v>
      </c>
      <c r="I98" s="6">
        <v>0.2671</v>
      </c>
      <c r="J98" s="6">
        <v>0.27189999999999998</v>
      </c>
      <c r="K98" s="6">
        <v>0.22289999999999999</v>
      </c>
      <c r="L98" s="6">
        <v>0.28399999999999997</v>
      </c>
      <c r="M98" s="6">
        <v>0.27150000000000002</v>
      </c>
      <c r="N98" s="6">
        <v>0.27800000000000002</v>
      </c>
      <c r="O98" s="6">
        <v>0.2611</v>
      </c>
      <c r="P98" s="6">
        <v>0.27060000000000001</v>
      </c>
      <c r="Q98" s="3" t="b">
        <v>1</v>
      </c>
      <c r="R98" s="3">
        <v>12858</v>
      </c>
      <c r="S98" s="3">
        <v>12429</v>
      </c>
      <c r="T98" s="3">
        <v>16972</v>
      </c>
      <c r="U98">
        <f>Table5[[#This Row],[r work asu no ncs]]-Table5[[#This Row],[r work asu transform]]</f>
        <v>-3.8200000000000012E-2</v>
      </c>
      <c r="V98">
        <f>Table5[[#This Row],[r work pdb header]]-Table5[[#This Row],[r work asu transform]]</f>
        <v>-2.0999999999999908E-3</v>
      </c>
      <c r="W98">
        <f>Table5[[#This Row],[r work asu ncs]]-Table5[[#This Row],[r work asu transform]]</f>
        <v>1.040000000000002E-2</v>
      </c>
      <c r="X98">
        <f>ABS(Table5[[#This Row],[r free pdb header]]-Table5[[#This Row],[r work pdb header]]) - ABS(Table5[[#This Row],[r free asu transform]]-Table5[[#This Row],[r work asu transform]])</f>
        <v>1.2494999999999998</v>
      </c>
      <c r="Y98" s="8">
        <f>ABS(Table5[[#This Row],[r free asu init]]-Table5[[#This Row],[r work asu init]])-ABS(Table5[[#This Row],[r free asu transform]]-Table5[[#This Row],[r work asu transform]])</f>
        <v>-4.7000000000000375E-3</v>
      </c>
      <c r="Z98" s="8">
        <f>ABS(Table5[[#This Row],[r free asu no ncs]]-Table5[[#This Row],[r work asu no ncs]])-ABS(Table5[[#This Row],[r free asu transform]]-Table5[[#This Row],[r work asu transform]])</f>
        <v>5.1599999999999979E-2</v>
      </c>
    </row>
    <row r="99" spans="1:26" x14ac:dyDescent="0.3">
      <c r="A99" s="3" t="s">
        <v>15</v>
      </c>
      <c r="B99" s="3">
        <v>15</v>
      </c>
      <c r="C99" s="3">
        <v>2001</v>
      </c>
      <c r="D99" s="3">
        <v>2.7</v>
      </c>
      <c r="E99" s="3">
        <v>0.93</v>
      </c>
      <c r="F99" s="3">
        <v>0.62</v>
      </c>
      <c r="G99" s="3">
        <v>0.216</v>
      </c>
      <c r="H99" s="3">
        <v>-1</v>
      </c>
      <c r="I99" s="6">
        <v>0.22189999999999999</v>
      </c>
      <c r="J99" s="6">
        <v>0.22189999999999999</v>
      </c>
      <c r="K99" s="6">
        <v>0.1424</v>
      </c>
      <c r="L99" s="6">
        <v>0.1424</v>
      </c>
      <c r="M99" s="6">
        <v>0.2107</v>
      </c>
      <c r="N99" s="6">
        <v>0.2107</v>
      </c>
      <c r="O99" s="6">
        <v>0.18720000000000001</v>
      </c>
      <c r="P99" s="6">
        <v>0.18720000000000001</v>
      </c>
      <c r="Q99" s="3" t="b">
        <v>1</v>
      </c>
      <c r="R99" s="3">
        <v>10369</v>
      </c>
      <c r="S99" s="3">
        <v>10220</v>
      </c>
      <c r="T99" s="3">
        <v>14850</v>
      </c>
      <c r="U99">
        <f>Table5[[#This Row],[r work asu no ncs]]-Table5[[#This Row],[r work asu transform]]</f>
        <v>-4.4800000000000006E-2</v>
      </c>
      <c r="V99">
        <f>Table5[[#This Row],[r work pdb header]]-Table5[[#This Row],[r work asu transform]]</f>
        <v>2.8799999999999992E-2</v>
      </c>
      <c r="W99">
        <f>Table5[[#This Row],[r work asu ncs]]-Table5[[#This Row],[r work asu transform]]</f>
        <v>2.3499999999999993E-2</v>
      </c>
      <c r="X99">
        <f>ABS(Table5[[#This Row],[r free pdb header]]-Table5[[#This Row],[r work pdb header]]) - ABS(Table5[[#This Row],[r free asu transform]]-Table5[[#This Row],[r work asu transform]])</f>
        <v>1.216</v>
      </c>
      <c r="Y99" s="8">
        <f>ABS(Table5[[#This Row],[r free asu init]]-Table5[[#This Row],[r work asu init]])-ABS(Table5[[#This Row],[r free asu transform]]-Table5[[#This Row],[r work asu transform]])</f>
        <v>0</v>
      </c>
      <c r="Z99" s="8">
        <f>ABS(Table5[[#This Row],[r free asu no ncs]]-Table5[[#This Row],[r work asu no ncs]])-ABS(Table5[[#This Row],[r free asu transform]]-Table5[[#This Row],[r work asu transform]])</f>
        <v>0</v>
      </c>
    </row>
    <row r="100" spans="1:26" x14ac:dyDescent="0.3">
      <c r="A100" s="3" t="s">
        <v>107</v>
      </c>
      <c r="B100" s="3">
        <v>30</v>
      </c>
      <c r="C100" s="3">
        <v>2012</v>
      </c>
      <c r="D100" s="3">
        <v>3.2</v>
      </c>
      <c r="E100" s="3">
        <v>0.93</v>
      </c>
      <c r="F100" s="3">
        <v>0.68</v>
      </c>
      <c r="G100" s="3">
        <v>0.23</v>
      </c>
      <c r="H100" s="3">
        <v>0.27300000000000002</v>
      </c>
      <c r="I100" s="6">
        <v>0.31559999999999999</v>
      </c>
      <c r="J100" s="6">
        <v>0.31859999999999999</v>
      </c>
      <c r="K100" s="6">
        <v>0.29010000000000002</v>
      </c>
      <c r="L100" s="6">
        <v>0.32379999999999998</v>
      </c>
      <c r="M100" s="6">
        <v>0.32740000000000002</v>
      </c>
      <c r="N100" s="6">
        <v>0.33019999999999999</v>
      </c>
      <c r="O100" s="6">
        <v>0.32779999999999998</v>
      </c>
      <c r="P100" s="6">
        <v>0.3306</v>
      </c>
      <c r="Q100" s="3" t="b">
        <v>1</v>
      </c>
      <c r="R100" s="3">
        <v>15151</v>
      </c>
      <c r="S100" s="3">
        <v>14933</v>
      </c>
      <c r="T100" s="3">
        <v>16803</v>
      </c>
      <c r="U100">
        <f>Table5[[#This Row],[r work asu no ncs]]-Table5[[#This Row],[r work asu transform]]</f>
        <v>-3.7699999999999956E-2</v>
      </c>
      <c r="V100">
        <f>Table5[[#This Row],[r work pdb header]]-Table5[[#This Row],[r work asu transform]]</f>
        <v>-9.779999999999997E-2</v>
      </c>
      <c r="W100">
        <f>Table5[[#This Row],[r work asu ncs]]-Table5[[#This Row],[r work asu transform]]</f>
        <v>-3.9999999999995595E-4</v>
      </c>
      <c r="X100">
        <f>ABS(Table5[[#This Row],[r free pdb header]]-Table5[[#This Row],[r work pdb header]]) - ABS(Table5[[#This Row],[r free asu transform]]-Table5[[#This Row],[r work asu transform]])</f>
        <v>4.0199999999999986E-2</v>
      </c>
      <c r="Y100" s="8">
        <f>ABS(Table5[[#This Row],[r free asu init]]-Table5[[#This Row],[r work asu init]])-ABS(Table5[[#This Row],[r free asu transform]]-Table5[[#This Row],[r work asu transform]])</f>
        <v>1.9999999999997797E-4</v>
      </c>
      <c r="Z100" s="8">
        <f>ABS(Table5[[#This Row],[r free asu no ncs]]-Table5[[#This Row],[r work asu no ncs]])-ABS(Table5[[#This Row],[r free asu transform]]-Table5[[#This Row],[r work asu transform]])</f>
        <v>3.0899999999999928E-2</v>
      </c>
    </row>
    <row r="101" spans="1:26" x14ac:dyDescent="0.3">
      <c r="A101" s="3" t="s">
        <v>42</v>
      </c>
      <c r="B101" s="3">
        <v>5</v>
      </c>
      <c r="C101" s="3">
        <v>2004</v>
      </c>
      <c r="D101" s="3">
        <v>4</v>
      </c>
      <c r="E101" s="3">
        <v>0.93</v>
      </c>
      <c r="F101" s="3">
        <v>0.73</v>
      </c>
      <c r="G101" s="3">
        <v>0.23</v>
      </c>
      <c r="H101" s="3">
        <v>-1</v>
      </c>
      <c r="I101" s="6">
        <v>0.49880000000000002</v>
      </c>
      <c r="J101" s="6">
        <v>0.49880000000000002</v>
      </c>
      <c r="K101" s="6">
        <v>0.31690000000000002</v>
      </c>
      <c r="L101" s="6">
        <v>0.31690000000000002</v>
      </c>
      <c r="M101" s="6">
        <v>0.37880000000000003</v>
      </c>
      <c r="N101" s="6">
        <v>0.37880000000000003</v>
      </c>
      <c r="O101" s="6">
        <v>0.36749999999999999</v>
      </c>
      <c r="P101" s="6">
        <v>0.36749999999999999</v>
      </c>
      <c r="Q101" s="3" t="b">
        <v>1</v>
      </c>
      <c r="R101" s="3">
        <v>2551</v>
      </c>
      <c r="S101" s="3">
        <v>2587</v>
      </c>
      <c r="T101" s="3">
        <v>3482</v>
      </c>
      <c r="U101">
        <f>Table5[[#This Row],[r work asu no ncs]]-Table5[[#This Row],[r work asu transform]]</f>
        <v>-5.0599999999999978E-2</v>
      </c>
      <c r="V101">
        <f>Table5[[#This Row],[r work pdb header]]-Table5[[#This Row],[r work asu transform]]</f>
        <v>-0.13749999999999998</v>
      </c>
      <c r="W101">
        <f>Table5[[#This Row],[r work asu ncs]]-Table5[[#This Row],[r work asu transform]]</f>
        <v>1.1300000000000032E-2</v>
      </c>
      <c r="X101">
        <f>ABS(Table5[[#This Row],[r free pdb header]]-Table5[[#This Row],[r work pdb header]]) - ABS(Table5[[#This Row],[r free asu transform]]-Table5[[#This Row],[r work asu transform]])</f>
        <v>1.23</v>
      </c>
      <c r="Y101" s="8">
        <f>ABS(Table5[[#This Row],[r free asu init]]-Table5[[#This Row],[r work asu init]])-ABS(Table5[[#This Row],[r free asu transform]]-Table5[[#This Row],[r work asu transform]])</f>
        <v>0</v>
      </c>
      <c r="Z101" s="8">
        <f>ABS(Table5[[#This Row],[r free asu no ncs]]-Table5[[#This Row],[r work asu no ncs]])-ABS(Table5[[#This Row],[r free asu transform]]-Table5[[#This Row],[r work asu transform]])</f>
        <v>0</v>
      </c>
    </row>
    <row r="102" spans="1:26" x14ac:dyDescent="0.3">
      <c r="A102" s="3" t="s">
        <v>117</v>
      </c>
      <c r="B102" s="3">
        <v>60</v>
      </c>
      <c r="C102" s="3">
        <v>2012</v>
      </c>
      <c r="D102" s="3">
        <v>2.7</v>
      </c>
      <c r="E102" s="3">
        <v>0.93</v>
      </c>
      <c r="F102" s="3">
        <v>0.6</v>
      </c>
      <c r="G102" s="3">
        <v>0.216</v>
      </c>
      <c r="H102" s="3">
        <v>0.217</v>
      </c>
      <c r="I102" s="6">
        <v>0.21529999999999999</v>
      </c>
      <c r="J102" s="6">
        <v>0.21529999999999999</v>
      </c>
      <c r="K102" s="6">
        <v>0.17899999999999999</v>
      </c>
      <c r="L102" s="6">
        <v>0.2228</v>
      </c>
      <c r="M102" s="6">
        <v>0.22289999999999999</v>
      </c>
      <c r="N102" s="6">
        <v>0.22259999999999999</v>
      </c>
      <c r="O102" s="6">
        <v>0.21110000000000001</v>
      </c>
      <c r="P102" s="6">
        <v>0.2107</v>
      </c>
      <c r="Q102" s="3" t="b">
        <v>1</v>
      </c>
      <c r="R102" s="3">
        <v>16210</v>
      </c>
      <c r="S102" s="3">
        <v>15034</v>
      </c>
      <c r="T102" s="3">
        <v>16503</v>
      </c>
      <c r="U102">
        <f>Table5[[#This Row],[r work asu no ncs]]-Table5[[#This Row],[r work asu transform]]</f>
        <v>-3.2100000000000017E-2</v>
      </c>
      <c r="V102">
        <f>Table5[[#This Row],[r work pdb header]]-Table5[[#This Row],[r work asu transform]]</f>
        <v>4.8999999999999877E-3</v>
      </c>
      <c r="W102">
        <f>Table5[[#This Row],[r work asu ncs]]-Table5[[#This Row],[r work asu transform]]</f>
        <v>1.1799999999999977E-2</v>
      </c>
      <c r="X102">
        <f>ABS(Table5[[#This Row],[r free pdb header]]-Table5[[#This Row],[r work pdb header]]) - ABS(Table5[[#This Row],[r free asu transform]]-Table5[[#This Row],[r work asu transform]])</f>
        <v>5.9999999999998943E-4</v>
      </c>
      <c r="Y102" s="8">
        <f>ABS(Table5[[#This Row],[r free asu init]]-Table5[[#This Row],[r work asu init]])-ABS(Table5[[#This Row],[r free asu transform]]-Table5[[#This Row],[r work asu transform]])</f>
        <v>-4.0000000000001146E-4</v>
      </c>
      <c r="Z102" s="8">
        <f>ABS(Table5[[#This Row],[r free asu no ncs]]-Table5[[#This Row],[r work asu no ncs]])-ABS(Table5[[#This Row],[r free asu transform]]-Table5[[#This Row],[r work asu transform]])</f>
        <v>4.3399999999999994E-2</v>
      </c>
    </row>
    <row r="103" spans="1:26" x14ac:dyDescent="0.3">
      <c r="A103" s="3" t="s">
        <v>35</v>
      </c>
      <c r="B103" s="3">
        <v>30</v>
      </c>
      <c r="C103" s="3">
        <v>2005</v>
      </c>
      <c r="D103" s="3">
        <v>4.0999999999999996</v>
      </c>
      <c r="E103" s="3">
        <v>0.93</v>
      </c>
      <c r="F103" s="3">
        <v>0.78</v>
      </c>
      <c r="G103" s="3">
        <v>0.26800000000000002</v>
      </c>
      <c r="H103" s="3">
        <v>0.27</v>
      </c>
      <c r="I103" s="6">
        <v>0.28070000000000001</v>
      </c>
      <c r="J103" s="6">
        <v>0.28170000000000001</v>
      </c>
      <c r="K103" s="6">
        <v>0.23119999999999999</v>
      </c>
      <c r="L103" s="6">
        <v>0.28799999999999998</v>
      </c>
      <c r="M103" s="6">
        <v>0.27429999999999999</v>
      </c>
      <c r="N103" s="6">
        <v>0.27789999999999998</v>
      </c>
      <c r="O103" s="6">
        <v>0.26900000000000002</v>
      </c>
      <c r="P103" s="6">
        <v>0.27310000000000001</v>
      </c>
      <c r="Q103" s="3" t="b">
        <v>1</v>
      </c>
      <c r="R103" s="3">
        <v>5869</v>
      </c>
      <c r="S103" s="3">
        <v>5201</v>
      </c>
      <c r="T103" s="3">
        <v>8004</v>
      </c>
      <c r="U103">
        <f>Table5[[#This Row],[r work asu no ncs]]-Table5[[#This Row],[r work asu transform]]</f>
        <v>-3.7800000000000028E-2</v>
      </c>
      <c r="V103">
        <f>Table5[[#This Row],[r work pdb header]]-Table5[[#This Row],[r work asu transform]]</f>
        <v>-1.0000000000000009E-3</v>
      </c>
      <c r="W103">
        <f>Table5[[#This Row],[r work asu ncs]]-Table5[[#This Row],[r work asu transform]]</f>
        <v>5.2999999999999714E-3</v>
      </c>
      <c r="X103">
        <f>ABS(Table5[[#This Row],[r free pdb header]]-Table5[[#This Row],[r work pdb header]]) - ABS(Table5[[#This Row],[r free asu transform]]-Table5[[#This Row],[r work asu transform]])</f>
        <v>-2.0999999999999908E-3</v>
      </c>
      <c r="Y103" s="8">
        <f>ABS(Table5[[#This Row],[r free asu init]]-Table5[[#This Row],[r work asu init]])-ABS(Table5[[#This Row],[r free asu transform]]-Table5[[#This Row],[r work asu transform]])</f>
        <v>-3.0999999999999917E-3</v>
      </c>
      <c r="Z103" s="8">
        <f>ABS(Table5[[#This Row],[r free asu no ncs]]-Table5[[#This Row],[r work asu no ncs]])-ABS(Table5[[#This Row],[r free asu transform]]-Table5[[#This Row],[r work asu transform]])</f>
        <v>5.2699999999999997E-2</v>
      </c>
    </row>
    <row r="104" spans="1:26" x14ac:dyDescent="0.3">
      <c r="A104" s="3" t="s">
        <v>27</v>
      </c>
      <c r="B104" s="3">
        <v>4</v>
      </c>
      <c r="C104" s="3">
        <v>2004</v>
      </c>
      <c r="D104" s="3">
        <v>2.4</v>
      </c>
      <c r="E104" s="3">
        <v>0.94</v>
      </c>
      <c r="F104" s="3">
        <v>0.47</v>
      </c>
      <c r="G104" s="3">
        <v>0.22800000000000001</v>
      </c>
      <c r="H104" s="3">
        <v>0.252</v>
      </c>
      <c r="I104" s="6">
        <v>0.24590000000000001</v>
      </c>
      <c r="J104" s="6">
        <v>0.2697</v>
      </c>
      <c r="K104" s="6">
        <v>0.19719999999999999</v>
      </c>
      <c r="L104" s="6">
        <v>0.27960000000000002</v>
      </c>
      <c r="M104" s="6">
        <v>0.24</v>
      </c>
      <c r="N104" s="6">
        <v>0.2641</v>
      </c>
      <c r="O104" s="6">
        <v>0.23619999999999999</v>
      </c>
      <c r="P104" s="6">
        <v>0.25879999999999997</v>
      </c>
      <c r="Q104" s="3" t="b">
        <v>1</v>
      </c>
      <c r="R104" s="3">
        <v>859</v>
      </c>
      <c r="S104" s="3">
        <v>805</v>
      </c>
      <c r="T104" s="3">
        <v>1200</v>
      </c>
      <c r="U104">
        <f>Table5[[#This Row],[r work asu no ncs]]-Table5[[#This Row],[r work asu transform]]</f>
        <v>-3.9000000000000007E-2</v>
      </c>
      <c r="V104">
        <f>Table5[[#This Row],[r work pdb header]]-Table5[[#This Row],[r work asu transform]]</f>
        <v>-8.1999999999999851E-3</v>
      </c>
      <c r="W104">
        <f>Table5[[#This Row],[r work asu ncs]]-Table5[[#This Row],[r work asu transform]]</f>
        <v>3.7999999999999978E-3</v>
      </c>
      <c r="X104">
        <f>ABS(Table5[[#This Row],[r free pdb header]]-Table5[[#This Row],[r work pdb header]]) - ABS(Table5[[#This Row],[r free asu transform]]-Table5[[#This Row],[r work asu transform]])</f>
        <v>1.4000000000000123E-3</v>
      </c>
      <c r="Y104" s="8">
        <f>ABS(Table5[[#This Row],[r free asu init]]-Table5[[#This Row],[r work asu init]])-ABS(Table5[[#This Row],[r free asu transform]]-Table5[[#This Row],[r work asu transform]])</f>
        <v>1.2000000000000066E-3</v>
      </c>
      <c r="Z104" s="8">
        <f>ABS(Table5[[#This Row],[r free asu no ncs]]-Table5[[#This Row],[r work asu no ncs]])-ABS(Table5[[#This Row],[r free asu transform]]-Table5[[#This Row],[r work asu transform]])</f>
        <v>5.9800000000000048E-2</v>
      </c>
    </row>
    <row r="105" spans="1:26" x14ac:dyDescent="0.3">
      <c r="A105" s="3" t="s">
        <v>83</v>
      </c>
      <c r="B105" s="3">
        <v>20</v>
      </c>
      <c r="C105" s="3">
        <v>2009</v>
      </c>
      <c r="D105" s="3">
        <v>3.5</v>
      </c>
      <c r="E105" s="3">
        <v>0.94</v>
      </c>
      <c r="F105" s="3">
        <v>0.73</v>
      </c>
      <c r="G105" s="3">
        <v>0.27700000000000002</v>
      </c>
      <c r="H105" s="3">
        <v>0.28599999999999998</v>
      </c>
      <c r="I105" s="6">
        <v>0.28920000000000001</v>
      </c>
      <c r="J105" s="6">
        <v>0.28920000000000001</v>
      </c>
      <c r="K105" s="6">
        <v>0.20069999999999999</v>
      </c>
      <c r="L105" s="6">
        <v>0.20069999999999999</v>
      </c>
      <c r="M105" s="6">
        <v>0.26750000000000002</v>
      </c>
      <c r="N105" s="6">
        <v>0.26750000000000002</v>
      </c>
      <c r="O105" s="6">
        <v>0.26129999999999998</v>
      </c>
      <c r="P105" s="6">
        <v>0.26129999999999998</v>
      </c>
      <c r="Q105" s="3" t="b">
        <v>1</v>
      </c>
      <c r="R105" s="3">
        <v>4621</v>
      </c>
      <c r="S105" s="3">
        <v>4639</v>
      </c>
      <c r="T105" s="3">
        <v>6576</v>
      </c>
      <c r="U105">
        <f>Table5[[#This Row],[r work asu no ncs]]-Table5[[#This Row],[r work asu transform]]</f>
        <v>-6.0599999999999987E-2</v>
      </c>
      <c r="V105">
        <f>Table5[[#This Row],[r work pdb header]]-Table5[[#This Row],[r work asu transform]]</f>
        <v>1.5700000000000047E-2</v>
      </c>
      <c r="W105">
        <f>Table5[[#This Row],[r work asu ncs]]-Table5[[#This Row],[r work asu transform]]</f>
        <v>6.2000000000000388E-3</v>
      </c>
      <c r="X105">
        <f>ABS(Table5[[#This Row],[r free pdb header]]-Table5[[#This Row],[r work pdb header]]) - ABS(Table5[[#This Row],[r free asu transform]]-Table5[[#This Row],[r work asu transform]])</f>
        <v>8.9999999999999525E-3</v>
      </c>
      <c r="Y105" s="8">
        <f>ABS(Table5[[#This Row],[r free asu init]]-Table5[[#This Row],[r work asu init]])-ABS(Table5[[#This Row],[r free asu transform]]-Table5[[#This Row],[r work asu transform]])</f>
        <v>0</v>
      </c>
      <c r="Z105" s="8">
        <f>ABS(Table5[[#This Row],[r free asu no ncs]]-Table5[[#This Row],[r work asu no ncs]])-ABS(Table5[[#This Row],[r free asu transform]]-Table5[[#This Row],[r work asu transform]])</f>
        <v>0</v>
      </c>
    </row>
    <row r="106" spans="1:26" x14ac:dyDescent="0.3">
      <c r="A106" t="s">
        <v>30</v>
      </c>
      <c r="B106">
        <v>60</v>
      </c>
      <c r="C106">
        <v>2004</v>
      </c>
      <c r="D106">
        <v>3.4</v>
      </c>
      <c r="E106">
        <v>0.94</v>
      </c>
      <c r="F106">
        <v>0.7</v>
      </c>
      <c r="G106">
        <v>0.26100000000000001</v>
      </c>
      <c r="H106">
        <v>0.26100000000000001</v>
      </c>
      <c r="I106" s="7">
        <v>0.26100000000000001</v>
      </c>
      <c r="J106" s="7">
        <v>0.2601</v>
      </c>
      <c r="K106" s="7">
        <v>0.18740000000000001</v>
      </c>
      <c r="L106" s="7">
        <v>0.24740000000000001</v>
      </c>
      <c r="M106" s="7">
        <v>0.26019999999999999</v>
      </c>
      <c r="N106" s="7">
        <v>0.25929999999999997</v>
      </c>
      <c r="O106" s="7">
        <v>0.22919999999999999</v>
      </c>
      <c r="P106" s="7">
        <v>0.2298</v>
      </c>
      <c r="Q106" t="b">
        <v>1</v>
      </c>
      <c r="R106">
        <v>3871</v>
      </c>
      <c r="S106">
        <v>3030</v>
      </c>
      <c r="T106">
        <v>4779</v>
      </c>
      <c r="U106">
        <f>Table5[[#This Row],[r work asu no ncs]]-Table5[[#This Row],[r work asu transform]]</f>
        <v>-4.1799999999999976E-2</v>
      </c>
      <c r="V106">
        <f>Table5[[#This Row],[r work pdb header]]-Table5[[#This Row],[r work asu transform]]</f>
        <v>3.1800000000000023E-2</v>
      </c>
      <c r="W106">
        <f>Table5[[#This Row],[r work asu ncs]]-Table5[[#This Row],[r work asu transform]]</f>
        <v>3.1E-2</v>
      </c>
      <c r="X106">
        <f>ABS(Table5[[#This Row],[r free pdb header]]-Table5[[#This Row],[r work pdb header]]) - ABS(Table5[[#This Row],[r free asu transform]]-Table5[[#This Row],[r work asu transform]])</f>
        <v>-6.0000000000001719E-4</v>
      </c>
      <c r="Y106" s="8">
        <f>ABS(Table5[[#This Row],[r free asu init]]-Table5[[#This Row],[r work asu init]])-ABS(Table5[[#This Row],[r free asu transform]]-Table5[[#This Row],[r work asu transform]])</f>
        <v>2.9999999999999472E-4</v>
      </c>
      <c r="Z106" s="8">
        <f>ABS(Table5[[#This Row],[r free asu no ncs]]-Table5[[#This Row],[r work asu no ncs]])-ABS(Table5[[#This Row],[r free asu transform]]-Table5[[#This Row],[r work asu transform]])</f>
        <v>5.9399999999999981E-2</v>
      </c>
    </row>
    <row r="107" spans="1:26" x14ac:dyDescent="0.3">
      <c r="A107" s="3" t="s">
        <v>126</v>
      </c>
      <c r="B107" s="3">
        <v>5</v>
      </c>
      <c r="C107" s="3">
        <v>2013</v>
      </c>
      <c r="D107" s="3">
        <v>3</v>
      </c>
      <c r="E107" s="3">
        <v>0.95</v>
      </c>
      <c r="F107" s="3">
        <v>0.76</v>
      </c>
      <c r="G107" s="3">
        <v>0.22700000000000001</v>
      </c>
      <c r="H107" s="3">
        <v>0.23300000000000001</v>
      </c>
      <c r="I107" s="6">
        <v>0.2218</v>
      </c>
      <c r="J107" s="6">
        <v>0.22059999999999999</v>
      </c>
      <c r="K107" s="6">
        <v>0.2112</v>
      </c>
      <c r="L107" s="6">
        <v>0.25829999999999997</v>
      </c>
      <c r="M107" s="6">
        <v>0.2288</v>
      </c>
      <c r="N107" s="6">
        <v>0.23680000000000001</v>
      </c>
      <c r="O107" s="6">
        <v>0.22739999999999999</v>
      </c>
      <c r="P107" s="6">
        <v>0.23599999999999999</v>
      </c>
      <c r="Q107" s="3" t="b">
        <v>1</v>
      </c>
      <c r="R107" s="3">
        <v>4004</v>
      </c>
      <c r="S107" s="3">
        <v>3886</v>
      </c>
      <c r="T107" s="3">
        <v>6347</v>
      </c>
      <c r="U107">
        <f>Table5[[#This Row],[r work asu no ncs]]-Table5[[#This Row],[r work asu transform]]</f>
        <v>-1.6199999999999992E-2</v>
      </c>
      <c r="V107">
        <f>Table5[[#This Row],[r work pdb header]]-Table5[[#This Row],[r work asu transform]]</f>
        <v>-3.999999999999837E-4</v>
      </c>
      <c r="W107">
        <f>Table5[[#This Row],[r work asu ncs]]-Table5[[#This Row],[r work asu transform]]</f>
        <v>1.4000000000000123E-3</v>
      </c>
      <c r="X107">
        <f>ABS(Table5[[#This Row],[r free pdb header]]-Table5[[#This Row],[r work pdb header]]) - ABS(Table5[[#This Row],[r free asu transform]]-Table5[[#This Row],[r work asu transform]])</f>
        <v>-2.5999999999999912E-3</v>
      </c>
      <c r="Y107" s="8">
        <f>ABS(Table5[[#This Row],[r free asu init]]-Table5[[#This Row],[r work asu init]])-ABS(Table5[[#This Row],[r free asu transform]]-Table5[[#This Row],[r work asu transform]])</f>
        <v>-7.3999999999999899E-3</v>
      </c>
      <c r="Z107" s="8">
        <f>ABS(Table5[[#This Row],[r free asu no ncs]]-Table5[[#This Row],[r work asu no ncs]])-ABS(Table5[[#This Row],[r free asu transform]]-Table5[[#This Row],[r work asu transform]])</f>
        <v>3.8499999999999979E-2</v>
      </c>
    </row>
    <row r="108" spans="1:26" x14ac:dyDescent="0.3">
      <c r="A108" s="3" t="s">
        <v>91</v>
      </c>
      <c r="B108" s="3">
        <v>60</v>
      </c>
      <c r="C108" s="3">
        <v>2010</v>
      </c>
      <c r="D108" s="3">
        <v>3.1</v>
      </c>
      <c r="E108" s="3">
        <v>0.95</v>
      </c>
      <c r="F108" s="3">
        <v>0.8</v>
      </c>
      <c r="G108" s="3">
        <v>0.20899999999999999</v>
      </c>
      <c r="H108" s="3">
        <v>-1</v>
      </c>
      <c r="I108" s="6">
        <v>0.5635</v>
      </c>
      <c r="J108" s="6">
        <v>0.5635</v>
      </c>
      <c r="K108" s="6">
        <v>0.55730000000000002</v>
      </c>
      <c r="L108" s="6">
        <v>0.56169999999999998</v>
      </c>
      <c r="M108" s="6">
        <v>0.55979999999999996</v>
      </c>
      <c r="N108" s="6">
        <v>0.55979999999999996</v>
      </c>
      <c r="O108" s="6">
        <v>0.55969999999999998</v>
      </c>
      <c r="P108" s="6">
        <v>0.55959999999999999</v>
      </c>
      <c r="Q108" s="3" t="b">
        <v>1</v>
      </c>
      <c r="R108" s="3">
        <v>13100</v>
      </c>
      <c r="S108" s="3">
        <v>8896</v>
      </c>
      <c r="T108" s="3">
        <v>11974</v>
      </c>
      <c r="U108">
        <f>Table5[[#This Row],[r work asu no ncs]]-Table5[[#This Row],[r work asu transform]]</f>
        <v>-2.3999999999999577E-3</v>
      </c>
      <c r="V108">
        <f>Table5[[#This Row],[r work pdb header]]-Table5[[#This Row],[r work asu transform]]</f>
        <v>-0.35070000000000001</v>
      </c>
      <c r="W108">
        <f>Table5[[#This Row],[r work asu ncs]]-Table5[[#This Row],[r work asu transform]]</f>
        <v>9.9999999999988987E-5</v>
      </c>
      <c r="X108">
        <f>ABS(Table5[[#This Row],[r free pdb header]]-Table5[[#This Row],[r work pdb header]]) - ABS(Table5[[#This Row],[r free asu transform]]-Table5[[#This Row],[r work asu transform]])</f>
        <v>1.2089000000000001</v>
      </c>
      <c r="Y108" s="8">
        <f>ABS(Table5[[#This Row],[r free asu init]]-Table5[[#This Row],[r work asu init]])-ABS(Table5[[#This Row],[r free asu transform]]-Table5[[#This Row],[r work asu transform]])</f>
        <v>-9.9999999999988987E-5</v>
      </c>
      <c r="Z108" s="8">
        <f>ABS(Table5[[#This Row],[r free asu no ncs]]-Table5[[#This Row],[r work asu no ncs]])-ABS(Table5[[#This Row],[r free asu transform]]-Table5[[#This Row],[r work asu transform]])</f>
        <v>4.2999999999999705E-3</v>
      </c>
    </row>
    <row r="109" spans="1:26" x14ac:dyDescent="0.3">
      <c r="A109" s="3" t="s">
        <v>115</v>
      </c>
      <c r="B109" s="3">
        <v>20</v>
      </c>
      <c r="C109" s="3">
        <v>2012</v>
      </c>
      <c r="D109" s="3">
        <v>3.5</v>
      </c>
      <c r="E109" s="3">
        <v>0.95</v>
      </c>
      <c r="F109" s="3">
        <v>0.65</v>
      </c>
      <c r="G109" s="3">
        <v>0.23899999999999999</v>
      </c>
      <c r="H109" s="3">
        <v>-1</v>
      </c>
      <c r="I109" s="6">
        <v>0.24460000000000001</v>
      </c>
      <c r="J109" s="6">
        <v>0.24679999999999999</v>
      </c>
      <c r="K109" s="6">
        <v>0.2</v>
      </c>
      <c r="L109" s="6">
        <v>0.26319999999999999</v>
      </c>
      <c r="M109" s="6">
        <v>0.24360000000000001</v>
      </c>
      <c r="N109" s="6">
        <v>0.2477</v>
      </c>
      <c r="O109" s="6">
        <v>0.23300000000000001</v>
      </c>
      <c r="P109" s="6">
        <v>0.23749999999999999</v>
      </c>
      <c r="Q109" s="3" t="b">
        <v>1</v>
      </c>
      <c r="R109" s="3">
        <v>10436</v>
      </c>
      <c r="S109" s="3">
        <v>10870</v>
      </c>
      <c r="T109" s="3">
        <v>14985</v>
      </c>
      <c r="U109">
        <f>Table5[[#This Row],[r work asu no ncs]]-Table5[[#This Row],[r work asu transform]]</f>
        <v>-3.3000000000000002E-2</v>
      </c>
      <c r="V109">
        <f>Table5[[#This Row],[r work pdb header]]-Table5[[#This Row],[r work asu transform]]</f>
        <v>5.9999999999999776E-3</v>
      </c>
      <c r="W109">
        <f>Table5[[#This Row],[r work asu ncs]]-Table5[[#This Row],[r work asu transform]]</f>
        <v>1.0599999999999998E-2</v>
      </c>
      <c r="X109">
        <f>ABS(Table5[[#This Row],[r free pdb header]]-Table5[[#This Row],[r work pdb header]]) - ABS(Table5[[#This Row],[r free asu transform]]-Table5[[#This Row],[r work asu transform]])</f>
        <v>1.2344999999999999</v>
      </c>
      <c r="Y109" s="8">
        <f>ABS(Table5[[#This Row],[r free asu init]]-Table5[[#This Row],[r work asu init]])-ABS(Table5[[#This Row],[r free asu transform]]-Table5[[#This Row],[r work asu transform]])</f>
        <v>-2.2999999999999965E-3</v>
      </c>
      <c r="Z109" s="8">
        <f>ABS(Table5[[#This Row],[r free asu no ncs]]-Table5[[#This Row],[r work asu no ncs]])-ABS(Table5[[#This Row],[r free asu transform]]-Table5[[#This Row],[r work asu transform]])</f>
        <v>5.8700000000000002E-2</v>
      </c>
    </row>
    <row r="110" spans="1:26" x14ac:dyDescent="0.3">
      <c r="A110" s="3" t="s">
        <v>29</v>
      </c>
      <c r="B110" s="3">
        <v>60</v>
      </c>
      <c r="C110" s="3">
        <v>2004</v>
      </c>
      <c r="D110" s="3">
        <v>3.05</v>
      </c>
      <c r="E110" s="3">
        <v>0.95</v>
      </c>
      <c r="F110" s="3">
        <v>0.66</v>
      </c>
      <c r="G110" s="3">
        <v>0.21099999999999999</v>
      </c>
      <c r="H110" s="3">
        <v>0.214</v>
      </c>
      <c r="I110" s="6">
        <v>0.2074</v>
      </c>
      <c r="J110" s="6">
        <v>0.21</v>
      </c>
      <c r="K110" s="6">
        <v>0.15490000000000001</v>
      </c>
      <c r="L110" s="6">
        <v>0.2228</v>
      </c>
      <c r="M110" s="6">
        <v>0.2021</v>
      </c>
      <c r="N110" s="6">
        <v>0.20619999999999999</v>
      </c>
      <c r="O110" s="6">
        <v>0.182</v>
      </c>
      <c r="P110" s="6">
        <v>0.18509999999999999</v>
      </c>
      <c r="Q110" s="3" t="b">
        <v>1</v>
      </c>
      <c r="R110" s="3">
        <v>4017</v>
      </c>
      <c r="S110" s="3">
        <v>3040</v>
      </c>
      <c r="T110" s="3">
        <v>5438</v>
      </c>
      <c r="U110">
        <f>Table5[[#This Row],[r work asu no ncs]]-Table5[[#This Row],[r work asu transform]]</f>
        <v>-2.7099999999999985E-2</v>
      </c>
      <c r="V110">
        <f>Table5[[#This Row],[r work pdb header]]-Table5[[#This Row],[r work asu transform]]</f>
        <v>2.8999999999999998E-2</v>
      </c>
      <c r="W110">
        <f>Table5[[#This Row],[r work asu ncs]]-Table5[[#This Row],[r work asu transform]]</f>
        <v>2.0100000000000007E-2</v>
      </c>
      <c r="X110">
        <f>ABS(Table5[[#This Row],[r free pdb header]]-Table5[[#This Row],[r work pdb header]]) - ABS(Table5[[#This Row],[r free asu transform]]-Table5[[#This Row],[r work asu transform]])</f>
        <v>-9.9999999999988987E-5</v>
      </c>
      <c r="Y110" s="8">
        <f>ABS(Table5[[#This Row],[r free asu init]]-Table5[[#This Row],[r work asu init]])-ABS(Table5[[#This Row],[r free asu transform]]-Table5[[#This Row],[r work asu transform]])</f>
        <v>-5.0000000000000044E-4</v>
      </c>
      <c r="Z110" s="8">
        <f>ABS(Table5[[#This Row],[r free asu no ncs]]-Table5[[#This Row],[r work asu no ncs]])-ABS(Table5[[#This Row],[r free asu transform]]-Table5[[#This Row],[r work asu transform]])</f>
        <v>6.4799999999999996E-2</v>
      </c>
    </row>
    <row r="111" spans="1:26" x14ac:dyDescent="0.3">
      <c r="A111" s="3" t="s">
        <v>56</v>
      </c>
      <c r="B111" s="3">
        <v>60</v>
      </c>
      <c r="C111" s="3">
        <v>2006</v>
      </c>
      <c r="D111" s="3">
        <v>5.05</v>
      </c>
      <c r="E111" s="3">
        <v>0.96</v>
      </c>
      <c r="F111" s="3">
        <v>0.83</v>
      </c>
      <c r="G111" s="3">
        <v>0.36499999999999999</v>
      </c>
      <c r="H111" s="3">
        <v>-1</v>
      </c>
      <c r="I111" s="6">
        <v>0.34260000000000002</v>
      </c>
      <c r="J111" s="6">
        <v>0.3422</v>
      </c>
      <c r="K111" s="6">
        <v>0.30690000000000001</v>
      </c>
      <c r="L111" s="6">
        <v>0.34100000000000003</v>
      </c>
      <c r="M111" s="6">
        <v>0.36059999999999998</v>
      </c>
      <c r="N111" s="6">
        <v>0.35820000000000002</v>
      </c>
      <c r="O111" s="6">
        <v>0.32119999999999999</v>
      </c>
      <c r="P111" s="6">
        <v>0.31630000000000003</v>
      </c>
      <c r="Q111" s="3" t="b">
        <v>1</v>
      </c>
      <c r="R111" s="3">
        <v>11248</v>
      </c>
      <c r="S111" s="3">
        <v>9016</v>
      </c>
      <c r="T111" s="3">
        <v>12867</v>
      </c>
      <c r="U111">
        <f>Table5[[#This Row],[r work asu no ncs]]-Table5[[#This Row],[r work asu transform]]</f>
        <v>-1.4299999999999979E-2</v>
      </c>
      <c r="V111">
        <f>Table5[[#This Row],[r work pdb header]]-Table5[[#This Row],[r work asu transform]]</f>
        <v>4.3800000000000006E-2</v>
      </c>
      <c r="W111">
        <f>Table5[[#This Row],[r work asu ncs]]-Table5[[#This Row],[r work asu transform]]</f>
        <v>3.9399999999999991E-2</v>
      </c>
      <c r="X111">
        <f>ABS(Table5[[#This Row],[r free pdb header]]-Table5[[#This Row],[r work pdb header]]) - ABS(Table5[[#This Row],[r free asu transform]]-Table5[[#This Row],[r work asu transform]])</f>
        <v>1.3601000000000001</v>
      </c>
      <c r="Y111" s="8">
        <f>ABS(Table5[[#This Row],[r free asu init]]-Table5[[#This Row],[r work asu init]])-ABS(Table5[[#This Row],[r free asu transform]]-Table5[[#This Row],[r work asu transform]])</f>
        <v>-4.4999999999999485E-3</v>
      </c>
      <c r="Z111" s="8">
        <f>ABS(Table5[[#This Row],[r free asu no ncs]]-Table5[[#This Row],[r work asu no ncs]])-ABS(Table5[[#This Row],[r free asu transform]]-Table5[[#This Row],[r work asu transform]])</f>
        <v>2.9200000000000059E-2</v>
      </c>
    </row>
    <row r="112" spans="1:26" x14ac:dyDescent="0.3">
      <c r="A112" s="3" t="s">
        <v>119</v>
      </c>
      <c r="B112" s="3">
        <v>10</v>
      </c>
      <c r="C112" s="3">
        <v>2012</v>
      </c>
      <c r="D112" s="3">
        <v>2.74</v>
      </c>
      <c r="E112" s="3">
        <v>0.96</v>
      </c>
      <c r="F112" s="3">
        <v>0.69</v>
      </c>
      <c r="G112" s="3">
        <v>0.33</v>
      </c>
      <c r="H112" s="3">
        <v>0.33900000000000002</v>
      </c>
      <c r="I112" s="6">
        <v>0.32790000000000002</v>
      </c>
      <c r="J112" s="6">
        <v>0.33550000000000002</v>
      </c>
      <c r="K112" s="6">
        <v>0.23180000000000001</v>
      </c>
      <c r="L112" s="6">
        <v>0.27739999999999998</v>
      </c>
      <c r="M112" s="6">
        <v>0.33110000000000001</v>
      </c>
      <c r="N112" s="6">
        <v>0.33950000000000002</v>
      </c>
      <c r="O112" s="6">
        <v>0.28539999999999999</v>
      </c>
      <c r="P112" s="6">
        <v>0.28949999999999998</v>
      </c>
      <c r="Q112" s="3" t="b">
        <v>1</v>
      </c>
      <c r="R112" s="3">
        <v>10097</v>
      </c>
      <c r="S112" s="3">
        <v>9635</v>
      </c>
      <c r="T112" s="3">
        <v>15801</v>
      </c>
      <c r="U112">
        <f>Table5[[#This Row],[r work asu no ncs]]-Table5[[#This Row],[r work asu transform]]</f>
        <v>-5.3599999999999981E-2</v>
      </c>
      <c r="V112">
        <f>Table5[[#This Row],[r work pdb header]]-Table5[[#This Row],[r work asu transform]]</f>
        <v>4.4600000000000029E-2</v>
      </c>
      <c r="W112">
        <f>Table5[[#This Row],[r work asu ncs]]-Table5[[#This Row],[r work asu transform]]</f>
        <v>4.5700000000000018E-2</v>
      </c>
      <c r="X112">
        <f>ABS(Table5[[#This Row],[r free pdb header]]-Table5[[#This Row],[r work pdb header]]) - ABS(Table5[[#This Row],[r free asu transform]]-Table5[[#This Row],[r work asu transform]])</f>
        <v>4.9000000000000155E-3</v>
      </c>
      <c r="Y112" s="8">
        <f>ABS(Table5[[#This Row],[r free asu init]]-Table5[[#This Row],[r work asu init]])-ABS(Table5[[#This Row],[r free asu transform]]-Table5[[#This Row],[r work asu transform]])</f>
        <v>3.5000000000000031E-3</v>
      </c>
      <c r="Z112" s="8">
        <f>ABS(Table5[[#This Row],[r free asu no ncs]]-Table5[[#This Row],[r work asu no ncs]])-ABS(Table5[[#This Row],[r free asu transform]]-Table5[[#This Row],[r work asu transform]])</f>
        <v>4.1499999999999981E-2</v>
      </c>
    </row>
    <row r="113" spans="1:26" x14ac:dyDescent="0.3">
      <c r="A113" s="3" t="s">
        <v>39</v>
      </c>
      <c r="B113" s="3">
        <v>5</v>
      </c>
      <c r="C113" s="3">
        <v>2005</v>
      </c>
      <c r="D113" s="3">
        <v>3.2</v>
      </c>
      <c r="E113" s="3">
        <v>0.96</v>
      </c>
      <c r="F113" s="3">
        <v>0.68</v>
      </c>
      <c r="G113" s="3">
        <v>0.224</v>
      </c>
      <c r="H113" s="3">
        <v>0.23499999999999999</v>
      </c>
      <c r="I113" s="6">
        <v>0.20300000000000001</v>
      </c>
      <c r="J113" s="6">
        <v>0.21410000000000001</v>
      </c>
      <c r="K113" s="6">
        <v>0.1648</v>
      </c>
      <c r="L113" s="6">
        <v>0.2417</v>
      </c>
      <c r="M113" s="6">
        <v>0.18590000000000001</v>
      </c>
      <c r="N113" s="6">
        <v>0.19839999999999999</v>
      </c>
      <c r="O113" s="6">
        <v>0.18540000000000001</v>
      </c>
      <c r="P113" s="6">
        <v>0.19800000000000001</v>
      </c>
      <c r="Q113" s="3" t="b">
        <v>1</v>
      </c>
      <c r="R113" s="3">
        <v>2519</v>
      </c>
      <c r="S113" s="3">
        <v>2457</v>
      </c>
      <c r="T113" s="3">
        <v>3725</v>
      </c>
      <c r="U113">
        <f>Table5[[#This Row],[r work asu no ncs]]-Table5[[#This Row],[r work asu transform]]</f>
        <v>-2.0600000000000007E-2</v>
      </c>
      <c r="V113">
        <f>Table5[[#This Row],[r work pdb header]]-Table5[[#This Row],[r work asu transform]]</f>
        <v>3.8599999999999995E-2</v>
      </c>
      <c r="W113">
        <f>Table5[[#This Row],[r work asu ncs]]-Table5[[#This Row],[r work asu transform]]</f>
        <v>5.0000000000000044E-4</v>
      </c>
      <c r="X113">
        <f>ABS(Table5[[#This Row],[r free pdb header]]-Table5[[#This Row],[r work pdb header]]) - ABS(Table5[[#This Row],[r free asu transform]]-Table5[[#This Row],[r work asu transform]])</f>
        <v>-1.6000000000000181E-3</v>
      </c>
      <c r="Y113" s="8">
        <f>ABS(Table5[[#This Row],[r free asu init]]-Table5[[#This Row],[r work asu init]])-ABS(Table5[[#This Row],[r free asu transform]]-Table5[[#This Row],[r work asu transform]])</f>
        <v>-1.5000000000000013E-3</v>
      </c>
      <c r="Z113" s="8">
        <f>ABS(Table5[[#This Row],[r free asu no ncs]]-Table5[[#This Row],[r work asu no ncs]])-ABS(Table5[[#This Row],[r free asu transform]]-Table5[[#This Row],[r work asu transform]])</f>
        <v>6.4299999999999996E-2</v>
      </c>
    </row>
    <row r="114" spans="1:26" x14ac:dyDescent="0.3">
      <c r="A114" s="3" t="s">
        <v>52</v>
      </c>
      <c r="B114" s="3">
        <v>30</v>
      </c>
      <c r="C114" s="3">
        <v>2006</v>
      </c>
      <c r="D114" s="3">
        <v>3.6</v>
      </c>
      <c r="E114" s="3">
        <v>0.97</v>
      </c>
      <c r="F114" s="3">
        <v>0.84</v>
      </c>
      <c r="G114" s="3">
        <v>0.26800000000000002</v>
      </c>
      <c r="H114" s="3">
        <v>0.26700000000000002</v>
      </c>
      <c r="I114" s="6">
        <v>0.2157</v>
      </c>
      <c r="J114" s="6">
        <v>0.21740000000000001</v>
      </c>
      <c r="K114" s="6">
        <v>0.18809999999999999</v>
      </c>
      <c r="L114" s="6">
        <v>0.21859999999999999</v>
      </c>
      <c r="M114" s="6">
        <v>0.2117</v>
      </c>
      <c r="N114" s="6">
        <v>0.21329999999999999</v>
      </c>
      <c r="O114" s="6">
        <v>0.21190000000000001</v>
      </c>
      <c r="P114" s="6">
        <v>0.2135</v>
      </c>
      <c r="Q114" s="3" t="b">
        <v>1</v>
      </c>
      <c r="R114" s="3">
        <v>11353</v>
      </c>
      <c r="S114" s="3">
        <v>11602</v>
      </c>
      <c r="T114" s="3">
        <v>17663</v>
      </c>
      <c r="U114">
        <f>Table5[[#This Row],[r work asu no ncs]]-Table5[[#This Row],[r work asu transform]]</f>
        <v>-2.3800000000000016E-2</v>
      </c>
      <c r="V114">
        <f>Table5[[#This Row],[r work pdb header]]-Table5[[#This Row],[r work asu transform]]</f>
        <v>5.6100000000000011E-2</v>
      </c>
      <c r="W114">
        <f>Table5[[#This Row],[r work asu ncs]]-Table5[[#This Row],[r work asu transform]]</f>
        <v>-2.0000000000000573E-4</v>
      </c>
      <c r="X114">
        <f>ABS(Table5[[#This Row],[r free pdb header]]-Table5[[#This Row],[r work pdb header]]) - ABS(Table5[[#This Row],[r free asu transform]]-Table5[[#This Row],[r work asu transform]])</f>
        <v>-5.9999999999998943E-4</v>
      </c>
      <c r="Y114" s="8">
        <f>ABS(Table5[[#This Row],[r free asu init]]-Table5[[#This Row],[r work asu init]])-ABS(Table5[[#This Row],[r free asu transform]]-Table5[[#This Row],[r work asu transform]])</f>
        <v>1.0000000000001674E-4</v>
      </c>
      <c r="Z114" s="8">
        <f>ABS(Table5[[#This Row],[r free asu no ncs]]-Table5[[#This Row],[r work asu no ncs]])-ABS(Table5[[#This Row],[r free asu transform]]-Table5[[#This Row],[r work asu transform]])</f>
        <v>2.8900000000000009E-2</v>
      </c>
    </row>
    <row r="115" spans="1:26" x14ac:dyDescent="0.3">
      <c r="A115" s="3" t="s">
        <v>6</v>
      </c>
      <c r="B115" s="3">
        <v>2</v>
      </c>
      <c r="C115" s="3">
        <v>1998</v>
      </c>
      <c r="D115" s="3">
        <v>3.16</v>
      </c>
      <c r="E115" s="3">
        <v>0.97</v>
      </c>
      <c r="F115" s="3">
        <v>0.72</v>
      </c>
      <c r="G115" s="3">
        <v>0.27</v>
      </c>
      <c r="H115" s="3">
        <v>0.31</v>
      </c>
      <c r="I115" s="6">
        <v>0.30220000000000002</v>
      </c>
      <c r="J115" s="6">
        <v>0.30220000000000002</v>
      </c>
      <c r="K115" s="6">
        <v>0.2268</v>
      </c>
      <c r="L115" s="6">
        <v>0.2268</v>
      </c>
      <c r="M115" s="6">
        <v>0.26579999999999998</v>
      </c>
      <c r="N115" s="6">
        <v>0.26579999999999998</v>
      </c>
      <c r="O115" s="6">
        <v>0.26540000000000002</v>
      </c>
      <c r="P115" s="6">
        <v>0.26540000000000002</v>
      </c>
      <c r="Q115" s="3" t="b">
        <v>1</v>
      </c>
      <c r="R115" s="3">
        <v>2168</v>
      </c>
      <c r="S115" s="3">
        <v>1788</v>
      </c>
      <c r="T115" s="3">
        <v>2610</v>
      </c>
      <c r="U115">
        <f>Table5[[#This Row],[r work asu no ncs]]-Table5[[#This Row],[r work asu transform]]</f>
        <v>-3.8600000000000023E-2</v>
      </c>
      <c r="V115">
        <f>Table5[[#This Row],[r work pdb header]]-Table5[[#This Row],[r work asu transform]]</f>
        <v>4.599999999999993E-3</v>
      </c>
      <c r="W115">
        <f>Table5[[#This Row],[r work asu ncs]]-Table5[[#This Row],[r work asu transform]]</f>
        <v>3.9999999999995595E-4</v>
      </c>
      <c r="X115">
        <f>ABS(Table5[[#This Row],[r free pdb header]]-Table5[[#This Row],[r work pdb header]]) - ABS(Table5[[#This Row],[r free asu transform]]-Table5[[#This Row],[r work asu transform]])</f>
        <v>3.999999999999998E-2</v>
      </c>
      <c r="Y115" s="8">
        <f>ABS(Table5[[#This Row],[r free asu init]]-Table5[[#This Row],[r work asu init]])-ABS(Table5[[#This Row],[r free asu transform]]-Table5[[#This Row],[r work asu transform]])</f>
        <v>0</v>
      </c>
      <c r="Z115" s="8">
        <f>ABS(Table5[[#This Row],[r free asu no ncs]]-Table5[[#This Row],[r work asu no ncs]])-ABS(Table5[[#This Row],[r free asu transform]]-Table5[[#This Row],[r work asu transform]])</f>
        <v>0</v>
      </c>
    </row>
    <row r="116" spans="1:26" x14ac:dyDescent="0.3">
      <c r="A116" t="s">
        <v>34</v>
      </c>
      <c r="B116">
        <v>20</v>
      </c>
      <c r="C116">
        <v>2004</v>
      </c>
      <c r="D116">
        <v>3</v>
      </c>
      <c r="E116">
        <v>0.97</v>
      </c>
      <c r="F116">
        <v>0.7</v>
      </c>
      <c r="G116">
        <v>0.219</v>
      </c>
      <c r="H116">
        <v>0.249</v>
      </c>
      <c r="I116" s="7">
        <v>0.26829999999999998</v>
      </c>
      <c r="J116" s="7">
        <v>0.26829999999999998</v>
      </c>
      <c r="K116" s="7">
        <v>0.2026</v>
      </c>
      <c r="L116" s="7">
        <v>0.2026</v>
      </c>
      <c r="M116" s="7">
        <v>0.26129999999999998</v>
      </c>
      <c r="N116" s="7">
        <v>0.26129999999999998</v>
      </c>
      <c r="O116" s="7">
        <v>0.24990000000000001</v>
      </c>
      <c r="P116" s="7">
        <v>0.24990000000000001</v>
      </c>
      <c r="Q116" t="b">
        <v>1</v>
      </c>
      <c r="R116">
        <v>5116</v>
      </c>
      <c r="S116">
        <v>4725</v>
      </c>
      <c r="T116">
        <v>6814</v>
      </c>
      <c r="U116">
        <f>Table5[[#This Row],[r work asu no ncs]]-Table5[[#This Row],[r work asu transform]]</f>
        <v>-4.7300000000000009E-2</v>
      </c>
      <c r="V116">
        <f>Table5[[#This Row],[r work pdb header]]-Table5[[#This Row],[r work asu transform]]</f>
        <v>-3.0900000000000011E-2</v>
      </c>
      <c r="W116">
        <f>Table5[[#This Row],[r work asu ncs]]-Table5[[#This Row],[r work asu transform]]</f>
        <v>1.1399999999999966E-2</v>
      </c>
      <c r="X116">
        <f>ABS(Table5[[#This Row],[r free pdb header]]-Table5[[#This Row],[r work pdb header]]) - ABS(Table5[[#This Row],[r free asu transform]]-Table5[[#This Row],[r work asu transform]])</f>
        <v>0.03</v>
      </c>
      <c r="Y116" s="8">
        <f>ABS(Table5[[#This Row],[r free asu init]]-Table5[[#This Row],[r work asu init]])-ABS(Table5[[#This Row],[r free asu transform]]-Table5[[#This Row],[r work asu transform]])</f>
        <v>0</v>
      </c>
      <c r="Z116" s="8">
        <f>ABS(Table5[[#This Row],[r free asu no ncs]]-Table5[[#This Row],[r work asu no ncs]])-ABS(Table5[[#This Row],[r free asu transform]]-Table5[[#This Row],[r work asu transform]])</f>
        <v>0</v>
      </c>
    </row>
    <row r="117" spans="1:26" x14ac:dyDescent="0.3">
      <c r="A117" s="3" t="s">
        <v>36</v>
      </c>
      <c r="B117" s="3">
        <v>60</v>
      </c>
      <c r="C117" s="3">
        <v>2005</v>
      </c>
      <c r="D117" s="3">
        <v>2.7</v>
      </c>
      <c r="E117" s="3">
        <v>0.97</v>
      </c>
      <c r="F117" s="3">
        <v>0.64</v>
      </c>
      <c r="G117" s="3">
        <v>0.245</v>
      </c>
      <c r="H117" s="3">
        <v>0.247</v>
      </c>
      <c r="I117" s="6">
        <v>0.23080000000000001</v>
      </c>
      <c r="J117" s="6">
        <v>0.23230000000000001</v>
      </c>
      <c r="K117" s="6">
        <v>0.18890000000000001</v>
      </c>
      <c r="L117" s="6">
        <v>0.2442</v>
      </c>
      <c r="M117" s="6">
        <v>0.2286</v>
      </c>
      <c r="N117" s="6">
        <v>0.2301</v>
      </c>
      <c r="O117" s="6">
        <v>0.22209999999999999</v>
      </c>
      <c r="P117" s="6">
        <v>0.22459999999999999</v>
      </c>
      <c r="Q117" s="3" t="b">
        <v>1</v>
      </c>
      <c r="R117" s="3">
        <v>6088</v>
      </c>
      <c r="S117" s="3">
        <v>4737</v>
      </c>
      <c r="T117" s="3">
        <v>8024</v>
      </c>
      <c r="U117">
        <f>Table5[[#This Row],[r work asu no ncs]]-Table5[[#This Row],[r work asu transform]]</f>
        <v>-3.319999999999998E-2</v>
      </c>
      <c r="V117">
        <f>Table5[[#This Row],[r work pdb header]]-Table5[[#This Row],[r work asu transform]]</f>
        <v>2.2900000000000004E-2</v>
      </c>
      <c r="W117">
        <f>Table5[[#This Row],[r work asu ncs]]-Table5[[#This Row],[r work asu transform]]</f>
        <v>6.5000000000000058E-3</v>
      </c>
      <c r="X117">
        <f>ABS(Table5[[#This Row],[r free pdb header]]-Table5[[#This Row],[r work pdb header]]) - ABS(Table5[[#This Row],[r free asu transform]]-Table5[[#This Row],[r work asu transform]])</f>
        <v>-5.0000000000000044E-4</v>
      </c>
      <c r="Y117" s="8">
        <f>ABS(Table5[[#This Row],[r free asu init]]-Table5[[#This Row],[r work asu init]])-ABS(Table5[[#This Row],[r free asu transform]]-Table5[[#This Row],[r work asu transform]])</f>
        <v>-1.0000000000000009E-3</v>
      </c>
      <c r="Z117" s="8">
        <f>ABS(Table5[[#This Row],[r free asu no ncs]]-Table5[[#This Row],[r work asu no ncs]])-ABS(Table5[[#This Row],[r free asu transform]]-Table5[[#This Row],[r work asu transform]])</f>
        <v>5.2799999999999986E-2</v>
      </c>
    </row>
    <row r="118" spans="1:26" x14ac:dyDescent="0.3">
      <c r="A118" s="3" t="s">
        <v>271</v>
      </c>
      <c r="B118" s="3">
        <v>2</v>
      </c>
      <c r="C118" s="3">
        <v>2008</v>
      </c>
      <c r="D118" s="3">
        <v>2.2000000000000002</v>
      </c>
      <c r="E118" s="3">
        <v>0.98</v>
      </c>
      <c r="F118" s="3">
        <v>0.56000000000000005</v>
      </c>
      <c r="G118" s="3">
        <v>0.21199999999999999</v>
      </c>
      <c r="H118" s="3">
        <v>0.255</v>
      </c>
      <c r="I118" s="6">
        <v>0.2525</v>
      </c>
      <c r="J118" s="6">
        <v>0.29339999999999999</v>
      </c>
      <c r="K118" s="6">
        <v>0.49399999999999999</v>
      </c>
      <c r="L118" s="6">
        <v>0.59050000000000002</v>
      </c>
      <c r="M118" s="6">
        <v>0.47139999999999999</v>
      </c>
      <c r="N118" s="6">
        <v>0.53769999999999996</v>
      </c>
      <c r="O118" s="6">
        <v>0.47899999999999998</v>
      </c>
      <c r="P118" s="6">
        <v>0.54890000000000005</v>
      </c>
      <c r="Q118" s="3" t="b">
        <v>1</v>
      </c>
      <c r="R118" s="3">
        <v>273</v>
      </c>
      <c r="S118" s="3">
        <v>266</v>
      </c>
      <c r="T118" s="3">
        <v>403</v>
      </c>
      <c r="U118">
        <f>Table5[[#This Row],[r work asu no ncs]]-Table5[[#This Row],[r work asu transform]]</f>
        <v>1.5000000000000013E-2</v>
      </c>
      <c r="V118">
        <f>Table5[[#This Row],[r work pdb header]]-Table5[[#This Row],[r work asu transform]]</f>
        <v>-0.26700000000000002</v>
      </c>
      <c r="W118">
        <f>Table5[[#This Row],[r work asu ncs]]-Table5[[#This Row],[r work asu transform]]</f>
        <v>-7.5999999999999956E-3</v>
      </c>
      <c r="X118">
        <f>ABS(Table5[[#This Row],[r free pdb header]]-Table5[[#This Row],[r work pdb header]]) - ABS(Table5[[#This Row],[r free asu transform]]-Table5[[#This Row],[r work asu transform]])</f>
        <v>-2.6900000000000063E-2</v>
      </c>
      <c r="Y118" s="8">
        <f>ABS(Table5[[#This Row],[r free asu init]]-Table5[[#This Row],[r work asu init]])-ABS(Table5[[#This Row],[r free asu transform]]-Table5[[#This Row],[r work asu transform]])</f>
        <v>-2.9000000000000081E-2</v>
      </c>
      <c r="Z118" s="8">
        <f>ABS(Table5[[#This Row],[r free asu no ncs]]-Table5[[#This Row],[r work asu no ncs]])-ABS(Table5[[#This Row],[r free asu transform]]-Table5[[#This Row],[r work asu transform]])</f>
        <v>2.6599999999999957E-2</v>
      </c>
    </row>
    <row r="119" spans="1:26" x14ac:dyDescent="0.3">
      <c r="A119" s="3" t="s">
        <v>26</v>
      </c>
      <c r="B119" s="3">
        <v>2</v>
      </c>
      <c r="C119" s="3">
        <v>2003</v>
      </c>
      <c r="D119" s="3">
        <v>2.1</v>
      </c>
      <c r="E119" s="3">
        <v>0.98</v>
      </c>
      <c r="F119" s="3">
        <v>0.56000000000000005</v>
      </c>
      <c r="G119" s="3">
        <v>0.247</v>
      </c>
      <c r="H119" s="3">
        <v>0.26300000000000001</v>
      </c>
      <c r="I119" s="6">
        <v>0.2412</v>
      </c>
      <c r="J119" s="6">
        <v>0.25840000000000002</v>
      </c>
      <c r="K119" s="6">
        <v>0.20069999999999999</v>
      </c>
      <c r="L119" s="6">
        <v>0.25679999999999997</v>
      </c>
      <c r="M119" s="6">
        <v>0.20080000000000001</v>
      </c>
      <c r="N119" s="6">
        <v>0.23</v>
      </c>
      <c r="O119" s="6">
        <v>0.2011</v>
      </c>
      <c r="P119" s="6">
        <v>0.23039999999999999</v>
      </c>
      <c r="Q119" s="3" t="b">
        <v>1</v>
      </c>
      <c r="R119" s="3">
        <v>653</v>
      </c>
      <c r="S119" s="3">
        <v>660</v>
      </c>
      <c r="T119" s="3">
        <v>896</v>
      </c>
      <c r="U119">
        <f>Table5[[#This Row],[r work asu no ncs]]-Table5[[#This Row],[r work asu transform]]</f>
        <v>-4.0000000000001146E-4</v>
      </c>
      <c r="V119">
        <f>Table5[[#This Row],[r work pdb header]]-Table5[[#This Row],[r work asu transform]]</f>
        <v>4.5899999999999996E-2</v>
      </c>
      <c r="W119">
        <f>Table5[[#This Row],[r work asu ncs]]-Table5[[#This Row],[r work asu transform]]</f>
        <v>-2.9999999999999472E-4</v>
      </c>
      <c r="X119">
        <f>ABS(Table5[[#This Row],[r free pdb header]]-Table5[[#This Row],[r work pdb header]]) - ABS(Table5[[#This Row],[r free asu transform]]-Table5[[#This Row],[r work asu transform]])</f>
        <v>-1.3299999999999979E-2</v>
      </c>
      <c r="Y119" s="8">
        <f>ABS(Table5[[#This Row],[r free asu init]]-Table5[[#This Row],[r work asu init]])-ABS(Table5[[#This Row],[r free asu transform]]-Table5[[#This Row],[r work asu transform]])</f>
        <v>-1.2099999999999972E-2</v>
      </c>
      <c r="Z119" s="8">
        <f>ABS(Table5[[#This Row],[r free asu no ncs]]-Table5[[#This Row],[r work asu no ncs]])-ABS(Table5[[#This Row],[r free asu transform]]-Table5[[#This Row],[r work asu transform]])</f>
        <v>2.679999999999999E-2</v>
      </c>
    </row>
    <row r="120" spans="1:26" x14ac:dyDescent="0.3">
      <c r="A120" s="3" t="s">
        <v>144</v>
      </c>
      <c r="B120" s="3">
        <v>24</v>
      </c>
      <c r="C120" s="3">
        <v>2007</v>
      </c>
      <c r="D120" s="3">
        <v>9</v>
      </c>
      <c r="E120" s="3">
        <v>0.98</v>
      </c>
      <c r="F120" s="3">
        <v>0.92</v>
      </c>
      <c r="G120" s="3">
        <v>0.61499999999999999</v>
      </c>
      <c r="H120" s="3">
        <v>-1</v>
      </c>
      <c r="I120" s="6">
        <v>0.56289999999999996</v>
      </c>
      <c r="J120" s="6">
        <v>0.56289999999999996</v>
      </c>
      <c r="K120" s="6">
        <v>0.34139999999999998</v>
      </c>
      <c r="L120" s="6">
        <v>0.34139999999999998</v>
      </c>
      <c r="M120" s="6">
        <v>0.55489999999999995</v>
      </c>
      <c r="N120" s="6">
        <v>0.55489999999999995</v>
      </c>
      <c r="O120" s="6">
        <v>0.55300000000000005</v>
      </c>
      <c r="P120" s="6">
        <v>0.55300000000000005</v>
      </c>
      <c r="Q120" s="3" t="b">
        <v>1</v>
      </c>
      <c r="R120" s="3">
        <v>7054</v>
      </c>
      <c r="S120" s="3">
        <v>4959</v>
      </c>
      <c r="T120" s="3">
        <v>6899</v>
      </c>
      <c r="U120">
        <f>Table5[[#This Row],[r work asu no ncs]]-Table5[[#This Row],[r work asu transform]]</f>
        <v>-0.21160000000000007</v>
      </c>
      <c r="V120">
        <f>Table5[[#This Row],[r work pdb header]]-Table5[[#This Row],[r work asu transform]]</f>
        <v>6.1999999999999944E-2</v>
      </c>
      <c r="W120">
        <f>Table5[[#This Row],[r work asu ncs]]-Table5[[#This Row],[r work asu transform]]</f>
        <v>1.8999999999999018E-3</v>
      </c>
      <c r="X120">
        <f>ABS(Table5[[#This Row],[r free pdb header]]-Table5[[#This Row],[r work pdb header]]) - ABS(Table5[[#This Row],[r free asu transform]]-Table5[[#This Row],[r work asu transform]])</f>
        <v>1.615</v>
      </c>
      <c r="Y120" s="8">
        <f>ABS(Table5[[#This Row],[r free asu init]]-Table5[[#This Row],[r work asu init]])-ABS(Table5[[#This Row],[r free asu transform]]-Table5[[#This Row],[r work asu transform]])</f>
        <v>0</v>
      </c>
      <c r="Z120" s="8">
        <f>ABS(Table5[[#This Row],[r free asu no ncs]]-Table5[[#This Row],[r work asu no ncs]])-ABS(Table5[[#This Row],[r free asu transform]]-Table5[[#This Row],[r work asu transform]])</f>
        <v>0</v>
      </c>
    </row>
    <row r="121" spans="1:26" x14ac:dyDescent="0.3">
      <c r="A121" s="3" t="s">
        <v>99</v>
      </c>
      <c r="B121" s="3">
        <v>60</v>
      </c>
      <c r="C121" s="3">
        <v>2011</v>
      </c>
      <c r="D121" s="3">
        <v>6</v>
      </c>
      <c r="E121" s="3">
        <v>0.98</v>
      </c>
      <c r="F121" s="3">
        <v>0.64</v>
      </c>
      <c r="G121" s="3">
        <v>0.38</v>
      </c>
      <c r="H121" s="3">
        <v>0.43</v>
      </c>
      <c r="I121" s="6">
        <v>0.30159999999999998</v>
      </c>
      <c r="J121" s="6">
        <v>0.29239999999999999</v>
      </c>
      <c r="K121" s="6">
        <v>0.15490000000000001</v>
      </c>
      <c r="L121" s="6">
        <v>0.27350000000000002</v>
      </c>
      <c r="M121" s="6">
        <v>0.23769999999999999</v>
      </c>
      <c r="N121" s="6">
        <v>0.24560000000000001</v>
      </c>
      <c r="O121" s="6">
        <v>0.23630000000000001</v>
      </c>
      <c r="P121" s="6">
        <v>0.24460000000000001</v>
      </c>
      <c r="Q121" s="3" t="b">
        <v>1</v>
      </c>
      <c r="R121" s="3">
        <v>2103</v>
      </c>
      <c r="S121" s="3">
        <v>2262</v>
      </c>
      <c r="T121" s="3">
        <v>2796</v>
      </c>
      <c r="U121">
        <f>Table5[[#This Row],[r work asu no ncs]]-Table5[[#This Row],[r work asu transform]]</f>
        <v>-8.14E-2</v>
      </c>
      <c r="V121">
        <f>Table5[[#This Row],[r work pdb header]]-Table5[[#This Row],[r work asu transform]]</f>
        <v>0.14369999999999999</v>
      </c>
      <c r="W121">
        <f>Table5[[#This Row],[r work asu ncs]]-Table5[[#This Row],[r work asu transform]]</f>
        <v>1.3999999999999846E-3</v>
      </c>
      <c r="X121">
        <f>ABS(Table5[[#This Row],[r free pdb header]]-Table5[[#This Row],[r work pdb header]]) - ABS(Table5[[#This Row],[r free asu transform]]-Table5[[#This Row],[r work asu transform]])</f>
        <v>4.1699999999999987E-2</v>
      </c>
      <c r="Y121" s="8">
        <f>ABS(Table5[[#This Row],[r free asu init]]-Table5[[#This Row],[r work asu init]])-ABS(Table5[[#This Row],[r free asu transform]]-Table5[[#This Row],[r work asu transform]])</f>
        <v>8.9999999999998415E-4</v>
      </c>
      <c r="Z121" s="8">
        <f>ABS(Table5[[#This Row],[r free asu no ncs]]-Table5[[#This Row],[r work asu no ncs]])-ABS(Table5[[#This Row],[r free asu transform]]-Table5[[#This Row],[r work asu transform]])</f>
        <v>0.11030000000000001</v>
      </c>
    </row>
    <row r="122" spans="1:26" x14ac:dyDescent="0.3">
      <c r="A122" s="3" t="s">
        <v>7</v>
      </c>
      <c r="B122" s="3">
        <v>5</v>
      </c>
      <c r="C122" s="3">
        <v>2000</v>
      </c>
      <c r="D122" s="3">
        <v>2.25</v>
      </c>
      <c r="E122" s="3">
        <v>0.98</v>
      </c>
      <c r="F122" s="3">
        <v>0.74</v>
      </c>
      <c r="G122" s="3">
        <v>0.253</v>
      </c>
      <c r="H122" s="3">
        <v>0.27300000000000002</v>
      </c>
      <c r="I122" s="6">
        <v>0.27839999999999998</v>
      </c>
      <c r="J122" s="6">
        <v>0.27839999999999998</v>
      </c>
      <c r="K122" s="6">
        <v>0.2334</v>
      </c>
      <c r="L122" s="6">
        <v>0.2334</v>
      </c>
      <c r="M122" s="6">
        <v>0.25640000000000002</v>
      </c>
      <c r="N122" s="6">
        <v>0.25640000000000002</v>
      </c>
      <c r="O122" s="6">
        <v>0.25209999999999999</v>
      </c>
      <c r="P122" s="6">
        <v>0.25209999999999999</v>
      </c>
      <c r="Q122" s="3" t="b">
        <v>1</v>
      </c>
      <c r="R122" s="3">
        <v>7556</v>
      </c>
      <c r="S122" s="3">
        <v>7261</v>
      </c>
      <c r="T122" s="3">
        <v>11100</v>
      </c>
      <c r="U122">
        <f>Table5[[#This Row],[r work asu no ncs]]-Table5[[#This Row],[r work asu transform]]</f>
        <v>-1.8699999999999994E-2</v>
      </c>
      <c r="V122">
        <f>Table5[[#This Row],[r work pdb header]]-Table5[[#This Row],[r work asu transform]]</f>
        <v>9.000000000000119E-4</v>
      </c>
      <c r="W122">
        <f>Table5[[#This Row],[r work asu ncs]]-Table5[[#This Row],[r work asu transform]]</f>
        <v>4.300000000000026E-3</v>
      </c>
      <c r="X122">
        <f>ABS(Table5[[#This Row],[r free pdb header]]-Table5[[#This Row],[r work pdb header]]) - ABS(Table5[[#This Row],[r free asu transform]]-Table5[[#This Row],[r work asu transform]])</f>
        <v>2.0000000000000018E-2</v>
      </c>
      <c r="Y122" s="8">
        <f>ABS(Table5[[#This Row],[r free asu init]]-Table5[[#This Row],[r work asu init]])-ABS(Table5[[#This Row],[r free asu transform]]-Table5[[#This Row],[r work asu transform]])</f>
        <v>0</v>
      </c>
      <c r="Z122" s="8">
        <f>ABS(Table5[[#This Row],[r free asu no ncs]]-Table5[[#This Row],[r work asu no ncs]])-ABS(Table5[[#This Row],[r free asu transform]]-Table5[[#This Row],[r work asu transform]])</f>
        <v>0</v>
      </c>
    </row>
    <row r="123" spans="1:26" x14ac:dyDescent="0.3">
      <c r="A123" s="3" t="s">
        <v>4</v>
      </c>
      <c r="B123" s="3">
        <v>2</v>
      </c>
      <c r="C123" s="3">
        <v>1998</v>
      </c>
      <c r="D123" s="3">
        <v>3.6</v>
      </c>
      <c r="E123" s="3">
        <v>0.98</v>
      </c>
      <c r="F123" s="3">
        <v>0.68</v>
      </c>
      <c r="G123" s="3">
        <v>0.32</v>
      </c>
      <c r="H123" s="3">
        <v>0.36</v>
      </c>
      <c r="I123" s="6">
        <v>0.33029999999999998</v>
      </c>
      <c r="J123" s="6">
        <v>0.35439999999999999</v>
      </c>
      <c r="K123" s="6">
        <v>0.26140000000000002</v>
      </c>
      <c r="L123" s="6">
        <v>0.3881</v>
      </c>
      <c r="M123" s="6">
        <v>0.28870000000000001</v>
      </c>
      <c r="N123" s="6">
        <v>0.35670000000000002</v>
      </c>
      <c r="O123" s="6">
        <v>0.2848</v>
      </c>
      <c r="P123" s="6">
        <v>0.35870000000000002</v>
      </c>
      <c r="Q123" s="3" t="b">
        <v>1</v>
      </c>
      <c r="R123" s="3">
        <v>333</v>
      </c>
      <c r="S123" s="3">
        <v>325</v>
      </c>
      <c r="T123" s="3">
        <v>459</v>
      </c>
      <c r="U123">
        <f>Table5[[#This Row],[r work asu no ncs]]-Table5[[#This Row],[r work asu transform]]</f>
        <v>-2.3399999999999976E-2</v>
      </c>
      <c r="V123">
        <f>Table5[[#This Row],[r work pdb header]]-Table5[[#This Row],[r work asu transform]]</f>
        <v>3.5200000000000009E-2</v>
      </c>
      <c r="W123">
        <f>Table5[[#This Row],[r work asu ncs]]-Table5[[#This Row],[r work asu transform]]</f>
        <v>3.9000000000000146E-3</v>
      </c>
      <c r="X123">
        <f>ABS(Table5[[#This Row],[r free pdb header]]-Table5[[#This Row],[r work pdb header]]) - ABS(Table5[[#This Row],[r free asu transform]]-Table5[[#This Row],[r work asu transform]])</f>
        <v>-3.3900000000000041E-2</v>
      </c>
      <c r="Y123" s="8">
        <f>ABS(Table5[[#This Row],[r free asu init]]-Table5[[#This Row],[r work asu init]])-ABS(Table5[[#This Row],[r free asu transform]]-Table5[[#This Row],[r work asu transform]])</f>
        <v>-4.9800000000000011E-2</v>
      </c>
      <c r="Z123" s="8">
        <f>ABS(Table5[[#This Row],[r free asu no ncs]]-Table5[[#This Row],[r work asu no ncs]])-ABS(Table5[[#This Row],[r free asu transform]]-Table5[[#This Row],[r work asu transform]])</f>
        <v>5.2799999999999958E-2</v>
      </c>
    </row>
    <row r="124" spans="1:26" x14ac:dyDescent="0.3">
      <c r="A124" s="3" t="s">
        <v>106</v>
      </c>
      <c r="B124" s="3">
        <v>5</v>
      </c>
      <c r="C124" s="3">
        <v>2012</v>
      </c>
      <c r="D124" s="3">
        <v>4</v>
      </c>
      <c r="E124" s="3">
        <v>0.99</v>
      </c>
      <c r="F124" s="3">
        <v>0.76</v>
      </c>
      <c r="G124" s="3">
        <v>0.27200000000000002</v>
      </c>
      <c r="H124" s="3">
        <v>0.27800000000000002</v>
      </c>
      <c r="I124" s="6">
        <v>0.2843</v>
      </c>
      <c r="J124" s="6">
        <v>0.27200000000000002</v>
      </c>
      <c r="K124" s="6">
        <v>0.21629999999999999</v>
      </c>
      <c r="L124" s="6">
        <v>0.28739999999999999</v>
      </c>
      <c r="M124" s="6">
        <v>0.27510000000000001</v>
      </c>
      <c r="N124" s="6">
        <v>0.2883</v>
      </c>
      <c r="O124" s="6">
        <v>0.26200000000000001</v>
      </c>
      <c r="P124" s="6">
        <v>0.2717</v>
      </c>
      <c r="Q124" s="3" t="b">
        <v>1</v>
      </c>
      <c r="R124" s="3">
        <v>2136</v>
      </c>
      <c r="S124" s="3">
        <v>1997</v>
      </c>
      <c r="T124" s="3">
        <v>2981</v>
      </c>
      <c r="U124">
        <f>Table5[[#This Row],[r work asu no ncs]]-Table5[[#This Row],[r work asu transform]]</f>
        <v>-4.5700000000000018E-2</v>
      </c>
      <c r="V124">
        <f>Table5[[#This Row],[r work pdb header]]-Table5[[#This Row],[r work asu transform]]</f>
        <v>1.0000000000000009E-2</v>
      </c>
      <c r="W124">
        <f>Table5[[#This Row],[r work asu ncs]]-Table5[[#This Row],[r work asu transform]]</f>
        <v>1.3100000000000001E-2</v>
      </c>
      <c r="X124">
        <f>ABS(Table5[[#This Row],[r free pdb header]]-Table5[[#This Row],[r work pdb header]]) - ABS(Table5[[#This Row],[r free asu transform]]-Table5[[#This Row],[r work asu transform]])</f>
        <v>-3.6999999999999811E-3</v>
      </c>
      <c r="Y124" s="8">
        <f>ABS(Table5[[#This Row],[r free asu init]]-Table5[[#This Row],[r work asu init]])-ABS(Table5[[#This Row],[r free asu transform]]-Table5[[#This Row],[r work asu transform]])</f>
        <v>2.5999999999999912E-3</v>
      </c>
      <c r="Z124" s="8">
        <f>ABS(Table5[[#This Row],[r free asu no ncs]]-Table5[[#This Row],[r work asu no ncs]])-ABS(Table5[[#This Row],[r free asu transform]]-Table5[[#This Row],[r work asu transform]])</f>
        <v>6.140000000000001E-2</v>
      </c>
    </row>
    <row r="125" spans="1:26" x14ac:dyDescent="0.3">
      <c r="A125" s="3" t="s">
        <v>63</v>
      </c>
      <c r="B125" s="3">
        <v>60</v>
      </c>
      <c r="C125" s="3">
        <v>2007</v>
      </c>
      <c r="D125" s="3">
        <v>8.9</v>
      </c>
      <c r="E125" s="3">
        <v>0.99</v>
      </c>
      <c r="F125" s="3">
        <v>0.83</v>
      </c>
      <c r="G125" s="3">
        <v>-1</v>
      </c>
      <c r="H125" s="3">
        <v>-1</v>
      </c>
      <c r="I125" s="6">
        <v>0.33500000000000002</v>
      </c>
      <c r="J125" s="6">
        <v>0.33600000000000002</v>
      </c>
      <c r="K125" s="6">
        <v>0.1646</v>
      </c>
      <c r="L125" s="6">
        <v>0.24740000000000001</v>
      </c>
      <c r="M125" s="6">
        <v>0.24540000000000001</v>
      </c>
      <c r="N125" s="6">
        <v>0.25340000000000001</v>
      </c>
      <c r="O125" s="6">
        <v>0.24460000000000001</v>
      </c>
      <c r="P125" s="6">
        <v>0.26779999999999998</v>
      </c>
      <c r="Q125" s="3" t="b">
        <v>1</v>
      </c>
      <c r="R125" s="3">
        <v>6770</v>
      </c>
      <c r="S125" s="3">
        <v>5792</v>
      </c>
      <c r="T125" s="3">
        <v>8569</v>
      </c>
      <c r="U125">
        <f>Table5[[#This Row],[r work asu no ncs]]-Table5[[#This Row],[r work asu transform]]</f>
        <v>-8.0000000000000016E-2</v>
      </c>
      <c r="V125">
        <f>Table5[[#This Row],[r work pdb header]]-Table5[[#This Row],[r work asu transform]]</f>
        <v>-1.2445999999999999</v>
      </c>
      <c r="W125">
        <f>Table5[[#This Row],[r work asu ncs]]-Table5[[#This Row],[r work asu transform]]</f>
        <v>7.9999999999999516E-4</v>
      </c>
      <c r="X125">
        <f>ABS(Table5[[#This Row],[r free pdb header]]-Table5[[#This Row],[r work pdb header]]) - ABS(Table5[[#This Row],[r free asu transform]]-Table5[[#This Row],[r work asu transform]])</f>
        <v>-2.3199999999999971E-2</v>
      </c>
      <c r="Y125" s="8">
        <f>ABS(Table5[[#This Row],[r free asu init]]-Table5[[#This Row],[r work asu init]])-ABS(Table5[[#This Row],[r free asu transform]]-Table5[[#This Row],[r work asu transform]])</f>
        <v>-2.219999999999997E-2</v>
      </c>
      <c r="Z125" s="8">
        <f>ABS(Table5[[#This Row],[r free asu no ncs]]-Table5[[#This Row],[r work asu no ncs]])-ABS(Table5[[#This Row],[r free asu transform]]-Table5[[#This Row],[r work asu transform]])</f>
        <v>5.9600000000000042E-2</v>
      </c>
    </row>
    <row r="126" spans="1:26" x14ac:dyDescent="0.3">
      <c r="A126" t="s">
        <v>76</v>
      </c>
      <c r="B126">
        <v>60</v>
      </c>
      <c r="C126">
        <v>2008</v>
      </c>
      <c r="D126">
        <v>3.56</v>
      </c>
      <c r="E126">
        <v>0.99</v>
      </c>
      <c r="F126">
        <v>0.66</v>
      </c>
      <c r="G126">
        <v>0.30499999999999999</v>
      </c>
      <c r="H126">
        <v>0.309</v>
      </c>
      <c r="I126" s="7">
        <v>0.30320000000000003</v>
      </c>
      <c r="J126" s="7">
        <v>0.30780000000000002</v>
      </c>
      <c r="K126" s="7">
        <v>0.24879999999999999</v>
      </c>
      <c r="L126" s="7">
        <v>0.30430000000000001</v>
      </c>
      <c r="M126" s="7">
        <v>0.31979999999999997</v>
      </c>
      <c r="N126" s="7">
        <v>0.3236</v>
      </c>
      <c r="O126" s="7">
        <v>0.31090000000000001</v>
      </c>
      <c r="P126" s="7">
        <v>0.31590000000000001</v>
      </c>
      <c r="Q126" t="b">
        <v>1</v>
      </c>
      <c r="R126">
        <v>11773</v>
      </c>
      <c r="S126">
        <v>9818</v>
      </c>
      <c r="T126">
        <v>14464</v>
      </c>
      <c r="U126">
        <f>Table5[[#This Row],[r work asu no ncs]]-Table5[[#This Row],[r work asu transform]]</f>
        <v>-6.2100000000000016E-2</v>
      </c>
      <c r="V126">
        <f>Table5[[#This Row],[r work pdb header]]-Table5[[#This Row],[r work asu transform]]</f>
        <v>-5.9000000000000163E-3</v>
      </c>
      <c r="W126">
        <f>Table5[[#This Row],[r work asu ncs]]-Table5[[#This Row],[r work asu transform]]</f>
        <v>8.8999999999999635E-3</v>
      </c>
      <c r="X126">
        <f>ABS(Table5[[#This Row],[r free pdb header]]-Table5[[#This Row],[r work pdb header]]) - ABS(Table5[[#This Row],[r free asu transform]]-Table5[[#This Row],[r work asu transform]])</f>
        <v>-1.0000000000000009E-3</v>
      </c>
      <c r="Y126" s="8">
        <f>ABS(Table5[[#This Row],[r free asu init]]-Table5[[#This Row],[r work asu init]])-ABS(Table5[[#This Row],[r free asu transform]]-Table5[[#This Row],[r work asu transform]])</f>
        <v>-4.0000000000001146E-4</v>
      </c>
      <c r="Z126" s="8">
        <f>ABS(Table5[[#This Row],[r free asu no ncs]]-Table5[[#This Row],[r work asu no ncs]])-ABS(Table5[[#This Row],[r free asu transform]]-Table5[[#This Row],[r work asu transform]])</f>
        <v>5.0500000000000017E-2</v>
      </c>
    </row>
    <row r="127" spans="1:26" x14ac:dyDescent="0.3">
      <c r="A127" t="s">
        <v>121</v>
      </c>
      <c r="B127">
        <v>15</v>
      </c>
      <c r="C127">
        <v>2012</v>
      </c>
      <c r="D127">
        <v>3</v>
      </c>
      <c r="E127">
        <v>0.99</v>
      </c>
      <c r="F127">
        <v>0.72</v>
      </c>
      <c r="G127">
        <v>0.16700000000000001</v>
      </c>
      <c r="H127">
        <v>-1</v>
      </c>
      <c r="I127" s="7">
        <v>0.1777</v>
      </c>
      <c r="J127" s="7">
        <v>0.1777</v>
      </c>
      <c r="K127" s="7">
        <v>0.15559999999999999</v>
      </c>
      <c r="L127" s="7">
        <v>0.15559999999999999</v>
      </c>
      <c r="M127" s="7">
        <v>0.17730000000000001</v>
      </c>
      <c r="N127" s="7">
        <v>0.17730000000000001</v>
      </c>
      <c r="O127" s="7">
        <v>0.1772</v>
      </c>
      <c r="P127" s="7">
        <v>0.1772</v>
      </c>
      <c r="Q127" t="b">
        <v>1</v>
      </c>
      <c r="R127">
        <v>7022</v>
      </c>
      <c r="S127">
        <v>7117</v>
      </c>
      <c r="T127">
        <v>9686</v>
      </c>
      <c r="U127">
        <f>Table5[[#This Row],[r work asu no ncs]]-Table5[[#This Row],[r work asu transform]]</f>
        <v>-2.1600000000000008E-2</v>
      </c>
      <c r="V127">
        <f>Table5[[#This Row],[r work pdb header]]-Table5[[#This Row],[r work asu transform]]</f>
        <v>-1.0199999999999987E-2</v>
      </c>
      <c r="W127">
        <f>Table5[[#This Row],[r work asu ncs]]-Table5[[#This Row],[r work asu transform]]</f>
        <v>1.0000000000001674E-4</v>
      </c>
      <c r="X127">
        <f>ABS(Table5[[#This Row],[r free pdb header]]-Table5[[#This Row],[r work pdb header]]) - ABS(Table5[[#This Row],[r free asu transform]]-Table5[[#This Row],[r work asu transform]])</f>
        <v>1.167</v>
      </c>
      <c r="Y127" s="8">
        <f>ABS(Table5[[#This Row],[r free asu init]]-Table5[[#This Row],[r work asu init]])-ABS(Table5[[#This Row],[r free asu transform]]-Table5[[#This Row],[r work asu transform]])</f>
        <v>0</v>
      </c>
      <c r="Z127" s="8">
        <f>ABS(Table5[[#This Row],[r free asu no ncs]]-Table5[[#This Row],[r work asu no ncs]])-ABS(Table5[[#This Row],[r free asu transform]]-Table5[[#This Row],[r work asu transform]])</f>
        <v>0</v>
      </c>
    </row>
    <row r="128" spans="1:26" x14ac:dyDescent="0.3">
      <c r="A128" s="3" t="s">
        <v>103</v>
      </c>
      <c r="B128" s="3">
        <v>5</v>
      </c>
      <c r="C128" s="3">
        <v>2012</v>
      </c>
      <c r="D128" s="3">
        <v>2.88</v>
      </c>
      <c r="E128" s="3">
        <v>1</v>
      </c>
      <c r="F128" s="3">
        <v>0.75</v>
      </c>
      <c r="G128" s="3">
        <v>0.22700000000000001</v>
      </c>
      <c r="H128" s="3">
        <v>0.23599999999999999</v>
      </c>
      <c r="I128" s="6">
        <v>0.22470000000000001</v>
      </c>
      <c r="J128" s="6">
        <v>0.2228</v>
      </c>
      <c r="K128" s="6">
        <v>0.21129999999999999</v>
      </c>
      <c r="L128" s="6">
        <v>0.25169999999999998</v>
      </c>
      <c r="M128" s="6">
        <v>0.22969999999999999</v>
      </c>
      <c r="N128" s="6">
        <v>0.2336</v>
      </c>
      <c r="O128" s="6">
        <v>0.23</v>
      </c>
      <c r="P128" s="6">
        <v>0.2346</v>
      </c>
      <c r="Q128" s="3" t="b">
        <v>1</v>
      </c>
      <c r="R128" s="3">
        <v>4128</v>
      </c>
      <c r="S128" s="3">
        <v>4042</v>
      </c>
      <c r="T128" s="3">
        <v>6091</v>
      </c>
      <c r="U128">
        <f>Table5[[#This Row],[r work asu no ncs]]-Table5[[#This Row],[r work asu transform]]</f>
        <v>-1.8700000000000022E-2</v>
      </c>
      <c r="V128">
        <f>Table5[[#This Row],[r work pdb header]]-Table5[[#This Row],[r work asu transform]]</f>
        <v>-3.0000000000000027E-3</v>
      </c>
      <c r="W128">
        <f>Table5[[#This Row],[r work asu ncs]]-Table5[[#This Row],[r work asu transform]]</f>
        <v>-3.0000000000002247E-4</v>
      </c>
      <c r="X128">
        <f>ABS(Table5[[#This Row],[r free pdb header]]-Table5[[#This Row],[r work pdb header]]) - ABS(Table5[[#This Row],[r free asu transform]]-Table5[[#This Row],[r work asu transform]])</f>
        <v>4.3999999999999873E-3</v>
      </c>
      <c r="Y128" s="8">
        <f>ABS(Table5[[#This Row],[r free asu init]]-Table5[[#This Row],[r work asu init]])-ABS(Table5[[#This Row],[r free asu transform]]-Table5[[#This Row],[r work asu transform]])</f>
        <v>-2.6999999999999802E-3</v>
      </c>
      <c r="Z128" s="8">
        <f>ABS(Table5[[#This Row],[r free asu no ncs]]-Table5[[#This Row],[r work asu no ncs]])-ABS(Table5[[#This Row],[r free asu transform]]-Table5[[#This Row],[r work asu transform]])</f>
        <v>3.5799999999999998E-2</v>
      </c>
    </row>
    <row r="129" spans="1:26" x14ac:dyDescent="0.3">
      <c r="A129" s="3" t="s">
        <v>33</v>
      </c>
      <c r="B129" s="3">
        <v>5</v>
      </c>
      <c r="C129" s="3">
        <v>2004</v>
      </c>
      <c r="D129" s="3">
        <v>3.75</v>
      </c>
      <c r="E129" s="3">
        <v>1</v>
      </c>
      <c r="F129" s="3">
        <v>0.9</v>
      </c>
      <c r="G129" s="3">
        <v>0.24529999999999999</v>
      </c>
      <c r="H129" s="3">
        <v>0.25080000000000002</v>
      </c>
      <c r="I129" s="6">
        <v>0.23139999999999999</v>
      </c>
      <c r="J129" s="6">
        <v>0.23769999999999999</v>
      </c>
      <c r="K129" s="6">
        <v>0.14910000000000001</v>
      </c>
      <c r="L129" s="6">
        <v>0.1749</v>
      </c>
      <c r="M129" s="6">
        <v>0.17860000000000001</v>
      </c>
      <c r="N129" s="6">
        <v>0.185</v>
      </c>
      <c r="O129" s="6">
        <v>0.16919999999999999</v>
      </c>
      <c r="P129" s="6">
        <v>0.17449999999999999</v>
      </c>
      <c r="Q129" s="3" t="b">
        <v>1</v>
      </c>
      <c r="R129" s="3">
        <v>12550</v>
      </c>
      <c r="S129" s="3">
        <v>11842</v>
      </c>
      <c r="T129" s="3">
        <v>19850</v>
      </c>
      <c r="U129">
        <f>Table5[[#This Row],[r work asu no ncs]]-Table5[[#This Row],[r work asu transform]]</f>
        <v>-2.0099999999999979E-2</v>
      </c>
      <c r="V129">
        <f>Table5[[#This Row],[r work pdb header]]-Table5[[#This Row],[r work asu transform]]</f>
        <v>7.6100000000000001E-2</v>
      </c>
      <c r="W129">
        <f>Table5[[#This Row],[r work asu ncs]]-Table5[[#This Row],[r work asu transform]]</f>
        <v>9.4000000000000195E-3</v>
      </c>
      <c r="X129">
        <f>ABS(Table5[[#This Row],[r free pdb header]]-Table5[[#This Row],[r work pdb header]]) - ABS(Table5[[#This Row],[r free asu transform]]-Table5[[#This Row],[r work asu transform]])</f>
        <v>2.0000000000003348E-4</v>
      </c>
      <c r="Y129" s="8">
        <f>ABS(Table5[[#This Row],[r free asu init]]-Table5[[#This Row],[r work asu init]])-ABS(Table5[[#This Row],[r free asu transform]]-Table5[[#This Row],[r work asu transform]])</f>
        <v>1.0000000000000009E-3</v>
      </c>
      <c r="Z129" s="8">
        <f>ABS(Table5[[#This Row],[r free asu no ncs]]-Table5[[#This Row],[r work asu no ncs]])-ABS(Table5[[#This Row],[r free asu transform]]-Table5[[#This Row],[r work asu transform]])</f>
        <v>2.049999999999999E-2</v>
      </c>
    </row>
    <row r="130" spans="1:26" x14ac:dyDescent="0.3">
      <c r="A130" s="3" t="s">
        <v>32</v>
      </c>
      <c r="B130" s="3">
        <v>5</v>
      </c>
      <c r="C130" s="3">
        <v>2004</v>
      </c>
      <c r="D130" s="3">
        <v>9.5</v>
      </c>
      <c r="E130" s="3">
        <v>1</v>
      </c>
      <c r="F130" s="3">
        <v>0.94</v>
      </c>
      <c r="G130" s="3">
        <v>0.379</v>
      </c>
      <c r="H130" s="3">
        <v>0.35299999999999998</v>
      </c>
      <c r="I130" s="6">
        <v>0.42420000000000002</v>
      </c>
      <c r="J130" s="6">
        <v>0.43819999999999998</v>
      </c>
      <c r="K130" s="6">
        <v>0.3291</v>
      </c>
      <c r="L130" s="6">
        <v>0.46410000000000001</v>
      </c>
      <c r="M130" s="6">
        <v>0.35580000000000001</v>
      </c>
      <c r="N130" s="6">
        <v>0.41949999999999998</v>
      </c>
      <c r="O130" s="6">
        <v>0.37280000000000002</v>
      </c>
      <c r="P130" s="6">
        <v>0.43959999999999999</v>
      </c>
      <c r="Q130" s="3" t="b">
        <v>1</v>
      </c>
      <c r="R130" s="3">
        <v>189</v>
      </c>
      <c r="S130" s="3">
        <v>206</v>
      </c>
      <c r="T130" s="3">
        <v>278</v>
      </c>
      <c r="U130">
        <f>Table5[[#This Row],[r work asu no ncs]]-Table5[[#This Row],[r work asu transform]]</f>
        <v>-4.3700000000000017E-2</v>
      </c>
      <c r="V130">
        <f>Table5[[#This Row],[r work pdb header]]-Table5[[#This Row],[r work asu transform]]</f>
        <v>6.1999999999999833E-3</v>
      </c>
      <c r="W130">
        <f>Table5[[#This Row],[r work asu ncs]]-Table5[[#This Row],[r work asu transform]]</f>
        <v>-1.7000000000000015E-2</v>
      </c>
      <c r="X130">
        <f>ABS(Table5[[#This Row],[r free pdb header]]-Table5[[#This Row],[r work pdb header]]) - ABS(Table5[[#This Row],[r free asu transform]]-Table5[[#This Row],[r work asu transform]])</f>
        <v>-4.0799999999999947E-2</v>
      </c>
      <c r="Y130" s="8">
        <f>ABS(Table5[[#This Row],[r free asu init]]-Table5[[#This Row],[r work asu init]])-ABS(Table5[[#This Row],[r free asu transform]]-Table5[[#This Row],[r work asu transform]])</f>
        <v>-5.2800000000000014E-2</v>
      </c>
      <c r="Z130" s="8">
        <f>ABS(Table5[[#This Row],[r free asu no ncs]]-Table5[[#This Row],[r work asu no ncs]])-ABS(Table5[[#This Row],[r free asu transform]]-Table5[[#This Row],[r work asu transform]])</f>
        <v>6.8200000000000038E-2</v>
      </c>
    </row>
    <row r="131" spans="1:26" x14ac:dyDescent="0.3">
      <c r="A131" s="3" t="s">
        <v>79</v>
      </c>
      <c r="B131" s="3">
        <v>3</v>
      </c>
      <c r="C131" s="3">
        <v>2008</v>
      </c>
      <c r="D131" s="3">
        <v>3.9</v>
      </c>
      <c r="E131" s="3">
        <v>1</v>
      </c>
      <c r="F131" s="3">
        <v>0.7</v>
      </c>
      <c r="G131" s="3">
        <v>0.34200000000000003</v>
      </c>
      <c r="H131" s="3">
        <v>0.377</v>
      </c>
      <c r="I131" s="6">
        <v>0.33179999999999998</v>
      </c>
      <c r="J131" s="6">
        <v>0.36220000000000002</v>
      </c>
      <c r="K131" s="6">
        <v>0.46970000000000001</v>
      </c>
      <c r="L131" s="6">
        <v>0.53320000000000001</v>
      </c>
      <c r="M131" s="6">
        <v>0.49919999999999998</v>
      </c>
      <c r="N131" s="6">
        <v>0.53520000000000001</v>
      </c>
      <c r="O131" s="6" t="s">
        <v>140</v>
      </c>
      <c r="P131" s="6" t="s">
        <v>140</v>
      </c>
      <c r="Q131" s="3" t="b">
        <v>1</v>
      </c>
      <c r="R131" s="3">
        <v>5109</v>
      </c>
      <c r="S131" s="3">
        <v>4345</v>
      </c>
      <c r="T131" s="3" t="s">
        <v>140</v>
      </c>
      <c r="U131" t="e">
        <f>Table5[[#This Row],[r work asu no ncs]]-Table5[[#This Row],[r work asu transform]]</f>
        <v>#VALUE!</v>
      </c>
      <c r="V131" t="e">
        <f>Table5[[#This Row],[r work pdb header]]-Table5[[#This Row],[r work asu transform]]</f>
        <v>#VALUE!</v>
      </c>
      <c r="W131" t="e">
        <f>Table5[[#This Row],[r work asu ncs]]-Table5[[#This Row],[r work asu transform]]</f>
        <v>#VALUE!</v>
      </c>
      <c r="X131" t="e">
        <f>ABS(Table5[[#This Row],[r free pdb header]]-Table5[[#This Row],[r work pdb header]]) - ABS(Table5[[#This Row],[r free asu transform]]-Table5[[#This Row],[r work asu transform]])</f>
        <v>#VALUE!</v>
      </c>
      <c r="Y131" s="8" t="e">
        <f>ABS(Table5[[#This Row],[r free asu init]]-Table5[[#This Row],[r work asu init]])-ABS(Table5[[#This Row],[r free asu transform]]-Table5[[#This Row],[r work asu transform]])</f>
        <v>#VALUE!</v>
      </c>
      <c r="Z131" s="8" t="e">
        <f>ABS(Table5[[#This Row],[r free asu no ncs]]-Table5[[#This Row],[r work asu no ncs]])-ABS(Table5[[#This Row],[r free asu transform]]-Table5[[#This Row],[r work asu transform]])</f>
        <v>#VALUE!</v>
      </c>
    </row>
    <row r="132" spans="1:26" x14ac:dyDescent="0.3">
      <c r="A132" t="s">
        <v>122</v>
      </c>
      <c r="B132">
        <v>5</v>
      </c>
      <c r="C132">
        <v>2012</v>
      </c>
      <c r="D132">
        <v>3.9</v>
      </c>
      <c r="E132">
        <v>1</v>
      </c>
      <c r="F132">
        <v>0.75</v>
      </c>
      <c r="G132">
        <v>0.26900000000000002</v>
      </c>
      <c r="H132">
        <v>0.28499999999999998</v>
      </c>
      <c r="I132" s="7">
        <v>0.26350000000000001</v>
      </c>
      <c r="J132" s="7">
        <v>0.27939999999999998</v>
      </c>
      <c r="K132" s="7">
        <v>0.16980000000000001</v>
      </c>
      <c r="L132" s="7">
        <v>0.23910000000000001</v>
      </c>
      <c r="M132" s="7">
        <v>0.25380000000000003</v>
      </c>
      <c r="N132" s="7">
        <v>0.26910000000000001</v>
      </c>
      <c r="O132" s="7">
        <v>0.24</v>
      </c>
      <c r="P132" s="7">
        <v>0.25679999999999997</v>
      </c>
      <c r="Q132" t="b">
        <v>1</v>
      </c>
      <c r="R132">
        <v>2085</v>
      </c>
      <c r="S132">
        <v>2112</v>
      </c>
      <c r="T132">
        <v>3087</v>
      </c>
      <c r="U132">
        <f>Table5[[#This Row],[r work asu no ncs]]-Table5[[#This Row],[r work asu transform]]</f>
        <v>-7.0199999999999985E-2</v>
      </c>
      <c r="V132">
        <f>Table5[[#This Row],[r work pdb header]]-Table5[[#This Row],[r work asu transform]]</f>
        <v>2.9000000000000026E-2</v>
      </c>
      <c r="W132">
        <f>Table5[[#This Row],[r work asu ncs]]-Table5[[#This Row],[r work asu transform]]</f>
        <v>1.3800000000000034E-2</v>
      </c>
      <c r="X132">
        <f>ABS(Table5[[#This Row],[r free pdb header]]-Table5[[#This Row],[r work pdb header]]) - ABS(Table5[[#This Row],[r free asu transform]]-Table5[[#This Row],[r work asu transform]])</f>
        <v>-8.0000000000002292E-4</v>
      </c>
      <c r="Y132" s="8">
        <f>ABS(Table5[[#This Row],[r free asu init]]-Table5[[#This Row],[r work asu init]])-ABS(Table5[[#This Row],[r free asu transform]]-Table5[[#This Row],[r work asu transform]])</f>
        <v>-9.000000000000119E-4</v>
      </c>
      <c r="Z132" s="8">
        <f>ABS(Table5[[#This Row],[r free asu no ncs]]-Table5[[#This Row],[r work asu no ncs]])-ABS(Table5[[#This Row],[r free asu transform]]-Table5[[#This Row],[r work asu transform]])</f>
        <v>5.2500000000000019E-2</v>
      </c>
    </row>
    <row r="133" spans="1:26" x14ac:dyDescent="0.3">
      <c r="A133" t="s">
        <v>112</v>
      </c>
      <c r="B133">
        <v>60</v>
      </c>
      <c r="C133">
        <v>2012</v>
      </c>
      <c r="D133">
        <v>2.29</v>
      </c>
      <c r="E133">
        <v>1</v>
      </c>
      <c r="F133">
        <v>0.57999999999999996</v>
      </c>
      <c r="G133">
        <v>0.15509999999999999</v>
      </c>
      <c r="H133">
        <v>0.19819999999999999</v>
      </c>
      <c r="I133" s="7">
        <v>0.20050000000000001</v>
      </c>
      <c r="J133" s="7">
        <v>0.20150000000000001</v>
      </c>
      <c r="K133" s="7">
        <v>0.15939999999999999</v>
      </c>
      <c r="L133" s="7">
        <v>0.2051</v>
      </c>
      <c r="M133" s="7">
        <v>0.18759999999999999</v>
      </c>
      <c r="N133" s="7">
        <v>0.18820000000000001</v>
      </c>
      <c r="O133" s="7">
        <v>0.1847</v>
      </c>
      <c r="P133" s="7">
        <v>0.18509999999999999</v>
      </c>
      <c r="Q133" t="b">
        <v>1</v>
      </c>
      <c r="R133">
        <v>8129</v>
      </c>
      <c r="S133">
        <v>6769</v>
      </c>
      <c r="T133">
        <v>10618</v>
      </c>
      <c r="U133">
        <f>Table5[[#This Row],[r work asu no ncs]]-Table5[[#This Row],[r work asu transform]]</f>
        <v>-2.5300000000000017E-2</v>
      </c>
      <c r="V133">
        <f>Table5[[#This Row],[r work pdb header]]-Table5[[#This Row],[r work asu transform]]</f>
        <v>-2.9600000000000015E-2</v>
      </c>
      <c r="W133">
        <f>Table5[[#This Row],[r work asu ncs]]-Table5[[#This Row],[r work asu transform]]</f>
        <v>2.8999999999999859E-3</v>
      </c>
      <c r="X133">
        <f>ABS(Table5[[#This Row],[r free pdb header]]-Table5[[#This Row],[r work pdb header]]) - ABS(Table5[[#This Row],[r free asu transform]]-Table5[[#This Row],[r work asu transform]])</f>
        <v>4.2700000000000016E-2</v>
      </c>
      <c r="Y133" s="8">
        <f>ABS(Table5[[#This Row],[r free asu init]]-Table5[[#This Row],[r work asu init]])-ABS(Table5[[#This Row],[r free asu transform]]-Table5[[#This Row],[r work asu transform]])</f>
        <v>6.0000000000001719E-4</v>
      </c>
      <c r="Z133" s="8">
        <f>ABS(Table5[[#This Row],[r free asu no ncs]]-Table5[[#This Row],[r work asu no ncs]])-ABS(Table5[[#This Row],[r free asu transform]]-Table5[[#This Row],[r work asu transform]])</f>
        <v>4.5300000000000035E-2</v>
      </c>
    </row>
    <row r="134" spans="1:26" x14ac:dyDescent="0.3">
      <c r="I134" s="7"/>
      <c r="J134" s="7"/>
      <c r="K134" s="7"/>
      <c r="L134" s="7"/>
      <c r="M134" s="7"/>
      <c r="N134" s="7"/>
      <c r="O134" s="7"/>
      <c r="P134" s="7"/>
    </row>
    <row r="135" spans="1:26" x14ac:dyDescent="0.3">
      <c r="I135" s="7"/>
      <c r="J135" s="7"/>
      <c r="K135" s="7"/>
      <c r="L135" s="7"/>
      <c r="M135" s="7"/>
      <c r="N135" s="7"/>
      <c r="O135" s="7"/>
      <c r="P135" s="7"/>
    </row>
    <row r="136" spans="1:26" x14ac:dyDescent="0.3">
      <c r="I136" s="7"/>
      <c r="J136" s="7"/>
      <c r="K136" s="7"/>
      <c r="L136" s="7"/>
      <c r="M136" s="7"/>
      <c r="N136" s="7"/>
      <c r="O136" s="7"/>
      <c r="P136" s="7"/>
    </row>
    <row r="137" spans="1:26" x14ac:dyDescent="0.3">
      <c r="I137" s="7"/>
      <c r="J137" s="7"/>
      <c r="K137" s="7"/>
      <c r="L137" s="7"/>
      <c r="M137" s="7"/>
      <c r="N137" s="7"/>
      <c r="O137" s="7"/>
      <c r="P137" s="7"/>
    </row>
    <row r="138" spans="1:26" x14ac:dyDescent="0.3">
      <c r="I138" s="7"/>
      <c r="J138" s="7"/>
      <c r="K138" s="7"/>
      <c r="L138" s="7"/>
      <c r="M138" s="7"/>
      <c r="N138" s="7"/>
      <c r="O138" s="7"/>
      <c r="P138" s="7"/>
    </row>
    <row r="139" spans="1:26" x14ac:dyDescent="0.3">
      <c r="I139" s="7"/>
      <c r="J139" s="7"/>
      <c r="K139" s="7"/>
      <c r="L139" s="7"/>
      <c r="M139" s="7"/>
      <c r="N139" s="7"/>
      <c r="O139" s="7"/>
      <c r="P139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zoomScale="130" zoomScaleNormal="130" workbookViewId="0">
      <selection activeCell="F49" sqref="F49"/>
    </sheetView>
  </sheetViews>
  <sheetFormatPr defaultRowHeight="12" x14ac:dyDescent="0.25"/>
  <cols>
    <col min="1" max="1" width="5.44140625" style="2" customWidth="1"/>
    <col min="2" max="2" width="3.77734375" style="2" customWidth="1"/>
    <col min="3" max="3" width="5.77734375" style="2" customWidth="1"/>
    <col min="4" max="4" width="5.109375" style="2" customWidth="1"/>
    <col min="5" max="5" width="6.5546875" style="2" customWidth="1"/>
    <col min="6" max="6" width="7.5546875" style="2" customWidth="1"/>
    <col min="7" max="7" width="8.21875" style="2" customWidth="1"/>
    <col min="8" max="11" width="9.77734375" style="2" customWidth="1"/>
    <col min="12" max="12" width="8.21875" style="2" bestFit="1" customWidth="1"/>
    <col min="13" max="13" width="8.33203125" style="2" bestFit="1" customWidth="1"/>
    <col min="14" max="14" width="7.5546875" style="2" bestFit="1" customWidth="1"/>
    <col min="15" max="15" width="11" style="2" bestFit="1" customWidth="1"/>
    <col min="16" max="16" width="10.6640625" style="2" bestFit="1" customWidth="1"/>
    <col min="17" max="16384" width="8.88671875" style="2"/>
  </cols>
  <sheetData>
    <row r="1" spans="1:16" ht="43.2" customHeight="1" x14ac:dyDescent="0.25">
      <c r="A1" s="4" t="s">
        <v>142</v>
      </c>
      <c r="B1" s="4" t="s">
        <v>154</v>
      </c>
      <c r="C1" s="4" t="s">
        <v>131</v>
      </c>
      <c r="D1" s="4" t="s">
        <v>153</v>
      </c>
      <c r="E1" s="4" t="s">
        <v>155</v>
      </c>
      <c r="F1" s="4" t="s">
        <v>156</v>
      </c>
      <c r="G1" s="4" t="s">
        <v>145</v>
      </c>
      <c r="H1" s="4" t="s">
        <v>146</v>
      </c>
      <c r="I1" s="4" t="s">
        <v>132</v>
      </c>
      <c r="J1" s="4" t="s">
        <v>133</v>
      </c>
      <c r="K1" s="4" t="s">
        <v>149</v>
      </c>
      <c r="L1" s="4" t="s">
        <v>150</v>
      </c>
      <c r="M1" s="4" t="s">
        <v>147</v>
      </c>
      <c r="N1" s="4" t="s">
        <v>148</v>
      </c>
      <c r="O1" s="4" t="s">
        <v>151</v>
      </c>
      <c r="P1" s="4" t="s">
        <v>152</v>
      </c>
    </row>
    <row r="2" spans="1:16" x14ac:dyDescent="0.25">
      <c r="A2" s="2" t="s">
        <v>42</v>
      </c>
      <c r="B2" s="2">
        <v>5</v>
      </c>
      <c r="C2" s="2">
        <v>2004</v>
      </c>
      <c r="D2" s="2">
        <v>4</v>
      </c>
      <c r="E2" s="2">
        <v>0.93</v>
      </c>
      <c r="F2" s="2">
        <v>0.73</v>
      </c>
      <c r="G2" s="2">
        <v>0.23</v>
      </c>
      <c r="I2" s="2">
        <v>0.5</v>
      </c>
      <c r="J2" s="2">
        <v>0.5</v>
      </c>
      <c r="K2" s="2">
        <v>0.41</v>
      </c>
      <c r="L2" s="2">
        <v>0.48</v>
      </c>
      <c r="M2" s="2">
        <v>0.4</v>
      </c>
      <c r="N2" s="2">
        <v>0.42</v>
      </c>
      <c r="O2" s="2">
        <v>0.39</v>
      </c>
      <c r="P2" s="2">
        <v>0.4</v>
      </c>
    </row>
    <row r="3" spans="1:16" x14ac:dyDescent="0.25">
      <c r="A3" s="2" t="s">
        <v>92</v>
      </c>
      <c r="B3" s="2">
        <v>5</v>
      </c>
      <c r="C3" s="2">
        <v>2011</v>
      </c>
      <c r="D3" s="2">
        <v>5.2</v>
      </c>
      <c r="E3" s="2">
        <v>0.77</v>
      </c>
      <c r="F3" s="2">
        <v>0.91</v>
      </c>
      <c r="G3" s="2">
        <v>0.46</v>
      </c>
      <c r="H3" s="2">
        <v>0.47</v>
      </c>
      <c r="I3" s="2">
        <v>0.39</v>
      </c>
      <c r="J3" s="2">
        <v>0.38</v>
      </c>
      <c r="K3" s="2">
        <v>0.28999999999999998</v>
      </c>
      <c r="L3" s="2">
        <v>0.35</v>
      </c>
      <c r="M3" s="2">
        <v>0.3</v>
      </c>
      <c r="N3" s="2">
        <v>0.32</v>
      </c>
      <c r="O3" s="2">
        <v>0.31</v>
      </c>
      <c r="P3" s="2">
        <v>0.33</v>
      </c>
    </row>
    <row r="4" spans="1:16" x14ac:dyDescent="0.25">
      <c r="A4" s="2" t="s">
        <v>89</v>
      </c>
      <c r="B4" s="2">
        <v>60</v>
      </c>
      <c r="C4" s="2">
        <v>2010</v>
      </c>
      <c r="D4" s="2">
        <v>3.45</v>
      </c>
      <c r="E4" s="2">
        <v>0.79</v>
      </c>
      <c r="F4" s="2">
        <v>0.78</v>
      </c>
      <c r="G4" s="2">
        <v>0.25</v>
      </c>
      <c r="H4" s="2">
        <v>0.25</v>
      </c>
      <c r="I4" s="2">
        <v>0.35</v>
      </c>
      <c r="J4" s="2">
        <v>0.35</v>
      </c>
      <c r="K4" s="2">
        <v>0.25</v>
      </c>
      <c r="L4" s="2">
        <v>0.28000000000000003</v>
      </c>
      <c r="M4" s="2">
        <v>0.32</v>
      </c>
      <c r="N4" s="2">
        <v>0.34</v>
      </c>
      <c r="O4" s="2">
        <v>0.28000000000000003</v>
      </c>
      <c r="P4" s="2">
        <v>0.27</v>
      </c>
    </row>
    <row r="5" spans="1:16" x14ac:dyDescent="0.25">
      <c r="A5" s="2" t="s">
        <v>10</v>
      </c>
      <c r="B5" s="2">
        <v>20</v>
      </c>
      <c r="C5" s="2">
        <v>2000</v>
      </c>
      <c r="D5" s="2">
        <v>3.5</v>
      </c>
      <c r="E5" s="2">
        <v>0.85</v>
      </c>
      <c r="F5" s="2">
        <v>0.76</v>
      </c>
      <c r="G5" s="2">
        <v>0.28000000000000003</v>
      </c>
      <c r="H5" s="2">
        <v>0.28999999999999998</v>
      </c>
      <c r="I5" s="2">
        <v>0.39</v>
      </c>
      <c r="J5" s="2">
        <v>0.4</v>
      </c>
      <c r="K5" s="2">
        <v>0.26</v>
      </c>
      <c r="L5" s="2">
        <v>0.32</v>
      </c>
      <c r="M5" s="2">
        <v>0.38</v>
      </c>
      <c r="N5" s="2">
        <v>0.37</v>
      </c>
      <c r="O5" s="2">
        <v>0.33</v>
      </c>
      <c r="P5" s="2">
        <v>0.32</v>
      </c>
    </row>
    <row r="6" spans="1:16" x14ac:dyDescent="0.25">
      <c r="A6" s="2" t="s">
        <v>98</v>
      </c>
      <c r="B6" s="2">
        <v>10</v>
      </c>
      <c r="C6" s="2">
        <v>2011</v>
      </c>
      <c r="D6" s="2">
        <v>3.2</v>
      </c>
      <c r="E6" s="2">
        <v>0.89</v>
      </c>
      <c r="F6" s="2">
        <v>0.68</v>
      </c>
      <c r="G6" s="2">
        <v>0.28999999999999998</v>
      </c>
      <c r="H6" s="2">
        <v>0.3</v>
      </c>
      <c r="I6" s="2">
        <v>0.28999999999999998</v>
      </c>
      <c r="J6" s="2">
        <v>0.28999999999999998</v>
      </c>
      <c r="K6" s="2">
        <v>0.19</v>
      </c>
      <c r="L6" s="2">
        <v>0.27</v>
      </c>
      <c r="M6" s="2">
        <v>0.28000000000000003</v>
      </c>
      <c r="N6" s="2">
        <v>0.3</v>
      </c>
      <c r="O6" s="2">
        <v>0.25</v>
      </c>
      <c r="P6" s="2">
        <v>0.26</v>
      </c>
    </row>
    <row r="7" spans="1:16" x14ac:dyDescent="0.25">
      <c r="A7" s="2" t="s">
        <v>99</v>
      </c>
      <c r="B7" s="2">
        <v>60</v>
      </c>
      <c r="C7" s="2">
        <v>2011</v>
      </c>
      <c r="D7" s="2">
        <v>6</v>
      </c>
      <c r="E7" s="2">
        <v>0.98</v>
      </c>
      <c r="F7" s="2">
        <v>0.64</v>
      </c>
      <c r="G7" s="2">
        <v>0.38</v>
      </c>
      <c r="H7" s="2">
        <v>0.43</v>
      </c>
      <c r="I7" s="2">
        <v>0.3</v>
      </c>
      <c r="J7" s="2">
        <v>0.28999999999999998</v>
      </c>
      <c r="K7" s="2">
        <v>0.15</v>
      </c>
      <c r="L7" s="2">
        <v>0.28000000000000003</v>
      </c>
      <c r="M7" s="2">
        <v>0.24</v>
      </c>
      <c r="N7" s="2">
        <v>0.32</v>
      </c>
      <c r="O7" s="2">
        <v>0.24</v>
      </c>
      <c r="P7" s="2">
        <v>0.24</v>
      </c>
    </row>
    <row r="8" spans="1:16" x14ac:dyDescent="0.25">
      <c r="A8" s="2" t="s">
        <v>76</v>
      </c>
      <c r="B8" s="2">
        <v>60</v>
      </c>
      <c r="C8" s="2">
        <v>2008</v>
      </c>
      <c r="D8" s="2">
        <v>3.56</v>
      </c>
      <c r="E8" s="2">
        <v>0.99</v>
      </c>
      <c r="F8" s="2">
        <v>0.66</v>
      </c>
      <c r="G8" s="2">
        <v>0.3</v>
      </c>
      <c r="H8" s="2">
        <v>0.31</v>
      </c>
      <c r="I8" s="2">
        <v>0.3</v>
      </c>
      <c r="J8" s="2">
        <v>0.3</v>
      </c>
      <c r="K8" s="2">
        <v>0.25</v>
      </c>
      <c r="L8" s="2">
        <v>0.3</v>
      </c>
      <c r="M8" s="2">
        <v>0.32</v>
      </c>
      <c r="N8" s="2">
        <v>0.32</v>
      </c>
      <c r="O8" s="2">
        <v>0.31</v>
      </c>
      <c r="P8" s="2">
        <v>0.32</v>
      </c>
    </row>
    <row r="9" spans="1:16" x14ac:dyDescent="0.25">
      <c r="A9" s="2" t="s">
        <v>88</v>
      </c>
      <c r="B9" s="2">
        <v>8</v>
      </c>
      <c r="C9" s="2">
        <v>2010</v>
      </c>
      <c r="D9" s="2">
        <v>3</v>
      </c>
      <c r="E9" s="2">
        <v>0.93</v>
      </c>
      <c r="F9" s="2">
        <v>0.63</v>
      </c>
      <c r="I9" s="2">
        <v>0.39</v>
      </c>
      <c r="J9" s="2">
        <v>0.38</v>
      </c>
      <c r="K9" s="2">
        <v>0.26</v>
      </c>
      <c r="L9" s="2">
        <v>0.31</v>
      </c>
      <c r="M9" s="2">
        <v>0.36</v>
      </c>
      <c r="N9" s="2">
        <v>0.38</v>
      </c>
      <c r="O9" s="2">
        <v>0.36</v>
      </c>
      <c r="P9" s="2">
        <v>0.36</v>
      </c>
    </row>
    <row r="10" spans="1:16" x14ac:dyDescent="0.25">
      <c r="A10" s="2" t="s">
        <v>83</v>
      </c>
      <c r="B10" s="2">
        <v>20</v>
      </c>
      <c r="C10" s="2">
        <v>2009</v>
      </c>
      <c r="D10" s="2">
        <v>3.5</v>
      </c>
      <c r="E10" s="2">
        <v>0.94</v>
      </c>
      <c r="F10" s="2">
        <v>0.73</v>
      </c>
      <c r="G10" s="2">
        <v>0.28000000000000003</v>
      </c>
      <c r="H10" s="2">
        <v>0.28999999999999998</v>
      </c>
      <c r="I10" s="2">
        <v>0.28999999999999998</v>
      </c>
      <c r="J10" s="2">
        <v>0.28999999999999998</v>
      </c>
      <c r="K10" s="2">
        <v>0.23</v>
      </c>
      <c r="L10" s="2">
        <v>0.28000000000000003</v>
      </c>
      <c r="M10" s="2">
        <v>0.27</v>
      </c>
      <c r="N10" s="2">
        <v>0.27</v>
      </c>
      <c r="O10" s="2">
        <v>0.26</v>
      </c>
      <c r="P10" s="2">
        <v>0.25</v>
      </c>
    </row>
    <row r="11" spans="1:16" x14ac:dyDescent="0.25">
      <c r="A11" s="2" t="s">
        <v>56</v>
      </c>
      <c r="B11" s="2">
        <v>60</v>
      </c>
      <c r="C11" s="2">
        <v>2006</v>
      </c>
      <c r="D11" s="2">
        <v>5.05</v>
      </c>
      <c r="E11" s="2">
        <v>0.96</v>
      </c>
      <c r="F11" s="2">
        <v>0.83</v>
      </c>
      <c r="G11" s="2">
        <v>0.36</v>
      </c>
      <c r="I11" s="2">
        <v>0.34</v>
      </c>
      <c r="J11" s="2">
        <v>0.34</v>
      </c>
      <c r="K11" s="2">
        <v>0.31</v>
      </c>
      <c r="L11" s="2">
        <v>0.34</v>
      </c>
      <c r="M11" s="2">
        <v>0.36</v>
      </c>
      <c r="N11" s="2">
        <v>0.35</v>
      </c>
      <c r="O11" s="2">
        <v>0.32</v>
      </c>
      <c r="P11" s="2">
        <v>0.31</v>
      </c>
    </row>
    <row r="17" spans="1:11" x14ac:dyDescent="0.25">
      <c r="A17" s="5" t="s">
        <v>157</v>
      </c>
      <c r="B17" s="5" t="s">
        <v>180</v>
      </c>
      <c r="C17" s="5" t="s">
        <v>158</v>
      </c>
      <c r="D17" s="5" t="s">
        <v>270</v>
      </c>
      <c r="E17" s="5" t="s">
        <v>178</v>
      </c>
      <c r="F17" s="5" t="s">
        <v>159</v>
      </c>
      <c r="G17" s="5" t="s">
        <v>179</v>
      </c>
      <c r="H17" s="5" t="s">
        <v>160</v>
      </c>
      <c r="I17" s="5" t="s">
        <v>164</v>
      </c>
      <c r="J17" s="5" t="s">
        <v>165</v>
      </c>
      <c r="K17" s="5" t="s">
        <v>166</v>
      </c>
    </row>
    <row r="18" spans="1:11" x14ac:dyDescent="0.25">
      <c r="A18" s="5" t="s">
        <v>98</v>
      </c>
      <c r="B18" s="5">
        <v>10</v>
      </c>
      <c r="C18" s="5">
        <v>2011</v>
      </c>
      <c r="D18" s="5">
        <v>3.2</v>
      </c>
      <c r="E18" s="5">
        <v>0.89</v>
      </c>
      <c r="F18" s="5">
        <v>0.68</v>
      </c>
      <c r="G18" s="5" t="s">
        <v>172</v>
      </c>
      <c r="H18" s="5" t="s">
        <v>181</v>
      </c>
      <c r="I18" s="5" t="s">
        <v>182</v>
      </c>
      <c r="J18" s="5" t="s">
        <v>183</v>
      </c>
      <c r="K18" s="5" t="s">
        <v>184</v>
      </c>
    </row>
    <row r="19" spans="1:11" x14ac:dyDescent="0.25">
      <c r="A19" s="5" t="s">
        <v>89</v>
      </c>
      <c r="B19" s="5">
        <v>60</v>
      </c>
      <c r="C19" s="5">
        <v>2010</v>
      </c>
      <c r="D19" s="5">
        <v>3.45</v>
      </c>
      <c r="E19" s="5">
        <v>0.79</v>
      </c>
      <c r="F19" s="5">
        <v>0.78</v>
      </c>
      <c r="G19" s="5" t="s">
        <v>167</v>
      </c>
      <c r="H19" s="5" t="s">
        <v>185</v>
      </c>
      <c r="I19" s="5" t="s">
        <v>186</v>
      </c>
      <c r="J19" s="5" t="s">
        <v>187</v>
      </c>
      <c r="K19" s="5" t="s">
        <v>188</v>
      </c>
    </row>
    <row r="20" spans="1:11" x14ac:dyDescent="0.25">
      <c r="A20" s="5" t="s">
        <v>11</v>
      </c>
      <c r="B20" s="5">
        <v>17</v>
      </c>
      <c r="C20" s="5">
        <v>2000</v>
      </c>
      <c r="D20" s="5">
        <v>2.4500000000000002</v>
      </c>
      <c r="E20" s="5">
        <v>0.69</v>
      </c>
      <c r="F20" s="5">
        <v>0.61</v>
      </c>
      <c r="G20" s="5" t="s">
        <v>168</v>
      </c>
      <c r="H20" s="5" t="s">
        <v>189</v>
      </c>
      <c r="I20" s="5" t="s">
        <v>190</v>
      </c>
      <c r="J20" s="5" t="s">
        <v>191</v>
      </c>
      <c r="K20" s="5" t="s">
        <v>192</v>
      </c>
    </row>
    <row r="21" spans="1:11" x14ac:dyDescent="0.25">
      <c r="A21" s="5" t="s">
        <v>88</v>
      </c>
      <c r="B21" s="5">
        <v>8</v>
      </c>
      <c r="C21" s="5">
        <v>2010</v>
      </c>
      <c r="D21" s="5">
        <v>3</v>
      </c>
      <c r="E21" s="5">
        <v>0.73</v>
      </c>
      <c r="F21" s="5">
        <v>0.63</v>
      </c>
      <c r="G21" s="5" t="s">
        <v>269</v>
      </c>
      <c r="H21" s="5" t="s">
        <v>193</v>
      </c>
      <c r="I21" s="5" t="s">
        <v>194</v>
      </c>
      <c r="J21" s="5" t="s">
        <v>195</v>
      </c>
      <c r="K21" s="5" t="s">
        <v>196</v>
      </c>
    </row>
    <row r="22" spans="1:11" x14ac:dyDescent="0.25">
      <c r="A22" s="5" t="s">
        <v>28</v>
      </c>
      <c r="B22" s="5">
        <v>5</v>
      </c>
      <c r="C22" s="5">
        <v>1994</v>
      </c>
      <c r="D22" s="5">
        <v>5</v>
      </c>
      <c r="E22" s="5">
        <v>0.43</v>
      </c>
      <c r="F22" s="5">
        <v>0.89</v>
      </c>
      <c r="G22" s="5" t="s">
        <v>269</v>
      </c>
      <c r="H22" s="5" t="s">
        <v>197</v>
      </c>
      <c r="I22" s="5" t="s">
        <v>198</v>
      </c>
      <c r="J22" s="5" t="s">
        <v>199</v>
      </c>
      <c r="K22" s="5" t="s">
        <v>200</v>
      </c>
    </row>
    <row r="23" spans="1:11" x14ac:dyDescent="0.25">
      <c r="A23" s="5" t="s">
        <v>63</v>
      </c>
      <c r="B23" s="5">
        <v>60</v>
      </c>
      <c r="C23" s="5">
        <v>2007</v>
      </c>
      <c r="D23" s="5">
        <v>8.9</v>
      </c>
      <c r="E23" s="5">
        <v>0.99</v>
      </c>
      <c r="F23" s="5">
        <v>0.83</v>
      </c>
      <c r="G23" s="5" t="s">
        <v>269</v>
      </c>
      <c r="H23" s="5" t="s">
        <v>201</v>
      </c>
      <c r="I23" s="5" t="s">
        <v>202</v>
      </c>
      <c r="J23" s="5" t="s">
        <v>203</v>
      </c>
      <c r="K23" s="5" t="s">
        <v>204</v>
      </c>
    </row>
    <row r="24" spans="1:11" x14ac:dyDescent="0.25">
      <c r="A24" s="5" t="s">
        <v>83</v>
      </c>
      <c r="B24" s="5">
        <v>20</v>
      </c>
      <c r="C24" s="5">
        <v>2009</v>
      </c>
      <c r="D24" s="5">
        <v>3.5</v>
      </c>
      <c r="E24" s="5">
        <v>0.94</v>
      </c>
      <c r="F24" s="5">
        <v>0.73</v>
      </c>
      <c r="G24" s="5" t="s">
        <v>169</v>
      </c>
      <c r="H24" s="5" t="s">
        <v>205</v>
      </c>
      <c r="I24" s="5" t="s">
        <v>206</v>
      </c>
      <c r="J24" s="5" t="s">
        <v>207</v>
      </c>
      <c r="K24" s="5" t="s">
        <v>208</v>
      </c>
    </row>
    <row r="25" spans="1:11" x14ac:dyDescent="0.25">
      <c r="A25" s="5" t="s">
        <v>46</v>
      </c>
      <c r="B25" s="5">
        <v>60</v>
      </c>
      <c r="C25" s="5">
        <v>2005</v>
      </c>
      <c r="D25" s="5">
        <v>2.4500000000000002</v>
      </c>
      <c r="E25" s="5">
        <v>0.69</v>
      </c>
      <c r="F25" s="5">
        <v>0.61</v>
      </c>
      <c r="G25" s="5" t="s">
        <v>177</v>
      </c>
      <c r="H25" s="5" t="s">
        <v>209</v>
      </c>
      <c r="I25" s="5" t="s">
        <v>210</v>
      </c>
      <c r="J25" s="5" t="s">
        <v>211</v>
      </c>
      <c r="K25" s="5" t="s">
        <v>212</v>
      </c>
    </row>
    <row r="26" spans="1:11" x14ac:dyDescent="0.25">
      <c r="A26" s="5" t="s">
        <v>56</v>
      </c>
      <c r="B26" s="5">
        <v>60</v>
      </c>
      <c r="C26" s="5">
        <v>2006</v>
      </c>
      <c r="D26" s="5">
        <v>5.05</v>
      </c>
      <c r="E26" s="5">
        <v>0.96</v>
      </c>
      <c r="F26" s="5">
        <v>0.83</v>
      </c>
      <c r="G26" s="5" t="s">
        <v>176</v>
      </c>
      <c r="H26" s="5" t="s">
        <v>213</v>
      </c>
      <c r="I26" s="5" t="s">
        <v>214</v>
      </c>
      <c r="J26" s="5" t="s">
        <v>215</v>
      </c>
      <c r="K26" s="5" t="s">
        <v>216</v>
      </c>
    </row>
    <row r="27" spans="1:11" x14ac:dyDescent="0.25">
      <c r="A27" s="5" t="s">
        <v>92</v>
      </c>
      <c r="B27" s="5">
        <v>5</v>
      </c>
      <c r="C27" s="5">
        <v>2011</v>
      </c>
      <c r="D27" s="5">
        <v>5.2</v>
      </c>
      <c r="E27" s="5">
        <v>0.77</v>
      </c>
      <c r="F27" s="5">
        <v>0.91</v>
      </c>
      <c r="G27" s="5" t="s">
        <v>170</v>
      </c>
      <c r="H27" s="5" t="s">
        <v>217</v>
      </c>
      <c r="I27" s="5" t="s">
        <v>218</v>
      </c>
      <c r="J27" s="5" t="s">
        <v>219</v>
      </c>
      <c r="K27" s="5" t="s">
        <v>220</v>
      </c>
    </row>
    <row r="28" spans="1:11" x14ac:dyDescent="0.25">
      <c r="A28" s="5" t="s">
        <v>32</v>
      </c>
      <c r="B28" s="5">
        <v>5</v>
      </c>
      <c r="C28" s="5">
        <v>2004</v>
      </c>
      <c r="D28" s="5">
        <v>9.5</v>
      </c>
      <c r="E28" s="5">
        <v>1</v>
      </c>
      <c r="F28" s="5">
        <v>0.94</v>
      </c>
      <c r="G28" s="5" t="s">
        <v>171</v>
      </c>
      <c r="H28" s="5" t="s">
        <v>221</v>
      </c>
      <c r="I28" s="5" t="s">
        <v>222</v>
      </c>
      <c r="J28" s="5" t="s">
        <v>223</v>
      </c>
      <c r="K28" s="5" t="s">
        <v>224</v>
      </c>
    </row>
    <row r="29" spans="1:11" x14ac:dyDescent="0.25">
      <c r="A29" s="5" t="s">
        <v>99</v>
      </c>
      <c r="B29" s="5">
        <v>60</v>
      </c>
      <c r="C29" s="5">
        <v>2011</v>
      </c>
      <c r="D29" s="5">
        <v>6</v>
      </c>
      <c r="E29" s="5">
        <v>0.98</v>
      </c>
      <c r="F29" s="5">
        <v>0.64</v>
      </c>
      <c r="G29" s="5" t="s">
        <v>162</v>
      </c>
      <c r="H29" s="5" t="s">
        <v>225</v>
      </c>
      <c r="I29" s="5" t="s">
        <v>226</v>
      </c>
      <c r="J29" s="5" t="s">
        <v>227</v>
      </c>
      <c r="K29" s="5" t="s">
        <v>228</v>
      </c>
    </row>
    <row r="30" spans="1:11" x14ac:dyDescent="0.25">
      <c r="A30" s="5" t="s">
        <v>120</v>
      </c>
      <c r="B30" s="5">
        <v>60</v>
      </c>
      <c r="C30" s="5">
        <v>2012</v>
      </c>
      <c r="D30" s="5">
        <v>3.2</v>
      </c>
      <c r="E30" s="5">
        <v>0.61</v>
      </c>
      <c r="F30" s="5">
        <v>0.63</v>
      </c>
      <c r="G30" s="5" t="s">
        <v>229</v>
      </c>
      <c r="H30" s="5" t="s">
        <v>230</v>
      </c>
      <c r="I30" s="5" t="s">
        <v>231</v>
      </c>
      <c r="J30" s="5" t="s">
        <v>232</v>
      </c>
      <c r="K30" s="5" t="s">
        <v>233</v>
      </c>
    </row>
    <row r="31" spans="1:11" x14ac:dyDescent="0.25">
      <c r="A31" s="5" t="s">
        <v>42</v>
      </c>
      <c r="B31" s="5">
        <v>5</v>
      </c>
      <c r="C31" s="5">
        <v>2004</v>
      </c>
      <c r="D31" s="5">
        <v>4</v>
      </c>
      <c r="E31" s="5">
        <v>0.93</v>
      </c>
      <c r="F31" s="5">
        <v>0.73</v>
      </c>
      <c r="G31" s="5" t="s">
        <v>163</v>
      </c>
      <c r="H31" s="5" t="s">
        <v>234</v>
      </c>
      <c r="I31" s="5" t="s">
        <v>235</v>
      </c>
      <c r="J31" s="5" t="s">
        <v>236</v>
      </c>
      <c r="K31" s="5" t="s">
        <v>237</v>
      </c>
    </row>
    <row r="32" spans="1:11" x14ac:dyDescent="0.25">
      <c r="A32" s="5" t="s">
        <v>93</v>
      </c>
      <c r="B32" s="5">
        <v>120</v>
      </c>
      <c r="C32" s="5">
        <v>2011</v>
      </c>
      <c r="D32" s="5">
        <v>2.35</v>
      </c>
      <c r="E32" s="5">
        <v>0.69</v>
      </c>
      <c r="F32" s="5">
        <v>0.6</v>
      </c>
      <c r="G32" s="5" t="s">
        <v>238</v>
      </c>
      <c r="H32" s="5" t="s">
        <v>239</v>
      </c>
      <c r="I32" s="5" t="s">
        <v>240</v>
      </c>
      <c r="J32" s="5" t="s">
        <v>241</v>
      </c>
      <c r="K32" s="5" t="s">
        <v>242</v>
      </c>
    </row>
    <row r="33" spans="1:11" x14ac:dyDescent="0.25">
      <c r="A33" s="5" t="s">
        <v>30</v>
      </c>
      <c r="B33" s="5">
        <v>60</v>
      </c>
      <c r="C33" s="5">
        <v>2004</v>
      </c>
      <c r="D33" s="5">
        <v>3.4</v>
      </c>
      <c r="E33" s="5">
        <v>0.94</v>
      </c>
      <c r="F33" s="5">
        <v>0.7</v>
      </c>
      <c r="G33" s="5" t="s">
        <v>243</v>
      </c>
      <c r="H33" s="5" t="s">
        <v>244</v>
      </c>
      <c r="I33" s="5" t="s">
        <v>245</v>
      </c>
      <c r="J33" s="5" t="s">
        <v>246</v>
      </c>
      <c r="K33" s="5" t="s">
        <v>247</v>
      </c>
    </row>
    <row r="34" spans="1:11" x14ac:dyDescent="0.25">
      <c r="A34" s="5" t="s">
        <v>10</v>
      </c>
      <c r="B34" s="5">
        <v>20</v>
      </c>
      <c r="C34" s="5">
        <v>2000</v>
      </c>
      <c r="D34" s="5">
        <v>3.5</v>
      </c>
      <c r="E34" s="5">
        <v>0.85</v>
      </c>
      <c r="F34" s="5">
        <v>0.76</v>
      </c>
      <c r="G34" s="5" t="s">
        <v>161</v>
      </c>
      <c r="H34" s="5" t="s">
        <v>248</v>
      </c>
      <c r="I34" s="5" t="s">
        <v>249</v>
      </c>
      <c r="J34" s="5" t="s">
        <v>250</v>
      </c>
      <c r="K34" s="5" t="s">
        <v>251</v>
      </c>
    </row>
    <row r="35" spans="1:11" x14ac:dyDescent="0.25">
      <c r="A35" s="5" t="s">
        <v>4</v>
      </c>
      <c r="B35" s="5">
        <v>2</v>
      </c>
      <c r="C35" s="5">
        <v>1998</v>
      </c>
      <c r="D35" s="5">
        <v>3.6</v>
      </c>
      <c r="E35" s="5">
        <v>0.98</v>
      </c>
      <c r="F35" s="5">
        <v>0.68</v>
      </c>
      <c r="G35" s="5" t="s">
        <v>173</v>
      </c>
      <c r="H35" s="5" t="s">
        <v>252</v>
      </c>
      <c r="I35" s="5" t="s">
        <v>253</v>
      </c>
      <c r="J35" s="5" t="s">
        <v>254</v>
      </c>
      <c r="K35" s="5" t="s">
        <v>255</v>
      </c>
    </row>
    <row r="36" spans="1:11" x14ac:dyDescent="0.25">
      <c r="A36" s="5" t="s">
        <v>23</v>
      </c>
      <c r="B36" s="5">
        <v>30</v>
      </c>
      <c r="C36" s="5">
        <v>1999</v>
      </c>
      <c r="D36" s="5">
        <v>2.8</v>
      </c>
      <c r="E36" s="5">
        <v>0.57999999999999996</v>
      </c>
      <c r="F36" s="5">
        <v>0.67</v>
      </c>
      <c r="G36" s="5" t="s">
        <v>174</v>
      </c>
      <c r="H36" s="5" t="s">
        <v>256</v>
      </c>
      <c r="I36" s="5" t="s">
        <v>257</v>
      </c>
      <c r="J36" s="5" t="s">
        <v>258</v>
      </c>
      <c r="K36" s="5" t="s">
        <v>259</v>
      </c>
    </row>
    <row r="37" spans="1:11" x14ac:dyDescent="0.25">
      <c r="A37" s="5" t="s">
        <v>25</v>
      </c>
      <c r="B37" s="5">
        <v>30</v>
      </c>
      <c r="C37" s="5">
        <v>1999</v>
      </c>
      <c r="D37" s="5">
        <v>2.8</v>
      </c>
      <c r="E37" s="5">
        <v>0.36</v>
      </c>
      <c r="F37" s="5">
        <v>0.67</v>
      </c>
      <c r="G37" s="5" t="s">
        <v>175</v>
      </c>
      <c r="H37" s="5" t="s">
        <v>260</v>
      </c>
      <c r="I37" s="5" t="s">
        <v>261</v>
      </c>
      <c r="J37" s="5" t="s">
        <v>262</v>
      </c>
      <c r="K37" s="5" t="s">
        <v>263</v>
      </c>
    </row>
    <row r="38" spans="1:11" x14ac:dyDescent="0.25">
      <c r="A38" s="5" t="s">
        <v>9</v>
      </c>
      <c r="B38" s="5">
        <v>120</v>
      </c>
      <c r="C38" s="5">
        <v>1999</v>
      </c>
      <c r="D38" s="5">
        <v>3.5</v>
      </c>
      <c r="E38" s="5">
        <v>0.3</v>
      </c>
      <c r="F38" s="5">
        <v>0.84</v>
      </c>
      <c r="G38" s="5" t="s">
        <v>264</v>
      </c>
      <c r="H38" s="5" t="s">
        <v>265</v>
      </c>
      <c r="I38" s="5" t="s">
        <v>266</v>
      </c>
      <c r="J38" s="5" t="s">
        <v>267</v>
      </c>
      <c r="K38" s="5" t="s">
        <v>268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data with  transform</vt:lpstr>
      <vt:lpstr>For progress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Youval Dar</dc:creator>
  <cp:lastModifiedBy>Youval Dar</cp:lastModifiedBy>
  <dcterms:created xsi:type="dcterms:W3CDTF">2014-04-02T16:12:01Z</dcterms:created>
  <dcterms:modified xsi:type="dcterms:W3CDTF">2014-05-07T21:41:27Z</dcterms:modified>
</cp:coreProperties>
</file>